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75" windowWidth="15480" windowHeight="8505" activeTab="4"/>
  </bookViews>
  <sheets>
    <sheet name="Instruction" sheetId="8" r:id="rId1"/>
    <sheet name="List of Remitter Ac nos" sheetId="5" r:id="rId2"/>
    <sheet name="List of Beneficiary Ac nos" sheetId="6" r:id="rId3"/>
    <sheet name="Fill Details" sheetId="3" r:id="rId4"/>
    <sheet name="RTGS_NEFT Print" sheetId="1" r:id="rId5"/>
    <sheet name="Cheque Print" sheetId="4" r:id="rId6"/>
    <sheet name="List Of Banks" sheetId="11" r:id="rId7"/>
    <sheet name="RTGS_NEFT Print (Manual Blank)" sheetId="9" r:id="rId8"/>
    <sheet name="Cheque Print (Manual Blank)" sheetId="10" r:id="rId9"/>
    <sheet name="Rs in Word" sheetId="2" state="veryHidden" r:id="rId10"/>
  </sheets>
  <externalReferences>
    <externalReference r:id="rId11"/>
    <externalReference r:id="rId12"/>
    <externalReference r:id="rId13"/>
    <externalReference r:id="rId14"/>
    <externalReference r:id="rId15"/>
  </externalReferences>
  <definedNames>
    <definedName name="AddList">'[1]Address List'!$B$2:$K$65</definedName>
    <definedName name="amtinwards" localSheetId="5">[2]Nos!$C$2:$D$102</definedName>
    <definedName name="amtinwards" localSheetId="8">[2]Nos!$C$2:$D$102</definedName>
    <definedName name="amtinwards">'Rs in Word'!$B$4:$F$108</definedName>
    <definedName name="AmtInWords">'[3]Rs in Word'!$B$4:$C$109</definedName>
    <definedName name="ApplCharges">'Fill Details'!$E$37</definedName>
    <definedName name="BankNameList">'[3]Rs in Word'!$J$4:$J$172</definedName>
    <definedName name="BankShortName">'List Of Banks'!$D$3:$E$181</definedName>
    <definedName name="BENEF_Sheet">'List of Beneficiary Ac nos'!$C$5</definedName>
    <definedName name="BenefAbbList">'Fill Details'!$E$25</definedName>
    <definedName name="BenefAbbre">'List of Beneficiary Ac nos'!$B$5:$B$100</definedName>
    <definedName name="BenfAmount">'Fill Details'!$E$35</definedName>
    <definedName name="BenfBankAcNo">'Fill Details'!$E$30</definedName>
    <definedName name="BenfBankAcNoReConf">'Fill Details'!$E$31</definedName>
    <definedName name="BenfBankBrnch">'Fill Details'!$E$29</definedName>
    <definedName name="BenfBankIFCSCode">'Fill Details'!$E$32</definedName>
    <definedName name="BenfBankName">'Fill Details'!$E$28</definedName>
    <definedName name="BenfLandlineNo">'Fill Details'!$E$34</definedName>
    <definedName name="BenfMobileNo">'Fill Details'!$E$33</definedName>
    <definedName name="BenfName">'Fill Details'!$E$27</definedName>
    <definedName name="ChqnCashDtl">'[3]Cheque or Cash detail'!$A$6:$V$505</definedName>
    <definedName name="CHQPRINT_Sheet" localSheetId="8">'Cheque Print (Manual Blank)'!$B$5</definedName>
    <definedName name="CHQPRINT_Sheet">'Cheque Print'!$B$5</definedName>
    <definedName name="Date">'Fill Details'!$E$6</definedName>
    <definedName name="DepAcNo">'[3]Depositer Details'!$D$5</definedName>
    <definedName name="DepPANNo">'[3]Depositer Details'!$D$8</definedName>
    <definedName name="DepPhNo">'[3]Depositer Details'!$D$10</definedName>
    <definedName name="DODS">'[3]Cheque or Cash detail'!$C$2</definedName>
    <definedName name="FILL_Sheet">'Fill Details'!$E$4</definedName>
    <definedName name="ListOfBank">'List Of Banks'!$D$3:$D$200</definedName>
    <definedName name="ListofBenefi">'List of Beneficiary Ac nos'!$B$4:$J$101</definedName>
    <definedName name="LstofAc" localSheetId="2">'List of Beneficiary Ac nos'!$C$5:$J$100</definedName>
    <definedName name="LstofAcRem">'List of Remitter Ac nos'!$B$5:$I$24</definedName>
    <definedName name="LstOfChq">'[2]List of cheques'!$A$2:$M$20000</definedName>
    <definedName name="NameNAdd" localSheetId="5">'[4]Address List'!$B$3:$I$840</definedName>
    <definedName name="NameNAdd" localSheetId="8">'[4]Address List'!$B$3:$I$840</definedName>
    <definedName name="NameNAdd">'[1]Address List'!$B$3:$I$843</definedName>
    <definedName name="Number" localSheetId="5">'[4]Rs in Word'!$B$5:$C$107</definedName>
    <definedName name="Number" localSheetId="8">'[4]Rs in Word'!$B$5:$C$107</definedName>
    <definedName name="Number">'Rs in Word'!$B$5:$C$107</definedName>
    <definedName name="_xlnm.Print_Area" localSheetId="5">'Cheque Print'!$A$4:$AA$14</definedName>
    <definedName name="_xlnm.Print_Area" localSheetId="8">'Cheque Print (Manual Blank)'!$A$4:$AA$14</definedName>
    <definedName name="_xlnm.Print_Area" localSheetId="3">'Fill Details'!$A$1:$E$47</definedName>
    <definedName name="_xlnm.Print_Area" localSheetId="0">Instruction!$A$1:$D$24</definedName>
    <definedName name="_xlnm.Print_Area" localSheetId="4">'RTGS_NEFT Print'!$B$2:$BQ$36</definedName>
    <definedName name="_xlnm.Print_Area" localSheetId="7">'RTGS_NEFT Print (Manual Blank)'!$B$2:$BQ$36</definedName>
    <definedName name="RemitAbbList">'Fill Details'!$E$13</definedName>
    <definedName name="RemitterAbbre">'[5]List of Remitter Ac nos'!$B$5:$B$16</definedName>
    <definedName name="RemitterAbbrev">'List of Remitter Ac nos'!$B$5:$B$24</definedName>
    <definedName name="REMT_Sheet">'List of Remitter Ac nos'!$D$5</definedName>
    <definedName name="RemtrAcNo">'Fill Details'!$E$15</definedName>
    <definedName name="RemtrAddrs">'Fill Details'!$E$17</definedName>
    <definedName name="RemtrCNM">'Fill Details'!$E$20</definedName>
    <definedName name="RemtrCNO">'Fill Details'!$E$19</definedName>
    <definedName name="RemtrCNR">'Fill Details'!$E$18</definedName>
    <definedName name="RemtrEML">'Fill Details'!$E$21</definedName>
    <definedName name="RemtrName">'Fill Details'!$E$16</definedName>
    <definedName name="RTGS_PRINT_Sheet" localSheetId="7">'RTGS_NEFT Print (Manual Blank)'!$AK$27</definedName>
    <definedName name="RTGS_PRINT_Sheet">'RTGS_NEFT Print'!$AK$27</definedName>
    <definedName name="SantCh" localSheetId="5">'[4]Summery 11-12'!$A$4:$AM$2001</definedName>
    <definedName name="SantCh" localSheetId="8">'[4]Summery 11-12'!$A$4:$AM$2001</definedName>
    <definedName name="SantCh">'[1]Summery 11-12'!$A$4:$AM$2001</definedName>
    <definedName name="SantCh1314">'[1]Summery 13-14'!$A$4:$AP$2000</definedName>
    <definedName name="SantCh1516">'[1]Summery 15-16'!$A$4:$AN$108</definedName>
    <definedName name="SantCh2" localSheetId="5">'[4]Summery 12-13'!$A$4:$AM$2500</definedName>
    <definedName name="SantCh2" localSheetId="8">'[4]Summery 12-13'!$A$4:$AM$2500</definedName>
    <definedName name="SantCh2">'[1]Summery 12-13'!$A$4:$AM$2500</definedName>
    <definedName name="suffex">[2]Nos!$E$116:$F$181</definedName>
  </definedNames>
  <calcPr calcId="125725"/>
</workbook>
</file>

<file path=xl/calcChain.xml><?xml version="1.0" encoding="utf-8"?>
<calcChain xmlns="http://schemas.openxmlformats.org/spreadsheetml/2006/main">
  <c r="E29" i="3"/>
  <c r="B6" i="5"/>
  <c r="E34" i="3"/>
  <c r="E33"/>
  <c r="E32"/>
  <c r="E28"/>
  <c r="I28" i="9"/>
  <c r="V26"/>
  <c r="U26"/>
  <c r="T26"/>
  <c r="S26"/>
  <c r="R26"/>
  <c r="Q26"/>
  <c r="P26"/>
  <c r="O26"/>
  <c r="N26"/>
  <c r="W26"/>
  <c r="T24"/>
  <c r="S24"/>
  <c r="R24"/>
  <c r="Q24"/>
  <c r="P24"/>
  <c r="O24"/>
  <c r="N24"/>
  <c r="M24"/>
  <c r="L24"/>
  <c r="K24"/>
  <c r="J24"/>
  <c r="W22"/>
  <c r="V22"/>
  <c r="U22"/>
  <c r="T22"/>
  <c r="S22"/>
  <c r="R22"/>
  <c r="Q22"/>
  <c r="P22"/>
  <c r="O22"/>
  <c r="N22"/>
  <c r="M22"/>
  <c r="L22"/>
  <c r="K22"/>
  <c r="J22"/>
  <c r="I22"/>
  <c r="H22"/>
  <c r="G22"/>
  <c r="W20"/>
  <c r="V20"/>
  <c r="U20"/>
  <c r="T20"/>
  <c r="S20"/>
  <c r="R20"/>
  <c r="Q20"/>
  <c r="P20"/>
  <c r="O20"/>
  <c r="N20"/>
  <c r="M20"/>
  <c r="L20"/>
  <c r="K20"/>
  <c r="J20"/>
  <c r="I20"/>
  <c r="H20"/>
  <c r="W19"/>
  <c r="V19"/>
  <c r="U19"/>
  <c r="T19"/>
  <c r="S19"/>
  <c r="R19"/>
  <c r="Q19"/>
  <c r="P19"/>
  <c r="O19"/>
  <c r="N19"/>
  <c r="M19"/>
  <c r="L19"/>
  <c r="K19"/>
  <c r="J19"/>
  <c r="I19"/>
  <c r="H19"/>
  <c r="N16"/>
  <c r="M16"/>
  <c r="L16"/>
  <c r="K16"/>
  <c r="J16"/>
  <c r="W15"/>
  <c r="V15"/>
  <c r="U15"/>
  <c r="T15"/>
  <c r="S15"/>
  <c r="R15"/>
  <c r="Q15"/>
  <c r="P15"/>
  <c r="O15"/>
  <c r="N15"/>
  <c r="M15"/>
  <c r="L15"/>
  <c r="K15"/>
  <c r="J15"/>
  <c r="I15"/>
  <c r="H15"/>
  <c r="W14"/>
  <c r="V14"/>
  <c r="U14"/>
  <c r="T14"/>
  <c r="S14"/>
  <c r="R14"/>
  <c r="Q14"/>
  <c r="P14"/>
  <c r="O14"/>
  <c r="N14"/>
  <c r="M14"/>
  <c r="L14"/>
  <c r="K14"/>
  <c r="J14"/>
  <c r="I14"/>
  <c r="H14"/>
  <c r="V12"/>
  <c r="U12"/>
  <c r="T12"/>
  <c r="S12"/>
  <c r="R12"/>
  <c r="Q12"/>
  <c r="P12"/>
  <c r="O12"/>
  <c r="N12"/>
  <c r="M12"/>
  <c r="L12"/>
  <c r="K12"/>
  <c r="J12"/>
  <c r="I12"/>
  <c r="N8"/>
  <c r="M8"/>
  <c r="L8"/>
  <c r="K8"/>
  <c r="J8"/>
  <c r="I8"/>
  <c r="H8"/>
  <c r="G8"/>
  <c r="G6"/>
  <c r="I9" i="3"/>
  <c r="H9"/>
  <c r="H8"/>
  <c r="H5"/>
  <c r="I5"/>
  <c r="E6"/>
  <c r="AG25" i="1"/>
  <c r="E37" i="3"/>
  <c r="E35"/>
  <c r="E63" i="1" s="1"/>
  <c r="B24" i="5"/>
  <c r="B23"/>
  <c r="B22"/>
  <c r="B21"/>
  <c r="B20"/>
  <c r="B19"/>
  <c r="B18"/>
  <c r="B17"/>
  <c r="B16"/>
  <c r="B15"/>
  <c r="B14"/>
  <c r="B13"/>
  <c r="B12"/>
  <c r="B11"/>
  <c r="B10"/>
  <c r="B9"/>
  <c r="B8"/>
  <c r="B7"/>
  <c r="B5"/>
  <c r="E20" i="3" s="1"/>
  <c r="E15" l="1"/>
  <c r="E21"/>
  <c r="E19"/>
  <c r="E18"/>
  <c r="E17"/>
  <c r="E16"/>
  <c r="E11" s="1"/>
  <c r="E36"/>
  <c r="I8"/>
  <c r="A200" i="11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A51"/>
  <c r="A50"/>
  <c r="A49"/>
  <c r="A48"/>
  <c r="A31"/>
  <c r="A30"/>
  <c r="A29"/>
  <c r="A28"/>
  <c r="A7"/>
  <c r="A6"/>
  <c r="A5"/>
  <c r="E52"/>
  <c r="E51"/>
  <c r="E50"/>
  <c r="E49"/>
  <c r="E48"/>
  <c r="E31"/>
  <c r="E30"/>
  <c r="E29"/>
  <c r="E28"/>
  <c r="E2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4"/>
  <c r="B8" i="6" s="1"/>
  <c r="E5" i="11"/>
  <c r="E6"/>
  <c r="B6" i="6" s="1"/>
  <c r="E7" i="11"/>
  <c r="E8"/>
  <c r="E9"/>
  <c r="B7" i="6" s="1"/>
  <c r="E10" i="11"/>
  <c r="E11"/>
  <c r="E12"/>
  <c r="E13"/>
  <c r="E14"/>
  <c r="E15"/>
  <c r="E16"/>
  <c r="E17"/>
  <c r="E18"/>
  <c r="E19"/>
  <c r="E20"/>
  <c r="E21"/>
  <c r="E22"/>
  <c r="E23"/>
  <c r="E24"/>
  <c r="E25"/>
  <c r="E26"/>
  <c r="E27"/>
  <c r="E32"/>
  <c r="B5" i="6" s="1"/>
  <c r="E33" i="11"/>
  <c r="E34"/>
  <c r="E35"/>
  <c r="E36"/>
  <c r="E37"/>
  <c r="E38"/>
  <c r="E39"/>
  <c r="E40"/>
  <c r="E41"/>
  <c r="E42"/>
  <c r="E43"/>
  <c r="E44"/>
  <c r="E45"/>
  <c r="E46"/>
  <c r="E47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AR2" i="9"/>
  <c r="BP18"/>
  <c r="BO18"/>
  <c r="BN18"/>
  <c r="BM18"/>
  <c r="BL18"/>
  <c r="BK18"/>
  <c r="BJ18"/>
  <c r="BI18"/>
  <c r="BH18"/>
  <c r="BG18"/>
  <c r="BF18"/>
  <c r="BE18"/>
  <c r="BD18"/>
  <c r="BC18"/>
  <c r="BB18"/>
  <c r="BA18"/>
  <c r="AZ18"/>
  <c r="H14" i="10"/>
  <c r="E63" i="9"/>
  <c r="AN27"/>
  <c r="B100" i="6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Q100"/>
  <c r="R100" s="1"/>
  <c r="Q99"/>
  <c r="R99" s="1"/>
  <c r="Q98"/>
  <c r="Q97"/>
  <c r="Q96"/>
  <c r="R96" s="1"/>
  <c r="Q95"/>
  <c r="R95" s="1"/>
  <c r="Q94"/>
  <c r="Q93"/>
  <c r="Q92"/>
  <c r="R92" s="1"/>
  <c r="Q91"/>
  <c r="Q90"/>
  <c r="Q89"/>
  <c r="Q88"/>
  <c r="R88" s="1"/>
  <c r="Q87"/>
  <c r="Q86"/>
  <c r="Q85"/>
  <c r="Q84"/>
  <c r="R84" s="1"/>
  <c r="Q83"/>
  <c r="Q82"/>
  <c r="Q81"/>
  <c r="Q80"/>
  <c r="R80" s="1"/>
  <c r="Q79"/>
  <c r="Q78"/>
  <c r="Q77"/>
  <c r="Q76"/>
  <c r="R76" s="1"/>
  <c r="Q75"/>
  <c r="Q74"/>
  <c r="Q73"/>
  <c r="Q72"/>
  <c r="R72" s="1"/>
  <c r="Q71"/>
  <c r="Q70"/>
  <c r="Q69"/>
  <c r="Q68"/>
  <c r="Q67"/>
  <c r="R67" s="1"/>
  <c r="Q66"/>
  <c r="Q65"/>
  <c r="Q64"/>
  <c r="R64" s="1"/>
  <c r="Q63"/>
  <c r="R63" s="1"/>
  <c r="Q62"/>
  <c r="Q61"/>
  <c r="Q60"/>
  <c r="Q59"/>
  <c r="R59" s="1"/>
  <c r="Q58"/>
  <c r="Q57"/>
  <c r="Q56"/>
  <c r="Q55"/>
  <c r="R55" s="1"/>
  <c r="Q54"/>
  <c r="Q53"/>
  <c r="Q52"/>
  <c r="R52" s="1"/>
  <c r="Q51"/>
  <c r="R51" s="1"/>
  <c r="Q50"/>
  <c r="Q49"/>
  <c r="Q48"/>
  <c r="R48" s="1"/>
  <c r="Q47"/>
  <c r="Q46"/>
  <c r="Q45"/>
  <c r="Q44"/>
  <c r="Q43"/>
  <c r="R43" s="1"/>
  <c r="Q42"/>
  <c r="Q41"/>
  <c r="Q40"/>
  <c r="R40" s="1"/>
  <c r="Q39"/>
  <c r="Q38"/>
  <c r="Q37"/>
  <c r="Q36"/>
  <c r="Q35"/>
  <c r="R35" s="1"/>
  <c r="Q34"/>
  <c r="Q33"/>
  <c r="Q32"/>
  <c r="R32" s="1"/>
  <c r="Q31"/>
  <c r="Q30"/>
  <c r="Q29"/>
  <c r="Q28"/>
  <c r="R28" s="1"/>
  <c r="Q27"/>
  <c r="Q26"/>
  <c r="Q25"/>
  <c r="Q24"/>
  <c r="R24" s="1"/>
  <c r="Q23"/>
  <c r="Q22"/>
  <c r="Q21"/>
  <c r="Q20"/>
  <c r="R20" s="1"/>
  <c r="Q19"/>
  <c r="R19" s="1"/>
  <c r="Q18"/>
  <c r="Q17"/>
  <c r="Q16"/>
  <c r="R16" s="1"/>
  <c r="Q15"/>
  <c r="Q14"/>
  <c r="Q13"/>
  <c r="Q12"/>
  <c r="Q11"/>
  <c r="R11" s="1"/>
  <c r="Q10"/>
  <c r="Q9"/>
  <c r="R9" s="1"/>
  <c r="Q8"/>
  <c r="R8" s="1"/>
  <c r="Q7"/>
  <c r="R7" s="1"/>
  <c r="Q6"/>
  <c r="Q5"/>
  <c r="Q15" i="5"/>
  <c r="P15"/>
  <c r="L15"/>
  <c r="M15" s="1"/>
  <c r="Q14"/>
  <c r="P14"/>
  <c r="L14"/>
  <c r="M14" s="1"/>
  <c r="Q13"/>
  <c r="P13"/>
  <c r="L13"/>
  <c r="M13" s="1"/>
  <c r="N100" i="6"/>
  <c r="M100"/>
  <c r="M99"/>
  <c r="N99" s="1"/>
  <c r="R98"/>
  <c r="M98"/>
  <c r="N98" s="1"/>
  <c r="R97"/>
  <c r="N97"/>
  <c r="M97"/>
  <c r="M96"/>
  <c r="N96" s="1"/>
  <c r="M95"/>
  <c r="N95" s="1"/>
  <c r="R94"/>
  <c r="M94"/>
  <c r="N94" s="1"/>
  <c r="R93"/>
  <c r="M93"/>
  <c r="N93" s="1"/>
  <c r="M92"/>
  <c r="N92" s="1"/>
  <c r="R91"/>
  <c r="M91"/>
  <c r="N91" s="1"/>
  <c r="R90"/>
  <c r="M90"/>
  <c r="N90" s="1"/>
  <c r="R89"/>
  <c r="M89"/>
  <c r="N89" s="1"/>
  <c r="M88"/>
  <c r="N88" s="1"/>
  <c r="R87"/>
  <c r="M87"/>
  <c r="N87" s="1"/>
  <c r="R86"/>
  <c r="M86"/>
  <c r="N86" s="1"/>
  <c r="R85"/>
  <c r="M85"/>
  <c r="N85" s="1"/>
  <c r="N84"/>
  <c r="M84"/>
  <c r="R83"/>
  <c r="M83"/>
  <c r="N83" s="1"/>
  <c r="R82"/>
  <c r="M82"/>
  <c r="N82" s="1"/>
  <c r="R81"/>
  <c r="M81"/>
  <c r="N81" s="1"/>
  <c r="N80"/>
  <c r="M80"/>
  <c r="R79"/>
  <c r="M79"/>
  <c r="N79" s="1"/>
  <c r="R78"/>
  <c r="M78"/>
  <c r="N78" s="1"/>
  <c r="R77"/>
  <c r="N77"/>
  <c r="M77"/>
  <c r="M76"/>
  <c r="N76" s="1"/>
  <c r="R75"/>
  <c r="M75"/>
  <c r="N75" s="1"/>
  <c r="R74"/>
  <c r="M74"/>
  <c r="N74" s="1"/>
  <c r="R73"/>
  <c r="M73"/>
  <c r="N73" s="1"/>
  <c r="M72"/>
  <c r="N72" s="1"/>
  <c r="R71"/>
  <c r="M71"/>
  <c r="N71" s="1"/>
  <c r="R70"/>
  <c r="M70"/>
  <c r="N70" s="1"/>
  <c r="R69"/>
  <c r="M69"/>
  <c r="N69" s="1"/>
  <c r="R68"/>
  <c r="N68"/>
  <c r="M68"/>
  <c r="N67"/>
  <c r="M67"/>
  <c r="R66"/>
  <c r="M66"/>
  <c r="N66" s="1"/>
  <c r="R65"/>
  <c r="N65"/>
  <c r="M65"/>
  <c r="N64"/>
  <c r="M64"/>
  <c r="M63"/>
  <c r="N63" s="1"/>
  <c r="R62"/>
  <c r="M62"/>
  <c r="N62" s="1"/>
  <c r="R61"/>
  <c r="M61"/>
  <c r="N61" s="1"/>
  <c r="R60"/>
  <c r="M60"/>
  <c r="N60" s="1"/>
  <c r="M59"/>
  <c r="N59" s="1"/>
  <c r="R58"/>
  <c r="M58"/>
  <c r="N58" s="1"/>
  <c r="R57"/>
  <c r="M57"/>
  <c r="N57" s="1"/>
  <c r="R56"/>
  <c r="M56"/>
  <c r="N56" s="1"/>
  <c r="N55"/>
  <c r="M55"/>
  <c r="R54"/>
  <c r="M54"/>
  <c r="N54" s="1"/>
  <c r="R53"/>
  <c r="M53"/>
  <c r="N53" s="1"/>
  <c r="M52"/>
  <c r="N52" s="1"/>
  <c r="M51"/>
  <c r="N51" s="1"/>
  <c r="R50"/>
  <c r="M50"/>
  <c r="N50" s="1"/>
  <c r="R49"/>
  <c r="M49"/>
  <c r="N49" s="1"/>
  <c r="N48"/>
  <c r="M48"/>
  <c r="R47"/>
  <c r="M47"/>
  <c r="N47" s="1"/>
  <c r="R46"/>
  <c r="M46"/>
  <c r="N46" s="1"/>
  <c r="R45"/>
  <c r="N45"/>
  <c r="M45"/>
  <c r="R44"/>
  <c r="M44"/>
  <c r="N44" s="1"/>
  <c r="N43"/>
  <c r="M43"/>
  <c r="R42"/>
  <c r="M42"/>
  <c r="N42" s="1"/>
  <c r="R41"/>
  <c r="M41"/>
  <c r="N41" s="1"/>
  <c r="M40"/>
  <c r="N40" s="1"/>
  <c r="R39"/>
  <c r="N39"/>
  <c r="M39"/>
  <c r="R38"/>
  <c r="M38"/>
  <c r="N38" s="1"/>
  <c r="R37"/>
  <c r="N37"/>
  <c r="M37"/>
  <c r="R36"/>
  <c r="N36"/>
  <c r="M36"/>
  <c r="M35"/>
  <c r="N35" s="1"/>
  <c r="R34"/>
  <c r="M34"/>
  <c r="N34" s="1"/>
  <c r="R33"/>
  <c r="M33"/>
  <c r="N33" s="1"/>
  <c r="M32"/>
  <c r="N32" s="1"/>
  <c r="R31"/>
  <c r="M31"/>
  <c r="N31" s="1"/>
  <c r="R30"/>
  <c r="M30"/>
  <c r="N30" s="1"/>
  <c r="R29"/>
  <c r="M29"/>
  <c r="N29" s="1"/>
  <c r="M28"/>
  <c r="N28" s="1"/>
  <c r="R27"/>
  <c r="M27"/>
  <c r="N27" s="1"/>
  <c r="R26"/>
  <c r="M26"/>
  <c r="N26" s="1"/>
  <c r="R25"/>
  <c r="M25"/>
  <c r="N25" s="1"/>
  <c r="M24"/>
  <c r="N24" s="1"/>
  <c r="R23"/>
  <c r="M23"/>
  <c r="N23" s="1"/>
  <c r="R22"/>
  <c r="M22"/>
  <c r="N22" s="1"/>
  <c r="R21"/>
  <c r="M21"/>
  <c r="N21" s="1"/>
  <c r="N20"/>
  <c r="M20"/>
  <c r="N19"/>
  <c r="M19"/>
  <c r="R18"/>
  <c r="M18"/>
  <c r="N18" s="1"/>
  <c r="R17"/>
  <c r="N17"/>
  <c r="M17"/>
  <c r="N16"/>
  <c r="M16"/>
  <c r="R15"/>
  <c r="M15"/>
  <c r="N15" s="1"/>
  <c r="R14"/>
  <c r="M14"/>
  <c r="N14" s="1"/>
  <c r="R13"/>
  <c r="M13"/>
  <c r="N13" s="1"/>
  <c r="R12"/>
  <c r="M12"/>
  <c r="N12" s="1"/>
  <c r="M11"/>
  <c r="N11" s="1"/>
  <c r="R10"/>
  <c r="M10"/>
  <c r="N10" s="1"/>
  <c r="M9"/>
  <c r="N9" s="1"/>
  <c r="M8"/>
  <c r="N8" s="1"/>
  <c r="M7"/>
  <c r="N7" s="1"/>
  <c r="R6"/>
  <c r="M6"/>
  <c r="N6" s="1"/>
  <c r="R5"/>
  <c r="M5"/>
  <c r="N5" s="1"/>
  <c r="P24" i="5"/>
  <c r="Q24" s="1"/>
  <c r="L24"/>
  <c r="M24" s="1"/>
  <c r="P23"/>
  <c r="Q23" s="1"/>
  <c r="L23"/>
  <c r="M23" s="1"/>
  <c r="P22"/>
  <c r="Q22" s="1"/>
  <c r="L22"/>
  <c r="M22" s="1"/>
  <c r="P21"/>
  <c r="Q21" s="1"/>
  <c r="L21"/>
  <c r="M21" s="1"/>
  <c r="P20"/>
  <c r="Q20" s="1"/>
  <c r="L20"/>
  <c r="M20" s="1"/>
  <c r="P19"/>
  <c r="Q19" s="1"/>
  <c r="L19"/>
  <c r="M19" s="1"/>
  <c r="P18"/>
  <c r="Q18" s="1"/>
  <c r="L18"/>
  <c r="M18" s="1"/>
  <c r="P17"/>
  <c r="Q17" s="1"/>
  <c r="L17"/>
  <c r="M17" s="1"/>
  <c r="P16"/>
  <c r="Q16" s="1"/>
  <c r="L16"/>
  <c r="M16" s="1"/>
  <c r="P12"/>
  <c r="Q12" s="1"/>
  <c r="L12"/>
  <c r="M12" s="1"/>
  <c r="P11"/>
  <c r="Q11" s="1"/>
  <c r="L11"/>
  <c r="M11" s="1"/>
  <c r="P10"/>
  <c r="Q10" s="1"/>
  <c r="L10"/>
  <c r="M10" s="1"/>
  <c r="P9"/>
  <c r="Q9" s="1"/>
  <c r="L9"/>
  <c r="M9" s="1"/>
  <c r="P8"/>
  <c r="Q8" s="1"/>
  <c r="L8"/>
  <c r="M8" s="1"/>
  <c r="P7"/>
  <c r="Q7" s="1"/>
  <c r="L7"/>
  <c r="M7" s="1"/>
  <c r="P6"/>
  <c r="Q6" s="1"/>
  <c r="L6"/>
  <c r="M6" s="1"/>
  <c r="P5"/>
  <c r="Q5" s="1"/>
  <c r="L5"/>
  <c r="M5" s="1"/>
  <c r="R10" i="4"/>
  <c r="A8" i="11" l="1"/>
  <c r="A9"/>
  <c r="B9" i="6"/>
  <c r="H14" i="4"/>
  <c r="E27" i="3" l="1"/>
  <c r="E23" s="1"/>
  <c r="A10" i="11"/>
  <c r="C7" i="4" l="1"/>
  <c r="A11" i="11"/>
  <c r="AR2" i="1"/>
  <c r="AO2"/>
  <c r="E40" i="3"/>
  <c r="AR25" i="1" s="1"/>
  <c r="AN27"/>
  <c r="H37" i="3"/>
  <c r="I37" s="1"/>
  <c r="H35"/>
  <c r="I35" s="1"/>
  <c r="H34"/>
  <c r="I34" s="1"/>
  <c r="H33"/>
  <c r="I33" s="1"/>
  <c r="H32"/>
  <c r="I32" s="1"/>
  <c r="H29"/>
  <c r="I29" s="1"/>
  <c r="H28"/>
  <c r="I28" s="1"/>
  <c r="H27"/>
  <c r="I27" s="1"/>
  <c r="H21"/>
  <c r="I21" s="1"/>
  <c r="H20"/>
  <c r="I20" s="1"/>
  <c r="H19"/>
  <c r="I19" s="1"/>
  <c r="H18"/>
  <c r="I18" s="1"/>
  <c r="H17"/>
  <c r="I17" s="1"/>
  <c r="H16"/>
  <c r="I16" s="1"/>
  <c r="H15"/>
  <c r="I15" s="1"/>
  <c r="H6"/>
  <c r="I6" s="1"/>
  <c r="H7"/>
  <c r="I7" s="1"/>
  <c r="I12" i="1"/>
  <c r="A12" i="11" l="1"/>
  <c r="BP19" i="1"/>
  <c r="BO19"/>
  <c r="BN19"/>
  <c r="BM19"/>
  <c r="BL19"/>
  <c r="BK19"/>
  <c r="BJ19"/>
  <c r="BI19"/>
  <c r="BH19"/>
  <c r="BG19"/>
  <c r="BF19"/>
  <c r="BE19"/>
  <c r="BB19"/>
  <c r="BA19"/>
  <c r="AZ19"/>
  <c r="AY19"/>
  <c r="AX19"/>
  <c r="AW19"/>
  <c r="AV19"/>
  <c r="AU19"/>
  <c r="AT19"/>
  <c r="AS19"/>
  <c r="W20"/>
  <c r="V20"/>
  <c r="U20"/>
  <c r="T20"/>
  <c r="S20"/>
  <c r="R20"/>
  <c r="Q20"/>
  <c r="P20"/>
  <c r="O20"/>
  <c r="N20"/>
  <c r="M20"/>
  <c r="L20"/>
  <c r="K20"/>
  <c r="J20"/>
  <c r="I20"/>
  <c r="H20"/>
  <c r="W19"/>
  <c r="V19"/>
  <c r="U19"/>
  <c r="T19"/>
  <c r="S19"/>
  <c r="R19"/>
  <c r="Q19"/>
  <c r="P19"/>
  <c r="O19"/>
  <c r="N19"/>
  <c r="M19"/>
  <c r="L19"/>
  <c r="K19"/>
  <c r="J19"/>
  <c r="I19"/>
  <c r="H19"/>
  <c r="BP12"/>
  <c r="BO12"/>
  <c r="BN12"/>
  <c r="BM12"/>
  <c r="BL12"/>
  <c r="BK12"/>
  <c r="BJ12"/>
  <c r="BI12"/>
  <c r="BH12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BP11"/>
  <c r="BO11"/>
  <c r="BN11"/>
  <c r="BM11"/>
  <c r="BL11"/>
  <c r="BK11"/>
  <c r="BJ11"/>
  <c r="BI11"/>
  <c r="BH11"/>
  <c r="BG11"/>
  <c r="BE11"/>
  <c r="BD11"/>
  <c r="BC11"/>
  <c r="BB11"/>
  <c r="BA11"/>
  <c r="AZ11"/>
  <c r="AY11"/>
  <c r="AX11"/>
  <c r="AW11"/>
  <c r="AV11"/>
  <c r="AU11"/>
  <c r="AT11"/>
  <c r="AR11"/>
  <c r="AQ11"/>
  <c r="AP11"/>
  <c r="AO11"/>
  <c r="AN11"/>
  <c r="AM11"/>
  <c r="AL11"/>
  <c r="AK11"/>
  <c r="AJ11"/>
  <c r="AI11"/>
  <c r="AH11"/>
  <c r="AG11"/>
  <c r="N16"/>
  <c r="M16"/>
  <c r="L16"/>
  <c r="K16"/>
  <c r="J16"/>
  <c r="W15"/>
  <c r="V15"/>
  <c r="U15"/>
  <c r="T15"/>
  <c r="S15"/>
  <c r="R15"/>
  <c r="Q15"/>
  <c r="P15"/>
  <c r="O15"/>
  <c r="N15"/>
  <c r="M15"/>
  <c r="L15"/>
  <c r="K15"/>
  <c r="J15"/>
  <c r="I15"/>
  <c r="H15"/>
  <c r="W14"/>
  <c r="V14"/>
  <c r="U14"/>
  <c r="T14"/>
  <c r="S14"/>
  <c r="R14"/>
  <c r="Q14"/>
  <c r="P14"/>
  <c r="O14"/>
  <c r="N14"/>
  <c r="M14"/>
  <c r="L14"/>
  <c r="K14"/>
  <c r="J14"/>
  <c r="I14"/>
  <c r="H14"/>
  <c r="BP10"/>
  <c r="BO10"/>
  <c r="BN10"/>
  <c r="BM10"/>
  <c r="BL10"/>
  <c r="BK10"/>
  <c r="BJ10"/>
  <c r="BI10"/>
  <c r="BH10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BP9"/>
  <c r="BO9"/>
  <c r="BN9"/>
  <c r="BM9"/>
  <c r="BL9"/>
  <c r="BK9"/>
  <c r="BJ9"/>
  <c r="BI9"/>
  <c r="BH9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BP17"/>
  <c r="BO17"/>
  <c r="BN17"/>
  <c r="BM17"/>
  <c r="BL17"/>
  <c r="BK17"/>
  <c r="BJ17"/>
  <c r="BI17"/>
  <c r="BH17"/>
  <c r="BG17"/>
  <c r="BF17"/>
  <c r="BE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W31"/>
  <c r="V31"/>
  <c r="U31"/>
  <c r="T31"/>
  <c r="S31"/>
  <c r="R31"/>
  <c r="Q31"/>
  <c r="P31"/>
  <c r="O31"/>
  <c r="N31"/>
  <c r="M31"/>
  <c r="L31"/>
  <c r="K31"/>
  <c r="J31"/>
  <c r="I31"/>
  <c r="H36" i="3"/>
  <c r="I36" s="1"/>
  <c r="AP19" i="1"/>
  <c r="AO19"/>
  <c r="AN19"/>
  <c r="AM19"/>
  <c r="AL19"/>
  <c r="AK19"/>
  <c r="AJ19"/>
  <c r="AI19"/>
  <c r="AH19"/>
  <c r="AG19"/>
  <c r="AF19"/>
  <c r="T24"/>
  <c r="S24"/>
  <c r="R24"/>
  <c r="Q24"/>
  <c r="P24"/>
  <c r="O24"/>
  <c r="N24"/>
  <c r="M24"/>
  <c r="L24"/>
  <c r="K24"/>
  <c r="J24"/>
  <c r="BP8"/>
  <c r="BO8"/>
  <c r="BN8"/>
  <c r="BM8"/>
  <c r="BL8"/>
  <c r="BK8"/>
  <c r="BJ8"/>
  <c r="BI8"/>
  <c r="BH8"/>
  <c r="BG8"/>
  <c r="BF8"/>
  <c r="BE8"/>
  <c r="BD8"/>
  <c r="BC8"/>
  <c r="BB8"/>
  <c r="V12"/>
  <c r="U12"/>
  <c r="T12"/>
  <c r="S12"/>
  <c r="R12"/>
  <c r="Q12"/>
  <c r="P12"/>
  <c r="N12"/>
  <c r="M12"/>
  <c r="L12"/>
  <c r="K12"/>
  <c r="J12"/>
  <c r="H12"/>
  <c r="O12"/>
  <c r="AO20"/>
  <c r="AN20"/>
  <c r="AM20"/>
  <c r="AL20"/>
  <c r="AK20"/>
  <c r="AJ20"/>
  <c r="AI20"/>
  <c r="AH20"/>
  <c r="AG20"/>
  <c r="AF20"/>
  <c r="W26"/>
  <c r="V26"/>
  <c r="U26"/>
  <c r="T26"/>
  <c r="S26"/>
  <c r="R26"/>
  <c r="Q26"/>
  <c r="P26"/>
  <c r="O26"/>
  <c r="N26"/>
  <c r="M26"/>
  <c r="L26"/>
  <c r="K26"/>
  <c r="J26"/>
  <c r="I26"/>
  <c r="G6"/>
  <c r="AD3" s="1"/>
  <c r="AK5"/>
  <c r="AJ5"/>
  <c r="AI5"/>
  <c r="AH5"/>
  <c r="AG5"/>
  <c r="AF5"/>
  <c r="AE5"/>
  <c r="AD5"/>
  <c r="N8"/>
  <c r="M8"/>
  <c r="L8"/>
  <c r="K8"/>
  <c r="J8"/>
  <c r="I8"/>
  <c r="H8"/>
  <c r="G8"/>
  <c r="A13" i="11" l="1"/>
  <c r="W5" i="4"/>
  <c r="Z5"/>
  <c r="U5"/>
  <c r="Y5"/>
  <c r="AA5"/>
  <c r="V5"/>
  <c r="T5"/>
  <c r="X5"/>
  <c r="C9"/>
  <c r="A14" i="11" l="1"/>
  <c r="A15"/>
  <c r="I28" i="1"/>
  <c r="AV20" s="1"/>
  <c r="E31" i="3"/>
  <c r="E30"/>
  <c r="A16" i="11" l="1"/>
  <c r="G22" i="1"/>
  <c r="BK18"/>
  <c r="O22"/>
  <c r="F22"/>
  <c r="AY18"/>
  <c r="U22"/>
  <c r="AK18"/>
  <c r="I22"/>
  <c r="BC18"/>
  <c r="AZ18"/>
  <c r="AP18"/>
  <c r="AR18"/>
  <c r="BM18"/>
  <c r="BI18"/>
  <c r="BJ18"/>
  <c r="W22"/>
  <c r="L22"/>
  <c r="BP18"/>
  <c r="BO18"/>
  <c r="BF18"/>
  <c r="BL18"/>
  <c r="AC18"/>
  <c r="AG18"/>
  <c r="AO18"/>
  <c r="AN18"/>
  <c r="H22"/>
  <c r="AS18"/>
  <c r="R22"/>
  <c r="AI18"/>
  <c r="AM18"/>
  <c r="H30" i="3"/>
  <c r="I30" s="1"/>
  <c r="V22" i="1"/>
  <c r="AD18"/>
  <c r="M22"/>
  <c r="P22"/>
  <c r="AQ18"/>
  <c r="K22"/>
  <c r="Q22"/>
  <c r="S22"/>
  <c r="T22"/>
  <c r="BH18"/>
  <c r="BD18"/>
  <c r="BN18"/>
  <c r="BB18"/>
  <c r="H31" i="3"/>
  <c r="I31" s="1"/>
  <c r="AF18" i="1"/>
  <c r="N22"/>
  <c r="J22"/>
  <c r="AH18"/>
  <c r="AE18"/>
  <c r="AL18"/>
  <c r="AT18"/>
  <c r="AJ18"/>
  <c r="BE18"/>
  <c r="BG18"/>
  <c r="BA18"/>
  <c r="A17" i="11" l="1"/>
  <c r="A18" s="1"/>
  <c r="A19" s="1"/>
  <c r="A20" s="1"/>
  <c r="A21" s="1"/>
  <c r="A22" s="1"/>
  <c r="A23" s="1"/>
  <c r="A24" s="1"/>
  <c r="A25" s="1"/>
  <c r="A26" s="1"/>
  <c r="A27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H12" i="9"/>
  <c r="F22"/>
  <c r="AY18"/>
</calcChain>
</file>

<file path=xl/sharedStrings.xml><?xml version="1.0" encoding="utf-8"?>
<sst xmlns="http://schemas.openxmlformats.org/spreadsheetml/2006/main" count="1037" uniqueCount="573">
  <si>
    <t>Customer Acknowledgement</t>
  </si>
  <si>
    <t>Date :</t>
  </si>
  <si>
    <t>Branch :</t>
  </si>
  <si>
    <t>Remitter Detail</t>
  </si>
  <si>
    <t>Account No. :</t>
  </si>
  <si>
    <t>Remitter Name :</t>
  </si>
  <si>
    <t>Beneficiary Details</t>
  </si>
  <si>
    <t>Name :</t>
  </si>
  <si>
    <t>Bank's IFSC Code :</t>
  </si>
  <si>
    <t>Amount (in figures) :</t>
  </si>
  <si>
    <t>Amount (in words) :</t>
  </si>
  <si>
    <t>Applicable Charges :</t>
  </si>
  <si>
    <t xml:space="preserve">Signature </t>
  </si>
  <si>
    <t>of Remitter</t>
  </si>
  <si>
    <t>Bank Officials</t>
  </si>
  <si>
    <t>Name of Applicant :</t>
  </si>
  <si>
    <t>Remitter Address :</t>
  </si>
  <si>
    <t>E-Mail ID :</t>
  </si>
  <si>
    <t>(O)</t>
  </si>
  <si>
    <t>(M)</t>
  </si>
  <si>
    <t>Contact Number :</t>
  </si>
  <si>
    <t>Bank Name :</t>
  </si>
  <si>
    <t>Reconfirm Account Number</t>
  </si>
  <si>
    <t>(Application form to accompany with a cheque)</t>
  </si>
  <si>
    <t>Enclosed is Cheque No.</t>
  </si>
  <si>
    <r>
      <t xml:space="preserve">Favouring Axis Bank Ltd. Towards the above RTGS/NEFT transactions. </t>
    </r>
    <r>
      <rPr>
        <b/>
        <sz val="16"/>
        <color theme="1"/>
        <rFont val="Calibri"/>
        <family val="2"/>
        <scheme val="minor"/>
      </rPr>
      <t>OR</t>
    </r>
  </si>
  <si>
    <t>Kindly debit my above account number</t>
  </si>
  <si>
    <t xml:space="preserve"> Yes</t>
  </si>
  <si>
    <t xml:space="preserve"> No</t>
  </si>
  <si>
    <t>I/We have read the conditions overleaf and agree to be bound by them.</t>
  </si>
  <si>
    <t>Authorised signatories</t>
  </si>
  <si>
    <t xml:space="preserve">Tran. ID No. </t>
  </si>
  <si>
    <t>Entered</t>
  </si>
  <si>
    <t>Verified</t>
  </si>
  <si>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</si>
  <si>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</si>
  <si>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</si>
  <si>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</si>
  <si>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</si>
  <si>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</si>
  <si>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</si>
  <si>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</si>
  <si>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</si>
  <si>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Ten</t>
  </si>
  <si>
    <t>Eleven</t>
  </si>
  <si>
    <t>Twelve</t>
  </si>
  <si>
    <t>Thirteen</t>
  </si>
  <si>
    <t>Fourteen</t>
  </si>
  <si>
    <t>Fifteen</t>
  </si>
  <si>
    <t>Sixteen</t>
  </si>
  <si>
    <t>Seventeen</t>
  </si>
  <si>
    <t>Eighteen</t>
  </si>
  <si>
    <t>Ninteen</t>
  </si>
  <si>
    <t>Twenty</t>
  </si>
  <si>
    <t>Twenty One</t>
  </si>
  <si>
    <t>Twenty Two</t>
  </si>
  <si>
    <t>Twenty Three</t>
  </si>
  <si>
    <t>Twenty Four</t>
  </si>
  <si>
    <t>Twenty Five</t>
  </si>
  <si>
    <t>Twenty Six</t>
  </si>
  <si>
    <t>Twenty Seven</t>
  </si>
  <si>
    <t>Twenty Eight</t>
  </si>
  <si>
    <t>Twenty Nine</t>
  </si>
  <si>
    <t>Thirty</t>
  </si>
  <si>
    <t>Thirty One</t>
  </si>
  <si>
    <t>Thirty Two</t>
  </si>
  <si>
    <t>Thirty Three</t>
  </si>
  <si>
    <t>Thirty Four</t>
  </si>
  <si>
    <t>Thirty Five</t>
  </si>
  <si>
    <t>Thirty Six</t>
  </si>
  <si>
    <t>Thirty Seven</t>
  </si>
  <si>
    <t>Thirty Eight</t>
  </si>
  <si>
    <t>Thirty Nine</t>
  </si>
  <si>
    <t>Forty</t>
  </si>
  <si>
    <t>Forty One</t>
  </si>
  <si>
    <t>Forty Two</t>
  </si>
  <si>
    <t>Forty Three</t>
  </si>
  <si>
    <t>Forty Four</t>
  </si>
  <si>
    <t>Forty Five</t>
  </si>
  <si>
    <t>Forty Six</t>
  </si>
  <si>
    <t>Forty Seven</t>
  </si>
  <si>
    <t>Forty Eight</t>
  </si>
  <si>
    <t>Forty Nine</t>
  </si>
  <si>
    <t>Fifty</t>
  </si>
  <si>
    <t>Fifty One</t>
  </si>
  <si>
    <t>Fifty Two</t>
  </si>
  <si>
    <t>Fifty Three</t>
  </si>
  <si>
    <t>Fifty Four</t>
  </si>
  <si>
    <t>Fifty Five</t>
  </si>
  <si>
    <t>Fifty Six</t>
  </si>
  <si>
    <t>Fifty Seven</t>
  </si>
  <si>
    <t>Fifty Eight</t>
  </si>
  <si>
    <t>Fifty Nine</t>
  </si>
  <si>
    <t>Sixty</t>
  </si>
  <si>
    <t>Sixty One</t>
  </si>
  <si>
    <t>Sixty Two</t>
  </si>
  <si>
    <t>Sixty Three</t>
  </si>
  <si>
    <t>Sixty Four</t>
  </si>
  <si>
    <t>Sixty Five</t>
  </si>
  <si>
    <t>Sixty Six</t>
  </si>
  <si>
    <t>Sixty Seven</t>
  </si>
  <si>
    <t>Sixty Eight</t>
  </si>
  <si>
    <t>Sixty Nine</t>
  </si>
  <si>
    <t>Seventy</t>
  </si>
  <si>
    <t>Seventy One</t>
  </si>
  <si>
    <t>Seventy Two</t>
  </si>
  <si>
    <t>Seventy Three</t>
  </si>
  <si>
    <t>Seventy Four</t>
  </si>
  <si>
    <t>Seventy Five</t>
  </si>
  <si>
    <t>Seventy Six</t>
  </si>
  <si>
    <t>Seventy Seven</t>
  </si>
  <si>
    <t>Seventy Eight</t>
  </si>
  <si>
    <t>Seventy Nine</t>
  </si>
  <si>
    <t>Eighty</t>
  </si>
  <si>
    <t>Eighty One</t>
  </si>
  <si>
    <t>Eighty Two</t>
  </si>
  <si>
    <t>Eighty Three</t>
  </si>
  <si>
    <t>Eighty Four</t>
  </si>
  <si>
    <t>Eighty Five</t>
  </si>
  <si>
    <t>Eighty Six</t>
  </si>
  <si>
    <t>Eighty Seven</t>
  </si>
  <si>
    <t>Eighty Eight</t>
  </si>
  <si>
    <t>Eighty Nine</t>
  </si>
  <si>
    <t>Ninety</t>
  </si>
  <si>
    <t>Ninety One</t>
  </si>
  <si>
    <t>Ninety Two</t>
  </si>
  <si>
    <t>Ninety Three</t>
  </si>
  <si>
    <t>Ninety Four</t>
  </si>
  <si>
    <t>Ninety Five</t>
  </si>
  <si>
    <t>Ninety Six</t>
  </si>
  <si>
    <t>Ninety Seven</t>
  </si>
  <si>
    <t>Ninety Eight</t>
  </si>
  <si>
    <t>Ninety Nine</t>
  </si>
  <si>
    <t>Hundred</t>
  </si>
  <si>
    <t xml:space="preserve"> (R)</t>
  </si>
  <si>
    <t>Payment Details</t>
  </si>
  <si>
    <t>Branch Name</t>
  </si>
  <si>
    <t>:</t>
  </si>
  <si>
    <t>Janakpuri, New Delhi</t>
  </si>
  <si>
    <t>Date</t>
  </si>
  <si>
    <t>Basic Detail</t>
  </si>
  <si>
    <t>Bank Name</t>
  </si>
  <si>
    <t>Name of Applicant</t>
  </si>
  <si>
    <t>E-Mail ID</t>
  </si>
  <si>
    <t>Name of Beneficiary</t>
  </si>
  <si>
    <t>Bank's IFSC Code</t>
  </si>
  <si>
    <t>Mob. No.</t>
  </si>
  <si>
    <t>Amount (in figures)</t>
  </si>
  <si>
    <t>Landline No.</t>
  </si>
  <si>
    <r>
      <t>drawn on my/our account for</t>
    </r>
    <r>
      <rPr>
        <sz val="12"/>
        <color theme="1"/>
        <rFont val="Rupee Foradian"/>
        <family val="2"/>
      </rPr>
      <t xml:space="preserve"> Rs. </t>
    </r>
  </si>
  <si>
    <t>Cheque No.</t>
  </si>
  <si>
    <t>Amount (in words)</t>
  </si>
  <si>
    <t>ü</t>
  </si>
  <si>
    <t>Mob.:</t>
  </si>
  <si>
    <t xml:space="preserve">LL No.: </t>
  </si>
  <si>
    <t>RTGS / NEFT APPLICATION FORM</t>
  </si>
  <si>
    <t xml:space="preserve">Account No.: </t>
  </si>
  <si>
    <t>(Short)/Excess</t>
  </si>
  <si>
    <t>Bank Branch</t>
  </si>
  <si>
    <t>Bank Account Number</t>
  </si>
  <si>
    <t>Cheque Amount</t>
  </si>
  <si>
    <t>RTGS</t>
  </si>
  <si>
    <t>Avlvl. Space</t>
  </si>
  <si>
    <t>SANTOSH KUMAR CHOUDHARY - 9958486885</t>
  </si>
  <si>
    <t>---&gt;---&gt;</t>
  </si>
  <si>
    <t xml:space="preserve">Contact Number (Rec)  </t>
  </si>
  <si>
    <t xml:space="preserve">Contact Number (Off)  </t>
  </si>
  <si>
    <t xml:space="preserve">Contact Number (Mob)  </t>
  </si>
  <si>
    <t>Applicable Charges (in figures)</t>
  </si>
  <si>
    <t>File Developed By SANTOSH KUMAR CHOUDHARY Mob. No. 9958486885</t>
  </si>
  <si>
    <t>Choudhary Brothers Pvt.Ltd.</t>
  </si>
  <si>
    <t>Acunt.No.:</t>
  </si>
  <si>
    <t>Acunt No.:</t>
  </si>
  <si>
    <t>Rec.Acunt No.</t>
  </si>
  <si>
    <t>Bank's Branch Address</t>
  </si>
  <si>
    <t>C-3/21, Janakpuri, Delhi - 110058</t>
  </si>
  <si>
    <t>List of Remitter's Axis Account Details</t>
  </si>
  <si>
    <t>Remitter's Axis Account No.</t>
  </si>
  <si>
    <t>123456789012345</t>
  </si>
  <si>
    <t>Beneficiary Abbreviation</t>
  </si>
  <si>
    <t>ABHYUDAYA CO-OP BANK LTD</t>
  </si>
  <si>
    <t>ABU DHABI COMMERCIAL BANK</t>
  </si>
  <si>
    <t>ALLAHABAD BANK</t>
  </si>
  <si>
    <t>ANDHRA BANK</t>
  </si>
  <si>
    <t>ANDHRA PRAGATHI GRAMEENA BANK</t>
  </si>
  <si>
    <t>BANK OF AMERICA</t>
  </si>
  <si>
    <t>BANK OF BAHRAIN AND KUWAIT</t>
  </si>
  <si>
    <t>BANK OF BARODA</t>
  </si>
  <si>
    <t>BANK OF CEYLON</t>
  </si>
  <si>
    <t>BANK OF INDIA</t>
  </si>
  <si>
    <t>BANK OF MAHARASHTRA</t>
  </si>
  <si>
    <t>BARCLAYS BANK PLC</t>
  </si>
  <si>
    <t>BHARATIYA MAHILA BANK LIMITED</t>
  </si>
  <si>
    <t>BNP PARIBAS</t>
  </si>
  <si>
    <t>CANARA BANK</t>
  </si>
  <si>
    <t>CATHOLIC SYRIAN BANK LTD.</t>
  </si>
  <si>
    <t>CENTRAL BANK OF INDIA</t>
  </si>
  <si>
    <t>COMMONWEALTH BANK OF AUSTRALIA</t>
  </si>
  <si>
    <t>CORPORATION BANK</t>
  </si>
  <si>
    <t>CREDIT SUISSE AG</t>
  </si>
  <si>
    <t>DENA BANK</t>
  </si>
  <si>
    <t>DEVELOPMENT CREDIT BANK LIMITED</t>
  </si>
  <si>
    <t>HSBC</t>
  </si>
  <si>
    <t>ICICI BANK LTD</t>
  </si>
  <si>
    <t>INDIAN BANK</t>
  </si>
  <si>
    <t>INDIAN OVERSEAS BANK</t>
  </si>
  <si>
    <t>KARNATAKA VIKAS GRAMEENA BANK</t>
  </si>
  <si>
    <t>ORIENTAL BANK OF COMMERCE</t>
  </si>
  <si>
    <t>PRATHAMA BANK</t>
  </si>
  <si>
    <t>PUNJAB AND SIND BANK</t>
  </si>
  <si>
    <t>PUNJAB NATIONAL BANK</t>
  </si>
  <si>
    <t>SHINHAN BANK</t>
  </si>
  <si>
    <t>SOCIETE GENERALE</t>
  </si>
  <si>
    <t>SOUTH INDIAN BANK</t>
  </si>
  <si>
    <t>STATE BANK OF BIKANER AND JAIPUR</t>
  </si>
  <si>
    <t>STATE BANK OF HYDERABAD</t>
  </si>
  <si>
    <t>STATE BANK OF INDIA</t>
  </si>
  <si>
    <t>STATE BANK OF MYSORE</t>
  </si>
  <si>
    <t>STATE BANK OF PATIALA</t>
  </si>
  <si>
    <t>STATE BANK OF TRAVANCORE</t>
  </si>
  <si>
    <t>SUMITOMO MITSUI BANKING CORPORATION</t>
  </si>
  <si>
    <t>SYNDICATE BANK</t>
  </si>
  <si>
    <t>TAMILNAD MERCANTILE BANK LTD</t>
  </si>
  <si>
    <t>TJSB SAHAKARI BANK LTD.</t>
  </si>
  <si>
    <t>UBS AG</t>
  </si>
  <si>
    <t>UCO BANK</t>
  </si>
  <si>
    <t>UNION BANK OF INDIA</t>
  </si>
  <si>
    <t>UNITED BANK OF INDIA</t>
  </si>
  <si>
    <t>VASAI VIKAS SAHAKARI BANK LTD.</t>
  </si>
  <si>
    <t>VIJAYA BANK</t>
  </si>
  <si>
    <t>WESTPAC BANKING CORPORATION</t>
  </si>
  <si>
    <t>WOORI BANK</t>
  </si>
  <si>
    <t>ALLA</t>
  </si>
  <si>
    <t>ANDB</t>
  </si>
  <si>
    <t>BARB</t>
  </si>
  <si>
    <t>BKID</t>
  </si>
  <si>
    <t>MAHB</t>
  </si>
  <si>
    <t>CNRB</t>
  </si>
  <si>
    <t>CBIN</t>
  </si>
  <si>
    <t>CORP</t>
  </si>
  <si>
    <t>BKDN</t>
  </si>
  <si>
    <t>IDIB</t>
  </si>
  <si>
    <t>IOBA</t>
  </si>
  <si>
    <t>ORBC</t>
  </si>
  <si>
    <t>PUNB</t>
  </si>
  <si>
    <t>SBBJ</t>
  </si>
  <si>
    <t>SBHY</t>
  </si>
  <si>
    <t>SBIN</t>
  </si>
  <si>
    <t>SBMY</t>
  </si>
  <si>
    <t>STBP</t>
  </si>
  <si>
    <t>SBTR</t>
  </si>
  <si>
    <t>SYNB</t>
  </si>
  <si>
    <t>UCBA</t>
  </si>
  <si>
    <t>UBIN</t>
  </si>
  <si>
    <t>UTBI</t>
  </si>
  <si>
    <t>VIJB</t>
  </si>
  <si>
    <t>CSBK</t>
  </si>
  <si>
    <t>BARC</t>
  </si>
  <si>
    <t>BNPA</t>
  </si>
  <si>
    <t>BCEY</t>
  </si>
  <si>
    <t>CIUB</t>
  </si>
  <si>
    <t>MHCB</t>
  </si>
  <si>
    <t>SOGE</t>
  </si>
  <si>
    <t>PSIB</t>
  </si>
  <si>
    <t>UTIB</t>
  </si>
  <si>
    <t>INDB</t>
  </si>
  <si>
    <t>ICIC</t>
  </si>
  <si>
    <t>VYSA</t>
  </si>
  <si>
    <t>KKBK</t>
  </si>
  <si>
    <t>KARB</t>
  </si>
  <si>
    <t>KVBL</t>
  </si>
  <si>
    <t>TMBL</t>
  </si>
  <si>
    <t>DLXB</t>
  </si>
  <si>
    <t>FDRL</t>
  </si>
  <si>
    <t>HDFC</t>
  </si>
  <si>
    <t>JAKA</t>
  </si>
  <si>
    <t>NTBL</t>
  </si>
  <si>
    <t>LAVB</t>
  </si>
  <si>
    <t>YESB</t>
  </si>
  <si>
    <t>ABHY</t>
  </si>
  <si>
    <t>Nationised  Bank</t>
  </si>
  <si>
    <t>Private Sec Bank</t>
  </si>
  <si>
    <t>DHANALAKSHMI BANK LTD.</t>
  </si>
  <si>
    <t>FEDERAL BANK LTD.</t>
  </si>
  <si>
    <t>HDFC BANK LTD.</t>
  </si>
  <si>
    <t>INDUSIND BANK LTD.</t>
  </si>
  <si>
    <t>JAMMU AND KASHMIR BANK LTD.</t>
  </si>
  <si>
    <t>KARNATAKA BANK LTD.</t>
  </si>
  <si>
    <t>KOTAK MAHINDRA BANK LTD.</t>
  </si>
  <si>
    <t>KARUR VYSYA BANK LTD.</t>
  </si>
  <si>
    <t>LAXMI VILAS BANK LTD.</t>
  </si>
  <si>
    <t>NAINITAL BANK LTD.</t>
  </si>
  <si>
    <t>AXIS BANK LTD</t>
  </si>
  <si>
    <t>ING VYSYA BANK LTD.</t>
  </si>
  <si>
    <t>YES BANK LTD.</t>
  </si>
  <si>
    <t>ABNA</t>
  </si>
  <si>
    <t>ROYAL BANK OF SCOTLAND plc.</t>
  </si>
  <si>
    <t>ACEB</t>
  </si>
  <si>
    <t>Ace CO-OP BANK LTD.</t>
  </si>
  <si>
    <t>ADCB</t>
  </si>
  <si>
    <t>ADCC</t>
  </si>
  <si>
    <t>AKOLA DISTRICT CENTRAL CO-OPERATIVE BANK LTD.</t>
  </si>
  <si>
    <t>AKJB</t>
  </si>
  <si>
    <t>AKOLA JANATA COMMERCIAL COOPERATIVE BANK LTD.</t>
  </si>
  <si>
    <t>AMCB</t>
  </si>
  <si>
    <t>AHMEDABAD MERC COOP BK LTD</t>
  </si>
  <si>
    <t>ANZB</t>
  </si>
  <si>
    <t>AUSTRALIA &amp; NEW ZEALAND BANKING GROUP LTD.</t>
  </si>
  <si>
    <t>APBL</t>
  </si>
  <si>
    <t>ANDHRA PRADESH STATE CO-OPERATIVE BANK LTD.</t>
  </si>
  <si>
    <t>APGB</t>
  </si>
  <si>
    <t>APMC</t>
  </si>
  <si>
    <t>A P MAHESH CO-OP URBAN BANK LTD.</t>
  </si>
  <si>
    <t>ASBL</t>
  </si>
  <si>
    <t>APNA SAHAKARI BANK LTD.</t>
  </si>
  <si>
    <t>AUCB</t>
  </si>
  <si>
    <t>ALMORA URBAN BANK LTD.</t>
  </si>
  <si>
    <t>BACB</t>
  </si>
  <si>
    <t>BASSIN CATHOLIC COOP BANK LTD.</t>
  </si>
  <si>
    <t>BBKM</t>
  </si>
  <si>
    <t>BCBM</t>
  </si>
  <si>
    <t>BHARAT COOPERATIVE BANK LTD</t>
  </si>
  <si>
    <t>BDBL</t>
  </si>
  <si>
    <t>BANDHAN BANK LIMITED</t>
  </si>
  <si>
    <t>BMBL</t>
  </si>
  <si>
    <t>BOFA</t>
  </si>
  <si>
    <t>BOTM</t>
  </si>
  <si>
    <t>BANK OF TOKYO MITSUBISHI UFJ LTD.</t>
  </si>
  <si>
    <t>CCBL</t>
  </si>
  <si>
    <t>CITIZEN CRDIT CO-OP BANK LTD.</t>
  </si>
  <si>
    <t>CHAS</t>
  </si>
  <si>
    <t>JP MORGAN CHASE BANK, N A</t>
  </si>
  <si>
    <t>CITI</t>
  </si>
  <si>
    <t>CITI BANK N A</t>
  </si>
  <si>
    <t>CITY UNION BANK LTD.</t>
  </si>
  <si>
    <t>CLBL</t>
  </si>
  <si>
    <t>CAPITAL LOCAL AREA BANK</t>
  </si>
  <si>
    <t>COSB</t>
  </si>
  <si>
    <t>COSMOS CO-OPERATIVE  BANK</t>
  </si>
  <si>
    <t>CRES</t>
  </si>
  <si>
    <t>CRLY</t>
  </si>
  <si>
    <t>CREDIT AGRICOLE CORPORATE AND INVESTMENT BANK</t>
  </si>
  <si>
    <t>CRUB</t>
  </si>
  <si>
    <t>SHRI CHHATRAPATI RAJARSHI SHAHU URBAN CO-OP. BANK LTD.</t>
  </si>
  <si>
    <t>CTBA</t>
  </si>
  <si>
    <t>CTCB</t>
  </si>
  <si>
    <t>CTBC BANK CO. LTD.</t>
  </si>
  <si>
    <t>DBSS</t>
  </si>
  <si>
    <t>DBS BANK</t>
  </si>
  <si>
    <t>DCBL</t>
  </si>
  <si>
    <t>DEUT</t>
  </si>
  <si>
    <t>DEUTSCHE BANK LTD</t>
  </si>
  <si>
    <t>DICG</t>
  </si>
  <si>
    <t>DEPOSIT INS AND CR GUAR CORPN</t>
  </si>
  <si>
    <t>DLSC</t>
  </si>
  <si>
    <t>DELHI STATE COOPERATIVE BANK LTD.</t>
  </si>
  <si>
    <t>DMKJ</t>
  </si>
  <si>
    <t>DMK JAOLI BANK</t>
  </si>
  <si>
    <t>DNSB</t>
  </si>
  <si>
    <t>DOMBIVLI NAGARI SAHAKARI BANK</t>
  </si>
  <si>
    <t>DOHB</t>
  </si>
  <si>
    <t>DOHA BANK</t>
  </si>
  <si>
    <t>FIRN</t>
  </si>
  <si>
    <t>FIRSTRAND BANK</t>
  </si>
  <si>
    <t>GBCB</t>
  </si>
  <si>
    <t>GREATER BOMBAY CO-OP BANK</t>
  </si>
  <si>
    <t>GDCB</t>
  </si>
  <si>
    <t>GADCHIROLI DISTRICT CENTRAL CO-OP BANK LTD.</t>
  </si>
  <si>
    <t>GSCB</t>
  </si>
  <si>
    <t>GUJARAT STATE COOPERATIVE BANK LTD.</t>
  </si>
  <si>
    <t>HCBL</t>
  </si>
  <si>
    <t>HASTI COOPERATIVE BANK LTD.</t>
  </si>
  <si>
    <t>HONGKONG &amp; SHANGHAI BKG CORPORATION</t>
  </si>
  <si>
    <t>HVBK</t>
  </si>
  <si>
    <t>IBBK</t>
  </si>
  <si>
    <t>BANK INTERNATIONAL INDONESIA</t>
  </si>
  <si>
    <t>IBKL</t>
  </si>
  <si>
    <t>IDBI LTD.</t>
  </si>
  <si>
    <t>IBKO</t>
  </si>
  <si>
    <t>INDUSTRIAL BANK OF KOREA</t>
  </si>
  <si>
    <t>ICBK</t>
  </si>
  <si>
    <t>INDUSTRIAL AND COMMERCIAL BANK OF CHINA LTD.</t>
  </si>
  <si>
    <t>IDFB</t>
  </si>
  <si>
    <t>IDFC BANK LIMITED</t>
  </si>
  <si>
    <t>JANA</t>
  </si>
  <si>
    <t>JANASEVA SAHAKARI BANK LTD., PUNE</t>
  </si>
  <si>
    <t>JASB</t>
  </si>
  <si>
    <t>JANASEVA SAHAKARI BANK (BORIVLI) LTD.</t>
  </si>
  <si>
    <t>JJSB</t>
  </si>
  <si>
    <t>JALGAON JANTA SAHAKARI BANK LTD.</t>
  </si>
  <si>
    <t>JPCB</t>
  </si>
  <si>
    <t>JALGAON PEOPLES' COOPERATIVE BANK LTD.</t>
  </si>
  <si>
    <t>JSBL</t>
  </si>
  <si>
    <t>JANAKALYAN SAHAKARI BANK LTD.</t>
  </si>
  <si>
    <t>JSBP</t>
  </si>
  <si>
    <t>JANATA SAHAKARI BANK LTD., PUNE</t>
  </si>
  <si>
    <t>KACE</t>
  </si>
  <si>
    <t>KANGRA CENTRAL CO-OP. BANK LTD.</t>
  </si>
  <si>
    <t>KAIJ</t>
  </si>
  <si>
    <t>KALLAPANNA AWADE ICHALKARANJI JANATA SAHAKARI BANK LTD.</t>
  </si>
  <si>
    <t>KANG</t>
  </si>
  <si>
    <t>KANGRA CO-OPERATIVE BANK LTD.</t>
  </si>
  <si>
    <t>KCBL</t>
  </si>
  <si>
    <t>KAPOL CO-OP BANK LTD</t>
  </si>
  <si>
    <t>KCCB</t>
  </si>
  <si>
    <t>KALUPUR COMMERCIAL CO-OP BANK</t>
  </si>
  <si>
    <t>KJSB</t>
  </si>
  <si>
    <t>KALYAN JANATA SAH BANK LTD</t>
  </si>
  <si>
    <t>KLGB</t>
  </si>
  <si>
    <t>KERALA GRAMIN BANK</t>
  </si>
  <si>
    <t>KNSB</t>
  </si>
  <si>
    <t>KURMANCHAL NAGAR SAHAKARI BANK LTD.</t>
  </si>
  <si>
    <t>KRTH</t>
  </si>
  <si>
    <t>KRUNG THAI BANK PCL</t>
  </si>
  <si>
    <t>KSCB</t>
  </si>
  <si>
    <t>KARNATAKA STATE APEX COOP BANK</t>
  </si>
  <si>
    <t>KUCB</t>
  </si>
  <si>
    <t>KARAD URBAN CO-OP. BANK LTD.</t>
  </si>
  <si>
    <t>KVGB</t>
  </si>
  <si>
    <t>MCBL</t>
  </si>
  <si>
    <t>MAHANAGAR CO-OP.BANK LTD.</t>
  </si>
  <si>
    <t>MDCB</t>
  </si>
  <si>
    <t>MUMBAI DISTRICT CENTRAL COOP BANK LTD.</t>
  </si>
  <si>
    <t>MIZUHO CORPORATE BANK LTD.</t>
  </si>
  <si>
    <t>MSCI</t>
  </si>
  <si>
    <t>MAHARASHTRA STATE CO-OP BANK LTD.</t>
  </si>
  <si>
    <t>MSHQ</t>
  </si>
  <si>
    <t>MASHREQ BANK</t>
  </si>
  <si>
    <t>MSNU</t>
  </si>
  <si>
    <t>MEHSANA URBAN COOPERATIVE BANK LTD.</t>
  </si>
  <si>
    <t>MUBL</t>
  </si>
  <si>
    <t>MUNICIPAL COOPERATIVE BANK LTD.</t>
  </si>
  <si>
    <t>NGSB</t>
  </si>
  <si>
    <t>NAGPUR NAGARIK SAHAKARI BANK LTD.</t>
  </si>
  <si>
    <t>NICB</t>
  </si>
  <si>
    <t>NEW INDIA CO-OP BANK</t>
  </si>
  <si>
    <t>NKGS</t>
  </si>
  <si>
    <t>NKGSB COOP BANK LTD.</t>
  </si>
  <si>
    <t>NMCB</t>
  </si>
  <si>
    <t>NASIK MARCHANT'S CO-OP BANK LTD.</t>
  </si>
  <si>
    <t>NNSB</t>
  </si>
  <si>
    <t>NUTAN NAGARIK SAHAKARI BANK LTD.</t>
  </si>
  <si>
    <t>NOSC</t>
  </si>
  <si>
    <t>BANK OF NOVA SCOTIA</t>
  </si>
  <si>
    <t>NUCB</t>
  </si>
  <si>
    <t>NAGAR URBAN COOPERATIVE BANK LTD.</t>
  </si>
  <si>
    <t>OIBA</t>
  </si>
  <si>
    <t>HSBC BANK OMAN SAOG</t>
  </si>
  <si>
    <t>ORCB</t>
  </si>
  <si>
    <t>ORISSA STATE COOPERATIVE BANK BANK LTD.</t>
  </si>
  <si>
    <t>PJSB</t>
  </si>
  <si>
    <t>GOPINATH PATIL PARSIK JANATA SAHAKARI BK LTD.</t>
  </si>
  <si>
    <t>PKGB</t>
  </si>
  <si>
    <t>PRAGATHI KRISHNA GRAMIN BANK</t>
  </si>
  <si>
    <t>PMCB</t>
  </si>
  <si>
    <t>PUNJAB &amp; MAHARASTRA CO-OP BANK</t>
  </si>
  <si>
    <t>PMEC</t>
  </si>
  <si>
    <t>PRIME CO-OPERATIVE BANK LTD.</t>
  </si>
  <si>
    <t>PRTH</t>
  </si>
  <si>
    <t>PUCB</t>
  </si>
  <si>
    <t>PANDHARPUR URBAN CO OP. BANK LTD.</t>
  </si>
  <si>
    <t>RABO</t>
  </si>
  <si>
    <t>RABOBANK INTERNATIONAL</t>
  </si>
  <si>
    <t>RATN</t>
  </si>
  <si>
    <t>RATNAKAR BANK LIMITED</t>
  </si>
  <si>
    <t>RNSB</t>
  </si>
  <si>
    <t>RAJKOT NAGARIK SAHAKARI BANK LTD.</t>
  </si>
  <si>
    <t>RSBL</t>
  </si>
  <si>
    <t>RAJGURUNAGAR SAHAKARI BANK LIMITED</t>
  </si>
  <si>
    <t>RSCB</t>
  </si>
  <si>
    <t>RAJASTHAN STATE COOPERATIVE BANK LTD.</t>
  </si>
  <si>
    <t>SAHE</t>
  </si>
  <si>
    <t>SAHEBRAO DESHMUKH CO-OP BANK LTD.</t>
  </si>
  <si>
    <t>SCBL</t>
  </si>
  <si>
    <t>STANDARD CHARTERED BANK LTD.</t>
  </si>
  <si>
    <t>SDCB</t>
  </si>
  <si>
    <t>SURAT DISTRICT COOPERATIVE BANK LTD.</t>
  </si>
  <si>
    <t>SDCE</t>
  </si>
  <si>
    <t>SATARA DISTRICT CENTRAL CO OP BANK LTD</t>
  </si>
  <si>
    <t>SHBK</t>
  </si>
  <si>
    <t>SIBL</t>
  </si>
  <si>
    <t>SJSB</t>
  </si>
  <si>
    <t>SOLAPUR JANATA SAHAKARI BANK LTD.</t>
  </si>
  <si>
    <t>SMBC</t>
  </si>
  <si>
    <t>SPCB</t>
  </si>
  <si>
    <t>SURAT PEOPLES COOP BANK LTD.</t>
  </si>
  <si>
    <t>SRCB</t>
  </si>
  <si>
    <t>SARASWAT CO-OPERATIVE BANK LTD.</t>
  </si>
  <si>
    <t>STCB</t>
  </si>
  <si>
    <t>STATE BANK OF MAURITIUS</t>
  </si>
  <si>
    <t>SUNB</t>
  </si>
  <si>
    <t>SURAT NATIONAL COOPERATIVE BANK</t>
  </si>
  <si>
    <t>SUTB</t>
  </si>
  <si>
    <t>SUTEX CO-OPERATIVE BANK LTD.</t>
  </si>
  <si>
    <t>SVCB</t>
  </si>
  <si>
    <t>SHAMRAO  VITHHAL CO-OP BANK LTD.</t>
  </si>
  <si>
    <t>TBSB</t>
  </si>
  <si>
    <t>THANE BHARAT SAHAKARI BANK LTD.</t>
  </si>
  <si>
    <t>TDCB</t>
  </si>
  <si>
    <t>THANE DISTRICT CENTRAL CO-OP. BANK LTD.</t>
  </si>
  <si>
    <t>TGMB</t>
  </si>
  <si>
    <t>TUMKUR GRAIN MERCHANTS CO-OP. BANK LTD.</t>
  </si>
  <si>
    <t>TJSB</t>
  </si>
  <si>
    <t>TNSC</t>
  </si>
  <si>
    <t>TAMIL NADU STATE APEX COOP BANK LTD.</t>
  </si>
  <si>
    <t>UBSW</t>
  </si>
  <si>
    <t>UOVB</t>
  </si>
  <si>
    <t>UNITED OVERSEAS BANK LTD.</t>
  </si>
  <si>
    <t>VARA</t>
  </si>
  <si>
    <t>VARACHHA COOPERATIVE BANK LTD.</t>
  </si>
  <si>
    <t>VSBL</t>
  </si>
  <si>
    <t>VISHESHWAR SAHAKARI BANK LTD.</t>
  </si>
  <si>
    <t>VVSB</t>
  </si>
  <si>
    <t>WBSC</t>
  </si>
  <si>
    <t>WEST BENGAL STATE COOP BANK LTD.</t>
  </si>
  <si>
    <t>WPAC</t>
  </si>
  <si>
    <t>ZCBL</t>
  </si>
  <si>
    <t>ZOROASTRIAN COOPERATIVE BANK LTD.</t>
  </si>
  <si>
    <t>ZSBL</t>
  </si>
  <si>
    <t>ZILA SAHAKARI BANK LTD GHAZIABAD</t>
  </si>
  <si>
    <t xml:space="preserve">Gagan </t>
  </si>
  <si>
    <t>123456789012345000</t>
  </si>
  <si>
    <t>Bank Name of Beneficiary</t>
  </si>
  <si>
    <t>Bank Branch of Beneficiary</t>
  </si>
  <si>
    <t>A/C Name of Beneficiary</t>
  </si>
  <si>
    <t>Steps for use the file</t>
  </si>
  <si>
    <t>List of Beneficiary's Account Details</t>
  </si>
  <si>
    <t>Name of Depositor</t>
  </si>
  <si>
    <t>Using Length</t>
  </si>
  <si>
    <t>Choudhary Brothers Pvt. Ltd.</t>
  </si>
  <si>
    <t>Length</t>
  </si>
  <si>
    <r>
      <t xml:space="preserve">Account No </t>
    </r>
    <r>
      <rPr>
        <b/>
        <sz val="12"/>
        <color rgb="FFFF0000"/>
        <rFont val="Calibri"/>
        <family val="2"/>
        <scheme val="minor"/>
      </rPr>
      <t>(Select)</t>
    </r>
  </si>
  <si>
    <r>
      <t xml:space="preserve">RTGS / NEFT </t>
    </r>
    <r>
      <rPr>
        <b/>
        <sz val="12"/>
        <color rgb="FFFF0000"/>
        <rFont val="Calibri"/>
        <family val="2"/>
        <scheme val="minor"/>
      </rPr>
      <t>(Select)</t>
    </r>
  </si>
  <si>
    <r>
      <t>Go to sheet "</t>
    </r>
    <r>
      <rPr>
        <b/>
        <u/>
        <sz val="16"/>
        <rFont val="Calibri"/>
        <family val="2"/>
      </rPr>
      <t>List of Beneficiary Ac nos</t>
    </r>
    <r>
      <rPr>
        <sz val="16"/>
        <rFont val="Calibri"/>
        <family val="2"/>
      </rPr>
      <t>" &amp; Fill all of your Parties' bank details which will use for Remitee</t>
    </r>
  </si>
  <si>
    <r>
      <t>Go to sheet "</t>
    </r>
    <r>
      <rPr>
        <b/>
        <u/>
        <sz val="16"/>
        <rFont val="Calibri"/>
        <family val="2"/>
      </rPr>
      <t>List of Remitter Ac nos</t>
    </r>
    <r>
      <rPr>
        <sz val="16"/>
        <rFont val="Calibri"/>
        <family val="2"/>
      </rPr>
      <t>" &amp; Fill all of your bank details in which will use for Remitter</t>
    </r>
  </si>
  <si>
    <r>
      <t xml:space="preserve">Beneficiary Abbrev. </t>
    </r>
    <r>
      <rPr>
        <b/>
        <sz val="12"/>
        <color rgb="FFFF0000"/>
        <rFont val="Calibri"/>
        <family val="2"/>
        <scheme val="minor"/>
      </rPr>
      <t>(Select)</t>
    </r>
  </si>
  <si>
    <r>
      <t>Go to sheet "</t>
    </r>
    <r>
      <rPr>
        <b/>
        <u/>
        <sz val="16"/>
        <rFont val="Calibri"/>
        <family val="2"/>
      </rPr>
      <t>Fill Details</t>
    </r>
    <r>
      <rPr>
        <sz val="16"/>
        <rFont val="Calibri"/>
        <family val="2"/>
      </rPr>
      <t>" and Fill &amp; Select Blue cells only</t>
    </r>
  </si>
  <si>
    <r>
      <t>Go to sheet "</t>
    </r>
    <r>
      <rPr>
        <b/>
        <u/>
        <sz val="16"/>
        <rFont val="Calibri"/>
        <family val="2"/>
      </rPr>
      <t>Cheque Print</t>
    </r>
    <r>
      <rPr>
        <sz val="16"/>
        <rFont val="Calibri"/>
        <family val="2"/>
      </rPr>
      <t>" and take print out of Cheque</t>
    </r>
  </si>
  <si>
    <r>
      <t>Go to sheet "</t>
    </r>
    <r>
      <rPr>
        <b/>
        <u/>
        <sz val="16"/>
        <rFont val="Calibri"/>
        <family val="2"/>
      </rPr>
      <t>Fill Details</t>
    </r>
    <r>
      <rPr>
        <sz val="16"/>
        <rFont val="Calibri"/>
        <family val="2"/>
      </rPr>
      <t>" and Fill Cheque No.</t>
    </r>
  </si>
  <si>
    <r>
      <t>Go to sheet "</t>
    </r>
    <r>
      <rPr>
        <b/>
        <u/>
        <sz val="16"/>
        <rFont val="Calibri"/>
        <family val="2"/>
      </rPr>
      <t>RTGS_NEFT Print</t>
    </r>
    <r>
      <rPr>
        <sz val="16"/>
        <rFont val="Calibri"/>
        <family val="2"/>
      </rPr>
      <t>" and take print out of RTGS / NEFT Form</t>
    </r>
  </si>
  <si>
    <t>PBB Hiranandani Com. Powai, Mumbai - 76</t>
  </si>
  <si>
    <t>SBIN0004234</t>
  </si>
  <si>
    <t>Google india limited</t>
  </si>
  <si>
    <t>31993580700</t>
  </si>
  <si>
    <t>9825530307</t>
  </si>
  <si>
    <t>SANTOSH KUMAR CHOUDHARY</t>
  </si>
  <si>
    <t>c-3/21, Janakpuri, delhi</t>
  </si>
  <si>
    <t>910010047124883</t>
  </si>
  <si>
    <t>UTOB0000207</t>
  </si>
  <si>
    <t>9958486885</t>
  </si>
  <si>
    <t>SANTOSH-UTIB-883</t>
  </si>
  <si>
    <t>Other Banks</t>
  </si>
  <si>
    <t>Bank Type</t>
  </si>
  <si>
    <t>IFSC First 4 Dig</t>
  </si>
  <si>
    <t>Sl No.</t>
  </si>
  <si>
    <t>-: List of Banks to be Add :-</t>
  </si>
  <si>
    <t>Remitter's Abbreviation</t>
  </si>
  <si>
    <t xml:space="preserve"> </t>
  </si>
  <si>
    <r>
      <t xml:space="preserve">Remitter Abbrev. </t>
    </r>
    <r>
      <rPr>
        <b/>
        <sz val="16"/>
        <color rgb="FFFF0000"/>
        <rFont val="Calibri"/>
        <family val="2"/>
        <scheme val="minor"/>
      </rPr>
      <t>(Select)</t>
    </r>
  </si>
  <si>
    <r>
      <rPr>
        <b/>
        <sz val="14"/>
        <color rgb="FFFF0000"/>
        <rFont val="Calibri"/>
        <family val="2"/>
        <scheme val="minor"/>
      </rPr>
      <t>&lt;&lt;-</t>
    </r>
    <r>
      <rPr>
        <b/>
        <sz val="14"/>
        <color theme="0"/>
        <rFont val="Calibri"/>
        <family val="2"/>
        <scheme val="minor"/>
      </rPr>
      <t>Select</t>
    </r>
  </si>
  <si>
    <t>C-3, Janakpuri, New Delhi</t>
  </si>
  <si>
    <r>
      <t xml:space="preserve"> Favouring Axis Bank Ltd. Towards the above RTGS/NEFT transactions. </t>
    </r>
    <r>
      <rPr>
        <b/>
        <sz val="16"/>
        <color theme="1"/>
        <rFont val="Calibri"/>
        <family val="2"/>
        <scheme val="minor"/>
      </rPr>
      <t>OR</t>
    </r>
  </si>
  <si>
    <t>022-25631236</t>
  </si>
  <si>
    <t xml:space="preserve">  </t>
  </si>
  <si>
    <t>Remitter Bank Address</t>
  </si>
  <si>
    <t>F</t>
  </si>
  <si>
    <t>207010200000428</t>
  </si>
  <si>
    <t>207010200000025</t>
  </si>
  <si>
    <t>207010300000108</t>
  </si>
  <si>
    <t>011-45564434</t>
  </si>
  <si>
    <t>011-4964424</t>
  </si>
  <si>
    <t>finance@nkfinn.com</t>
  </si>
  <si>
    <t>Choudhary-00428</t>
  </si>
</sst>
</file>

<file path=xl/styles.xml><?xml version="1.0" encoding="utf-8"?>
<styleSheet xmlns="http://schemas.openxmlformats.org/spreadsheetml/2006/main">
  <numFmts count="10">
    <numFmt numFmtId="43" formatCode="_(* #,##0.00_);_(* \(#,##0.00\);_(* &quot;-&quot;??_);_(@_)"/>
    <numFmt numFmtId="164" formatCode="_ * #,##0.00_ ;_ * \-#,##0.00_ ;_ * &quot;-&quot;??_ ;_ @_ "/>
    <numFmt numFmtId="165" formatCode="&quot;***&quot;#,##0"/>
    <numFmt numFmtId="166" formatCode="&quot;***&quot;#,##0&quot;/-&quot;"/>
    <numFmt numFmtId="167" formatCode="dd/mmm/yyyy\ \ \ \ \ \ \(dddd\)"/>
    <numFmt numFmtId="168" formatCode="0&quot;.&quot;"/>
    <numFmt numFmtId="169" formatCode="[$(₹)  -439]\ #,##0"/>
    <numFmt numFmtId="170" formatCode="000000"/>
    <numFmt numFmtId="171" formatCode="#,###,##0&quot;/-&quot;"/>
    <numFmt numFmtId="172" formatCode="_(* #,##0_);_(* \(#,##0\);_(* &quot;-&quot;??_);_(@_)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Rupee Foradian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2060"/>
      <name val="Calibri"/>
      <family val="2"/>
      <scheme val="minor"/>
    </font>
    <font>
      <sz val="10"/>
      <color indexed="10"/>
      <name val="Arial"/>
      <family val="2"/>
    </font>
    <font>
      <b/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6"/>
      <color theme="1"/>
      <name val="Calibri"/>
      <family val="2"/>
      <scheme val="minor"/>
    </font>
    <font>
      <sz val="16"/>
      <color theme="1"/>
      <name val="Wingdings"/>
      <charset val="2"/>
    </font>
    <font>
      <sz val="20"/>
      <color theme="1"/>
      <name val="Wingdings"/>
      <charset val="2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sz val="15"/>
      <color theme="1"/>
      <name val="Calibri"/>
      <family val="2"/>
      <scheme val="minor"/>
    </font>
    <font>
      <sz val="15"/>
      <color theme="1"/>
      <name val="Arial"/>
      <family val="2"/>
    </font>
    <font>
      <i/>
      <sz val="10"/>
      <color theme="1"/>
      <name val="Calibri"/>
      <family val="2"/>
      <scheme val="minor"/>
    </font>
    <font>
      <sz val="20"/>
      <color theme="0"/>
      <name val="Arial Black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2"/>
      <color rgb="FF464032"/>
      <name val="Georgia"/>
      <family val="1"/>
    </font>
    <font>
      <sz val="11"/>
      <color rgb="FF242424"/>
      <name val="PTSans-Regular"/>
    </font>
    <font>
      <sz val="10"/>
      <color theme="1"/>
      <name val="Arial"/>
      <family val="2"/>
    </font>
    <font>
      <b/>
      <sz val="12"/>
      <color rgb="FFFF0000"/>
      <name val="Calibri"/>
      <family val="2"/>
      <scheme val="minor"/>
    </font>
    <font>
      <sz val="16"/>
      <name val="Calibri"/>
      <family val="2"/>
    </font>
    <font>
      <b/>
      <u/>
      <sz val="16"/>
      <name val="Calibri"/>
      <family val="2"/>
    </font>
    <font>
      <b/>
      <sz val="36"/>
      <color theme="4" tint="-0.499984740745262"/>
      <name val="Eraser"/>
    </font>
    <font>
      <b/>
      <sz val="26"/>
      <color theme="0"/>
      <name val="Arial Black"/>
      <family val="2"/>
    </font>
    <font>
      <b/>
      <sz val="12"/>
      <color theme="1"/>
      <name val="Arial"/>
      <family val="2"/>
    </font>
    <font>
      <b/>
      <sz val="48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22"/>
      <color theme="0"/>
      <name val="Calibri"/>
      <family val="2"/>
      <scheme val="minor"/>
    </font>
    <font>
      <b/>
      <u/>
      <sz val="22"/>
      <color rgb="FFC6061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12B44"/>
        <bgColor indexed="64"/>
      </patternFill>
    </fill>
    <fill>
      <patternFill patternType="solid">
        <fgColor rgb="FF00B050"/>
        <bgColor indexed="64"/>
      </patternFill>
    </fill>
    <fill>
      <gradientFill degree="90">
        <stop position="0">
          <color theme="5" tint="-0.25098422193060094"/>
        </stop>
        <stop position="0.5">
          <color theme="5" tint="0.59999389629810485"/>
        </stop>
        <stop position="1">
          <color theme="5" tint="-0.25098422193060094"/>
        </stop>
      </gradient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gradientFill degree="90">
        <stop position="0">
          <color theme="5"/>
        </stop>
        <stop position="0.5">
          <color theme="9" tint="0.59999389629810485"/>
        </stop>
        <stop position="1">
          <color theme="5"/>
        </stop>
      </gradientFill>
    </fill>
    <fill>
      <gradientFill degree="90">
        <stop position="0">
          <color theme="5" tint="0.59999389629810485"/>
        </stop>
        <stop position="0.5">
          <color theme="5" tint="-0.25098422193060094"/>
        </stop>
        <stop position="1">
          <color theme="5" tint="0.59999389629810485"/>
        </stop>
      </gradientFill>
    </fill>
    <fill>
      <patternFill patternType="solid">
        <fgColor rgb="FFFFFF00"/>
        <bgColor indexed="64"/>
      </patternFill>
    </fill>
    <fill>
      <gradientFill degree="90">
        <stop position="0">
          <color theme="3" tint="0.80001220740379042"/>
        </stop>
        <stop position="0.5">
          <color theme="3" tint="0.40000610370189521"/>
        </stop>
        <stop position="1">
          <color theme="3" tint="0.80001220740379042"/>
        </stop>
      </gradientFill>
    </fill>
    <fill>
      <gradientFill degree="90">
        <stop position="0">
          <color theme="3" tint="0.40000610370189521"/>
        </stop>
        <stop position="0.5">
          <color theme="7" tint="0.40000610370189521"/>
        </stop>
        <stop position="1">
          <color theme="3" tint="0.40000610370189521"/>
        </stop>
      </gradientFill>
    </fill>
    <fill>
      <patternFill patternType="solid">
        <fgColor theme="0" tint="-0.249977111117893"/>
        <bgColor indexed="64"/>
      </patternFill>
    </fill>
    <fill>
      <gradientFill degree="90">
        <stop position="0">
          <color theme="5" tint="0.40000610370189521"/>
        </stop>
        <stop position="0.5">
          <color theme="6" tint="-0.25098422193060094"/>
        </stop>
        <stop position="1">
          <color theme="5" tint="0.40000610370189521"/>
        </stop>
      </gradientFill>
    </fill>
    <fill>
      <patternFill patternType="solid">
        <fgColor theme="0" tint="-0.34998626667073579"/>
        <bgColor indexed="64"/>
      </patternFill>
    </fill>
    <fill>
      <gradientFill degree="90">
        <stop position="0">
          <color theme="3" tint="0.40000610370189521"/>
        </stop>
        <stop position="0.5">
          <color rgb="FFFFFF00"/>
        </stop>
        <stop position="1">
          <color theme="3" tint="0.40000610370189521"/>
        </stop>
      </gradientFill>
    </fill>
    <fill>
      <gradientFill degree="90">
        <stop position="0">
          <color theme="8" tint="-0.25098422193060094"/>
        </stop>
        <stop position="0.5">
          <color theme="1"/>
        </stop>
        <stop position="1">
          <color theme="8" tint="-0.25098422193060094"/>
        </stop>
      </gradientFill>
    </fill>
    <fill>
      <patternFill patternType="solid">
        <fgColor theme="3" tint="0.59999389629810485"/>
        <bgColor indexed="64"/>
      </patternFill>
    </fill>
    <fill>
      <patternFill patternType="solid">
        <fgColor rgb="FFF9F9F9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Dot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dashDot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ashDot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theme="4" tint="0.79998168889431442"/>
      </left>
      <right style="dotted">
        <color theme="4" tint="0.79998168889431442"/>
      </right>
      <top style="dotted">
        <color theme="4" tint="0.79998168889431442"/>
      </top>
      <bottom style="dotted">
        <color theme="4" tint="0.79998168889431442"/>
      </bottom>
      <diagonal/>
    </border>
    <border>
      <left style="dotted">
        <color theme="4" tint="0.79998168889431442"/>
      </left>
      <right/>
      <top style="dotted">
        <color theme="4" tint="0.79998168889431442"/>
      </top>
      <bottom style="dotted">
        <color theme="4" tint="0.79998168889431442"/>
      </bottom>
      <diagonal/>
    </border>
    <border>
      <left/>
      <right/>
      <top style="dotted">
        <color theme="4" tint="0.79998168889431442"/>
      </top>
      <bottom style="dotted">
        <color theme="4" tint="0.79998168889431442"/>
      </bottom>
      <diagonal/>
    </border>
    <border>
      <left/>
      <right style="dotted">
        <color theme="4" tint="0.79998168889431442"/>
      </right>
      <top style="dotted">
        <color theme="4" tint="0.79998168889431442"/>
      </top>
      <bottom style="dotted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/>
      <diagonal/>
    </border>
    <border>
      <left/>
      <right/>
      <top style="thin">
        <color theme="4" tint="0.79998168889431442"/>
      </top>
      <bottom/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5117038483843"/>
      </top>
      <bottom style="thin">
        <color theme="4" tint="0.79995117038483843"/>
      </bottom>
      <diagonal/>
    </border>
    <border>
      <left/>
      <right/>
      <top style="thin">
        <color theme="4" tint="0.79995117038483843"/>
      </top>
      <bottom style="thin">
        <color theme="4" tint="0.79995117038483843"/>
      </bottom>
      <diagonal/>
    </border>
    <border>
      <left/>
      <right style="thin">
        <color theme="4" tint="0.79995117038483843"/>
      </right>
      <top style="thin">
        <color theme="4" tint="0.79995117038483843"/>
      </top>
      <bottom style="thin">
        <color theme="4" tint="0.79995117038483843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0" fontId="8" fillId="0" borderId="0"/>
    <xf numFmtId="0" fontId="14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</cellStyleXfs>
  <cellXfs count="234">
    <xf numFmtId="0" fontId="0" fillId="0" borderId="0" xfId="0"/>
    <xf numFmtId="0" fontId="10" fillId="0" borderId="0" xfId="0" applyFont="1" applyAlignment="1">
      <alignment vertical="center"/>
    </xf>
    <xf numFmtId="0" fontId="11" fillId="0" borderId="0" xfId="0" applyFont="1" applyProtection="1">
      <protection hidden="1"/>
    </xf>
    <xf numFmtId="0" fontId="11" fillId="0" borderId="0" xfId="4" applyFont="1" applyProtection="1">
      <protection hidden="1"/>
    </xf>
    <xf numFmtId="0" fontId="2" fillId="0" borderId="0" xfId="0" applyFont="1" applyAlignment="1" applyProtection="1">
      <alignment vertical="center"/>
    </xf>
    <xf numFmtId="0" fontId="0" fillId="0" borderId="0" xfId="0" applyBorder="1" applyProtection="1"/>
    <xf numFmtId="0" fontId="16" fillId="0" borderId="1" xfId="0" applyFont="1" applyBorder="1" applyAlignment="1" applyProtection="1">
      <alignment vertical="center"/>
      <protection locked="0" hidden="1"/>
    </xf>
    <xf numFmtId="0" fontId="2" fillId="0" borderId="3" xfId="0" applyFont="1" applyBorder="1" applyAlignment="1" applyProtection="1">
      <alignment vertical="center"/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6" xfId="0" applyFont="1" applyBorder="1" applyAlignment="1" applyProtection="1">
      <alignment vertical="center"/>
      <protection hidden="1"/>
    </xf>
    <xf numFmtId="0" fontId="2" fillId="0" borderId="7" xfId="0" applyFont="1" applyBorder="1" applyAlignment="1" applyProtection="1">
      <alignment vertical="center"/>
      <protection hidden="1"/>
    </xf>
    <xf numFmtId="0" fontId="2" fillId="0" borderId="8" xfId="0" applyFont="1" applyBorder="1" applyAlignment="1" applyProtection="1">
      <alignment vertical="center"/>
      <protection hidden="1"/>
    </xf>
    <xf numFmtId="0" fontId="2" fillId="0" borderId="9" xfId="0" applyFont="1" applyBorder="1" applyAlignment="1" applyProtection="1">
      <alignment vertical="center"/>
      <protection hidden="1"/>
    </xf>
    <xf numFmtId="0" fontId="2" fillId="0" borderId="10" xfId="0" applyFont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11" xfId="0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5" fillId="2" borderId="0" xfId="0" applyFont="1" applyFill="1" applyBorder="1" applyAlignment="1" applyProtection="1">
      <alignment vertical="center"/>
      <protection hidden="1"/>
    </xf>
    <xf numFmtId="0" fontId="2" fillId="0" borderId="0" xfId="0" applyFont="1" applyBorder="1" applyAlignment="1" applyProtection="1">
      <alignment horizontal="right" vertical="center"/>
      <protection hidden="1"/>
    </xf>
    <xf numFmtId="0" fontId="16" fillId="0" borderId="1" xfId="0" applyFont="1" applyBorder="1" applyAlignment="1" applyProtection="1">
      <alignment vertical="center"/>
      <protection hidden="1"/>
    </xf>
    <xf numFmtId="0" fontId="2" fillId="0" borderId="12" xfId="0" applyFont="1" applyBorder="1" applyAlignment="1" applyProtection="1">
      <alignment vertical="center"/>
      <protection hidden="1"/>
    </xf>
    <xf numFmtId="0" fontId="2" fillId="0" borderId="4" xfId="0" applyFont="1" applyBorder="1" applyAlignment="1" applyProtection="1">
      <alignment vertical="center"/>
      <protection hidden="1"/>
    </xf>
    <xf numFmtId="0" fontId="2" fillId="0" borderId="13" xfId="0" applyFont="1" applyBorder="1" applyAlignment="1" applyProtection="1">
      <alignment vertical="center"/>
      <protection hidden="1"/>
    </xf>
    <xf numFmtId="0" fontId="17" fillId="0" borderId="7" xfId="0" applyFont="1" applyBorder="1" applyAlignment="1" applyProtection="1">
      <protection hidden="1"/>
    </xf>
    <xf numFmtId="0" fontId="0" fillId="0" borderId="0" xfId="0" applyProtection="1"/>
    <xf numFmtId="0" fontId="13" fillId="2" borderId="17" xfId="0" applyFont="1" applyFill="1" applyBorder="1" applyAlignment="1" applyProtection="1">
      <alignment vertical="center"/>
    </xf>
    <xf numFmtId="0" fontId="5" fillId="2" borderId="18" xfId="0" applyFont="1" applyFill="1" applyBorder="1" applyAlignment="1" applyProtection="1">
      <alignment vertical="center"/>
    </xf>
    <xf numFmtId="0" fontId="0" fillId="2" borderId="18" xfId="0" applyFill="1" applyBorder="1" applyProtection="1"/>
    <xf numFmtId="0" fontId="0" fillId="2" borderId="19" xfId="0" applyFill="1" applyBorder="1" applyProtection="1"/>
    <xf numFmtId="0" fontId="4" fillId="2" borderId="17" xfId="0" applyFont="1" applyFill="1" applyBorder="1" applyAlignment="1" applyProtection="1">
      <alignment horizontal="center" vertical="center"/>
    </xf>
    <xf numFmtId="0" fontId="0" fillId="2" borderId="16" xfId="0" applyFill="1" applyBorder="1" applyProtection="1"/>
    <xf numFmtId="0" fontId="2" fillId="0" borderId="0" xfId="0" applyFont="1" applyBorder="1" applyProtection="1"/>
    <xf numFmtId="0" fontId="2" fillId="0" borderId="20" xfId="0" applyFont="1" applyBorder="1" applyProtection="1"/>
    <xf numFmtId="0" fontId="2" fillId="0" borderId="0" xfId="0" applyFont="1" applyProtection="1"/>
    <xf numFmtId="0" fontId="2" fillId="5" borderId="1" xfId="0" applyFont="1" applyFill="1" applyBorder="1" applyAlignment="1" applyProtection="1">
      <alignment horizontal="left" vertical="center" indent="1"/>
    </xf>
    <xf numFmtId="0" fontId="12" fillId="5" borderId="1" xfId="0" applyFont="1" applyFill="1" applyBorder="1" applyAlignment="1" applyProtection="1">
      <alignment horizontal="center" vertical="center"/>
    </xf>
    <xf numFmtId="0" fontId="0" fillId="2" borderId="16" xfId="0" applyFill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2" borderId="22" xfId="0" applyFill="1" applyBorder="1" applyAlignment="1" applyProtection="1">
      <alignment vertical="center"/>
    </xf>
    <xf numFmtId="0" fontId="2" fillId="5" borderId="23" xfId="0" applyFont="1" applyFill="1" applyBorder="1" applyAlignment="1" applyProtection="1">
      <alignment horizontal="left" vertical="center" indent="1"/>
    </xf>
    <xf numFmtId="0" fontId="12" fillId="5" borderId="23" xfId="0" applyFont="1" applyFill="1" applyBorder="1" applyAlignment="1" applyProtection="1">
      <alignment horizontal="center" vertical="center"/>
    </xf>
    <xf numFmtId="0" fontId="0" fillId="0" borderId="20" xfId="0" applyBorder="1" applyProtection="1"/>
    <xf numFmtId="0" fontId="0" fillId="0" borderId="0" xfId="0" applyAlignment="1" applyProtection="1">
      <alignment vertical="top"/>
    </xf>
    <xf numFmtId="0" fontId="2" fillId="5" borderId="26" xfId="0" applyFont="1" applyFill="1" applyBorder="1" applyAlignment="1" applyProtection="1">
      <alignment horizontal="left" vertical="center" indent="1"/>
    </xf>
    <xf numFmtId="0" fontId="12" fillId="5" borderId="26" xfId="0" applyFont="1" applyFill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  <protection hidden="1"/>
    </xf>
    <xf numFmtId="0" fontId="18" fillId="2" borderId="17" xfId="0" applyFont="1" applyFill="1" applyBorder="1" applyAlignment="1" applyProtection="1">
      <alignment horizontal="center" vertical="center"/>
    </xf>
    <xf numFmtId="0" fontId="19" fillId="2" borderId="17" xfId="0" applyFont="1" applyFill="1" applyBorder="1" applyAlignment="1" applyProtection="1">
      <alignment horizontal="center" vertical="center" wrapText="1"/>
    </xf>
    <xf numFmtId="0" fontId="20" fillId="0" borderId="3" xfId="0" applyFont="1" applyBorder="1" applyAlignment="1" applyProtection="1">
      <alignment vertical="center"/>
      <protection hidden="1"/>
    </xf>
    <xf numFmtId="0" fontId="2" fillId="0" borderId="0" xfId="0" quotePrefix="1" applyFont="1" applyAlignment="1" applyProtection="1">
      <alignment vertical="center"/>
    </xf>
    <xf numFmtId="0" fontId="0" fillId="0" borderId="27" xfId="0" applyBorder="1" applyProtection="1"/>
    <xf numFmtId="0" fontId="0" fillId="0" borderId="28" xfId="0" applyBorder="1" applyProtection="1"/>
    <xf numFmtId="0" fontId="21" fillId="0" borderId="0" xfId="0" applyFont="1" applyAlignment="1" applyProtection="1">
      <alignment textRotation="30"/>
    </xf>
    <xf numFmtId="0" fontId="2" fillId="0" borderId="27" xfId="0" applyFont="1" applyBorder="1" applyProtection="1"/>
    <xf numFmtId="0" fontId="2" fillId="0" borderId="28" xfId="0" applyFont="1" applyBorder="1" applyProtection="1"/>
    <xf numFmtId="0" fontId="13" fillId="7" borderId="17" xfId="0" applyFont="1" applyFill="1" applyBorder="1" applyAlignment="1" applyProtection="1">
      <alignment vertical="center"/>
    </xf>
    <xf numFmtId="0" fontId="5" fillId="7" borderId="18" xfId="0" applyFont="1" applyFill="1" applyBorder="1" applyAlignment="1" applyProtection="1">
      <alignment vertical="center"/>
    </xf>
    <xf numFmtId="0" fontId="0" fillId="7" borderId="18" xfId="0" applyFill="1" applyBorder="1" applyProtection="1"/>
    <xf numFmtId="0" fontId="0" fillId="7" borderId="16" xfId="0" applyFill="1" applyBorder="1" applyProtection="1"/>
    <xf numFmtId="0" fontId="0" fillId="7" borderId="16" xfId="0" applyFill="1" applyBorder="1" applyAlignment="1" applyProtection="1">
      <alignment vertical="center"/>
    </xf>
    <xf numFmtId="0" fontId="0" fillId="7" borderId="22" xfId="0" applyFill="1" applyBorder="1" applyAlignment="1" applyProtection="1">
      <alignment vertical="center"/>
    </xf>
    <xf numFmtId="0" fontId="13" fillId="8" borderId="17" xfId="0" applyFont="1" applyFill="1" applyBorder="1" applyAlignment="1" applyProtection="1">
      <alignment vertical="center"/>
    </xf>
    <xf numFmtId="0" fontId="5" fillId="8" borderId="18" xfId="0" applyFont="1" applyFill="1" applyBorder="1" applyAlignment="1" applyProtection="1">
      <alignment vertical="center"/>
    </xf>
    <xf numFmtId="0" fontId="0" fillId="8" borderId="18" xfId="0" applyFill="1" applyBorder="1" applyProtection="1"/>
    <xf numFmtId="0" fontId="0" fillId="8" borderId="16" xfId="0" applyFill="1" applyBorder="1" applyProtection="1"/>
    <xf numFmtId="0" fontId="0" fillId="8" borderId="16" xfId="0" applyFill="1" applyBorder="1" applyAlignment="1" applyProtection="1">
      <alignment vertical="center"/>
    </xf>
    <xf numFmtId="0" fontId="0" fillId="8" borderId="22" xfId="0" applyFill="1" applyBorder="1" applyAlignment="1" applyProtection="1">
      <alignment vertical="center"/>
    </xf>
    <xf numFmtId="0" fontId="0" fillId="8" borderId="22" xfId="0" applyFill="1" applyBorder="1" applyAlignment="1" applyProtection="1">
      <alignment vertical="top"/>
    </xf>
    <xf numFmtId="0" fontId="0" fillId="0" borderId="0" xfId="0" applyProtection="1">
      <protection hidden="1"/>
    </xf>
    <xf numFmtId="0" fontId="0" fillId="0" borderId="0" xfId="0" applyFont="1" applyFill="1" applyProtection="1">
      <protection hidden="1"/>
    </xf>
    <xf numFmtId="0" fontId="0" fillId="0" borderId="0" xfId="0" applyFont="1" applyFill="1" applyAlignment="1" applyProtection="1">
      <alignment horizontal="center" vertical="center"/>
      <protection hidden="1"/>
    </xf>
    <xf numFmtId="0" fontId="15" fillId="0" borderId="0" xfId="0" applyFont="1" applyFill="1" applyBorder="1" applyAlignment="1" applyProtection="1">
      <alignment horizontal="left" indent="17"/>
      <protection hidden="1"/>
    </xf>
    <xf numFmtId="0" fontId="6" fillId="0" borderId="0" xfId="0" applyFont="1" applyFill="1" applyBorder="1" applyAlignment="1" applyProtection="1">
      <alignment horizontal="left" indent="18"/>
      <protection hidden="1"/>
    </xf>
    <xf numFmtId="0" fontId="23" fillId="0" borderId="0" xfId="0" applyFont="1" applyFill="1" applyBorder="1" applyAlignment="1" applyProtection="1">
      <protection hidden="1"/>
    </xf>
    <xf numFmtId="0" fontId="23" fillId="0" borderId="0" xfId="0" applyFont="1" applyFill="1" applyBorder="1" applyAlignment="1" applyProtection="1">
      <alignment horizontal="left" indent="18"/>
      <protection hidden="1"/>
    </xf>
    <xf numFmtId="4" fontId="24" fillId="3" borderId="0" xfId="0" applyNumberFormat="1" applyFont="1" applyFill="1" applyBorder="1" applyAlignment="1" applyProtection="1">
      <alignment horizontal="left" vertical="center" indent="5"/>
      <protection hidden="1"/>
    </xf>
    <xf numFmtId="0" fontId="0" fillId="0" borderId="0" xfId="0" applyFont="1" applyProtection="1">
      <protection hidden="1"/>
    </xf>
    <xf numFmtId="0" fontId="3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left" indent="18"/>
      <protection hidden="1"/>
    </xf>
    <xf numFmtId="165" fontId="25" fillId="0" borderId="0" xfId="0" applyNumberFormat="1" applyFont="1" applyFill="1" applyBorder="1" applyAlignment="1" applyProtection="1">
      <alignment horizontal="center"/>
      <protection hidden="1"/>
    </xf>
    <xf numFmtId="0" fontId="8" fillId="0" borderId="0" xfId="3" applyProtection="1">
      <protection hidden="1"/>
    </xf>
    <xf numFmtId="0" fontId="19" fillId="10" borderId="33" xfId="3" applyFont="1" applyFill="1" applyBorder="1" applyAlignment="1" applyProtection="1">
      <alignment horizontal="center" vertical="center" wrapText="1"/>
    </xf>
    <xf numFmtId="0" fontId="19" fillId="10" borderId="25" xfId="3" applyFont="1" applyFill="1" applyBorder="1" applyAlignment="1" applyProtection="1">
      <alignment horizontal="center" vertical="center" wrapText="1"/>
    </xf>
    <xf numFmtId="49" fontId="2" fillId="11" borderId="34" xfId="3" applyNumberFormat="1" applyFont="1" applyFill="1" applyBorder="1" applyAlignment="1" applyProtection="1">
      <alignment horizontal="left" vertical="center"/>
      <protection locked="0"/>
    </xf>
    <xf numFmtId="0" fontId="8" fillId="4" borderId="1" xfId="3" applyFill="1" applyBorder="1" applyAlignment="1" applyProtection="1">
      <alignment horizontal="center" vertical="center"/>
    </xf>
    <xf numFmtId="0" fontId="2" fillId="4" borderId="1" xfId="3" applyFont="1" applyFill="1" applyBorder="1" applyAlignment="1" applyProtection="1">
      <alignment horizontal="center" vertical="center"/>
      <protection hidden="1"/>
    </xf>
    <xf numFmtId="0" fontId="2" fillId="0" borderId="1" xfId="3" applyFont="1" applyBorder="1" applyAlignment="1" applyProtection="1">
      <alignment horizontal="center" vertical="center"/>
      <protection hidden="1"/>
    </xf>
    <xf numFmtId="49" fontId="2" fillId="11" borderId="37" xfId="3" applyNumberFormat="1" applyFont="1" applyFill="1" applyBorder="1" applyAlignment="1" applyProtection="1">
      <alignment horizontal="left" vertical="center"/>
      <protection locked="0"/>
    </xf>
    <xf numFmtId="49" fontId="2" fillId="11" borderId="38" xfId="3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 applyProtection="1"/>
    <xf numFmtId="0" fontId="2" fillId="5" borderId="21" xfId="0" applyFont="1" applyFill="1" applyBorder="1" applyAlignment="1" applyProtection="1">
      <alignment horizontal="left" vertical="center" indent="1"/>
    </xf>
    <xf numFmtId="0" fontId="2" fillId="5" borderId="24" xfId="0" applyFont="1" applyFill="1" applyBorder="1" applyAlignment="1" applyProtection="1">
      <alignment horizontal="left" vertical="center" indent="1"/>
    </xf>
    <xf numFmtId="49" fontId="2" fillId="11" borderId="40" xfId="3" applyNumberFormat="1" applyFont="1" applyFill="1" applyBorder="1" applyAlignment="1" applyProtection="1">
      <alignment horizontal="left" vertical="center" indent="1" shrinkToFit="1"/>
      <protection locked="0"/>
    </xf>
    <xf numFmtId="49" fontId="2" fillId="11" borderId="14" xfId="3" applyNumberFormat="1" applyFont="1" applyFill="1" applyBorder="1" applyAlignment="1" applyProtection="1">
      <alignment horizontal="left" vertical="center" indent="1" shrinkToFit="1"/>
      <protection locked="0"/>
    </xf>
    <xf numFmtId="49" fontId="2" fillId="11" borderId="21" xfId="3" applyNumberFormat="1" applyFont="1" applyFill="1" applyBorder="1" applyAlignment="1" applyProtection="1">
      <alignment horizontal="left" vertical="center" indent="1" shrinkToFit="1"/>
      <protection locked="0"/>
    </xf>
    <xf numFmtId="49" fontId="2" fillId="11" borderId="41" xfId="3" applyNumberFormat="1" applyFont="1" applyFill="1" applyBorder="1" applyAlignment="1" applyProtection="1">
      <alignment horizontal="left" vertical="center" indent="1" shrinkToFit="1"/>
      <protection locked="0"/>
    </xf>
    <xf numFmtId="49" fontId="2" fillId="11" borderId="24" xfId="3" applyNumberFormat="1" applyFont="1" applyFill="1" applyBorder="1" applyAlignment="1" applyProtection="1">
      <alignment horizontal="left" vertical="center" indent="1" shrinkToFit="1"/>
      <protection locked="0"/>
    </xf>
    <xf numFmtId="0" fontId="0" fillId="8" borderId="42" xfId="0" applyFill="1" applyBorder="1" applyAlignment="1" applyProtection="1">
      <alignment vertical="center"/>
    </xf>
    <xf numFmtId="49" fontId="14" fillId="11" borderId="36" xfId="5" applyNumberFormat="1" applyFill="1" applyBorder="1" applyAlignment="1" applyProtection="1">
      <alignment horizontal="left" vertical="center" indent="1" shrinkToFit="1"/>
      <protection locked="0"/>
    </xf>
    <xf numFmtId="49" fontId="2" fillId="11" borderId="40" xfId="3" applyNumberFormat="1" applyFont="1" applyFill="1" applyBorder="1" applyAlignment="1" applyProtection="1">
      <alignment horizontal="left" vertical="center"/>
      <protection locked="0"/>
    </xf>
    <xf numFmtId="49" fontId="2" fillId="11" borderId="14" xfId="3" applyNumberFormat="1" applyFont="1" applyFill="1" applyBorder="1" applyAlignment="1" applyProtection="1">
      <alignment horizontal="left" vertical="center"/>
      <protection locked="0"/>
    </xf>
    <xf numFmtId="49" fontId="2" fillId="11" borderId="41" xfId="3" applyNumberFormat="1" applyFont="1" applyFill="1" applyBorder="1" applyAlignment="1" applyProtection="1">
      <alignment horizontal="left" vertical="center"/>
      <protection locked="0"/>
    </xf>
    <xf numFmtId="49" fontId="2" fillId="11" borderId="35" xfId="3" applyNumberFormat="1" applyFont="1" applyFill="1" applyBorder="1" applyAlignment="1" applyProtection="1">
      <alignment horizontal="left" vertical="center"/>
      <protection locked="0"/>
    </xf>
    <xf numFmtId="0" fontId="29" fillId="0" borderId="0" xfId="0" applyFont="1"/>
    <xf numFmtId="0" fontId="30" fillId="0" borderId="0" xfId="0" applyFont="1" applyAlignment="1">
      <alignment horizontal="left" wrapText="1" indent="1"/>
    </xf>
    <xf numFmtId="0" fontId="14" fillId="0" borderId="0" xfId="5" applyAlignment="1" applyProtection="1">
      <alignment horizontal="left" wrapText="1" indent="1"/>
    </xf>
    <xf numFmtId="0" fontId="30" fillId="0" borderId="0" xfId="0" applyFont="1"/>
    <xf numFmtId="0" fontId="14" fillId="0" borderId="0" xfId="5" applyAlignment="1" applyProtection="1"/>
    <xf numFmtId="0" fontId="2" fillId="11" borderId="35" xfId="3" applyFont="1" applyFill="1" applyBorder="1" applyAlignment="1" applyProtection="1">
      <alignment horizontal="left" vertical="center" indent="1" shrinkToFit="1"/>
      <protection locked="0"/>
    </xf>
    <xf numFmtId="0" fontId="2" fillId="11" borderId="1" xfId="3" applyFont="1" applyFill="1" applyBorder="1" applyAlignment="1" applyProtection="1">
      <alignment horizontal="left" vertical="center" indent="1" shrinkToFit="1"/>
      <protection locked="0"/>
    </xf>
    <xf numFmtId="0" fontId="2" fillId="11" borderId="23" xfId="3" applyFont="1" applyFill="1" applyBorder="1" applyAlignment="1" applyProtection="1">
      <alignment horizontal="left" vertical="center" indent="1" shrinkToFit="1"/>
      <protection locked="0"/>
    </xf>
    <xf numFmtId="0" fontId="2" fillId="11" borderId="14" xfId="3" applyFont="1" applyFill="1" applyBorder="1" applyAlignment="1" applyProtection="1">
      <alignment horizontal="left" vertical="center" indent="1" shrinkToFit="1"/>
      <protection locked="0"/>
    </xf>
    <xf numFmtId="0" fontId="2" fillId="11" borderId="41" xfId="3" applyFont="1" applyFill="1" applyBorder="1" applyAlignment="1" applyProtection="1">
      <alignment horizontal="left" vertical="center" indent="1" shrinkToFit="1"/>
      <protection locked="0"/>
    </xf>
    <xf numFmtId="49" fontId="2" fillId="6" borderId="14" xfId="0" applyNumberFormat="1" applyFont="1" applyFill="1" applyBorder="1" applyAlignment="1" applyProtection="1">
      <alignment horizontal="left" vertical="center"/>
      <protection locked="0"/>
    </xf>
    <xf numFmtId="49" fontId="2" fillId="11" borderId="29" xfId="3" applyNumberFormat="1" applyFont="1" applyFill="1" applyBorder="1" applyAlignment="1" applyProtection="1">
      <alignment horizontal="left" vertical="center"/>
      <protection locked="0"/>
    </xf>
    <xf numFmtId="49" fontId="2" fillId="6" borderId="40" xfId="0" applyNumberFormat="1" applyFont="1" applyFill="1" applyBorder="1" applyAlignment="1" applyProtection="1">
      <alignment horizontal="left" vertical="center"/>
      <protection locked="0"/>
    </xf>
    <xf numFmtId="49" fontId="2" fillId="11" borderId="36" xfId="3" applyNumberFormat="1" applyFont="1" applyFill="1" applyBorder="1" applyAlignment="1" applyProtection="1">
      <alignment horizontal="left" vertical="center" indent="1" shrinkToFit="1"/>
      <protection locked="0"/>
    </xf>
    <xf numFmtId="0" fontId="2" fillId="5" borderId="45" xfId="3" applyFont="1" applyFill="1" applyBorder="1" applyAlignment="1" applyProtection="1">
      <alignment horizontal="left" vertical="center" wrapText="1" indent="1"/>
      <protection hidden="1"/>
    </xf>
    <xf numFmtId="49" fontId="2" fillId="6" borderId="41" xfId="0" applyNumberFormat="1" applyFont="1" applyFill="1" applyBorder="1" applyAlignment="1" applyProtection="1">
      <alignment horizontal="left" vertical="center"/>
      <protection locked="0"/>
    </xf>
    <xf numFmtId="49" fontId="2" fillId="11" borderId="26" xfId="3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top"/>
    </xf>
    <xf numFmtId="168" fontId="15" fillId="5" borderId="44" xfId="0" applyNumberFormat="1" applyFont="1" applyFill="1" applyBorder="1" applyAlignment="1">
      <alignment horizontal="center" vertical="top"/>
    </xf>
    <xf numFmtId="168" fontId="15" fillId="12" borderId="45" xfId="0" applyNumberFormat="1" applyFont="1" applyFill="1" applyBorder="1" applyAlignment="1">
      <alignment horizontal="center" vertical="top"/>
    </xf>
    <xf numFmtId="168" fontId="15" fillId="5" borderId="45" xfId="0" applyNumberFormat="1" applyFont="1" applyFill="1" applyBorder="1" applyAlignment="1">
      <alignment horizontal="center" vertical="top"/>
    </xf>
    <xf numFmtId="168" fontId="15" fillId="12" borderId="46" xfId="0" applyNumberFormat="1" applyFont="1" applyFill="1" applyBorder="1" applyAlignment="1">
      <alignment horizontal="center" vertical="top"/>
    </xf>
    <xf numFmtId="0" fontId="2" fillId="5" borderId="21" xfId="0" applyNumberFormat="1" applyFont="1" applyFill="1" applyBorder="1" applyAlignment="1" applyProtection="1">
      <alignment horizontal="left" vertical="center"/>
    </xf>
    <xf numFmtId="0" fontId="2" fillId="6" borderId="21" xfId="0" applyNumberFormat="1" applyFont="1" applyFill="1" applyBorder="1" applyAlignment="1" applyProtection="1">
      <alignment horizontal="left" vertical="center"/>
    </xf>
    <xf numFmtId="0" fontId="28" fillId="15" borderId="30" xfId="3" applyFont="1" applyFill="1" applyBorder="1" applyAlignment="1" applyProtection="1">
      <alignment horizontal="center" vertical="center" wrapText="1"/>
      <protection hidden="1"/>
    </xf>
    <xf numFmtId="0" fontId="28" fillId="15" borderId="31" xfId="3" applyFont="1" applyFill="1" applyBorder="1" applyAlignment="1" applyProtection="1">
      <alignment horizontal="center" vertical="center" wrapText="1"/>
      <protection hidden="1"/>
    </xf>
    <xf numFmtId="0" fontId="28" fillId="15" borderId="39" xfId="3" applyFont="1" applyFill="1" applyBorder="1" applyAlignment="1" applyProtection="1">
      <alignment horizontal="center" vertical="center" wrapText="1"/>
      <protection hidden="1"/>
    </xf>
    <xf numFmtId="0" fontId="28" fillId="15" borderId="32" xfId="3" applyFont="1" applyFill="1" applyBorder="1" applyAlignment="1" applyProtection="1">
      <alignment horizontal="center" vertical="center" wrapText="1"/>
      <protection hidden="1"/>
    </xf>
    <xf numFmtId="0" fontId="33" fillId="12" borderId="21" xfId="5" applyFont="1" applyFill="1" applyBorder="1" applyAlignment="1" applyProtection="1">
      <alignment vertical="top" wrapText="1"/>
    </xf>
    <xf numFmtId="0" fontId="33" fillId="5" borderId="21" xfId="5" applyFont="1" applyFill="1" applyBorder="1" applyAlignment="1" applyProtection="1">
      <alignment vertical="top" wrapText="1"/>
    </xf>
    <xf numFmtId="0" fontId="33" fillId="12" borderId="24" xfId="5" applyFont="1" applyFill="1" applyBorder="1" applyAlignment="1" applyProtection="1">
      <alignment vertical="top" wrapText="1"/>
    </xf>
    <xf numFmtId="0" fontId="33" fillId="5" borderId="19" xfId="5" applyFont="1" applyFill="1" applyBorder="1" applyAlignment="1" applyProtection="1">
      <alignment vertical="top" wrapText="1"/>
    </xf>
    <xf numFmtId="0" fontId="0" fillId="16" borderId="0" xfId="0" applyFill="1"/>
    <xf numFmtId="0" fontId="0" fillId="16" borderId="0" xfId="0" applyFill="1" applyAlignment="1">
      <alignment vertical="top"/>
    </xf>
    <xf numFmtId="0" fontId="2" fillId="0" borderId="3" xfId="0" applyFont="1" applyBorder="1" applyAlignment="1" applyProtection="1">
      <alignment vertical="center"/>
      <protection hidden="1"/>
    </xf>
    <xf numFmtId="165" fontId="25" fillId="0" borderId="0" xfId="0" applyNumberFormat="1" applyFont="1" applyFill="1" applyBorder="1" applyAlignment="1" applyProtection="1">
      <alignment horizontal="center"/>
      <protection hidden="1"/>
    </xf>
    <xf numFmtId="0" fontId="27" fillId="17" borderId="31" xfId="3" applyFont="1" applyFill="1" applyBorder="1" applyAlignment="1" applyProtection="1">
      <alignment horizontal="center" vertical="center" wrapText="1"/>
      <protection hidden="1"/>
    </xf>
    <xf numFmtId="0" fontId="27" fillId="17" borderId="39" xfId="3" applyFont="1" applyFill="1" applyBorder="1" applyAlignment="1" applyProtection="1">
      <alignment horizontal="center" vertical="center" wrapText="1"/>
      <protection hidden="1"/>
    </xf>
    <xf numFmtId="0" fontId="27" fillId="17" borderId="43" xfId="3" applyFont="1" applyFill="1" applyBorder="1" applyAlignment="1" applyProtection="1">
      <alignment horizontal="center" vertical="center" wrapText="1"/>
      <protection hidden="1"/>
    </xf>
    <xf numFmtId="0" fontId="0" fillId="0" borderId="48" xfId="0" applyFont="1" applyFill="1" applyBorder="1" applyAlignment="1" applyProtection="1">
      <alignment horizontal="center" vertical="center"/>
      <protection locked="0"/>
    </xf>
    <xf numFmtId="2" fontId="2" fillId="0" borderId="7" xfId="0" applyNumberFormat="1" applyFont="1" applyBorder="1" applyAlignment="1" applyProtection="1">
      <alignment vertical="center"/>
      <protection hidden="1"/>
    </xf>
    <xf numFmtId="43" fontId="2" fillId="0" borderId="6" xfId="6" applyFont="1" applyBorder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31" fillId="6" borderId="1" xfId="0" applyFont="1" applyFill="1" applyBorder="1" applyProtection="1">
      <protection locked="0"/>
    </xf>
    <xf numFmtId="0" fontId="31" fillId="6" borderId="1" xfId="0" applyFont="1" applyFill="1" applyBorder="1" applyAlignment="1" applyProtection="1">
      <alignment horizontal="left"/>
      <protection locked="0"/>
    </xf>
    <xf numFmtId="0" fontId="0" fillId="6" borderId="1" xfId="0" applyFill="1" applyBorder="1" applyAlignment="1" applyProtection="1">
      <alignment horizontal="left"/>
      <protection locked="0"/>
    </xf>
    <xf numFmtId="0" fontId="31" fillId="6" borderId="1" xfId="0" applyFont="1" applyFill="1" applyBorder="1" applyAlignment="1" applyProtection="1">
      <alignment horizontal="left" vertical="center"/>
      <protection locked="0"/>
    </xf>
    <xf numFmtId="0" fontId="0" fillId="6" borderId="1" xfId="0" applyFill="1" applyBorder="1" applyProtection="1">
      <protection locked="0"/>
    </xf>
    <xf numFmtId="168" fontId="0" fillId="19" borderId="1" xfId="0" applyNumberFormat="1" applyFill="1" applyBorder="1" applyAlignment="1" applyProtection="1">
      <alignment horizontal="center"/>
      <protection hidden="1"/>
    </xf>
    <xf numFmtId="0" fontId="0" fillId="19" borderId="1" xfId="0" applyFill="1" applyBorder="1" applyProtection="1">
      <protection hidden="1"/>
    </xf>
    <xf numFmtId="0" fontId="12" fillId="20" borderId="1" xfId="0" applyFont="1" applyFill="1" applyBorder="1" applyAlignment="1" applyProtection="1">
      <alignment horizontal="center" vertical="center"/>
      <protection hidden="1"/>
    </xf>
    <xf numFmtId="0" fontId="37" fillId="20" borderId="1" xfId="0" applyFont="1" applyFill="1" applyBorder="1" applyAlignment="1" applyProtection="1">
      <alignment horizontal="center" vertical="center" wrapText="1"/>
      <protection hidden="1"/>
    </xf>
    <xf numFmtId="0" fontId="37" fillId="20" borderId="1" xfId="0" applyFont="1" applyFill="1" applyBorder="1" applyAlignment="1" applyProtection="1">
      <alignment horizontal="center" vertical="center"/>
      <protection hidden="1"/>
    </xf>
    <xf numFmtId="0" fontId="21" fillId="0" borderId="1" xfId="0" applyFont="1" applyBorder="1" applyAlignment="1" applyProtection="1">
      <alignment horizontal="center" vertical="center"/>
      <protection hidden="1"/>
    </xf>
    <xf numFmtId="0" fontId="6" fillId="0" borderId="3" xfId="0" applyNumberFormat="1" applyFont="1" applyBorder="1" applyAlignment="1" applyProtection="1">
      <alignment horizontal="center" vertical="center"/>
      <protection hidden="1"/>
    </xf>
    <xf numFmtId="0" fontId="2" fillId="5" borderId="44" xfId="3" applyFont="1" applyFill="1" applyBorder="1" applyAlignment="1" applyProtection="1">
      <alignment horizontal="left" vertical="center" wrapText="1" indent="1"/>
      <protection hidden="1"/>
    </xf>
    <xf numFmtId="0" fontId="6" fillId="21" borderId="1" xfId="0" applyFont="1" applyFill="1" applyBorder="1" applyAlignment="1" applyProtection="1">
      <alignment horizontal="left" vertical="center" indent="1"/>
    </xf>
    <xf numFmtId="0" fontId="41" fillId="22" borderId="21" xfId="0" applyFont="1" applyFill="1" applyBorder="1" applyAlignment="1" applyProtection="1">
      <alignment vertical="center"/>
      <protection locked="0"/>
    </xf>
    <xf numFmtId="0" fontId="4" fillId="23" borderId="0" xfId="0" applyFont="1" applyFill="1" applyAlignment="1" applyProtection="1">
      <alignment horizontal="center" vertical="center"/>
    </xf>
    <xf numFmtId="0" fontId="0" fillId="2" borderId="0" xfId="0" applyFill="1" applyBorder="1" applyAlignment="1" applyProtection="1">
      <alignment vertical="center"/>
    </xf>
    <xf numFmtId="0" fontId="2" fillId="5" borderId="29" xfId="0" applyFont="1" applyFill="1" applyBorder="1" applyAlignment="1" applyProtection="1">
      <alignment horizontal="left" vertical="center" indent="1"/>
    </xf>
    <xf numFmtId="0" fontId="12" fillId="5" borderId="29" xfId="0" applyFont="1" applyFill="1" applyBorder="1" applyAlignment="1" applyProtection="1">
      <alignment horizontal="center" vertical="center"/>
    </xf>
    <xf numFmtId="169" fontId="43" fillId="13" borderId="21" xfId="6" applyNumberFormat="1" applyFont="1" applyFill="1" applyBorder="1" applyAlignment="1" applyProtection="1">
      <alignment horizontal="center" vertical="center" wrapText="1"/>
      <protection locked="0"/>
    </xf>
    <xf numFmtId="170" fontId="3" fillId="13" borderId="21" xfId="0" applyNumberFormat="1" applyFont="1" applyFill="1" applyBorder="1" applyAlignment="1" applyProtection="1">
      <alignment horizontal="center" vertical="center"/>
      <protection locked="0"/>
    </xf>
    <xf numFmtId="169" fontId="43" fillId="13" borderId="24" xfId="6" applyNumberFormat="1" applyFont="1" applyFill="1" applyBorder="1" applyAlignment="1" applyProtection="1">
      <alignment horizontal="center" vertical="center" wrapText="1"/>
      <protection locked="0"/>
    </xf>
    <xf numFmtId="167" fontId="2" fillId="13" borderId="21" xfId="0" applyNumberFormat="1" applyFont="1" applyFill="1" applyBorder="1" applyAlignment="1" applyProtection="1">
      <alignment horizontal="center" vertical="center"/>
      <protection locked="0"/>
    </xf>
    <xf numFmtId="0" fontId="44" fillId="24" borderId="21" xfId="0" applyFont="1" applyFill="1" applyBorder="1" applyAlignment="1" applyProtection="1">
      <alignment horizontal="center" vertical="center"/>
      <protection locked="0"/>
    </xf>
    <xf numFmtId="0" fontId="2" fillId="13" borderId="21" xfId="0" applyFont="1" applyFill="1" applyBorder="1" applyAlignment="1" applyProtection="1">
      <alignment horizontal="center" vertical="center"/>
      <protection locked="0"/>
    </xf>
    <xf numFmtId="0" fontId="21" fillId="25" borderId="1" xfId="0" applyFont="1" applyFill="1" applyBorder="1" applyAlignment="1" applyProtection="1">
      <alignment horizontal="center" vertical="center"/>
      <protection locked="0"/>
    </xf>
    <xf numFmtId="0" fontId="16" fillId="25" borderId="1" xfId="0" applyFont="1" applyFill="1" applyBorder="1" applyAlignment="1" applyProtection="1">
      <alignment vertical="center"/>
      <protection locked="0"/>
    </xf>
    <xf numFmtId="0" fontId="16" fillId="25" borderId="1" xfId="0" applyFont="1" applyFill="1" applyBorder="1" applyAlignment="1" applyProtection="1">
      <alignment vertical="center"/>
      <protection hidden="1"/>
    </xf>
    <xf numFmtId="0" fontId="17" fillId="25" borderId="7" xfId="0" applyFont="1" applyFill="1" applyBorder="1" applyAlignment="1" applyProtection="1">
      <protection locked="0"/>
    </xf>
    <xf numFmtId="0" fontId="17" fillId="25" borderId="7" xfId="0" applyFont="1" applyFill="1" applyBorder="1" applyAlignment="1" applyProtection="1">
      <protection hidden="1"/>
    </xf>
    <xf numFmtId="0" fontId="12" fillId="25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/>
      <protection hidden="1"/>
    </xf>
    <xf numFmtId="172" fontId="2" fillId="5" borderId="21" xfId="6" applyNumberFormat="1" applyFont="1" applyFill="1" applyBorder="1" applyAlignment="1" applyProtection="1">
      <alignment horizontal="left" vertical="center"/>
      <protection locked="0"/>
    </xf>
    <xf numFmtId="0" fontId="45" fillId="7" borderId="19" xfId="0" applyFont="1" applyFill="1" applyBorder="1" applyAlignment="1" applyProtection="1">
      <alignment horizontal="right" vertical="center" shrinkToFit="1"/>
    </xf>
    <xf numFmtId="0" fontId="46" fillId="8" borderId="19" xfId="0" applyFont="1" applyFill="1" applyBorder="1" applyAlignment="1" applyProtection="1">
      <alignment horizontal="right" vertical="center" shrinkToFit="1"/>
    </xf>
    <xf numFmtId="49" fontId="14" fillId="11" borderId="21" xfId="5" applyNumberFormat="1" applyFill="1" applyBorder="1" applyAlignment="1" applyProtection="1">
      <alignment horizontal="left" vertical="center" indent="1" shrinkToFit="1"/>
      <protection locked="0"/>
    </xf>
    <xf numFmtId="0" fontId="12" fillId="0" borderId="1" xfId="0" applyFont="1" applyBorder="1" applyAlignment="1" applyProtection="1">
      <alignment horizontal="center" vertical="center"/>
      <protection hidden="1"/>
    </xf>
    <xf numFmtId="0" fontId="35" fillId="14" borderId="33" xfId="0" applyFont="1" applyFill="1" applyBorder="1" applyAlignment="1">
      <alignment horizontal="center" vertical="center"/>
    </xf>
    <xf numFmtId="0" fontId="35" fillId="14" borderId="47" xfId="0" applyFont="1" applyFill="1" applyBorder="1" applyAlignment="1">
      <alignment horizontal="center" vertical="center"/>
    </xf>
    <xf numFmtId="0" fontId="27" fillId="9" borderId="10" xfId="3" applyFont="1" applyFill="1" applyBorder="1" applyAlignment="1" applyProtection="1">
      <alignment horizontal="center" vertical="center" wrapText="1"/>
      <protection hidden="1"/>
    </xf>
    <xf numFmtId="0" fontId="27" fillId="9" borderId="0" xfId="3" applyFont="1" applyFill="1" applyBorder="1" applyAlignment="1" applyProtection="1">
      <alignment horizontal="center" vertical="center" wrapText="1"/>
      <protection hidden="1"/>
    </xf>
    <xf numFmtId="0" fontId="26" fillId="7" borderId="0" xfId="3" applyFont="1" applyFill="1" applyAlignment="1" applyProtection="1">
      <alignment horizontal="center" vertical="center"/>
      <protection hidden="1"/>
    </xf>
    <xf numFmtId="0" fontId="36" fillId="18" borderId="0" xfId="3" applyFont="1" applyFill="1" applyAlignment="1" applyProtection="1">
      <alignment horizontal="center" vertical="center"/>
      <protection hidden="1"/>
    </xf>
    <xf numFmtId="0" fontId="21" fillId="0" borderId="3" xfId="0" applyFont="1" applyBorder="1" applyAlignment="1" applyProtection="1">
      <alignment vertical="center"/>
      <protection hidden="1"/>
    </xf>
    <xf numFmtId="0" fontId="39" fillId="3" borderId="0" xfId="0" applyFont="1" applyFill="1" applyBorder="1" applyAlignment="1" applyProtection="1">
      <alignment horizontal="left" vertical="top" wrapText="1" indent="1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6" fillId="0" borderId="3" xfId="0" applyNumberFormat="1" applyFont="1" applyBorder="1" applyAlignment="1" applyProtection="1">
      <alignment horizontal="center" vertical="center"/>
      <protection hidden="1"/>
    </xf>
    <xf numFmtId="0" fontId="2" fillId="0" borderId="14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21" fillId="0" borderId="7" xfId="0" applyFont="1" applyBorder="1" applyAlignment="1" applyProtection="1">
      <alignment horizontal="left" vertical="top" wrapText="1"/>
      <protection hidden="1"/>
    </xf>
    <xf numFmtId="0" fontId="21" fillId="0" borderId="0" xfId="0" applyFont="1" applyBorder="1" applyAlignment="1" applyProtection="1">
      <alignment horizontal="left" vertical="top" wrapText="1"/>
      <protection hidden="1"/>
    </xf>
    <xf numFmtId="0" fontId="0" fillId="0" borderId="14" xfId="0" applyFont="1" applyBorder="1" applyAlignment="1" applyProtection="1">
      <alignment horizontal="left" vertical="center"/>
      <protection hidden="1"/>
    </xf>
    <xf numFmtId="0" fontId="0" fillId="0" borderId="15" xfId="0" applyFont="1" applyBorder="1" applyAlignment="1" applyProtection="1">
      <alignment horizontal="left" vertical="center"/>
      <protection hidden="1"/>
    </xf>
    <xf numFmtId="0" fontId="2" fillId="0" borderId="0" xfId="0" applyFont="1" applyFill="1" applyBorder="1" applyAlignment="1" applyProtection="1">
      <alignment horizontal="left" vertical="center"/>
      <protection hidden="1"/>
    </xf>
    <xf numFmtId="0" fontId="0" fillId="0" borderId="0" xfId="0" applyFont="1" applyFill="1" applyBorder="1" applyAlignment="1" applyProtection="1">
      <alignment horizontal="left" vertical="top" wrapText="1" indent="2"/>
      <protection hidden="1"/>
    </xf>
    <xf numFmtId="166" fontId="2" fillId="0" borderId="0" xfId="0" applyNumberFormat="1" applyFont="1" applyFill="1" applyBorder="1" applyAlignment="1" applyProtection="1">
      <alignment horizontal="left" vertical="center" indent="6"/>
      <protection hidden="1"/>
    </xf>
    <xf numFmtId="165" fontId="25" fillId="0" borderId="0" xfId="0" applyNumberFormat="1" applyFont="1" applyFill="1" applyBorder="1" applyAlignment="1" applyProtection="1">
      <alignment horizontal="center"/>
      <protection hidden="1"/>
    </xf>
    <xf numFmtId="0" fontId="38" fillId="16" borderId="3" xfId="0" quotePrefix="1" applyFont="1" applyFill="1" applyBorder="1" applyAlignment="1" applyProtection="1">
      <alignment horizontal="center" vertical="center"/>
      <protection hidden="1"/>
    </xf>
    <xf numFmtId="0" fontId="38" fillId="16" borderId="3" xfId="0" applyFont="1" applyFill="1" applyBorder="1" applyAlignment="1" applyProtection="1">
      <alignment horizontal="center" vertical="center"/>
      <protection hidden="1"/>
    </xf>
    <xf numFmtId="0" fontId="21" fillId="25" borderId="7" xfId="0" applyFont="1" applyFill="1" applyBorder="1" applyAlignment="1" applyProtection="1">
      <alignment horizontal="left" vertical="top" wrapText="1"/>
      <protection locked="0"/>
    </xf>
    <xf numFmtId="0" fontId="21" fillId="25" borderId="0" xfId="0" applyFont="1" applyFill="1" applyBorder="1" applyAlignment="1" applyProtection="1">
      <alignment horizontal="left" vertical="top" wrapText="1"/>
      <protection locked="0"/>
    </xf>
    <xf numFmtId="0" fontId="39" fillId="25" borderId="0" xfId="0" applyFont="1" applyFill="1" applyBorder="1" applyAlignment="1" applyProtection="1">
      <alignment horizontal="left" vertical="top" wrapText="1" indent="1"/>
      <protection locked="0"/>
    </xf>
    <xf numFmtId="0" fontId="21" fillId="25" borderId="3" xfId="0" applyFont="1" applyFill="1" applyBorder="1" applyAlignment="1" applyProtection="1">
      <alignment vertical="center"/>
      <protection locked="0"/>
    </xf>
    <xf numFmtId="171" fontId="21" fillId="25" borderId="3" xfId="0" applyNumberFormat="1" applyFont="1" applyFill="1" applyBorder="1" applyAlignment="1" applyProtection="1">
      <alignment horizontal="center" vertical="center"/>
      <protection locked="0"/>
    </xf>
    <xf numFmtId="49" fontId="21" fillId="25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49" xfId="0" applyFont="1" applyFill="1" applyBorder="1" applyAlignment="1" applyProtection="1">
      <alignment horizontal="left" vertical="center"/>
      <protection locked="0"/>
    </xf>
    <xf numFmtId="0" fontId="2" fillId="0" borderId="50" xfId="0" applyFont="1" applyFill="1" applyBorder="1" applyAlignment="1" applyProtection="1">
      <alignment horizontal="left" vertical="center"/>
      <protection locked="0"/>
    </xf>
    <xf numFmtId="0" fontId="2" fillId="0" borderId="51" xfId="0" applyFont="1" applyFill="1" applyBorder="1" applyAlignment="1" applyProtection="1">
      <alignment horizontal="left" vertical="center"/>
      <protection locked="0"/>
    </xf>
    <xf numFmtId="0" fontId="0" fillId="0" borderId="52" xfId="0" applyFont="1" applyFill="1" applyBorder="1" applyAlignment="1" applyProtection="1">
      <alignment horizontal="left" vertical="top" wrapText="1" indent="2"/>
      <protection locked="0"/>
    </xf>
    <xf numFmtId="0" fontId="0" fillId="0" borderId="53" xfId="0" applyFont="1" applyFill="1" applyBorder="1" applyAlignment="1" applyProtection="1">
      <alignment horizontal="left" vertical="top" wrapText="1" indent="2"/>
      <protection locked="0"/>
    </xf>
    <xf numFmtId="0" fontId="0" fillId="0" borderId="54" xfId="0" applyFont="1" applyFill="1" applyBorder="1" applyAlignment="1" applyProtection="1">
      <alignment horizontal="left" vertical="top" wrapText="1" indent="2"/>
      <protection locked="0"/>
    </xf>
    <xf numFmtId="0" fontId="0" fillId="0" borderId="55" xfId="0" applyFont="1" applyFill="1" applyBorder="1" applyAlignment="1" applyProtection="1">
      <alignment horizontal="left" vertical="top" wrapText="1" indent="2"/>
      <protection locked="0"/>
    </xf>
    <xf numFmtId="0" fontId="0" fillId="0" borderId="56" xfId="0" applyFont="1" applyFill="1" applyBorder="1" applyAlignment="1" applyProtection="1">
      <alignment horizontal="left" vertical="top" wrapText="1" indent="2"/>
      <protection locked="0"/>
    </xf>
    <xf numFmtId="0" fontId="0" fillId="0" borderId="57" xfId="0" applyFont="1" applyFill="1" applyBorder="1" applyAlignment="1" applyProtection="1">
      <alignment horizontal="left" vertical="top" wrapText="1" indent="2"/>
      <protection locked="0"/>
    </xf>
    <xf numFmtId="166" fontId="2" fillId="0" borderId="58" xfId="0" applyNumberFormat="1" applyFont="1" applyFill="1" applyBorder="1" applyAlignment="1" applyProtection="1">
      <alignment horizontal="left" vertical="center" indent="6"/>
      <protection locked="0"/>
    </xf>
    <xf numFmtId="166" fontId="2" fillId="0" borderId="59" xfId="0" applyNumberFormat="1" applyFont="1" applyFill="1" applyBorder="1" applyAlignment="1" applyProtection="1">
      <alignment horizontal="left" vertical="center" indent="6"/>
      <protection locked="0"/>
    </xf>
    <xf numFmtId="166" fontId="2" fillId="0" borderId="60" xfId="0" applyNumberFormat="1" applyFont="1" applyFill="1" applyBorder="1" applyAlignment="1" applyProtection="1">
      <alignment horizontal="left" vertical="center" indent="6"/>
      <protection locked="0"/>
    </xf>
  </cellXfs>
  <cellStyles count="7">
    <cellStyle name="Comma" xfId="6" builtinId="3"/>
    <cellStyle name="Comma 2" xfId="2"/>
    <cellStyle name="Comma 3" xfId="1"/>
    <cellStyle name="Hyperlink" xfId="5" builtinId="8"/>
    <cellStyle name="Normal" xfId="0" builtinId="0"/>
    <cellStyle name="Normal 2" xfId="3"/>
    <cellStyle name="Normal_prof1" xfId="4"/>
  </cellStyles>
  <dxfs count="17">
    <dxf>
      <font>
        <strike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9F9F9"/>
      <color rgb="FFFBFBFB"/>
      <color rgb="FFE9ECD8"/>
      <color rgb="FFB12B44"/>
      <color rgb="FFC60618"/>
      <color rgb="FFEA067D"/>
      <color rgb="FFE90618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647700</xdr:colOff>
      <xdr:row>10</xdr:row>
      <xdr:rowOff>0</xdr:rowOff>
    </xdr:from>
    <xdr:to>
      <xdr:col>2</xdr:col>
      <xdr:colOff>5711798</xdr:colOff>
      <xdr:row>22</xdr:row>
      <xdr:rowOff>62291</xdr:rowOff>
    </xdr:to>
    <xdr:sp macro="" textlink="">
      <xdr:nvSpPr>
        <xdr:cNvPr id="2" name="Explosion 2 1"/>
        <xdr:cNvSpPr/>
      </xdr:nvSpPr>
      <xdr:spPr>
        <a:xfrm rot="21261022">
          <a:off x="1247775" y="4552950"/>
          <a:ext cx="5064098" cy="2348291"/>
        </a:xfrm>
        <a:prstGeom prst="irregularSeal2">
          <a:avLst/>
        </a:prstGeom>
        <a:gradFill>
          <a:gsLst>
            <a:gs pos="69000">
              <a:schemeClr val="accent1">
                <a:tint val="66000"/>
                <a:satMod val="160000"/>
                <a:alpha val="36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600" b="1">
              <a:solidFill>
                <a:srgbClr val="7030A0"/>
              </a:solidFill>
              <a:latin typeface="Comic Sans MS" pitchFamily="66" charset="0"/>
            </a:rPr>
            <a:t>Santosh Kumar Choudhary - 9958486885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232828</xdr:colOff>
      <xdr:row>0</xdr:row>
      <xdr:rowOff>105833</xdr:rowOff>
    </xdr:from>
    <xdr:to>
      <xdr:col>2</xdr:col>
      <xdr:colOff>400039</xdr:colOff>
      <xdr:row>0</xdr:row>
      <xdr:rowOff>719667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9828" y="105833"/>
          <a:ext cx="1659461" cy="613834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586285</xdr:colOff>
      <xdr:row>0</xdr:row>
      <xdr:rowOff>99483</xdr:rowOff>
    </xdr:from>
    <xdr:to>
      <xdr:col>8</xdr:col>
      <xdr:colOff>1208579</xdr:colOff>
      <xdr:row>0</xdr:row>
      <xdr:rowOff>713317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80618" y="99483"/>
          <a:ext cx="1659461" cy="613834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36548</xdr:colOff>
      <xdr:row>41</xdr:row>
      <xdr:rowOff>37909</xdr:rowOff>
    </xdr:from>
    <xdr:to>
      <xdr:col>4</xdr:col>
      <xdr:colOff>2200813</xdr:colOff>
      <xdr:row>46</xdr:row>
      <xdr:rowOff>1560700</xdr:rowOff>
    </xdr:to>
    <xdr:sp macro="" textlink="">
      <xdr:nvSpPr>
        <xdr:cNvPr id="2" name="Explosion 2 1"/>
        <xdr:cNvSpPr/>
      </xdr:nvSpPr>
      <xdr:spPr>
        <a:xfrm rot="21261022">
          <a:off x="191329" y="8967597"/>
          <a:ext cx="5057484" cy="2356228"/>
        </a:xfrm>
        <a:prstGeom prst="irregularSeal2">
          <a:avLst/>
        </a:prstGeom>
        <a:gradFill>
          <a:gsLst>
            <a:gs pos="69000">
              <a:schemeClr val="accent1">
                <a:tint val="66000"/>
                <a:satMod val="160000"/>
                <a:alpha val="36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600" b="1">
              <a:solidFill>
                <a:srgbClr val="7030A0"/>
              </a:solidFill>
              <a:latin typeface="Comic Sans MS" pitchFamily="66" charset="0"/>
            </a:rPr>
            <a:t>Santosh Kumar Choudhary - 9958486885</a:t>
          </a:r>
        </a:p>
      </xdr:txBody>
    </xdr:sp>
    <xdr:clientData/>
  </xdr:twoCellAnchor>
  <xdr:twoCellAnchor editAs="oneCell">
    <xdr:from>
      <xdr:col>2</xdr:col>
      <xdr:colOff>1655225</xdr:colOff>
      <xdr:row>10</xdr:row>
      <xdr:rowOff>26724</xdr:rowOff>
    </xdr:from>
    <xdr:to>
      <xdr:col>2</xdr:col>
      <xdr:colOff>2851141</xdr:colOff>
      <xdr:row>10</xdr:row>
      <xdr:rowOff>404813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10069" y="2324630"/>
          <a:ext cx="1195916" cy="378089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105042</xdr:colOff>
      <xdr:row>10</xdr:row>
      <xdr:rowOff>147376</xdr:rowOff>
    </xdr:from>
    <xdr:to>
      <xdr:col>8</xdr:col>
      <xdr:colOff>1035764</xdr:colOff>
      <xdr:row>12</xdr:row>
      <xdr:rowOff>357187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34730" y="2445282"/>
          <a:ext cx="2407097" cy="70987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14</xdr:row>
      <xdr:rowOff>10583</xdr:rowOff>
    </xdr:from>
    <xdr:to>
      <xdr:col>1</xdr:col>
      <xdr:colOff>423333</xdr:colOff>
      <xdr:row>16</xdr:row>
      <xdr:rowOff>80504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2392" r="67257"/>
        <a:stretch>
          <a:fillRect/>
        </a:stretch>
      </xdr:blipFill>
      <xdr:spPr bwMode="auto">
        <a:xfrm>
          <a:off x="148167" y="2286000"/>
          <a:ext cx="423333" cy="46679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35983</xdr:colOff>
      <xdr:row>16</xdr:row>
      <xdr:rowOff>110064</xdr:rowOff>
    </xdr:from>
    <xdr:to>
      <xdr:col>1</xdr:col>
      <xdr:colOff>459316</xdr:colOff>
      <xdr:row>18</xdr:row>
      <xdr:rowOff>187922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2392" r="67257"/>
        <a:stretch>
          <a:fillRect/>
        </a:stretch>
      </xdr:blipFill>
      <xdr:spPr bwMode="auto">
        <a:xfrm>
          <a:off x="184150" y="2893481"/>
          <a:ext cx="423333" cy="46679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19050</xdr:colOff>
      <xdr:row>18</xdr:row>
      <xdr:rowOff>230716</xdr:rowOff>
    </xdr:from>
    <xdr:to>
      <xdr:col>1</xdr:col>
      <xdr:colOff>442383</xdr:colOff>
      <xdr:row>21</xdr:row>
      <xdr:rowOff>77593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2392" r="67257"/>
        <a:stretch>
          <a:fillRect/>
        </a:stretch>
      </xdr:blipFill>
      <xdr:spPr bwMode="auto">
        <a:xfrm>
          <a:off x="167217" y="3522133"/>
          <a:ext cx="423333" cy="466796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176893</xdr:colOff>
      <xdr:row>1</xdr:row>
      <xdr:rowOff>95251</xdr:rowOff>
    </xdr:from>
    <xdr:to>
      <xdr:col>23</xdr:col>
      <xdr:colOff>54429</xdr:colOff>
      <xdr:row>2</xdr:row>
      <xdr:rowOff>215644</xdr:rowOff>
    </xdr:to>
    <xdr:pic>
      <xdr:nvPicPr>
        <xdr:cNvPr id="1025" name="Picture 1" descr="http://www.axisbank.com/images/downloads/download-higher-images/image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682" t="21022" r="7197" b="33841"/>
        <a:stretch>
          <a:fillRect/>
        </a:stretch>
      </xdr:blipFill>
      <xdr:spPr bwMode="auto">
        <a:xfrm>
          <a:off x="3660322" y="299358"/>
          <a:ext cx="1836964" cy="583036"/>
        </a:xfrm>
        <a:prstGeom prst="rect">
          <a:avLst/>
        </a:prstGeom>
        <a:noFill/>
      </xdr:spPr>
    </xdr:pic>
    <xdr:clientData/>
  </xdr:twoCellAnchor>
  <xdr:twoCellAnchor editAs="oneCell">
    <xdr:from>
      <xdr:col>57</xdr:col>
      <xdr:colOff>138790</xdr:colOff>
      <xdr:row>1</xdr:row>
      <xdr:rowOff>125186</xdr:rowOff>
    </xdr:from>
    <xdr:to>
      <xdr:col>68</xdr:col>
      <xdr:colOff>8309</xdr:colOff>
      <xdr:row>4</xdr:row>
      <xdr:rowOff>13606</xdr:rowOff>
    </xdr:to>
    <xdr:pic>
      <xdr:nvPicPr>
        <xdr:cNvPr id="3" name="Picture 1" descr="http://www.axisbank.com/images/downloads/download-higher-images/image1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5682" t="21022" r="7197" b="33841"/>
        <a:stretch>
          <a:fillRect/>
        </a:stretch>
      </xdr:blipFill>
      <xdr:spPr bwMode="auto">
        <a:xfrm>
          <a:off x="13909219" y="329293"/>
          <a:ext cx="2563733" cy="813706"/>
        </a:xfrm>
        <a:prstGeom prst="rect">
          <a:avLst/>
        </a:prstGeom>
        <a:noFill/>
      </xdr:spPr>
    </xdr:pic>
    <xdr:clientData/>
  </xdr:twoCellAnchor>
  <xdr:twoCellAnchor>
    <xdr:from>
      <xdr:col>8</xdr:col>
      <xdr:colOff>11906</xdr:colOff>
      <xdr:row>27</xdr:row>
      <xdr:rowOff>229620</xdr:rowOff>
    </xdr:from>
    <xdr:to>
      <xdr:col>22</xdr:col>
      <xdr:colOff>238125</xdr:colOff>
      <xdr:row>28</xdr:row>
      <xdr:rowOff>10205</xdr:rowOff>
    </xdr:to>
    <xdr:cxnSp macro="">
      <xdr:nvCxnSpPr>
        <xdr:cNvPr id="5" name="Straight Connector 4"/>
        <xdr:cNvCxnSpPr/>
      </xdr:nvCxnSpPr>
      <xdr:spPr>
        <a:xfrm flipV="1">
          <a:off x="1971335" y="6706620"/>
          <a:ext cx="3655219" cy="1190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33340</xdr:colOff>
      <xdr:row>28</xdr:row>
      <xdr:rowOff>200023</xdr:rowOff>
    </xdr:from>
    <xdr:to>
      <xdr:col>23</xdr:col>
      <xdr:colOff>9528</xdr:colOff>
      <xdr:row>28</xdr:row>
      <xdr:rowOff>211929</xdr:rowOff>
    </xdr:to>
    <xdr:cxnSp macro="">
      <xdr:nvCxnSpPr>
        <xdr:cNvPr id="6" name="Straight Connector 5"/>
        <xdr:cNvCxnSpPr/>
      </xdr:nvCxnSpPr>
      <xdr:spPr>
        <a:xfrm flipV="1">
          <a:off x="2033590" y="6081711"/>
          <a:ext cx="3726657" cy="1190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161584</xdr:colOff>
      <xdr:row>20</xdr:row>
      <xdr:rowOff>45924</xdr:rowOff>
    </xdr:from>
    <xdr:to>
      <xdr:col>67</xdr:col>
      <xdr:colOff>217714</xdr:colOff>
      <xdr:row>20</xdr:row>
      <xdr:rowOff>54428</xdr:rowOff>
    </xdr:to>
    <xdr:cxnSp macro="">
      <xdr:nvCxnSpPr>
        <xdr:cNvPr id="7" name="Straight Connector 6"/>
        <xdr:cNvCxnSpPr/>
      </xdr:nvCxnSpPr>
      <xdr:spPr>
        <a:xfrm>
          <a:off x="11850120" y="4672353"/>
          <a:ext cx="5199630" cy="850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164307</xdr:colOff>
      <xdr:row>21</xdr:row>
      <xdr:rowOff>40821</xdr:rowOff>
    </xdr:from>
    <xdr:to>
      <xdr:col>68</xdr:col>
      <xdr:colOff>0</xdr:colOff>
      <xdr:row>21</xdr:row>
      <xdr:rowOff>48645</xdr:rowOff>
    </xdr:to>
    <xdr:cxnSp macro="">
      <xdr:nvCxnSpPr>
        <xdr:cNvPr id="9" name="Straight Connector 8"/>
        <xdr:cNvCxnSpPr/>
      </xdr:nvCxnSpPr>
      <xdr:spPr>
        <a:xfrm flipV="1">
          <a:off x="11852843" y="4898571"/>
          <a:ext cx="5224121" cy="782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166688</xdr:colOff>
      <xdr:row>0</xdr:row>
      <xdr:rowOff>95251</xdr:rowOff>
    </xdr:from>
    <xdr:to>
      <xdr:col>6</xdr:col>
      <xdr:colOff>107156</xdr:colOff>
      <xdr:row>2</xdr:row>
      <xdr:rowOff>96361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6688" y="95251"/>
          <a:ext cx="1893093" cy="38211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146745</xdr:colOff>
      <xdr:row>11</xdr:row>
      <xdr:rowOff>102776</xdr:rowOff>
    </xdr:from>
    <xdr:to>
      <xdr:col>13</xdr:col>
      <xdr:colOff>146566</xdr:colOff>
      <xdr:row>12</xdr:row>
      <xdr:rowOff>102825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21048712">
          <a:off x="2918520" y="2626901"/>
          <a:ext cx="1066621" cy="314374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20</xdr:row>
      <xdr:rowOff>35726</xdr:rowOff>
    </xdr:from>
    <xdr:to>
      <xdr:col>21</xdr:col>
      <xdr:colOff>39660</xdr:colOff>
      <xdr:row>32</xdr:row>
      <xdr:rowOff>98017</xdr:rowOff>
    </xdr:to>
    <xdr:sp macro="" textlink="">
      <xdr:nvSpPr>
        <xdr:cNvPr id="4" name="Explosion 2 3"/>
        <xdr:cNvSpPr/>
      </xdr:nvSpPr>
      <xdr:spPr>
        <a:xfrm rot="21261022">
          <a:off x="904875" y="4357695"/>
          <a:ext cx="5064098" cy="2348291"/>
        </a:xfrm>
        <a:prstGeom prst="irregularSeal2">
          <a:avLst/>
        </a:prstGeom>
        <a:gradFill>
          <a:gsLst>
            <a:gs pos="69000">
              <a:schemeClr val="accent1">
                <a:tint val="66000"/>
                <a:satMod val="160000"/>
                <a:alpha val="36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600" b="1">
              <a:solidFill>
                <a:srgbClr val="7030A0"/>
              </a:solidFill>
              <a:latin typeface="Comic Sans MS" pitchFamily="66" charset="0"/>
            </a:rPr>
            <a:t>Santosh Kumar Choudhary - 9958486885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176893</xdr:colOff>
      <xdr:row>1</xdr:row>
      <xdr:rowOff>95251</xdr:rowOff>
    </xdr:from>
    <xdr:to>
      <xdr:col>23</xdr:col>
      <xdr:colOff>54430</xdr:colOff>
      <xdr:row>2</xdr:row>
      <xdr:rowOff>215644</xdr:rowOff>
    </xdr:to>
    <xdr:pic>
      <xdr:nvPicPr>
        <xdr:cNvPr id="2" name="Picture 1" descr="http://www.axisbank.com/images/downloads/download-higher-images/image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682" t="21022" r="7197" b="33841"/>
        <a:stretch>
          <a:fillRect/>
        </a:stretch>
      </xdr:blipFill>
      <xdr:spPr bwMode="auto">
        <a:xfrm>
          <a:off x="3891643" y="323851"/>
          <a:ext cx="1858737" cy="587118"/>
        </a:xfrm>
        <a:prstGeom prst="rect">
          <a:avLst/>
        </a:prstGeom>
        <a:noFill/>
      </xdr:spPr>
    </xdr:pic>
    <xdr:clientData/>
  </xdr:twoCellAnchor>
  <xdr:twoCellAnchor editAs="oneCell">
    <xdr:from>
      <xdr:col>57</xdr:col>
      <xdr:colOff>138790</xdr:colOff>
      <xdr:row>1</xdr:row>
      <xdr:rowOff>125186</xdr:rowOff>
    </xdr:from>
    <xdr:to>
      <xdr:col>68</xdr:col>
      <xdr:colOff>8309</xdr:colOff>
      <xdr:row>4</xdr:row>
      <xdr:rowOff>13606</xdr:rowOff>
    </xdr:to>
    <xdr:pic>
      <xdr:nvPicPr>
        <xdr:cNvPr id="3" name="Picture 1" descr="http://www.axisbank.com/images/downloads/download-higher-images/image1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5682" t="21022" r="7197" b="33841"/>
        <a:stretch>
          <a:fillRect/>
        </a:stretch>
      </xdr:blipFill>
      <xdr:spPr bwMode="auto">
        <a:xfrm>
          <a:off x="14245315" y="353786"/>
          <a:ext cx="2593669" cy="812345"/>
        </a:xfrm>
        <a:prstGeom prst="rect">
          <a:avLst/>
        </a:prstGeom>
        <a:noFill/>
      </xdr:spPr>
    </xdr:pic>
    <xdr:clientData/>
  </xdr:twoCellAnchor>
  <xdr:twoCellAnchor>
    <xdr:from>
      <xdr:col>8</xdr:col>
      <xdr:colOff>11906</xdr:colOff>
      <xdr:row>27</xdr:row>
      <xdr:rowOff>202406</xdr:rowOff>
    </xdr:from>
    <xdr:to>
      <xdr:col>22</xdr:col>
      <xdr:colOff>238125</xdr:colOff>
      <xdr:row>27</xdr:row>
      <xdr:rowOff>214312</xdr:rowOff>
    </xdr:to>
    <xdr:cxnSp macro="">
      <xdr:nvCxnSpPr>
        <xdr:cNvPr id="4" name="Straight Connector 3"/>
        <xdr:cNvCxnSpPr/>
      </xdr:nvCxnSpPr>
      <xdr:spPr>
        <a:xfrm flipV="1">
          <a:off x="1993106" y="6612731"/>
          <a:ext cx="3693319" cy="1190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33340</xdr:colOff>
      <xdr:row>28</xdr:row>
      <xdr:rowOff>200023</xdr:rowOff>
    </xdr:from>
    <xdr:to>
      <xdr:col>23</xdr:col>
      <xdr:colOff>9528</xdr:colOff>
      <xdr:row>28</xdr:row>
      <xdr:rowOff>211929</xdr:rowOff>
    </xdr:to>
    <xdr:cxnSp macro="">
      <xdr:nvCxnSpPr>
        <xdr:cNvPr id="5" name="Straight Connector 4"/>
        <xdr:cNvCxnSpPr/>
      </xdr:nvCxnSpPr>
      <xdr:spPr>
        <a:xfrm flipV="1">
          <a:off x="2014540" y="6838948"/>
          <a:ext cx="3690938" cy="1190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161584</xdr:colOff>
      <xdr:row>20</xdr:row>
      <xdr:rowOff>45924</xdr:rowOff>
    </xdr:from>
    <xdr:to>
      <xdr:col>67</xdr:col>
      <xdr:colOff>217714</xdr:colOff>
      <xdr:row>20</xdr:row>
      <xdr:rowOff>54428</xdr:rowOff>
    </xdr:to>
    <xdr:cxnSp macro="">
      <xdr:nvCxnSpPr>
        <xdr:cNvPr id="6" name="Straight Connector 5"/>
        <xdr:cNvCxnSpPr/>
      </xdr:nvCxnSpPr>
      <xdr:spPr>
        <a:xfrm>
          <a:off x="11553484" y="4856049"/>
          <a:ext cx="5247255" cy="850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164307</xdr:colOff>
      <xdr:row>21</xdr:row>
      <xdr:rowOff>40821</xdr:rowOff>
    </xdr:from>
    <xdr:to>
      <xdr:col>68</xdr:col>
      <xdr:colOff>0</xdr:colOff>
      <xdr:row>21</xdr:row>
      <xdr:rowOff>48645</xdr:rowOff>
    </xdr:to>
    <xdr:cxnSp macro="">
      <xdr:nvCxnSpPr>
        <xdr:cNvPr id="7" name="Straight Connector 6"/>
        <xdr:cNvCxnSpPr/>
      </xdr:nvCxnSpPr>
      <xdr:spPr>
        <a:xfrm flipV="1">
          <a:off x="11556207" y="5079546"/>
          <a:ext cx="5274468" cy="782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166688</xdr:colOff>
      <xdr:row>0</xdr:row>
      <xdr:rowOff>95251</xdr:rowOff>
    </xdr:from>
    <xdr:to>
      <xdr:col>6</xdr:col>
      <xdr:colOff>107156</xdr:colOff>
      <xdr:row>2</xdr:row>
      <xdr:rowOff>96361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6688" y="95251"/>
          <a:ext cx="1912143" cy="38211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99118</xdr:colOff>
      <xdr:row>11</xdr:row>
      <xdr:rowOff>114682</xdr:rowOff>
    </xdr:from>
    <xdr:to>
      <xdr:col>11</xdr:col>
      <xdr:colOff>98939</xdr:colOff>
      <xdr:row>12</xdr:row>
      <xdr:rowOff>114731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21048712">
          <a:off x="2313681" y="2603088"/>
          <a:ext cx="1047571" cy="309612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20</xdr:row>
      <xdr:rowOff>35726</xdr:rowOff>
    </xdr:from>
    <xdr:to>
      <xdr:col>21</xdr:col>
      <xdr:colOff>39660</xdr:colOff>
      <xdr:row>32</xdr:row>
      <xdr:rowOff>98017</xdr:rowOff>
    </xdr:to>
    <xdr:sp macro="" textlink="">
      <xdr:nvSpPr>
        <xdr:cNvPr id="4" name="Explosion 2 3"/>
        <xdr:cNvSpPr/>
      </xdr:nvSpPr>
      <xdr:spPr>
        <a:xfrm rot="21261022">
          <a:off x="904875" y="4350551"/>
          <a:ext cx="5145060" cy="2348291"/>
        </a:xfrm>
        <a:prstGeom prst="irregularSeal2">
          <a:avLst/>
        </a:prstGeom>
        <a:gradFill>
          <a:gsLst>
            <a:gs pos="69000">
              <a:schemeClr val="accent1">
                <a:tint val="66000"/>
                <a:satMod val="160000"/>
                <a:alpha val="36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600" b="1">
              <a:solidFill>
                <a:srgbClr val="7030A0"/>
              </a:solidFill>
              <a:latin typeface="Comic Sans MS" pitchFamily="66" charset="0"/>
            </a:rPr>
            <a:t>Santosh Kumar Choudhary - 9958486885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4%20Corpexcel/Invoice/Invoice%202015-16/Bills-Corpexcel%202015_1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ntosh.FLYHIGH/AppData/Local/Microsoft/Windows/Temporary%20Internet%20Files/Content.Outlook/83XAB6O3/Loose%20Cheques%20Printing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ntosh.FLYHIGH/AppData/Local/Microsoft/Windows/Temporary%20Internet%20Files/Content.Outlook/83XAB6O3/Axis%20Bank%20Pay%20in%20Slip%20Fin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4%20Corpexcel/Invoice/Invoice%202012-13/Bills-Corpexcel%202012_1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RBL%20RTGS%20NEFT%20DD%20Ac%20to%20Ac%20trf%20Application%20For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s in Word"/>
      <sheetName val="Invoice 15-16"/>
      <sheetName val="Summery 15-16"/>
      <sheetName val="P Invoice 15-16"/>
      <sheetName val="Quatation"/>
      <sheetName val="Invoice 13-14"/>
      <sheetName val="Summery 13-14"/>
      <sheetName val="Sheet1"/>
      <sheetName val="DN 12-13"/>
      <sheetName val="P Invoice 12-13"/>
      <sheetName val="Lebal Print (2)"/>
      <sheetName val="Performa Invoice 12-13"/>
      <sheetName val="Summery 12-13"/>
      <sheetName val="Invoice 12-13"/>
      <sheetName val="Perf Inv 11-12"/>
      <sheetName val="CN 11-12"/>
      <sheetName val="Invoice 10-11"/>
      <sheetName val="MSCDA 04.03.10"/>
      <sheetName val="FEDRAL06.02.2010"/>
      <sheetName val="FEDRAL04.02.2010"/>
      <sheetName val="MSCDA04.02.2010"/>
      <sheetName val="Axis03.02.2010"/>
      <sheetName val="Axis18.01.10"/>
      <sheetName val="PNB 26-11-09"/>
      <sheetName val="DN 11-12"/>
      <sheetName val="Address List"/>
      <sheetName val="Lebal Print"/>
      <sheetName val="Req. Form"/>
      <sheetName val="Summery 11-12"/>
      <sheetName val="Invoice 11-12"/>
    </sheetNames>
    <sheetDataSet>
      <sheetData sheetId="0"/>
      <sheetData sheetId="1"/>
      <sheetData sheetId="2">
        <row r="4">
          <cell r="A4" t="str">
            <v>Sl No.</v>
          </cell>
          <cell r="B4" t="str">
            <v>Invoice No</v>
          </cell>
          <cell r="C4" t="str">
            <v>Invoice Date</v>
          </cell>
          <cell r="D4" t="str">
            <v>Party Name</v>
          </cell>
          <cell r="E4" t="str">
            <v>Short Name</v>
          </cell>
          <cell r="F4" t="str">
            <v>Invoice Serial No</v>
          </cell>
          <cell r="G4" t="str">
            <v>Training Venue</v>
          </cell>
          <cell r="H4" t="str">
            <v>Nos of Trainee</v>
          </cell>
          <cell r="I4" t="str">
            <v>Date of Training</v>
          </cell>
          <cell r="J4" t="str">
            <v>Subject of Training</v>
          </cell>
          <cell r="K4" t="str">
            <v>Mode of Calculation</v>
          </cell>
          <cell r="L4" t="str">
            <v>Total No of Trainee</v>
          </cell>
          <cell r="M4" t="str">
            <v>Rate Basis</v>
          </cell>
          <cell r="N4" t="str">
            <v>Rate</v>
          </cell>
          <cell r="O4" t="str">
            <v>Reimbushment of Expenses (HEAD-1)</v>
          </cell>
          <cell r="P4" t="str">
            <v>Reimbushment of Expenses (Amount-1)</v>
          </cell>
          <cell r="Q4" t="str">
            <v>Reimbushment of Expenses (HEAD-2)</v>
          </cell>
          <cell r="R4" t="str">
            <v>Reimbushment of Expenses (Amount-2)</v>
          </cell>
          <cell r="S4" t="str">
            <v>Service Amount</v>
          </cell>
          <cell r="T4" t="str">
            <v>Service Tax @ 12%</v>
          </cell>
          <cell r="U4" t="str">
            <v>Education Cess @ 2% on Service Tax</v>
          </cell>
          <cell r="V4" t="str">
            <v xml:space="preserve">Secondary &amp; Higher Education Cess @ 1% on Service Tax </v>
          </cell>
          <cell r="W4" t="str">
            <v>Service Tax</v>
          </cell>
          <cell r="X4" t="str">
            <v>Total Amount</v>
          </cell>
          <cell r="Y4" t="str">
            <v>Line 1</v>
          </cell>
          <cell r="Z4" t="str">
            <v>Line 2</v>
          </cell>
          <cell r="AA4" t="str">
            <v>Hours of Training</v>
          </cell>
          <cell r="AB4" t="str">
            <v>Names of Faculty</v>
          </cell>
          <cell r="AC4" t="str">
            <v>Nos of Lactures</v>
          </cell>
        </row>
        <row r="6">
          <cell r="A6">
            <v>1</v>
          </cell>
          <cell r="B6" t="str">
            <v>Invoive No. : FCEAA/15-16/  RRL-0001</v>
          </cell>
          <cell r="C6">
            <v>42214</v>
          </cell>
          <cell r="D6" t="str">
            <v>Reliance Retail Ltd.</v>
          </cell>
          <cell r="E6" t="str">
            <v>RRL</v>
          </cell>
          <cell r="F6">
            <v>1</v>
          </cell>
          <cell r="G6" t="str">
            <v>Reliance Corporate Park, Bldg. 11B Room no. 16</v>
          </cell>
          <cell r="H6">
            <v>16</v>
          </cell>
          <cell r="I6" t="str">
            <v>13th, 14th &amp; 15th July 2015</v>
          </cell>
          <cell r="J6" t="str">
            <v>"Service Excellence Program for Reliance Jewels"</v>
          </cell>
          <cell r="K6" t="str">
            <v>day(s)</v>
          </cell>
          <cell r="L6">
            <v>16</v>
          </cell>
          <cell r="M6">
            <v>3</v>
          </cell>
          <cell r="N6">
            <v>85000</v>
          </cell>
          <cell r="O6" t="str">
            <v>-</v>
          </cell>
          <cell r="P6">
            <v>0</v>
          </cell>
          <cell r="Q6" t="str">
            <v>-</v>
          </cell>
          <cell r="R6">
            <v>0</v>
          </cell>
          <cell r="S6">
            <v>255000</v>
          </cell>
          <cell r="T6">
            <v>35700</v>
          </cell>
          <cell r="W6">
            <v>35700</v>
          </cell>
          <cell r="X6">
            <v>290700</v>
          </cell>
          <cell r="Y6" t="str">
            <v>"Service Excellence Program for Reliance Jewels" for 3 day(s) Session for</v>
          </cell>
          <cell r="Z6" t="str">
            <v>16 Trainees on dtd. 13th, 14th &amp; 15th July 2015 at Reliance Corporate Park, Bldg. 11B Room no. 16 .</v>
          </cell>
          <cell r="AA6">
            <v>24</v>
          </cell>
          <cell r="AB6" t="str">
            <v>Mr. Khushroo Arya : 2 Days, Ms Narender Kaur: 1Days</v>
          </cell>
          <cell r="AD6" t="str">
            <v>.</v>
          </cell>
          <cell r="AH6" t="str">
            <v>AA</v>
          </cell>
        </row>
        <row r="7">
          <cell r="A7">
            <v>2</v>
          </cell>
          <cell r="B7" t="str">
            <v>Invoive No. : FCEAB/15-16/  -0001</v>
          </cell>
          <cell r="E7" t="str">
            <v/>
          </cell>
          <cell r="F7">
            <v>1</v>
          </cell>
          <cell r="O7" t="str">
            <v>-</v>
          </cell>
          <cell r="P7">
            <v>0</v>
          </cell>
          <cell r="Q7" t="str">
            <v>-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 t="str">
            <v xml:space="preserve"> on  for   Session for</v>
          </cell>
          <cell r="Z7" t="str">
            <v xml:space="preserve"> Trainees on dtd.  .</v>
          </cell>
          <cell r="AD7" t="str">
            <v>.</v>
          </cell>
          <cell r="AH7" t="str">
            <v>AB</v>
          </cell>
        </row>
        <row r="8">
          <cell r="A8">
            <v>3</v>
          </cell>
          <cell r="B8" t="str">
            <v>Invoive No. : FCEAC/15-16/  -0000</v>
          </cell>
          <cell r="F8">
            <v>0</v>
          </cell>
          <cell r="O8" t="str">
            <v>-</v>
          </cell>
          <cell r="P8">
            <v>0</v>
          </cell>
          <cell r="Q8" t="str">
            <v>-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 t="str">
            <v xml:space="preserve"> on  for   Session for</v>
          </cell>
          <cell r="Z8" t="str">
            <v xml:space="preserve"> Trainees on dtd.  .</v>
          </cell>
          <cell r="AD8" t="str">
            <v>.</v>
          </cell>
          <cell r="AH8" t="str">
            <v>AC</v>
          </cell>
        </row>
        <row r="9">
          <cell r="A9">
            <v>4</v>
          </cell>
          <cell r="B9" t="str">
            <v>Invoive No. : FCEAD/15-16/  -0003</v>
          </cell>
          <cell r="E9" t="str">
            <v/>
          </cell>
          <cell r="F9">
            <v>3</v>
          </cell>
          <cell r="O9" t="str">
            <v>-</v>
          </cell>
          <cell r="P9">
            <v>0</v>
          </cell>
          <cell r="Q9" t="str">
            <v>-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 t="str">
            <v xml:space="preserve"> on  for   Session for</v>
          </cell>
          <cell r="Z9" t="str">
            <v xml:space="preserve"> Trainees on dtd.  .</v>
          </cell>
          <cell r="AD9" t="str">
            <v>.</v>
          </cell>
          <cell r="AH9" t="str">
            <v>AD</v>
          </cell>
        </row>
        <row r="10">
          <cell r="A10">
            <v>5</v>
          </cell>
          <cell r="B10" t="str">
            <v>Invoive No. : FCEAE/15-16/  -0004</v>
          </cell>
          <cell r="E10" t="str">
            <v/>
          </cell>
          <cell r="F10">
            <v>4</v>
          </cell>
          <cell r="O10" t="str">
            <v>-</v>
          </cell>
          <cell r="P10">
            <v>0</v>
          </cell>
          <cell r="Q10" t="str">
            <v>-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 t="str">
            <v xml:space="preserve"> on  for   Session for</v>
          </cell>
          <cell r="Z10" t="str">
            <v xml:space="preserve"> Trainees on dtd.  .</v>
          </cell>
          <cell r="AD10" t="str">
            <v>.</v>
          </cell>
          <cell r="AH10" t="str">
            <v>AE</v>
          </cell>
        </row>
        <row r="11">
          <cell r="A11">
            <v>6</v>
          </cell>
          <cell r="B11" t="str">
            <v>Invoive No. : FCEAF/15-16/  -0005</v>
          </cell>
          <cell r="E11" t="str">
            <v/>
          </cell>
          <cell r="F11">
            <v>5</v>
          </cell>
          <cell r="O11" t="str">
            <v>-</v>
          </cell>
          <cell r="P11">
            <v>0</v>
          </cell>
          <cell r="Q11" t="str">
            <v>-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 t="str">
            <v xml:space="preserve"> on  for   Session for</v>
          </cell>
          <cell r="Z11" t="str">
            <v xml:space="preserve"> Trainees on dtd.  .</v>
          </cell>
          <cell r="AD11" t="str">
            <v>.</v>
          </cell>
          <cell r="AH11" t="str">
            <v>AF</v>
          </cell>
        </row>
        <row r="12">
          <cell r="A12">
            <v>7</v>
          </cell>
          <cell r="B12" t="str">
            <v>Invoive No. : FCEAG/15-16/  -0006</v>
          </cell>
          <cell r="E12" t="str">
            <v/>
          </cell>
          <cell r="F12">
            <v>6</v>
          </cell>
          <cell r="O12" t="str">
            <v>-</v>
          </cell>
          <cell r="P12">
            <v>0</v>
          </cell>
          <cell r="Q12" t="str">
            <v>-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 t="str">
            <v xml:space="preserve"> on  for   Session for</v>
          </cell>
          <cell r="Z12" t="str">
            <v xml:space="preserve"> Trainees on dtd.  .</v>
          </cell>
          <cell r="AD12" t="str">
            <v>.</v>
          </cell>
          <cell r="AH12" t="str">
            <v>AG</v>
          </cell>
        </row>
        <row r="13">
          <cell r="A13">
            <v>8</v>
          </cell>
          <cell r="B13" t="str">
            <v>Invoive No. : FCEAH/15-16/  -0007</v>
          </cell>
          <cell r="E13" t="str">
            <v/>
          </cell>
          <cell r="F13">
            <v>7</v>
          </cell>
          <cell r="O13" t="str">
            <v>-</v>
          </cell>
          <cell r="P13">
            <v>0</v>
          </cell>
          <cell r="Q13" t="str">
            <v>-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 t="str">
            <v xml:space="preserve"> on  for   Session for</v>
          </cell>
          <cell r="Z13" t="str">
            <v xml:space="preserve"> Trainees on dtd.  .</v>
          </cell>
          <cell r="AD13" t="str">
            <v>.</v>
          </cell>
          <cell r="AH13" t="str">
            <v>AH</v>
          </cell>
        </row>
        <row r="14">
          <cell r="A14">
            <v>9</v>
          </cell>
          <cell r="B14" t="str">
            <v>Invoive No. : FCEAI/15-16/  -0008</v>
          </cell>
          <cell r="E14" t="str">
            <v/>
          </cell>
          <cell r="F14">
            <v>8</v>
          </cell>
          <cell r="O14" t="str">
            <v>-</v>
          </cell>
          <cell r="P14">
            <v>0</v>
          </cell>
          <cell r="Q14" t="str">
            <v>-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 t="str">
            <v xml:space="preserve"> on  for   Session for</v>
          </cell>
          <cell r="Z14" t="str">
            <v xml:space="preserve"> Trainees on dtd.  .</v>
          </cell>
          <cell r="AD14" t="str">
            <v>.</v>
          </cell>
          <cell r="AH14" t="str">
            <v>AI</v>
          </cell>
        </row>
        <row r="15">
          <cell r="A15">
            <v>10</v>
          </cell>
          <cell r="B15" t="str">
            <v>Invoive No. : FCEAJ/15-16/  -0009</v>
          </cell>
          <cell r="E15" t="str">
            <v/>
          </cell>
          <cell r="F15">
            <v>9</v>
          </cell>
          <cell r="O15" t="str">
            <v>-</v>
          </cell>
          <cell r="P15">
            <v>0</v>
          </cell>
          <cell r="Q15" t="str">
            <v>-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 t="str">
            <v xml:space="preserve"> on  for   Session for</v>
          </cell>
          <cell r="Z15" t="str">
            <v xml:space="preserve"> Trainees on dtd.  .</v>
          </cell>
          <cell r="AD15" t="str">
            <v>.</v>
          </cell>
          <cell r="AH15" t="str">
            <v>AJ</v>
          </cell>
        </row>
        <row r="16">
          <cell r="A16">
            <v>11</v>
          </cell>
          <cell r="B16" t="str">
            <v>Invoive No. : FCEAK/15-16/  -0010</v>
          </cell>
          <cell r="E16" t="str">
            <v/>
          </cell>
          <cell r="F16">
            <v>10</v>
          </cell>
          <cell r="O16" t="str">
            <v>-</v>
          </cell>
          <cell r="P16">
            <v>0</v>
          </cell>
          <cell r="Q16" t="str">
            <v>-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 t="str">
            <v xml:space="preserve"> on  for   Session for</v>
          </cell>
          <cell r="Z16" t="str">
            <v xml:space="preserve"> Trainees on dtd.  .</v>
          </cell>
          <cell r="AD16" t="str">
            <v>.</v>
          </cell>
          <cell r="AH16" t="str">
            <v>AK</v>
          </cell>
        </row>
        <row r="17">
          <cell r="A17">
            <v>12</v>
          </cell>
          <cell r="B17" t="str">
            <v>Invoive No. : FCEAL/15-16/  -0011</v>
          </cell>
          <cell r="E17" t="str">
            <v/>
          </cell>
          <cell r="F17">
            <v>11</v>
          </cell>
          <cell r="O17" t="str">
            <v>-</v>
          </cell>
          <cell r="P17">
            <v>0</v>
          </cell>
          <cell r="Q17" t="str">
            <v>-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 t="str">
            <v xml:space="preserve"> on  for   Session for</v>
          </cell>
          <cell r="Z17" t="str">
            <v xml:space="preserve"> Trainees on dtd.  .</v>
          </cell>
          <cell r="AD17" t="str">
            <v>.</v>
          </cell>
          <cell r="AH17" t="str">
            <v>AL</v>
          </cell>
        </row>
        <row r="18">
          <cell r="A18">
            <v>13</v>
          </cell>
          <cell r="B18" t="str">
            <v>Invoive No. : FCEAM/15-16/  -0012</v>
          </cell>
          <cell r="E18" t="str">
            <v/>
          </cell>
          <cell r="F18">
            <v>12</v>
          </cell>
          <cell r="O18" t="str">
            <v>-</v>
          </cell>
          <cell r="P18">
            <v>0</v>
          </cell>
          <cell r="Q18" t="str">
            <v>-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 t="str">
            <v xml:space="preserve"> on  for   Session for</v>
          </cell>
          <cell r="Z18" t="str">
            <v xml:space="preserve"> Trainees on dtd.  .</v>
          </cell>
          <cell r="AD18" t="str">
            <v>.</v>
          </cell>
          <cell r="AH18" t="str">
            <v>AM</v>
          </cell>
        </row>
        <row r="19">
          <cell r="A19">
            <v>14</v>
          </cell>
          <cell r="B19" t="str">
            <v>Invoive No. : FCEAN/15-16/  -0013</v>
          </cell>
          <cell r="E19" t="str">
            <v/>
          </cell>
          <cell r="F19">
            <v>13</v>
          </cell>
          <cell r="O19" t="str">
            <v>-</v>
          </cell>
          <cell r="P19">
            <v>0</v>
          </cell>
          <cell r="Q19" t="str">
            <v>-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 t="str">
            <v xml:space="preserve"> on  for   Session for</v>
          </cell>
          <cell r="Z19" t="str">
            <v xml:space="preserve"> Trainees on dtd.  .</v>
          </cell>
          <cell r="AD19" t="str">
            <v>.</v>
          </cell>
          <cell r="AH19" t="str">
            <v>AN</v>
          </cell>
        </row>
        <row r="20">
          <cell r="A20">
            <v>15</v>
          </cell>
          <cell r="B20" t="str">
            <v>Invoive No. : FCEAO/15-16/  -0014</v>
          </cell>
          <cell r="E20" t="str">
            <v/>
          </cell>
          <cell r="F20">
            <v>14</v>
          </cell>
          <cell r="O20" t="str">
            <v>-</v>
          </cell>
          <cell r="P20">
            <v>0</v>
          </cell>
          <cell r="Q20" t="str">
            <v>-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 t="str">
            <v xml:space="preserve"> on  for   Session for</v>
          </cell>
          <cell r="Z20" t="str">
            <v xml:space="preserve"> Trainees on dtd.  .</v>
          </cell>
          <cell r="AD20" t="str">
            <v>.</v>
          </cell>
          <cell r="AH20" t="str">
            <v>AO</v>
          </cell>
        </row>
        <row r="21">
          <cell r="A21">
            <v>16</v>
          </cell>
          <cell r="B21" t="str">
            <v>Invoive No. : FCEAP/15-16/  -0015</v>
          </cell>
          <cell r="E21" t="str">
            <v/>
          </cell>
          <cell r="F21">
            <v>15</v>
          </cell>
          <cell r="O21" t="str">
            <v>-</v>
          </cell>
          <cell r="P21">
            <v>0</v>
          </cell>
          <cell r="Q21" t="str">
            <v>-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 t="str">
            <v xml:space="preserve"> on  for   Session for</v>
          </cell>
          <cell r="Z21" t="str">
            <v xml:space="preserve"> Trainees on dtd.  .</v>
          </cell>
          <cell r="AD21" t="str">
            <v>.</v>
          </cell>
          <cell r="AH21" t="str">
            <v>AP</v>
          </cell>
        </row>
        <row r="22">
          <cell r="A22">
            <v>17</v>
          </cell>
          <cell r="B22" t="str">
            <v>Invoive No. : FCEAQ/15-16/  -0016</v>
          </cell>
          <cell r="E22" t="str">
            <v/>
          </cell>
          <cell r="F22">
            <v>16</v>
          </cell>
          <cell r="O22" t="str">
            <v>-</v>
          </cell>
          <cell r="P22">
            <v>0</v>
          </cell>
          <cell r="Q22" t="str">
            <v>-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 t="str">
            <v xml:space="preserve"> on  for   Session for</v>
          </cell>
          <cell r="Z22" t="str">
            <v xml:space="preserve"> Trainees on dtd.  .</v>
          </cell>
          <cell r="AD22" t="str">
            <v>.</v>
          </cell>
          <cell r="AH22" t="str">
            <v>AQ</v>
          </cell>
        </row>
        <row r="23">
          <cell r="A23">
            <v>18</v>
          </cell>
          <cell r="B23" t="str">
            <v>Invoive No. : FCEAR/15-16/  -0017</v>
          </cell>
          <cell r="E23" t="str">
            <v/>
          </cell>
          <cell r="F23">
            <v>17</v>
          </cell>
          <cell r="O23" t="str">
            <v>-</v>
          </cell>
          <cell r="P23">
            <v>0</v>
          </cell>
          <cell r="Q23" t="str">
            <v>-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 t="str">
            <v xml:space="preserve"> on  for   Session for</v>
          </cell>
          <cell r="Z23" t="str">
            <v xml:space="preserve"> Trainees on dtd.  .</v>
          </cell>
          <cell r="AD23" t="str">
            <v>.</v>
          </cell>
          <cell r="AH23" t="str">
            <v>AR</v>
          </cell>
        </row>
        <row r="24">
          <cell r="A24">
            <v>19</v>
          </cell>
          <cell r="B24" t="str">
            <v>Invoive No. : FCEAS/15-16/  -0018</v>
          </cell>
          <cell r="E24" t="str">
            <v/>
          </cell>
          <cell r="F24">
            <v>18</v>
          </cell>
          <cell r="O24" t="str">
            <v>-</v>
          </cell>
          <cell r="P24">
            <v>0</v>
          </cell>
          <cell r="Q24" t="str">
            <v>-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 t="str">
            <v xml:space="preserve"> on  for   Session for</v>
          </cell>
          <cell r="Z24" t="str">
            <v xml:space="preserve"> Trainees on dtd.  .</v>
          </cell>
          <cell r="AD24" t="str">
            <v>.</v>
          </cell>
          <cell r="AH24" t="str">
            <v>AS</v>
          </cell>
        </row>
        <row r="25">
          <cell r="A25">
            <v>20</v>
          </cell>
          <cell r="B25" t="str">
            <v>Invoive No. : FCEAT/15-16/  -0019</v>
          </cell>
          <cell r="E25" t="str">
            <v/>
          </cell>
          <cell r="F25">
            <v>19</v>
          </cell>
          <cell r="O25" t="str">
            <v>-</v>
          </cell>
          <cell r="P25">
            <v>0</v>
          </cell>
          <cell r="Q25" t="str">
            <v>-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 t="str">
            <v xml:space="preserve"> on  for   Session for</v>
          </cell>
          <cell r="Z25" t="str">
            <v xml:space="preserve"> Trainees on dtd.  .</v>
          </cell>
          <cell r="AD25" t="str">
            <v>.</v>
          </cell>
          <cell r="AH25" t="str">
            <v>AT</v>
          </cell>
        </row>
        <row r="26">
          <cell r="A26">
            <v>21</v>
          </cell>
          <cell r="B26" t="str">
            <v>Invoive No. : FCEAU/15-16/  -0020</v>
          </cell>
          <cell r="E26" t="str">
            <v/>
          </cell>
          <cell r="F26">
            <v>20</v>
          </cell>
          <cell r="O26" t="str">
            <v>-</v>
          </cell>
          <cell r="P26">
            <v>0</v>
          </cell>
          <cell r="Q26" t="str">
            <v>-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 t="str">
            <v xml:space="preserve"> on  for   Session for</v>
          </cell>
          <cell r="Z26" t="str">
            <v xml:space="preserve"> Trainees on dtd.  .</v>
          </cell>
          <cell r="AD26" t="str">
            <v>.</v>
          </cell>
          <cell r="AH26" t="str">
            <v>AU</v>
          </cell>
        </row>
        <row r="27">
          <cell r="A27">
            <v>22</v>
          </cell>
          <cell r="B27" t="str">
            <v>Invoive No. : FCEAV/15-16/  -0021</v>
          </cell>
          <cell r="E27" t="str">
            <v/>
          </cell>
          <cell r="F27">
            <v>21</v>
          </cell>
          <cell r="O27" t="str">
            <v>-</v>
          </cell>
          <cell r="P27">
            <v>0</v>
          </cell>
          <cell r="Q27" t="str">
            <v>-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 t="str">
            <v xml:space="preserve"> on  for   Session for</v>
          </cell>
          <cell r="Z27" t="str">
            <v xml:space="preserve"> Trainees on dtd.  .</v>
          </cell>
          <cell r="AD27" t="str">
            <v>.</v>
          </cell>
          <cell r="AH27" t="str">
            <v>AV</v>
          </cell>
        </row>
        <row r="28">
          <cell r="A28">
            <v>23</v>
          </cell>
          <cell r="B28" t="str">
            <v>Invoive No. : FCEAW/15-16/  -0022</v>
          </cell>
          <cell r="E28" t="str">
            <v/>
          </cell>
          <cell r="F28">
            <v>22</v>
          </cell>
          <cell r="O28" t="str">
            <v>-</v>
          </cell>
          <cell r="P28">
            <v>0</v>
          </cell>
          <cell r="Q28" t="str">
            <v>-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 t="str">
            <v xml:space="preserve"> on  for   Session for</v>
          </cell>
          <cell r="Z28" t="str">
            <v xml:space="preserve"> Trainees on dtd.  .</v>
          </cell>
          <cell r="AD28" t="str">
            <v>.</v>
          </cell>
          <cell r="AH28" t="str">
            <v>AW</v>
          </cell>
        </row>
        <row r="29">
          <cell r="A29">
            <v>24</v>
          </cell>
          <cell r="B29" t="str">
            <v>Invoive No. : FCEAX/15-16/  -0023</v>
          </cell>
          <cell r="E29" t="str">
            <v/>
          </cell>
          <cell r="F29">
            <v>23</v>
          </cell>
          <cell r="O29" t="str">
            <v>-</v>
          </cell>
          <cell r="P29">
            <v>0</v>
          </cell>
          <cell r="Q29" t="str">
            <v>-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 t="str">
            <v xml:space="preserve"> on  for   Session for</v>
          </cell>
          <cell r="Z29" t="str">
            <v xml:space="preserve"> Trainees on dtd.  .</v>
          </cell>
          <cell r="AD29" t="str">
            <v>.</v>
          </cell>
          <cell r="AH29" t="str">
            <v>AX</v>
          </cell>
        </row>
        <row r="30">
          <cell r="A30">
            <v>25</v>
          </cell>
          <cell r="B30" t="str">
            <v>Invoive No. : FCEAZ/15-16/  -0024</v>
          </cell>
          <cell r="E30" t="str">
            <v/>
          </cell>
          <cell r="F30">
            <v>24</v>
          </cell>
          <cell r="O30" t="str">
            <v>-</v>
          </cell>
          <cell r="P30">
            <v>0</v>
          </cell>
          <cell r="Q30" t="str">
            <v>-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 t="str">
            <v xml:space="preserve"> on  for   Session for</v>
          </cell>
          <cell r="Z30" t="str">
            <v xml:space="preserve"> Trainees on dtd.  .</v>
          </cell>
          <cell r="AD30" t="str">
            <v>.</v>
          </cell>
          <cell r="AH30" t="str">
            <v>AZ</v>
          </cell>
        </row>
        <row r="31">
          <cell r="A31">
            <v>26</v>
          </cell>
          <cell r="B31" t="str">
            <v>Invoive No. : FCEBA/15-16/  -0025</v>
          </cell>
          <cell r="E31" t="str">
            <v/>
          </cell>
          <cell r="F31">
            <v>25</v>
          </cell>
          <cell r="O31" t="str">
            <v>-</v>
          </cell>
          <cell r="P31">
            <v>0</v>
          </cell>
          <cell r="Q31" t="str">
            <v>-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 t="str">
            <v xml:space="preserve"> on  for   Session for</v>
          </cell>
          <cell r="Z31" t="str">
            <v xml:space="preserve"> Trainees on dtd.  .</v>
          </cell>
          <cell r="AD31" t="str">
            <v>.</v>
          </cell>
          <cell r="AH31" t="str">
            <v>BA</v>
          </cell>
        </row>
        <row r="32">
          <cell r="A32">
            <v>27</v>
          </cell>
          <cell r="B32" t="str">
            <v>Invoive No. : FCEBB/15-16/  -0026</v>
          </cell>
          <cell r="E32" t="str">
            <v/>
          </cell>
          <cell r="F32">
            <v>26</v>
          </cell>
          <cell r="O32" t="str">
            <v>-</v>
          </cell>
          <cell r="P32">
            <v>0</v>
          </cell>
          <cell r="Q32" t="str">
            <v>-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 t="str">
            <v xml:space="preserve"> on  for   Session for</v>
          </cell>
          <cell r="Z32" t="str">
            <v xml:space="preserve"> Trainees on dtd.  .</v>
          </cell>
          <cell r="AD32" t="str">
            <v>.</v>
          </cell>
          <cell r="AH32" t="str">
            <v>BB</v>
          </cell>
        </row>
        <row r="33">
          <cell r="A33">
            <v>28</v>
          </cell>
          <cell r="B33" t="str">
            <v>Invoive No. : FCEBC/15-16/  -0027</v>
          </cell>
          <cell r="E33" t="str">
            <v/>
          </cell>
          <cell r="F33">
            <v>27</v>
          </cell>
          <cell r="O33" t="str">
            <v>-</v>
          </cell>
          <cell r="P33">
            <v>0</v>
          </cell>
          <cell r="Q33" t="str">
            <v>-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 t="str">
            <v xml:space="preserve"> on  for   Session for</v>
          </cell>
          <cell r="Z33" t="str">
            <v xml:space="preserve"> Trainees on dtd.  .</v>
          </cell>
          <cell r="AD33" t="str">
            <v>.</v>
          </cell>
          <cell r="AH33" t="str">
            <v>BC</v>
          </cell>
        </row>
        <row r="34">
          <cell r="A34">
            <v>29</v>
          </cell>
          <cell r="B34" t="str">
            <v>Invoive No. : FCEBD/15-16/  -0028</v>
          </cell>
          <cell r="E34" t="str">
            <v/>
          </cell>
          <cell r="F34">
            <v>28</v>
          </cell>
          <cell r="O34" t="str">
            <v>-</v>
          </cell>
          <cell r="P34">
            <v>0</v>
          </cell>
          <cell r="Q34" t="str">
            <v>-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 t="str">
            <v xml:space="preserve"> on  for   Session for</v>
          </cell>
          <cell r="Z34" t="str">
            <v xml:space="preserve"> Trainees on dtd.  .</v>
          </cell>
          <cell r="AD34" t="str">
            <v>.</v>
          </cell>
          <cell r="AH34" t="str">
            <v>BD</v>
          </cell>
        </row>
        <row r="35">
          <cell r="A35">
            <v>30</v>
          </cell>
          <cell r="B35" t="str">
            <v>Invoive No. : FCEBE/15-16/  -0029</v>
          </cell>
          <cell r="E35" t="str">
            <v/>
          </cell>
          <cell r="F35">
            <v>29</v>
          </cell>
          <cell r="O35" t="str">
            <v>-</v>
          </cell>
          <cell r="P35">
            <v>0</v>
          </cell>
          <cell r="Q35" t="str">
            <v>-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 t="str">
            <v xml:space="preserve"> on  for   Session for</v>
          </cell>
          <cell r="Z35" t="str">
            <v xml:space="preserve"> Trainees on dtd.  .</v>
          </cell>
          <cell r="AD35" t="str">
            <v>.</v>
          </cell>
          <cell r="AH35" t="str">
            <v>BE</v>
          </cell>
        </row>
        <row r="36">
          <cell r="A36">
            <v>31</v>
          </cell>
          <cell r="B36" t="str">
            <v>Invoive No. : FCEBF/15-16/  -0030</v>
          </cell>
          <cell r="E36" t="str">
            <v/>
          </cell>
          <cell r="F36">
            <v>30</v>
          </cell>
          <cell r="O36" t="str">
            <v>-</v>
          </cell>
          <cell r="P36">
            <v>0</v>
          </cell>
          <cell r="Q36" t="str">
            <v>-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 t="str">
            <v xml:space="preserve"> on  for   Session for</v>
          </cell>
          <cell r="Z36" t="str">
            <v xml:space="preserve"> Trainees on dtd.  .</v>
          </cell>
          <cell r="AD36" t="str">
            <v>.</v>
          </cell>
          <cell r="AH36" t="str">
            <v>BF</v>
          </cell>
        </row>
        <row r="37">
          <cell r="A37">
            <v>32</v>
          </cell>
          <cell r="B37" t="str">
            <v>Invoive No. : FCEBG/15-16/  -0031</v>
          </cell>
          <cell r="E37" t="str">
            <v/>
          </cell>
          <cell r="F37">
            <v>31</v>
          </cell>
          <cell r="O37" t="str">
            <v>-</v>
          </cell>
          <cell r="P37">
            <v>0</v>
          </cell>
          <cell r="Q37" t="str">
            <v>-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 t="str">
            <v xml:space="preserve"> on  for   Session for</v>
          </cell>
          <cell r="Z37" t="str">
            <v xml:space="preserve"> Trainees on dtd.  .</v>
          </cell>
          <cell r="AD37" t="str">
            <v>.</v>
          </cell>
          <cell r="AH37" t="str">
            <v>BG</v>
          </cell>
        </row>
        <row r="38">
          <cell r="A38">
            <v>33</v>
          </cell>
          <cell r="B38" t="str">
            <v>Invoive No. : FCEBH/15-16/  -0032</v>
          </cell>
          <cell r="E38" t="str">
            <v/>
          </cell>
          <cell r="F38">
            <v>32</v>
          </cell>
          <cell r="O38" t="str">
            <v>-</v>
          </cell>
          <cell r="P38">
            <v>0</v>
          </cell>
          <cell r="Q38" t="str">
            <v>-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 t="str">
            <v xml:space="preserve"> on  for   Session for</v>
          </cell>
          <cell r="Z38" t="str">
            <v xml:space="preserve"> Trainees on dtd.  .</v>
          </cell>
          <cell r="AD38" t="str">
            <v>.</v>
          </cell>
          <cell r="AH38" t="str">
            <v>BH</v>
          </cell>
        </row>
        <row r="39">
          <cell r="A39">
            <v>34</v>
          </cell>
          <cell r="B39" t="str">
            <v>Invoive No. : FCEBI/15-16/  -0033</v>
          </cell>
          <cell r="E39" t="str">
            <v/>
          </cell>
          <cell r="F39">
            <v>33</v>
          </cell>
          <cell r="O39" t="str">
            <v>-</v>
          </cell>
          <cell r="P39">
            <v>0</v>
          </cell>
          <cell r="Q39" t="str">
            <v>-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 t="str">
            <v xml:space="preserve"> on  for   Session for</v>
          </cell>
          <cell r="Z39" t="str">
            <v xml:space="preserve"> Trainees on dtd.  .</v>
          </cell>
          <cell r="AD39" t="str">
            <v>.</v>
          </cell>
          <cell r="AH39" t="str">
            <v>BI</v>
          </cell>
        </row>
        <row r="40">
          <cell r="A40">
            <v>35</v>
          </cell>
          <cell r="B40" t="str">
            <v>Invoive No. : FCEBJ/15-16/  -0034</v>
          </cell>
          <cell r="E40" t="str">
            <v/>
          </cell>
          <cell r="F40">
            <v>34</v>
          </cell>
          <cell r="O40" t="str">
            <v>-</v>
          </cell>
          <cell r="P40">
            <v>0</v>
          </cell>
          <cell r="Q40" t="str">
            <v>-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 t="str">
            <v xml:space="preserve"> on  for   Session for</v>
          </cell>
          <cell r="Z40" t="str">
            <v xml:space="preserve"> Trainees on dtd.  .</v>
          </cell>
          <cell r="AD40" t="str">
            <v>.</v>
          </cell>
          <cell r="AH40" t="str">
            <v>BJ</v>
          </cell>
        </row>
        <row r="41">
          <cell r="A41">
            <v>36</v>
          </cell>
          <cell r="B41" t="str">
            <v>Invoive No. : FCEBK/15-16/  -0035</v>
          </cell>
          <cell r="E41" t="str">
            <v/>
          </cell>
          <cell r="F41">
            <v>35</v>
          </cell>
          <cell r="O41" t="str">
            <v>-</v>
          </cell>
          <cell r="P41">
            <v>0</v>
          </cell>
          <cell r="Q41" t="str">
            <v>-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 t="str">
            <v xml:space="preserve"> on  for   Session for</v>
          </cell>
          <cell r="Z41" t="str">
            <v xml:space="preserve"> Trainees on dtd.  .</v>
          </cell>
          <cell r="AD41" t="str">
            <v>.</v>
          </cell>
          <cell r="AH41" t="str">
            <v>BK</v>
          </cell>
        </row>
        <row r="42">
          <cell r="A42">
            <v>37</v>
          </cell>
          <cell r="B42" t="str">
            <v>Invoive No. : FCEBL/15-16/  -0036</v>
          </cell>
          <cell r="E42" t="str">
            <v/>
          </cell>
          <cell r="F42">
            <v>36</v>
          </cell>
          <cell r="O42" t="str">
            <v>-</v>
          </cell>
          <cell r="P42">
            <v>0</v>
          </cell>
          <cell r="Q42" t="str">
            <v>-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 t="str">
            <v xml:space="preserve"> on  for   Session for</v>
          </cell>
          <cell r="Z42" t="str">
            <v xml:space="preserve"> Trainees on dtd.  .</v>
          </cell>
          <cell r="AD42" t="str">
            <v>.</v>
          </cell>
          <cell r="AH42" t="str">
            <v>BL</v>
          </cell>
        </row>
        <row r="43">
          <cell r="A43">
            <v>38</v>
          </cell>
          <cell r="B43" t="str">
            <v>Invoive No. : FCEBM/15-16/  -0037</v>
          </cell>
          <cell r="E43" t="str">
            <v/>
          </cell>
          <cell r="F43">
            <v>37</v>
          </cell>
          <cell r="O43" t="str">
            <v>-</v>
          </cell>
          <cell r="P43">
            <v>0</v>
          </cell>
          <cell r="Q43" t="str">
            <v>-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 t="str">
            <v xml:space="preserve"> on  for   Session for</v>
          </cell>
          <cell r="Z43" t="str">
            <v xml:space="preserve"> Trainees on dtd.  .</v>
          </cell>
          <cell r="AD43" t="str">
            <v>.</v>
          </cell>
          <cell r="AH43" t="str">
            <v>BM</v>
          </cell>
        </row>
        <row r="44">
          <cell r="A44">
            <v>39</v>
          </cell>
          <cell r="B44" t="str">
            <v>Invoive No. : FCEBN/15-16/  -0038</v>
          </cell>
          <cell r="E44" t="str">
            <v/>
          </cell>
          <cell r="F44">
            <v>38</v>
          </cell>
          <cell r="O44" t="str">
            <v>-</v>
          </cell>
          <cell r="P44">
            <v>0</v>
          </cell>
          <cell r="Q44" t="str">
            <v>-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 t="str">
            <v xml:space="preserve"> on  for   Session for</v>
          </cell>
          <cell r="Z44" t="str">
            <v xml:space="preserve"> Trainees on dtd.  .</v>
          </cell>
          <cell r="AD44" t="str">
            <v>.</v>
          </cell>
          <cell r="AH44" t="str">
            <v>BN</v>
          </cell>
        </row>
        <row r="45">
          <cell r="A45">
            <v>40</v>
          </cell>
          <cell r="B45" t="str">
            <v>Invoive No. : FCEBO/15-16/  -0039</v>
          </cell>
          <cell r="E45" t="str">
            <v/>
          </cell>
          <cell r="F45">
            <v>39</v>
          </cell>
          <cell r="O45" t="str">
            <v>-</v>
          </cell>
          <cell r="P45">
            <v>0</v>
          </cell>
          <cell r="Q45" t="str">
            <v>-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 t="str">
            <v xml:space="preserve"> on  for   Session for</v>
          </cell>
          <cell r="Z45" t="str">
            <v xml:space="preserve"> Trainees on dtd.  .</v>
          </cell>
          <cell r="AD45" t="str">
            <v>.</v>
          </cell>
          <cell r="AH45" t="str">
            <v>BO</v>
          </cell>
        </row>
        <row r="46">
          <cell r="A46">
            <v>41</v>
          </cell>
          <cell r="B46" t="str">
            <v>Invoive No. : FCEBP/15-16/  -0040</v>
          </cell>
          <cell r="E46" t="str">
            <v/>
          </cell>
          <cell r="F46">
            <v>40</v>
          </cell>
          <cell r="O46" t="str">
            <v>-</v>
          </cell>
          <cell r="P46">
            <v>0</v>
          </cell>
          <cell r="Q46" t="str">
            <v>-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 t="str">
            <v xml:space="preserve"> on  for   Session for</v>
          </cell>
          <cell r="Z46" t="str">
            <v xml:space="preserve"> Trainees on dtd.  .</v>
          </cell>
          <cell r="AD46" t="str">
            <v>.</v>
          </cell>
          <cell r="AH46" t="str">
            <v>BP</v>
          </cell>
        </row>
        <row r="47">
          <cell r="A47">
            <v>42</v>
          </cell>
          <cell r="B47" t="str">
            <v>Invoive No. : FCEBQ/15-16/  -0041</v>
          </cell>
          <cell r="E47" t="str">
            <v/>
          </cell>
          <cell r="F47">
            <v>41</v>
          </cell>
          <cell r="O47" t="str">
            <v>-</v>
          </cell>
          <cell r="P47">
            <v>0</v>
          </cell>
          <cell r="Q47" t="str">
            <v>-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 t="str">
            <v xml:space="preserve"> on  for   Session for</v>
          </cell>
          <cell r="Z47" t="str">
            <v xml:space="preserve"> Trainees on dtd.  .</v>
          </cell>
          <cell r="AD47" t="str">
            <v>.</v>
          </cell>
          <cell r="AH47" t="str">
            <v>BQ</v>
          </cell>
        </row>
        <row r="48">
          <cell r="A48">
            <v>43</v>
          </cell>
          <cell r="B48" t="str">
            <v>Invoive No. : FCEBR/15-16/  -0042</v>
          </cell>
          <cell r="E48" t="str">
            <v/>
          </cell>
          <cell r="F48">
            <v>42</v>
          </cell>
          <cell r="O48" t="str">
            <v>-</v>
          </cell>
          <cell r="P48">
            <v>0</v>
          </cell>
          <cell r="Q48" t="str">
            <v>-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 t="str">
            <v xml:space="preserve"> on  for   Session for</v>
          </cell>
          <cell r="Z48" t="str">
            <v xml:space="preserve"> Trainees on dtd.  .</v>
          </cell>
          <cell r="AD48" t="str">
            <v>.</v>
          </cell>
          <cell r="AH48" t="str">
            <v>BR</v>
          </cell>
        </row>
        <row r="49">
          <cell r="A49">
            <v>44</v>
          </cell>
          <cell r="B49" t="str">
            <v>Invoive No. : FCEBS/15-16/  -0043</v>
          </cell>
          <cell r="E49" t="str">
            <v/>
          </cell>
          <cell r="F49">
            <v>43</v>
          </cell>
          <cell r="O49" t="str">
            <v>-</v>
          </cell>
          <cell r="P49">
            <v>0</v>
          </cell>
          <cell r="Q49" t="str">
            <v>-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 t="str">
            <v xml:space="preserve"> on  for   Session for</v>
          </cell>
          <cell r="Z49" t="str">
            <v xml:space="preserve"> Trainees on dtd.  .</v>
          </cell>
          <cell r="AD49" t="str">
            <v>.</v>
          </cell>
          <cell r="AH49" t="str">
            <v>BS</v>
          </cell>
        </row>
        <row r="50">
          <cell r="A50">
            <v>45</v>
          </cell>
          <cell r="B50" t="str">
            <v>Invoive No. : FCEBT/15-16/  -0044</v>
          </cell>
          <cell r="E50" t="str">
            <v/>
          </cell>
          <cell r="F50">
            <v>44</v>
          </cell>
          <cell r="O50" t="str">
            <v>-</v>
          </cell>
          <cell r="P50">
            <v>0</v>
          </cell>
          <cell r="Q50" t="str">
            <v>-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 t="str">
            <v xml:space="preserve"> on  for   Session for</v>
          </cell>
          <cell r="Z50" t="str">
            <v xml:space="preserve"> Trainees on dtd.  .</v>
          </cell>
          <cell r="AD50" t="str">
            <v>.</v>
          </cell>
          <cell r="AH50" t="str">
            <v>BT</v>
          </cell>
        </row>
        <row r="51">
          <cell r="A51">
            <v>46</v>
          </cell>
          <cell r="B51" t="str">
            <v>Invoive No. : FCEBU/15-16/  -0045</v>
          </cell>
          <cell r="E51" t="str">
            <v/>
          </cell>
          <cell r="F51">
            <v>45</v>
          </cell>
          <cell r="O51" t="str">
            <v>-</v>
          </cell>
          <cell r="P51">
            <v>0</v>
          </cell>
          <cell r="Q51" t="str">
            <v>-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 t="str">
            <v xml:space="preserve"> on  for   Session for</v>
          </cell>
          <cell r="Z51" t="str">
            <v xml:space="preserve"> Trainees on dtd.  .</v>
          </cell>
          <cell r="AD51" t="str">
            <v>.</v>
          </cell>
          <cell r="AH51" t="str">
            <v>BU</v>
          </cell>
        </row>
        <row r="52">
          <cell r="A52">
            <v>47</v>
          </cell>
          <cell r="B52" t="str">
            <v>Invoive No. : FCEBV/15-16/  -0046</v>
          </cell>
          <cell r="E52" t="str">
            <v/>
          </cell>
          <cell r="F52">
            <v>46</v>
          </cell>
          <cell r="O52" t="str">
            <v>-</v>
          </cell>
          <cell r="P52">
            <v>0</v>
          </cell>
          <cell r="Q52" t="str">
            <v>-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 t="str">
            <v xml:space="preserve"> on  for   Session for</v>
          </cell>
          <cell r="Z52" t="str">
            <v xml:space="preserve"> Trainees on dtd.  .</v>
          </cell>
          <cell r="AD52" t="str">
            <v>.</v>
          </cell>
          <cell r="AH52" t="str">
            <v>BV</v>
          </cell>
        </row>
        <row r="53">
          <cell r="A53">
            <v>48</v>
          </cell>
          <cell r="B53" t="str">
            <v>Invoive No. : FCEBW/15-16/  -0047</v>
          </cell>
          <cell r="E53" t="str">
            <v/>
          </cell>
          <cell r="F53">
            <v>47</v>
          </cell>
          <cell r="O53" t="str">
            <v>-</v>
          </cell>
          <cell r="P53">
            <v>0</v>
          </cell>
          <cell r="Q53" t="str">
            <v>-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 t="str">
            <v xml:space="preserve"> on  for   Session for</v>
          </cell>
          <cell r="Z53" t="str">
            <v xml:space="preserve"> Trainees on dtd.  .</v>
          </cell>
          <cell r="AD53" t="str">
            <v>.</v>
          </cell>
          <cell r="AH53" t="str">
            <v>BW</v>
          </cell>
        </row>
        <row r="54">
          <cell r="A54">
            <v>49</v>
          </cell>
          <cell r="B54" t="str">
            <v>Invoive No. : FCEBX/15-16/  -0048</v>
          </cell>
          <cell r="E54" t="str">
            <v/>
          </cell>
          <cell r="F54">
            <v>48</v>
          </cell>
          <cell r="O54" t="str">
            <v>-</v>
          </cell>
          <cell r="P54">
            <v>0</v>
          </cell>
          <cell r="Q54" t="str">
            <v>-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 t="str">
            <v xml:space="preserve"> on  for   Session for</v>
          </cell>
          <cell r="Z54" t="str">
            <v xml:space="preserve"> Trainees on dtd.  .</v>
          </cell>
          <cell r="AD54" t="str">
            <v>.</v>
          </cell>
          <cell r="AH54" t="str">
            <v>BX</v>
          </cell>
        </row>
        <row r="55">
          <cell r="A55">
            <v>50</v>
          </cell>
          <cell r="B55" t="str">
            <v>Invoive No. : FCEBZ/15-16/  -0049</v>
          </cell>
          <cell r="E55" t="str">
            <v/>
          </cell>
          <cell r="F55">
            <v>49</v>
          </cell>
          <cell r="O55" t="str">
            <v>-</v>
          </cell>
          <cell r="P55">
            <v>0</v>
          </cell>
          <cell r="Q55" t="str">
            <v>-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 t="str">
            <v xml:space="preserve"> on  for   Session for</v>
          </cell>
          <cell r="Z55" t="str">
            <v xml:space="preserve"> Trainees on dtd.  .</v>
          </cell>
          <cell r="AD55" t="str">
            <v>.</v>
          </cell>
          <cell r="AH55" t="str">
            <v>BZ</v>
          </cell>
        </row>
        <row r="56">
          <cell r="A56">
            <v>51</v>
          </cell>
          <cell r="B56" t="str">
            <v>Invoive No. : FCECA/15-16/  -0050</v>
          </cell>
          <cell r="E56" t="str">
            <v/>
          </cell>
          <cell r="F56">
            <v>50</v>
          </cell>
          <cell r="O56" t="str">
            <v>-</v>
          </cell>
          <cell r="P56">
            <v>0</v>
          </cell>
          <cell r="Q56" t="str">
            <v>-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 t="str">
            <v xml:space="preserve"> on  for   Session for</v>
          </cell>
          <cell r="Z56" t="str">
            <v xml:space="preserve"> Trainees on dtd.  .</v>
          </cell>
          <cell r="AD56" t="str">
            <v>.</v>
          </cell>
          <cell r="AH56" t="str">
            <v>CA</v>
          </cell>
        </row>
        <row r="57">
          <cell r="A57">
            <v>52</v>
          </cell>
          <cell r="B57" t="str">
            <v>Invoive No. : FCECB/15-16/  -0051</v>
          </cell>
          <cell r="E57" t="str">
            <v/>
          </cell>
          <cell r="F57">
            <v>51</v>
          </cell>
          <cell r="O57" t="str">
            <v>-</v>
          </cell>
          <cell r="P57">
            <v>0</v>
          </cell>
          <cell r="Q57" t="str">
            <v>-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 t="str">
            <v xml:space="preserve"> on  for   Session for</v>
          </cell>
          <cell r="Z57" t="str">
            <v xml:space="preserve"> Trainees on dtd.  .</v>
          </cell>
          <cell r="AD57" t="str">
            <v>.</v>
          </cell>
          <cell r="AH57" t="str">
            <v>CB</v>
          </cell>
        </row>
        <row r="58">
          <cell r="A58">
            <v>53</v>
          </cell>
          <cell r="B58" t="str">
            <v>Invoive No. : FCECC/15-16/  -0052</v>
          </cell>
          <cell r="E58" t="str">
            <v/>
          </cell>
          <cell r="F58">
            <v>52</v>
          </cell>
          <cell r="O58" t="str">
            <v>-</v>
          </cell>
          <cell r="P58">
            <v>0</v>
          </cell>
          <cell r="Q58" t="str">
            <v>-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 t="str">
            <v xml:space="preserve"> on  for   Session for</v>
          </cell>
          <cell r="Z58" t="str">
            <v xml:space="preserve"> Trainees on dtd.  .</v>
          </cell>
          <cell r="AD58" t="str">
            <v>.</v>
          </cell>
          <cell r="AH58" t="str">
            <v>CC</v>
          </cell>
        </row>
        <row r="59">
          <cell r="A59">
            <v>54</v>
          </cell>
          <cell r="B59" t="str">
            <v>Invoive No. : FCECD/15-16/  -0053</v>
          </cell>
          <cell r="E59" t="str">
            <v/>
          </cell>
          <cell r="F59">
            <v>53</v>
          </cell>
          <cell r="O59" t="str">
            <v>-</v>
          </cell>
          <cell r="P59">
            <v>0</v>
          </cell>
          <cell r="Q59" t="str">
            <v>-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 t="str">
            <v xml:space="preserve"> on  for   Session for</v>
          </cell>
          <cell r="Z59" t="str">
            <v xml:space="preserve"> Trainees on dtd.  .</v>
          </cell>
          <cell r="AD59" t="str">
            <v>.</v>
          </cell>
          <cell r="AH59" t="str">
            <v>CD</v>
          </cell>
        </row>
        <row r="60">
          <cell r="A60">
            <v>55</v>
          </cell>
          <cell r="B60" t="str">
            <v>Invoive No. : FCECE/15-16/  -0054</v>
          </cell>
          <cell r="E60" t="str">
            <v/>
          </cell>
          <cell r="F60">
            <v>54</v>
          </cell>
          <cell r="O60" t="str">
            <v>-</v>
          </cell>
          <cell r="P60">
            <v>0</v>
          </cell>
          <cell r="Q60" t="str">
            <v>-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 t="str">
            <v xml:space="preserve"> on  for   Session for</v>
          </cell>
          <cell r="Z60" t="str">
            <v xml:space="preserve"> Trainees on dtd.  .</v>
          </cell>
          <cell r="AD60" t="str">
            <v>.</v>
          </cell>
          <cell r="AH60" t="str">
            <v>CE</v>
          </cell>
        </row>
        <row r="61">
          <cell r="A61">
            <v>56</v>
          </cell>
          <cell r="B61" t="str">
            <v>Invoive No. : FCECF/15-16/  -0055</v>
          </cell>
          <cell r="E61" t="str">
            <v/>
          </cell>
          <cell r="F61">
            <v>55</v>
          </cell>
          <cell r="O61" t="str">
            <v>-</v>
          </cell>
          <cell r="P61">
            <v>0</v>
          </cell>
          <cell r="Q61" t="str">
            <v>-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 t="str">
            <v xml:space="preserve"> on  for   Session for</v>
          </cell>
          <cell r="Z61" t="str">
            <v xml:space="preserve"> Trainees on dtd.  .</v>
          </cell>
          <cell r="AD61" t="str">
            <v>.</v>
          </cell>
          <cell r="AH61" t="str">
            <v>CF</v>
          </cell>
        </row>
        <row r="62">
          <cell r="A62">
            <v>57</v>
          </cell>
          <cell r="B62" t="str">
            <v>Invoive No. : FCECG/15-16/  -0056</v>
          </cell>
          <cell r="E62" t="str">
            <v/>
          </cell>
          <cell r="F62">
            <v>56</v>
          </cell>
          <cell r="O62" t="str">
            <v>-</v>
          </cell>
          <cell r="P62">
            <v>0</v>
          </cell>
          <cell r="Q62" t="str">
            <v>-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 t="str">
            <v xml:space="preserve"> on  for   Session for</v>
          </cell>
          <cell r="Z62" t="str">
            <v xml:space="preserve"> Trainees on dtd.  .</v>
          </cell>
          <cell r="AD62" t="str">
            <v>.</v>
          </cell>
          <cell r="AH62" t="str">
            <v>CG</v>
          </cell>
        </row>
        <row r="63">
          <cell r="A63">
            <v>58</v>
          </cell>
          <cell r="B63" t="str">
            <v>Invoive No. : FCECH/15-16/  -0057</v>
          </cell>
          <cell r="E63" t="str">
            <v/>
          </cell>
          <cell r="F63">
            <v>57</v>
          </cell>
          <cell r="O63" t="str">
            <v>-</v>
          </cell>
          <cell r="P63">
            <v>0</v>
          </cell>
          <cell r="Q63" t="str">
            <v>-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 t="str">
            <v xml:space="preserve"> on  for   Session for</v>
          </cell>
          <cell r="Z63" t="str">
            <v xml:space="preserve"> Trainees on dtd.  .</v>
          </cell>
          <cell r="AD63" t="str">
            <v>.</v>
          </cell>
          <cell r="AH63" t="str">
            <v>CH</v>
          </cell>
        </row>
        <row r="64">
          <cell r="A64">
            <v>59</v>
          </cell>
          <cell r="B64" t="str">
            <v>Invoive No. : FCECI/15-16/  -0058</v>
          </cell>
          <cell r="E64" t="str">
            <v/>
          </cell>
          <cell r="F64">
            <v>58</v>
          </cell>
          <cell r="O64" t="str">
            <v>-</v>
          </cell>
          <cell r="P64">
            <v>0</v>
          </cell>
          <cell r="Q64" t="str">
            <v>-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 t="str">
            <v xml:space="preserve"> on  for   Session for</v>
          </cell>
          <cell r="Z64" t="str">
            <v xml:space="preserve"> Trainees on dtd.  .</v>
          </cell>
          <cell r="AD64" t="str">
            <v>.</v>
          </cell>
          <cell r="AH64" t="str">
            <v>CI</v>
          </cell>
        </row>
        <row r="65">
          <cell r="A65">
            <v>60</v>
          </cell>
          <cell r="B65" t="str">
            <v>Invoive No. : FCECJ/15-16/  -0059</v>
          </cell>
          <cell r="E65" t="str">
            <v/>
          </cell>
          <cell r="F65">
            <v>59</v>
          </cell>
          <cell r="O65" t="str">
            <v>-</v>
          </cell>
          <cell r="P65">
            <v>0</v>
          </cell>
          <cell r="Q65" t="str">
            <v>-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 t="str">
            <v xml:space="preserve"> on  for   Session for</v>
          </cell>
          <cell r="Z65" t="str">
            <v xml:space="preserve"> Trainees on dtd.  .</v>
          </cell>
          <cell r="AD65" t="str">
            <v>.</v>
          </cell>
          <cell r="AH65" t="str">
            <v>CJ</v>
          </cell>
        </row>
        <row r="66">
          <cell r="A66">
            <v>61</v>
          </cell>
          <cell r="B66" t="str">
            <v>Invoive No. : FCECK/15-16/  -0060</v>
          </cell>
          <cell r="E66" t="str">
            <v/>
          </cell>
          <cell r="F66">
            <v>60</v>
          </cell>
          <cell r="O66" t="str">
            <v>-</v>
          </cell>
          <cell r="P66">
            <v>0</v>
          </cell>
          <cell r="Q66" t="str">
            <v>-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 t="str">
            <v xml:space="preserve"> on  for   Session for</v>
          </cell>
          <cell r="Z66" t="str">
            <v xml:space="preserve"> Trainees on dtd.  .</v>
          </cell>
          <cell r="AD66" t="str">
            <v>.</v>
          </cell>
          <cell r="AH66" t="str">
            <v>CK</v>
          </cell>
        </row>
        <row r="67">
          <cell r="A67">
            <v>62</v>
          </cell>
          <cell r="B67" t="str">
            <v>Invoive No. : FCECL/15-16/  -0061</v>
          </cell>
          <cell r="E67" t="str">
            <v/>
          </cell>
          <cell r="F67">
            <v>61</v>
          </cell>
          <cell r="O67" t="str">
            <v>-</v>
          </cell>
          <cell r="P67">
            <v>0</v>
          </cell>
          <cell r="Q67" t="str">
            <v>-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 t="str">
            <v xml:space="preserve"> on  for   Session for</v>
          </cell>
          <cell r="Z67" t="str">
            <v xml:space="preserve"> Trainees on dtd.  .</v>
          </cell>
          <cell r="AD67" t="str">
            <v>.</v>
          </cell>
          <cell r="AH67" t="str">
            <v>CL</v>
          </cell>
        </row>
        <row r="68">
          <cell r="A68">
            <v>63</v>
          </cell>
          <cell r="B68" t="str">
            <v>Invoive No. : FCECM/15-16/  -0062</v>
          </cell>
          <cell r="E68" t="str">
            <v/>
          </cell>
          <cell r="F68">
            <v>62</v>
          </cell>
          <cell r="O68" t="str">
            <v>-</v>
          </cell>
          <cell r="P68">
            <v>0</v>
          </cell>
          <cell r="Q68" t="str">
            <v>-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 t="str">
            <v xml:space="preserve"> on  for   Session for</v>
          </cell>
          <cell r="Z68" t="str">
            <v xml:space="preserve"> Trainees on dtd.  .</v>
          </cell>
          <cell r="AD68" t="str">
            <v>.</v>
          </cell>
          <cell r="AH68" t="str">
            <v>CM</v>
          </cell>
        </row>
        <row r="69">
          <cell r="A69">
            <v>64</v>
          </cell>
          <cell r="B69" t="str">
            <v>Invoive No. : FCECN/15-16/  -0063</v>
          </cell>
          <cell r="E69" t="str">
            <v/>
          </cell>
          <cell r="F69">
            <v>63</v>
          </cell>
          <cell r="O69" t="str">
            <v>-</v>
          </cell>
          <cell r="P69">
            <v>0</v>
          </cell>
          <cell r="Q69" t="str">
            <v>-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 t="str">
            <v xml:space="preserve"> on  for   Session for</v>
          </cell>
          <cell r="Z69" t="str">
            <v xml:space="preserve"> Trainees on dtd.  .</v>
          </cell>
          <cell r="AD69" t="str">
            <v>.</v>
          </cell>
          <cell r="AH69" t="str">
            <v>CN</v>
          </cell>
        </row>
        <row r="70">
          <cell r="A70">
            <v>65</v>
          </cell>
          <cell r="B70" t="str">
            <v>Invoive No. : FCECO/15-16/  -0064</v>
          </cell>
          <cell r="E70" t="str">
            <v/>
          </cell>
          <cell r="F70">
            <v>64</v>
          </cell>
          <cell r="O70" t="str">
            <v>-</v>
          </cell>
          <cell r="P70">
            <v>0</v>
          </cell>
          <cell r="Q70" t="str">
            <v>-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 t="str">
            <v xml:space="preserve"> on  for   Session for</v>
          </cell>
          <cell r="Z70" t="str">
            <v xml:space="preserve"> Trainees on dtd.  .</v>
          </cell>
          <cell r="AD70" t="str">
            <v>.</v>
          </cell>
          <cell r="AH70" t="str">
            <v>CO</v>
          </cell>
        </row>
        <row r="71">
          <cell r="A71">
            <v>66</v>
          </cell>
          <cell r="B71" t="str">
            <v>Invoive No. : FCECP/15-16/  -0065</v>
          </cell>
          <cell r="E71" t="str">
            <v/>
          </cell>
          <cell r="F71">
            <v>65</v>
          </cell>
          <cell r="O71" t="str">
            <v>-</v>
          </cell>
          <cell r="P71">
            <v>0</v>
          </cell>
          <cell r="Q71" t="str">
            <v>-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 t="str">
            <v xml:space="preserve"> on  for   Session for</v>
          </cell>
          <cell r="Z71" t="str">
            <v xml:space="preserve"> Trainees on dtd.  .</v>
          </cell>
          <cell r="AD71" t="str">
            <v>.</v>
          </cell>
          <cell r="AH71" t="str">
            <v>CP</v>
          </cell>
        </row>
        <row r="72">
          <cell r="A72">
            <v>67</v>
          </cell>
          <cell r="B72" t="str">
            <v>Invoive No. : FCECQ/15-16/  -0066</v>
          </cell>
          <cell r="E72" t="str">
            <v/>
          </cell>
          <cell r="F72">
            <v>66</v>
          </cell>
          <cell r="O72" t="str">
            <v>-</v>
          </cell>
          <cell r="P72">
            <v>0</v>
          </cell>
          <cell r="Q72" t="str">
            <v>-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 t="str">
            <v xml:space="preserve"> on  for   Session for</v>
          </cell>
          <cell r="Z72" t="str">
            <v xml:space="preserve"> Trainees on dtd.  .</v>
          </cell>
          <cell r="AD72" t="str">
            <v>.</v>
          </cell>
          <cell r="AH72" t="str">
            <v>CQ</v>
          </cell>
        </row>
        <row r="73">
          <cell r="A73">
            <v>68</v>
          </cell>
          <cell r="B73" t="str">
            <v>Invoive No. : FCECR/15-16/  -0067</v>
          </cell>
          <cell r="E73" t="str">
            <v/>
          </cell>
          <cell r="F73">
            <v>67</v>
          </cell>
          <cell r="O73" t="str">
            <v>-</v>
          </cell>
          <cell r="P73">
            <v>0</v>
          </cell>
          <cell r="Q73" t="str">
            <v>-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 t="str">
            <v xml:space="preserve"> on  for   Session for</v>
          </cell>
          <cell r="Z73" t="str">
            <v xml:space="preserve"> Trainees on dtd.  .</v>
          </cell>
          <cell r="AD73" t="str">
            <v>.</v>
          </cell>
          <cell r="AH73" t="str">
            <v>CR</v>
          </cell>
        </row>
        <row r="74">
          <cell r="A74">
            <v>69</v>
          </cell>
          <cell r="B74" t="str">
            <v>Invoive No. : FCECS/15-16/  -0068</v>
          </cell>
          <cell r="E74" t="str">
            <v/>
          </cell>
          <cell r="F74">
            <v>68</v>
          </cell>
          <cell r="O74" t="str">
            <v>-</v>
          </cell>
          <cell r="P74">
            <v>0</v>
          </cell>
          <cell r="Q74" t="str">
            <v>-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 t="str">
            <v xml:space="preserve"> on  for   Session for</v>
          </cell>
          <cell r="Z74" t="str">
            <v xml:space="preserve"> Trainees on dtd.  .</v>
          </cell>
          <cell r="AD74" t="str">
            <v>.</v>
          </cell>
          <cell r="AH74" t="str">
            <v>CS</v>
          </cell>
        </row>
        <row r="75">
          <cell r="A75">
            <v>70</v>
          </cell>
          <cell r="B75" t="str">
            <v>Invoive No. : FCECT/15-16/  -0069</v>
          </cell>
          <cell r="E75" t="str">
            <v/>
          </cell>
          <cell r="F75">
            <v>69</v>
          </cell>
          <cell r="O75" t="str">
            <v>-</v>
          </cell>
          <cell r="P75">
            <v>0</v>
          </cell>
          <cell r="Q75" t="str">
            <v>-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 t="str">
            <v xml:space="preserve"> on  for   Session for</v>
          </cell>
          <cell r="Z75" t="str">
            <v xml:space="preserve"> Trainees on dtd.  .</v>
          </cell>
          <cell r="AD75" t="str">
            <v>.</v>
          </cell>
          <cell r="AH75" t="str">
            <v>CT</v>
          </cell>
        </row>
        <row r="76">
          <cell r="A76">
            <v>71</v>
          </cell>
          <cell r="B76" t="str">
            <v>Invoive No. : FCECU/15-16/  -0070</v>
          </cell>
          <cell r="E76" t="str">
            <v/>
          </cell>
          <cell r="F76">
            <v>70</v>
          </cell>
          <cell r="O76" t="str">
            <v>-</v>
          </cell>
          <cell r="P76">
            <v>0</v>
          </cell>
          <cell r="Q76" t="str">
            <v>-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 t="str">
            <v xml:space="preserve"> on  for   Session for</v>
          </cell>
          <cell r="Z76" t="str">
            <v xml:space="preserve"> Trainees on dtd.  .</v>
          </cell>
          <cell r="AD76" t="str">
            <v>.</v>
          </cell>
          <cell r="AH76" t="str">
            <v>CU</v>
          </cell>
        </row>
        <row r="77">
          <cell r="A77">
            <v>72</v>
          </cell>
          <cell r="B77" t="str">
            <v>Invoive No. : FCECV/15-16/  -0071</v>
          </cell>
          <cell r="E77" t="str">
            <v/>
          </cell>
          <cell r="F77">
            <v>71</v>
          </cell>
          <cell r="O77" t="str">
            <v>-</v>
          </cell>
          <cell r="P77">
            <v>0</v>
          </cell>
          <cell r="Q77" t="str">
            <v>-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 t="str">
            <v xml:space="preserve"> on  for   Session for</v>
          </cell>
          <cell r="Z77" t="str">
            <v xml:space="preserve"> Trainees on dtd.  .</v>
          </cell>
          <cell r="AD77" t="str">
            <v>.</v>
          </cell>
          <cell r="AH77" t="str">
            <v>CV</v>
          </cell>
        </row>
        <row r="78">
          <cell r="A78">
            <v>73</v>
          </cell>
          <cell r="B78" t="str">
            <v>Invoive No. : FCECW/15-16/  -0072</v>
          </cell>
          <cell r="E78" t="str">
            <v/>
          </cell>
          <cell r="F78">
            <v>72</v>
          </cell>
          <cell r="O78" t="str">
            <v>-</v>
          </cell>
          <cell r="P78">
            <v>0</v>
          </cell>
          <cell r="Q78" t="str">
            <v>-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 t="str">
            <v xml:space="preserve"> on  for   Session for</v>
          </cell>
          <cell r="Z78" t="str">
            <v xml:space="preserve"> Trainees on dtd.  .</v>
          </cell>
          <cell r="AD78" t="str">
            <v>.</v>
          </cell>
          <cell r="AH78" t="str">
            <v>CW</v>
          </cell>
        </row>
        <row r="79">
          <cell r="A79">
            <v>74</v>
          </cell>
          <cell r="B79" t="str">
            <v>Invoive No. : FCECX/15-16/  -0073</v>
          </cell>
          <cell r="E79" t="str">
            <v/>
          </cell>
          <cell r="F79">
            <v>73</v>
          </cell>
          <cell r="O79" t="str">
            <v>-</v>
          </cell>
          <cell r="P79">
            <v>0</v>
          </cell>
          <cell r="Q79" t="str">
            <v>-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 t="str">
            <v xml:space="preserve"> on  for   Session for</v>
          </cell>
          <cell r="Z79" t="str">
            <v xml:space="preserve"> Trainees on dtd.  .</v>
          </cell>
          <cell r="AD79" t="str">
            <v>.</v>
          </cell>
          <cell r="AH79" t="str">
            <v>CX</v>
          </cell>
        </row>
        <row r="80">
          <cell r="A80">
            <v>75</v>
          </cell>
          <cell r="B80" t="str">
            <v>Invoive No. : FCECZ/15-16/  -0074</v>
          </cell>
          <cell r="E80" t="str">
            <v/>
          </cell>
          <cell r="F80">
            <v>74</v>
          </cell>
          <cell r="O80" t="str">
            <v>-</v>
          </cell>
          <cell r="P80">
            <v>0</v>
          </cell>
          <cell r="Q80" t="str">
            <v>-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 t="str">
            <v xml:space="preserve"> on  for   Session for</v>
          </cell>
          <cell r="Z80" t="str">
            <v xml:space="preserve"> Trainees on dtd.  .</v>
          </cell>
          <cell r="AD80" t="str">
            <v>.</v>
          </cell>
          <cell r="AH80" t="str">
            <v>CZ</v>
          </cell>
        </row>
        <row r="81">
          <cell r="A81">
            <v>76</v>
          </cell>
          <cell r="B81" t="str">
            <v>Invoive No. : FCEDA/15-16/  -0075</v>
          </cell>
          <cell r="E81" t="str">
            <v/>
          </cell>
          <cell r="F81">
            <v>75</v>
          </cell>
          <cell r="O81" t="str">
            <v>-</v>
          </cell>
          <cell r="P81">
            <v>0</v>
          </cell>
          <cell r="Q81" t="str">
            <v>-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 t="str">
            <v xml:space="preserve"> on  for   Session for</v>
          </cell>
          <cell r="Z81" t="str">
            <v xml:space="preserve"> Trainees on dtd.  </v>
          </cell>
          <cell r="AH81" t="str">
            <v>DA</v>
          </cell>
        </row>
        <row r="82">
          <cell r="A82">
            <v>77</v>
          </cell>
          <cell r="B82" t="str">
            <v>Invoive No. : FCEDB/15-16/  -0076</v>
          </cell>
          <cell r="E82" t="str">
            <v/>
          </cell>
          <cell r="F82">
            <v>76</v>
          </cell>
          <cell r="O82" t="str">
            <v>-</v>
          </cell>
          <cell r="P82">
            <v>0</v>
          </cell>
          <cell r="Q82" t="str">
            <v>-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 t="str">
            <v xml:space="preserve"> on  for   Session for</v>
          </cell>
          <cell r="Z82" t="str">
            <v xml:space="preserve"> Trainees on dtd.  </v>
          </cell>
          <cell r="AH82" t="str">
            <v>DB</v>
          </cell>
        </row>
        <row r="83">
          <cell r="A83">
            <v>78</v>
          </cell>
          <cell r="B83" t="str">
            <v>Invoive No. : FCEDC/15-16/  -0077</v>
          </cell>
          <cell r="E83" t="str">
            <v/>
          </cell>
          <cell r="F83">
            <v>77</v>
          </cell>
          <cell r="O83" t="str">
            <v>-</v>
          </cell>
          <cell r="P83">
            <v>0</v>
          </cell>
          <cell r="Q83" t="str">
            <v>-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 t="str">
            <v xml:space="preserve"> on  for   Session for</v>
          </cell>
          <cell r="Z83" t="str">
            <v xml:space="preserve"> Trainees on dtd.  </v>
          </cell>
          <cell r="AH83" t="str">
            <v>DC</v>
          </cell>
        </row>
        <row r="84">
          <cell r="A84">
            <v>79</v>
          </cell>
          <cell r="B84" t="str">
            <v>Invoive No. : FCEDD/15-16/  -0078</v>
          </cell>
          <cell r="E84" t="str">
            <v/>
          </cell>
          <cell r="F84">
            <v>78</v>
          </cell>
          <cell r="O84" t="str">
            <v>-</v>
          </cell>
          <cell r="P84">
            <v>0</v>
          </cell>
          <cell r="Q84" t="str">
            <v>-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 t="str">
            <v xml:space="preserve"> on  for   Session for</v>
          </cell>
          <cell r="Z84" t="str">
            <v xml:space="preserve"> Trainees on dtd.  </v>
          </cell>
          <cell r="AH84" t="str">
            <v>DD</v>
          </cell>
        </row>
        <row r="85">
          <cell r="A85">
            <v>80</v>
          </cell>
          <cell r="B85" t="str">
            <v>Invoive No. : FCEDE/15-16/  -0079</v>
          </cell>
          <cell r="E85" t="str">
            <v/>
          </cell>
          <cell r="F85">
            <v>79</v>
          </cell>
          <cell r="O85" t="str">
            <v>-</v>
          </cell>
          <cell r="P85">
            <v>0</v>
          </cell>
          <cell r="Q85" t="str">
            <v>-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 t="str">
            <v xml:space="preserve"> on  for   Session for</v>
          </cell>
          <cell r="Z85" t="str">
            <v xml:space="preserve"> Trainees on dtd.  </v>
          </cell>
          <cell r="AH85" t="str">
            <v>DE</v>
          </cell>
        </row>
        <row r="86">
          <cell r="A86">
            <v>81</v>
          </cell>
          <cell r="B86" t="str">
            <v>Invoive No. : FCEDF/15-16/  -0080</v>
          </cell>
          <cell r="E86" t="str">
            <v/>
          </cell>
          <cell r="F86">
            <v>80</v>
          </cell>
          <cell r="O86" t="str">
            <v>-</v>
          </cell>
          <cell r="P86">
            <v>0</v>
          </cell>
          <cell r="Q86" t="str">
            <v>-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 t="str">
            <v xml:space="preserve"> on  for   Session for</v>
          </cell>
          <cell r="Z86" t="str">
            <v xml:space="preserve"> Trainees on dtd.  </v>
          </cell>
          <cell r="AH86" t="str">
            <v>DF</v>
          </cell>
        </row>
        <row r="87">
          <cell r="A87">
            <v>82</v>
          </cell>
          <cell r="B87" t="str">
            <v>Invoive No. : FCEDG/15-16/  -0081</v>
          </cell>
          <cell r="E87" t="str">
            <v/>
          </cell>
          <cell r="F87">
            <v>81</v>
          </cell>
          <cell r="O87" t="str">
            <v>-</v>
          </cell>
          <cell r="P87">
            <v>0</v>
          </cell>
          <cell r="Q87" t="str">
            <v>-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 t="str">
            <v xml:space="preserve"> on  for   Session for</v>
          </cell>
          <cell r="Z87" t="str">
            <v xml:space="preserve"> Trainees on dtd.  </v>
          </cell>
          <cell r="AH87" t="str">
            <v>DG</v>
          </cell>
        </row>
        <row r="88">
          <cell r="A88">
            <v>83</v>
          </cell>
          <cell r="B88" t="str">
            <v>Invoive No. : FCEDH/15-16/  -0082</v>
          </cell>
          <cell r="E88" t="str">
            <v/>
          </cell>
          <cell r="F88">
            <v>82</v>
          </cell>
          <cell r="O88" t="str">
            <v>-</v>
          </cell>
          <cell r="P88">
            <v>0</v>
          </cell>
          <cell r="Q88" t="str">
            <v>-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 t="str">
            <v xml:space="preserve"> on  for   Session for</v>
          </cell>
          <cell r="Z88" t="str">
            <v xml:space="preserve"> Trainees on dtd.  </v>
          </cell>
          <cell r="AH88" t="str">
            <v>DH</v>
          </cell>
        </row>
        <row r="89">
          <cell r="A89">
            <v>84</v>
          </cell>
          <cell r="B89" t="str">
            <v>Invoive No. : FCEDI/15-16/  -0083</v>
          </cell>
          <cell r="E89" t="str">
            <v/>
          </cell>
          <cell r="F89">
            <v>83</v>
          </cell>
          <cell r="O89" t="str">
            <v>-</v>
          </cell>
          <cell r="P89">
            <v>0</v>
          </cell>
          <cell r="Q89" t="str">
            <v>-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 t="str">
            <v xml:space="preserve"> on  for   Session for</v>
          </cell>
          <cell r="Z89" t="str">
            <v xml:space="preserve"> Trainees on dtd.  </v>
          </cell>
          <cell r="AH89" t="str">
            <v>DI</v>
          </cell>
        </row>
        <row r="90">
          <cell r="A90">
            <v>85</v>
          </cell>
          <cell r="B90" t="str">
            <v>Invoive No. : FCEDJ/15-16/  -0084</v>
          </cell>
          <cell r="E90" t="str">
            <v/>
          </cell>
          <cell r="F90">
            <v>84</v>
          </cell>
          <cell r="O90" t="str">
            <v>-</v>
          </cell>
          <cell r="P90">
            <v>0</v>
          </cell>
          <cell r="Q90" t="str">
            <v>-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 t="str">
            <v xml:space="preserve"> on  for   Session for</v>
          </cell>
          <cell r="Z90" t="str">
            <v xml:space="preserve"> Trainees on dtd.  </v>
          </cell>
          <cell r="AH90" t="str">
            <v>DJ</v>
          </cell>
        </row>
        <row r="91">
          <cell r="A91">
            <v>86</v>
          </cell>
          <cell r="B91" t="str">
            <v>Invoive No. : FCEDK/15-16/  -0085</v>
          </cell>
          <cell r="E91" t="str">
            <v/>
          </cell>
          <cell r="F91">
            <v>85</v>
          </cell>
          <cell r="O91" t="str">
            <v>-</v>
          </cell>
          <cell r="P91">
            <v>0</v>
          </cell>
          <cell r="Q91" t="str">
            <v>-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 t="str">
            <v xml:space="preserve"> on  for   Session for</v>
          </cell>
          <cell r="Z91" t="str">
            <v xml:space="preserve"> Trainees on dtd.  </v>
          </cell>
          <cell r="AH91" t="str">
            <v>DK</v>
          </cell>
        </row>
        <row r="92">
          <cell r="A92">
            <v>87</v>
          </cell>
          <cell r="B92" t="str">
            <v>Invoive No. : FCEDL/15-16/  -0086</v>
          </cell>
          <cell r="E92" t="str">
            <v/>
          </cell>
          <cell r="F92">
            <v>86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 t="str">
            <v xml:space="preserve"> on  for   Session for</v>
          </cell>
          <cell r="Z92" t="str">
            <v xml:space="preserve"> Trainees on dtd.  </v>
          </cell>
          <cell r="AH92" t="str">
            <v>DL</v>
          </cell>
        </row>
        <row r="93">
          <cell r="A93">
            <v>88</v>
          </cell>
          <cell r="B93" t="str">
            <v>Invoive No. : FCEDM/15-16/  -0087</v>
          </cell>
          <cell r="E93" t="str">
            <v/>
          </cell>
          <cell r="F93">
            <v>87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 t="str">
            <v xml:space="preserve"> on  for   Session for</v>
          </cell>
          <cell r="Z93" t="str">
            <v xml:space="preserve"> Trainees on dtd.  </v>
          </cell>
          <cell r="AH93" t="str">
            <v>DM</v>
          </cell>
        </row>
        <row r="94">
          <cell r="A94">
            <v>89</v>
          </cell>
          <cell r="B94" t="str">
            <v>Invoive No. : FCEDN/15-16/  -0088</v>
          </cell>
          <cell r="E94" t="str">
            <v/>
          </cell>
          <cell r="F94">
            <v>88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 t="str">
            <v xml:space="preserve"> on  for   Session for</v>
          </cell>
          <cell r="Z94" t="str">
            <v xml:space="preserve"> Trainees on dtd.  </v>
          </cell>
          <cell r="AH94" t="str">
            <v>DN</v>
          </cell>
        </row>
        <row r="95">
          <cell r="A95">
            <v>90</v>
          </cell>
          <cell r="B95" t="str">
            <v>Invoive No. : FCEDO/15-16/  -0089</v>
          </cell>
          <cell r="E95" t="str">
            <v/>
          </cell>
          <cell r="F95">
            <v>89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 t="str">
            <v xml:space="preserve"> on  for   Session for</v>
          </cell>
          <cell r="Z95" t="str">
            <v xml:space="preserve"> Trainees on dtd.  </v>
          </cell>
          <cell r="AH95" t="str">
            <v>DO</v>
          </cell>
        </row>
        <row r="96">
          <cell r="A96">
            <v>91</v>
          </cell>
          <cell r="B96" t="str">
            <v>Invoive No. : FCEDP/15-16/  -0090</v>
          </cell>
          <cell r="E96" t="str">
            <v/>
          </cell>
          <cell r="F96">
            <v>90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 t="str">
            <v xml:space="preserve"> on  for   Session for</v>
          </cell>
          <cell r="Z96" t="str">
            <v xml:space="preserve"> Trainees on dtd.  </v>
          </cell>
          <cell r="AH96" t="str">
            <v>DP</v>
          </cell>
        </row>
        <row r="97">
          <cell r="A97">
            <v>92</v>
          </cell>
          <cell r="B97" t="str">
            <v>Invoive No. : FCEDQ/15-16/  -0091</v>
          </cell>
          <cell r="E97" t="str">
            <v/>
          </cell>
          <cell r="F97">
            <v>91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 t="str">
            <v xml:space="preserve"> on  for   Session for</v>
          </cell>
          <cell r="Z97" t="str">
            <v xml:space="preserve"> Trainees on dtd.  </v>
          </cell>
          <cell r="AH97" t="str">
            <v>DQ</v>
          </cell>
        </row>
        <row r="98">
          <cell r="A98">
            <v>93</v>
          </cell>
          <cell r="B98" t="str">
            <v>Invoive No. : FCEDR/15-16/  -0092</v>
          </cell>
          <cell r="E98" t="str">
            <v/>
          </cell>
          <cell r="F98">
            <v>92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 t="str">
            <v xml:space="preserve"> on  for   Session for</v>
          </cell>
          <cell r="Z98" t="str">
            <v xml:space="preserve"> Trainees on dtd.  </v>
          </cell>
          <cell r="AH98" t="str">
            <v>DR</v>
          </cell>
        </row>
        <row r="99">
          <cell r="A99">
            <v>94</v>
          </cell>
          <cell r="B99" t="str">
            <v>Invoive No. : FCEDS/15-16/  -0093</v>
          </cell>
          <cell r="E99" t="str">
            <v/>
          </cell>
          <cell r="F99">
            <v>93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 t="str">
            <v xml:space="preserve"> on  for   Session for</v>
          </cell>
          <cell r="Z99" t="str">
            <v xml:space="preserve"> Trainees on dtd.  </v>
          </cell>
          <cell r="AH99" t="str">
            <v>DS</v>
          </cell>
        </row>
        <row r="100">
          <cell r="A100">
            <v>95</v>
          </cell>
          <cell r="B100" t="str">
            <v>Invoive No. : FCEDT/15-16/  -0094</v>
          </cell>
          <cell r="E100" t="str">
            <v/>
          </cell>
          <cell r="F100">
            <v>94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 t="str">
            <v xml:space="preserve"> on  for   Session for</v>
          </cell>
          <cell r="Z100" t="str">
            <v xml:space="preserve"> Trainees on dtd.  </v>
          </cell>
          <cell r="AH100" t="str">
            <v>DT</v>
          </cell>
        </row>
        <row r="101">
          <cell r="A101">
            <v>96</v>
          </cell>
          <cell r="B101" t="str">
            <v>Invoive No. : FCEDU/15-16/  -0095</v>
          </cell>
          <cell r="E101" t="str">
            <v/>
          </cell>
          <cell r="F101">
            <v>95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 t="str">
            <v xml:space="preserve"> on  for   Session for</v>
          </cell>
          <cell r="Z101" t="str">
            <v xml:space="preserve"> Trainees on dtd.  </v>
          </cell>
          <cell r="AH101" t="str">
            <v>DU</v>
          </cell>
        </row>
        <row r="102">
          <cell r="A102">
            <v>97</v>
          </cell>
          <cell r="B102" t="str">
            <v>Invoive No. : FCEDV/15-16/  -0096</v>
          </cell>
          <cell r="E102" t="str">
            <v/>
          </cell>
          <cell r="F102">
            <v>96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 t="str">
            <v xml:space="preserve"> on  for   Session for</v>
          </cell>
          <cell r="Z102" t="str">
            <v xml:space="preserve"> Trainees on dtd.  </v>
          </cell>
          <cell r="AH102" t="str">
            <v>DV</v>
          </cell>
        </row>
        <row r="103">
          <cell r="A103">
            <v>98</v>
          </cell>
          <cell r="B103" t="str">
            <v>Invoive No. : FCEDW/15-16/  -0097</v>
          </cell>
          <cell r="E103" t="str">
            <v/>
          </cell>
          <cell r="F103">
            <v>97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 t="str">
            <v xml:space="preserve"> on  for   Session for</v>
          </cell>
          <cell r="Z103" t="str">
            <v xml:space="preserve"> Trainees on dtd.  </v>
          </cell>
          <cell r="AH103" t="str">
            <v>DW</v>
          </cell>
        </row>
        <row r="104">
          <cell r="A104">
            <v>99</v>
          </cell>
          <cell r="B104" t="str">
            <v>Invoive No. : FCEDX/15-16/  -0098</v>
          </cell>
          <cell r="E104" t="str">
            <v/>
          </cell>
          <cell r="F104">
            <v>98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 t="str">
            <v xml:space="preserve"> on  for   Session for</v>
          </cell>
          <cell r="Z104" t="str">
            <v xml:space="preserve"> Trainees on dtd.  </v>
          </cell>
          <cell r="AH104" t="str">
            <v>DX</v>
          </cell>
        </row>
        <row r="105">
          <cell r="A105">
            <v>100</v>
          </cell>
          <cell r="B105" t="str">
            <v>Invoive No. : FCEDZ/15-16/  -0099</v>
          </cell>
          <cell r="E105" t="str">
            <v/>
          </cell>
          <cell r="F105">
            <v>99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 t="str">
            <v xml:space="preserve"> on  for   Session for</v>
          </cell>
          <cell r="Z105" t="str">
            <v xml:space="preserve"> Trainees on dtd.  </v>
          </cell>
          <cell r="AH105" t="str">
            <v>DZ</v>
          </cell>
        </row>
        <row r="108">
          <cell r="D108" t="str">
            <v>Total</v>
          </cell>
          <cell r="P108">
            <v>0</v>
          </cell>
          <cell r="R108">
            <v>0</v>
          </cell>
          <cell r="S108">
            <v>255000</v>
          </cell>
          <cell r="T108">
            <v>35700</v>
          </cell>
          <cell r="U108">
            <v>0</v>
          </cell>
          <cell r="V108">
            <v>0</v>
          </cell>
          <cell r="W108">
            <v>35700</v>
          </cell>
          <cell r="X108">
            <v>290700</v>
          </cell>
          <cell r="Y108">
            <v>0</v>
          </cell>
        </row>
      </sheetData>
      <sheetData sheetId="3"/>
      <sheetData sheetId="4"/>
      <sheetData sheetId="5"/>
      <sheetData sheetId="6">
        <row r="4">
          <cell r="A4" t="str">
            <v>Sl No.</v>
          </cell>
          <cell r="B4" t="str">
            <v>Invoice No</v>
          </cell>
          <cell r="C4" t="str">
            <v>Invoice Date</v>
          </cell>
          <cell r="D4" t="str">
            <v>Party Name</v>
          </cell>
          <cell r="E4" t="str">
            <v>Short Name</v>
          </cell>
          <cell r="F4" t="str">
            <v>Invoice Serial No</v>
          </cell>
          <cell r="G4" t="str">
            <v>Training Venue</v>
          </cell>
          <cell r="H4" t="str">
            <v>Nos of Trainee</v>
          </cell>
          <cell r="I4" t="str">
            <v>Date of Training</v>
          </cell>
          <cell r="J4" t="str">
            <v>Subject of Training</v>
          </cell>
          <cell r="K4" t="str">
            <v>Mode of Calculation</v>
          </cell>
          <cell r="L4" t="str">
            <v>Total No of Trainee</v>
          </cell>
          <cell r="M4" t="str">
            <v>Rate Basis</v>
          </cell>
          <cell r="N4" t="str">
            <v>Rate</v>
          </cell>
          <cell r="O4" t="str">
            <v>Reimbushment of Expenses (HEAD-1)</v>
          </cell>
          <cell r="P4" t="str">
            <v>Reimbushment of Expenses (Amount-1)</v>
          </cell>
          <cell r="Q4" t="str">
            <v>Reimbushment of Expenses (HEAD-2)</v>
          </cell>
          <cell r="R4" t="str">
            <v>Reimbushment of Expenses (Amount-2)</v>
          </cell>
          <cell r="S4" t="str">
            <v>Service Amount</v>
          </cell>
          <cell r="T4" t="str">
            <v>Service Tax @ 12%</v>
          </cell>
          <cell r="U4" t="str">
            <v>Education Cess @ 2% on Service Tax</v>
          </cell>
          <cell r="V4" t="str">
            <v xml:space="preserve">Secondary &amp; Higher Education Cess @ 1% on Service Tax </v>
          </cell>
          <cell r="W4" t="str">
            <v>Service Tax</v>
          </cell>
          <cell r="X4" t="str">
            <v>Total Amount</v>
          </cell>
          <cell r="Y4" t="str">
            <v>Line 1</v>
          </cell>
          <cell r="Z4" t="str">
            <v>Line 2</v>
          </cell>
          <cell r="AA4" t="str">
            <v>Hours of Training</v>
          </cell>
          <cell r="AB4" t="str">
            <v>Names of Faculty</v>
          </cell>
          <cell r="AC4" t="str">
            <v>Nos of Lactures</v>
          </cell>
        </row>
        <row r="6">
          <cell r="A6">
            <v>1</v>
          </cell>
          <cell r="B6" t="str">
            <v>Invoive No. : FCEAA/13-14/  BSES-0001</v>
          </cell>
          <cell r="C6">
            <v>41424</v>
          </cell>
          <cell r="D6" t="str">
            <v xml:space="preserve">BSES Yamuna Power Limited, </v>
          </cell>
          <cell r="E6" t="str">
            <v>BSES</v>
          </cell>
          <cell r="F6">
            <v>1</v>
          </cell>
          <cell r="G6" t="str">
            <v>FIAT- Vikash Marg Centre</v>
          </cell>
          <cell r="H6" t="str">
            <v>21+21</v>
          </cell>
          <cell r="I6" t="str">
            <v>08th &amp; 09th May 2013</v>
          </cell>
          <cell r="J6" t="str">
            <v>"At your service" - Customer service Program</v>
          </cell>
          <cell r="K6" t="str">
            <v>participant(s)</v>
          </cell>
          <cell r="L6">
            <v>42</v>
          </cell>
          <cell r="M6">
            <v>42</v>
          </cell>
          <cell r="N6">
            <v>900</v>
          </cell>
          <cell r="O6" t="str">
            <v>-</v>
          </cell>
          <cell r="P6">
            <v>0</v>
          </cell>
          <cell r="Q6" t="str">
            <v>-</v>
          </cell>
          <cell r="R6">
            <v>0</v>
          </cell>
          <cell r="S6">
            <v>37800</v>
          </cell>
          <cell r="T6">
            <v>4536</v>
          </cell>
          <cell r="U6">
            <v>91</v>
          </cell>
          <cell r="V6">
            <v>45</v>
          </cell>
          <cell r="W6">
            <v>4672</v>
          </cell>
          <cell r="X6">
            <v>42472</v>
          </cell>
          <cell r="Y6" t="str">
            <v>FIAT- Vikash Marg Centre on "At your service" - Customer service Program for 42 participant(s) Session for</v>
          </cell>
          <cell r="Z6" t="str">
            <v>21+21 Trainees on dtd. 08th &amp; 09th May 2013 .</v>
          </cell>
          <cell r="AD6" t="str">
            <v>.</v>
          </cell>
          <cell r="AH6" t="str">
            <v>AA</v>
          </cell>
        </row>
        <row r="7">
          <cell r="A7">
            <v>2</v>
          </cell>
          <cell r="B7" t="str">
            <v>Invoive No. : FCEAB/13-14/  RBI-0001</v>
          </cell>
          <cell r="C7">
            <v>41430</v>
          </cell>
          <cell r="D7" t="str">
            <v>Reserve Bank of India, Bangalore</v>
          </cell>
          <cell r="E7" t="str">
            <v>RBI</v>
          </cell>
          <cell r="F7">
            <v>1</v>
          </cell>
          <cell r="G7" t="str">
            <v>RBI-Bangalore</v>
          </cell>
          <cell r="H7">
            <v>17</v>
          </cell>
          <cell r="I7" t="str">
            <v>17th May 2013</v>
          </cell>
          <cell r="J7" t="str">
            <v>"Performance Enhancement Program (PEP)"</v>
          </cell>
          <cell r="K7" t="str">
            <v>day(s)</v>
          </cell>
          <cell r="L7">
            <v>1</v>
          </cell>
          <cell r="M7">
            <v>1</v>
          </cell>
          <cell r="N7">
            <v>15000</v>
          </cell>
          <cell r="O7" t="str">
            <v>-</v>
          </cell>
          <cell r="P7">
            <v>0</v>
          </cell>
          <cell r="Q7" t="str">
            <v>-</v>
          </cell>
          <cell r="R7">
            <v>0</v>
          </cell>
          <cell r="S7">
            <v>15000</v>
          </cell>
          <cell r="T7">
            <v>1800</v>
          </cell>
          <cell r="U7">
            <v>36</v>
          </cell>
          <cell r="V7">
            <v>18</v>
          </cell>
          <cell r="W7">
            <v>1854</v>
          </cell>
          <cell r="X7">
            <v>16854</v>
          </cell>
          <cell r="Y7" t="str">
            <v>RBI-Bangalore on "Performance Enhancement Program (PEP)" for 1 day(s) Session for</v>
          </cell>
          <cell r="Z7" t="str">
            <v>17 Trainees on dtd. 17th May 2013 .</v>
          </cell>
          <cell r="AD7" t="str">
            <v>.</v>
          </cell>
          <cell r="AH7" t="str">
            <v>AB</v>
          </cell>
        </row>
        <row r="8">
          <cell r="A8">
            <v>3</v>
          </cell>
          <cell r="B8" t="str">
            <v>Invoive No. : FCEAC/13-14/  BGS-0001</v>
          </cell>
          <cell r="C8">
            <v>41552</v>
          </cell>
          <cell r="D8" t="str">
            <v>BGS Global Hospitals, BGS health &amp; Education</v>
          </cell>
          <cell r="E8" t="str">
            <v>BGS</v>
          </cell>
          <cell r="F8">
            <v>1</v>
          </cell>
          <cell r="G8" t="str">
            <v>BGS, Kengeri, Bangalore</v>
          </cell>
          <cell r="H8">
            <v>29</v>
          </cell>
          <cell r="I8" t="str">
            <v>28th July , 2013</v>
          </cell>
          <cell r="J8" t="str">
            <v>"Grooming Standards"</v>
          </cell>
          <cell r="K8" t="str">
            <v>day(s)</v>
          </cell>
          <cell r="L8">
            <v>1</v>
          </cell>
          <cell r="M8">
            <v>1</v>
          </cell>
          <cell r="N8">
            <v>20000</v>
          </cell>
          <cell r="O8" t="str">
            <v>- Make Up Kit</v>
          </cell>
          <cell r="P8">
            <v>2924</v>
          </cell>
          <cell r="Q8" t="str">
            <v>-</v>
          </cell>
          <cell r="R8">
            <v>0</v>
          </cell>
          <cell r="S8">
            <v>20000</v>
          </cell>
          <cell r="T8">
            <v>2751</v>
          </cell>
          <cell r="U8">
            <v>55</v>
          </cell>
          <cell r="V8">
            <v>28</v>
          </cell>
          <cell r="W8">
            <v>2834</v>
          </cell>
          <cell r="X8">
            <v>25758</v>
          </cell>
          <cell r="Y8" t="str">
            <v>BGS, Kengeri, Bangalore on "Grooming Standards" for 1 day(s) Session for</v>
          </cell>
          <cell r="Z8" t="str">
            <v>29 Trainees on dtd. 28th July , 2013 .</v>
          </cell>
          <cell r="AA8">
            <v>6</v>
          </cell>
          <cell r="AB8" t="str">
            <v>Priyanka Verma</v>
          </cell>
          <cell r="AD8" t="str">
            <v>.</v>
          </cell>
          <cell r="AH8" t="str">
            <v>AC</v>
          </cell>
        </row>
        <row r="9">
          <cell r="A9">
            <v>4</v>
          </cell>
          <cell r="B9" t="str">
            <v>Invoive No. : FCEAD/13-14/  BSES-0002</v>
          </cell>
          <cell r="C9">
            <v>41640</v>
          </cell>
          <cell r="D9" t="str">
            <v xml:space="preserve">BSES Yamuna Power Limited, </v>
          </cell>
          <cell r="E9" t="str">
            <v>BSES</v>
          </cell>
          <cell r="F9">
            <v>2</v>
          </cell>
          <cell r="G9" t="str">
            <v>FIAT- Vikash Marg Centre</v>
          </cell>
          <cell r="H9" t="str">
            <v>14+14</v>
          </cell>
          <cell r="I9" t="str">
            <v>20th &amp; 21st Dec.2013</v>
          </cell>
          <cell r="J9" t="str">
            <v>"Behaviour &amp; Communication Skills"</v>
          </cell>
          <cell r="K9" t="str">
            <v>participant(s)</v>
          </cell>
          <cell r="L9">
            <v>28</v>
          </cell>
          <cell r="M9">
            <v>28</v>
          </cell>
          <cell r="N9">
            <v>900</v>
          </cell>
          <cell r="O9" t="str">
            <v>-</v>
          </cell>
          <cell r="P9">
            <v>0</v>
          </cell>
          <cell r="Q9" t="str">
            <v>-</v>
          </cell>
          <cell r="R9">
            <v>0</v>
          </cell>
          <cell r="S9">
            <v>25200</v>
          </cell>
          <cell r="T9">
            <v>3024</v>
          </cell>
          <cell r="U9">
            <v>60</v>
          </cell>
          <cell r="V9">
            <v>30</v>
          </cell>
          <cell r="W9">
            <v>3114</v>
          </cell>
          <cell r="X9">
            <v>28314</v>
          </cell>
          <cell r="Y9" t="str">
            <v>FIAT- Vikash Marg Centre on "Behaviour &amp; Communication Skills" for 28 participant(s) Session for</v>
          </cell>
          <cell r="Z9" t="str">
            <v>14+14 Trainees on dtd. 20th &amp; 21st Dec.2013 .</v>
          </cell>
          <cell r="AD9" t="str">
            <v>.</v>
          </cell>
          <cell r="AH9" t="str">
            <v>AD</v>
          </cell>
        </row>
        <row r="10">
          <cell r="A10">
            <v>5</v>
          </cell>
          <cell r="B10" t="str">
            <v>Invoive No. : FCEAE/13-14/  BSES-0003</v>
          </cell>
          <cell r="C10">
            <v>41640</v>
          </cell>
          <cell r="D10" t="str">
            <v xml:space="preserve">BSES Yamuna Power Limited, </v>
          </cell>
          <cell r="E10" t="str">
            <v>BSES</v>
          </cell>
          <cell r="F10">
            <v>3</v>
          </cell>
          <cell r="G10" t="str">
            <v>FIAT- Vikash Marg Centre</v>
          </cell>
          <cell r="H10" t="str">
            <v>19+19</v>
          </cell>
          <cell r="I10" t="str">
            <v>27th &amp; 28th Dec.2013</v>
          </cell>
          <cell r="J10" t="str">
            <v>"Behaviour &amp; Communication Skills"</v>
          </cell>
          <cell r="K10" t="str">
            <v>participant(s)</v>
          </cell>
          <cell r="L10">
            <v>38</v>
          </cell>
          <cell r="M10">
            <v>38</v>
          </cell>
          <cell r="N10">
            <v>900</v>
          </cell>
          <cell r="O10" t="str">
            <v>-</v>
          </cell>
          <cell r="P10">
            <v>0</v>
          </cell>
          <cell r="Q10" t="str">
            <v>-</v>
          </cell>
          <cell r="R10">
            <v>0</v>
          </cell>
          <cell r="S10">
            <v>34200</v>
          </cell>
          <cell r="T10">
            <v>4104</v>
          </cell>
          <cell r="U10">
            <v>82</v>
          </cell>
          <cell r="V10">
            <v>41</v>
          </cell>
          <cell r="W10">
            <v>4227</v>
          </cell>
          <cell r="X10">
            <v>38427</v>
          </cell>
          <cell r="Y10" t="str">
            <v>FIAT- Vikash Marg Centre on "Behaviour &amp; Communication Skills" for 38 participant(s) Session for</v>
          </cell>
          <cell r="Z10" t="str">
            <v>19+19 Trainees on dtd. 27th &amp; 28th Dec.2013 .</v>
          </cell>
          <cell r="AD10" t="str">
            <v>.</v>
          </cell>
          <cell r="AH10" t="str">
            <v>AE</v>
          </cell>
        </row>
        <row r="11">
          <cell r="A11">
            <v>6</v>
          </cell>
          <cell r="B11" t="str">
            <v>Invoive No. : FCEAF/13-14/  BSES-0004</v>
          </cell>
          <cell r="C11">
            <v>41661</v>
          </cell>
          <cell r="D11" t="str">
            <v xml:space="preserve">BSES Yamuna Power Limited, </v>
          </cell>
          <cell r="E11" t="str">
            <v>BSES</v>
          </cell>
          <cell r="F11">
            <v>4</v>
          </cell>
          <cell r="G11" t="str">
            <v>FIAT- Vikash Marg Centre</v>
          </cell>
          <cell r="H11" t="str">
            <v>18+18</v>
          </cell>
          <cell r="I11" t="str">
            <v>10th &amp; 11th Jan.2014</v>
          </cell>
          <cell r="J11" t="str">
            <v>"Behaviour &amp; Communication Skills"</v>
          </cell>
          <cell r="K11" t="str">
            <v>participant(s)</v>
          </cell>
          <cell r="L11">
            <v>36</v>
          </cell>
          <cell r="M11">
            <v>36</v>
          </cell>
          <cell r="N11">
            <v>900</v>
          </cell>
          <cell r="O11" t="str">
            <v>-</v>
          </cell>
          <cell r="P11">
            <v>0</v>
          </cell>
          <cell r="Q11" t="str">
            <v>-</v>
          </cell>
          <cell r="R11">
            <v>0</v>
          </cell>
          <cell r="S11">
            <v>32400</v>
          </cell>
          <cell r="T11">
            <v>3888</v>
          </cell>
          <cell r="U11">
            <v>78</v>
          </cell>
          <cell r="V11">
            <v>39</v>
          </cell>
          <cell r="W11">
            <v>4005</v>
          </cell>
          <cell r="X11">
            <v>36405</v>
          </cell>
          <cell r="Y11" t="str">
            <v>FIAT- Vikash Marg Centre on "Behaviour &amp; Communication Skills" for 36 participant(s) Session for</v>
          </cell>
          <cell r="Z11" t="str">
            <v>18+18 Trainees on dtd. 10th &amp; 11th Jan.2014 .</v>
          </cell>
          <cell r="AD11" t="str">
            <v>.</v>
          </cell>
          <cell r="AH11" t="str">
            <v>AF</v>
          </cell>
        </row>
        <row r="12">
          <cell r="A12">
            <v>7</v>
          </cell>
          <cell r="B12" t="str">
            <v>Invoive No. : FCEAG/13-14/  BSES-0005</v>
          </cell>
          <cell r="C12">
            <v>41661</v>
          </cell>
          <cell r="D12" t="str">
            <v xml:space="preserve">BSES Yamuna Power Limited, </v>
          </cell>
          <cell r="E12" t="str">
            <v>BSES</v>
          </cell>
          <cell r="F12">
            <v>5</v>
          </cell>
          <cell r="G12" t="str">
            <v>FIAT- Vikash Marg Centre</v>
          </cell>
          <cell r="H12" t="str">
            <v>12+12</v>
          </cell>
          <cell r="I12" t="str">
            <v>17th &amp; 18th Jan.2014</v>
          </cell>
          <cell r="J12" t="str">
            <v>"Behaviour &amp; Communication Skills"</v>
          </cell>
          <cell r="K12" t="str">
            <v>participant(s)</v>
          </cell>
          <cell r="L12">
            <v>24</v>
          </cell>
          <cell r="M12">
            <v>36</v>
          </cell>
          <cell r="N12">
            <v>900</v>
          </cell>
          <cell r="O12" t="str">
            <v>-</v>
          </cell>
          <cell r="P12">
            <v>0</v>
          </cell>
          <cell r="Q12" t="str">
            <v>-</v>
          </cell>
          <cell r="R12">
            <v>0</v>
          </cell>
          <cell r="S12">
            <v>32400</v>
          </cell>
          <cell r="T12">
            <v>3888</v>
          </cell>
          <cell r="U12">
            <v>78</v>
          </cell>
          <cell r="V12">
            <v>39</v>
          </cell>
          <cell r="W12">
            <v>4005</v>
          </cell>
          <cell r="X12">
            <v>36405</v>
          </cell>
          <cell r="Y12" t="str">
            <v>FIAT- Vikash Marg Centre on "Behaviour &amp; Communication Skills" for 36 participant(s) Session for</v>
          </cell>
          <cell r="Z12" t="str">
            <v>12+12 Trainees on dtd. 17th &amp; 18th Jan.2014 .</v>
          </cell>
          <cell r="AD12" t="str">
            <v>.</v>
          </cell>
          <cell r="AH12" t="str">
            <v>AG</v>
          </cell>
        </row>
        <row r="13">
          <cell r="A13">
            <v>8</v>
          </cell>
          <cell r="B13" t="str">
            <v>Invoive No. : FCEAH/13-14/  BSES-0006</v>
          </cell>
          <cell r="C13">
            <v>41681</v>
          </cell>
          <cell r="D13" t="str">
            <v xml:space="preserve">BSES Yamuna Power Limited, </v>
          </cell>
          <cell r="E13" t="str">
            <v>BSES</v>
          </cell>
          <cell r="F13">
            <v>6</v>
          </cell>
          <cell r="G13" t="str">
            <v>FIAT- Vikash Marg Centre</v>
          </cell>
          <cell r="H13" t="str">
            <v>15+15</v>
          </cell>
          <cell r="I13" t="str">
            <v>24th &amp; 25th Jan.2014</v>
          </cell>
          <cell r="J13" t="str">
            <v>"Behaviour &amp; Communication Skills"</v>
          </cell>
          <cell r="K13" t="str">
            <v>participant(s)</v>
          </cell>
          <cell r="L13">
            <v>30</v>
          </cell>
          <cell r="M13">
            <v>36</v>
          </cell>
          <cell r="N13">
            <v>900</v>
          </cell>
          <cell r="O13" t="str">
            <v>-</v>
          </cell>
          <cell r="P13">
            <v>0</v>
          </cell>
          <cell r="Q13" t="str">
            <v>-</v>
          </cell>
          <cell r="R13">
            <v>0</v>
          </cell>
          <cell r="S13">
            <v>32400</v>
          </cell>
          <cell r="T13">
            <v>3888</v>
          </cell>
          <cell r="U13">
            <v>78</v>
          </cell>
          <cell r="V13">
            <v>39</v>
          </cell>
          <cell r="W13">
            <v>4005</v>
          </cell>
          <cell r="X13">
            <v>36405</v>
          </cell>
          <cell r="Y13" t="str">
            <v>FIAT- Vikash Marg Centre on "Behaviour &amp; Communication Skills" for 36 participant(s) Session for</v>
          </cell>
          <cell r="Z13" t="str">
            <v>15+15 Trainees on dtd. 24th &amp; 25th Jan.2014 .</v>
          </cell>
          <cell r="AD13" t="str">
            <v>.</v>
          </cell>
          <cell r="AH13" t="str">
            <v>AH</v>
          </cell>
        </row>
        <row r="14">
          <cell r="A14">
            <v>9</v>
          </cell>
          <cell r="B14" t="str">
            <v>Invoive No. : FCEAI/13-14/  -0001</v>
          </cell>
          <cell r="E14" t="str">
            <v/>
          </cell>
          <cell r="F14">
            <v>1</v>
          </cell>
          <cell r="O14" t="str">
            <v>-</v>
          </cell>
          <cell r="P14">
            <v>0</v>
          </cell>
          <cell r="Q14" t="str">
            <v>-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 t="str">
            <v xml:space="preserve"> on  for   Session for</v>
          </cell>
          <cell r="Z14" t="str">
            <v xml:space="preserve"> Trainees on dtd.  .</v>
          </cell>
          <cell r="AD14" t="str">
            <v>.</v>
          </cell>
          <cell r="AH14" t="str">
            <v>AI</v>
          </cell>
        </row>
        <row r="15">
          <cell r="A15">
            <v>10</v>
          </cell>
          <cell r="B15" t="str">
            <v>Invoive No. : FCEAJ/13-14/  -0002</v>
          </cell>
          <cell r="E15" t="str">
            <v/>
          </cell>
          <cell r="F15">
            <v>2</v>
          </cell>
          <cell r="O15" t="str">
            <v>-</v>
          </cell>
          <cell r="P15">
            <v>0</v>
          </cell>
          <cell r="Q15" t="str">
            <v>-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 t="str">
            <v xml:space="preserve"> on  for   Session for</v>
          </cell>
          <cell r="Z15" t="str">
            <v xml:space="preserve"> Trainees on dtd.  .</v>
          </cell>
          <cell r="AD15" t="str">
            <v>.</v>
          </cell>
          <cell r="AH15" t="str">
            <v>AJ</v>
          </cell>
        </row>
        <row r="16">
          <cell r="A16">
            <v>11</v>
          </cell>
          <cell r="B16" t="str">
            <v>Invoive No. : FCEAK/13-14/  -0003</v>
          </cell>
          <cell r="E16" t="str">
            <v/>
          </cell>
          <cell r="F16">
            <v>3</v>
          </cell>
          <cell r="O16" t="str">
            <v>-</v>
          </cell>
          <cell r="P16">
            <v>0</v>
          </cell>
          <cell r="Q16" t="str">
            <v>-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 t="str">
            <v xml:space="preserve"> on  for   Session for</v>
          </cell>
          <cell r="Z16" t="str">
            <v xml:space="preserve"> Trainees on dtd.  .</v>
          </cell>
          <cell r="AD16" t="str">
            <v>.</v>
          </cell>
          <cell r="AH16" t="str">
            <v>AK</v>
          </cell>
        </row>
        <row r="17">
          <cell r="A17">
            <v>12</v>
          </cell>
          <cell r="B17" t="str">
            <v>Invoive No. : FCEAL/13-14/  -0004</v>
          </cell>
          <cell r="E17" t="str">
            <v/>
          </cell>
          <cell r="F17">
            <v>4</v>
          </cell>
          <cell r="O17" t="str">
            <v>-</v>
          </cell>
          <cell r="P17">
            <v>0</v>
          </cell>
          <cell r="Q17" t="str">
            <v>-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 t="str">
            <v xml:space="preserve"> on  for   Session for</v>
          </cell>
          <cell r="Z17" t="str">
            <v xml:space="preserve"> Trainees on dtd.  .</v>
          </cell>
          <cell r="AD17" t="str">
            <v>.</v>
          </cell>
          <cell r="AH17" t="str">
            <v>AL</v>
          </cell>
        </row>
        <row r="18">
          <cell r="A18">
            <v>13</v>
          </cell>
          <cell r="B18" t="str">
            <v>Invoive No. : FCEAM/13-14/  -0005</v>
          </cell>
          <cell r="E18" t="str">
            <v/>
          </cell>
          <cell r="F18">
            <v>5</v>
          </cell>
          <cell r="O18" t="str">
            <v>-</v>
          </cell>
          <cell r="P18">
            <v>0</v>
          </cell>
          <cell r="Q18" t="str">
            <v>-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 t="str">
            <v xml:space="preserve"> on  for   Session for</v>
          </cell>
          <cell r="Z18" t="str">
            <v xml:space="preserve"> Trainees on dtd.  .</v>
          </cell>
          <cell r="AD18" t="str">
            <v>.</v>
          </cell>
          <cell r="AH18" t="str">
            <v>AM</v>
          </cell>
        </row>
        <row r="19">
          <cell r="A19">
            <v>14</v>
          </cell>
          <cell r="B19" t="str">
            <v>Invoive No. : FCEAN/13-14/  -0006</v>
          </cell>
          <cell r="E19" t="str">
            <v/>
          </cell>
          <cell r="F19">
            <v>6</v>
          </cell>
          <cell r="O19" t="str">
            <v>-</v>
          </cell>
          <cell r="P19">
            <v>0</v>
          </cell>
          <cell r="Q19" t="str">
            <v>-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 t="str">
            <v xml:space="preserve"> on  for   Session for</v>
          </cell>
          <cell r="Z19" t="str">
            <v xml:space="preserve"> Trainees on dtd.  .</v>
          </cell>
          <cell r="AD19" t="str">
            <v>.</v>
          </cell>
          <cell r="AH19" t="str">
            <v>AN</v>
          </cell>
        </row>
        <row r="20">
          <cell r="A20">
            <v>15</v>
          </cell>
          <cell r="B20" t="str">
            <v>Invoive No. : FCEAO/13-14/  -0007</v>
          </cell>
          <cell r="E20" t="str">
            <v/>
          </cell>
          <cell r="F20">
            <v>7</v>
          </cell>
          <cell r="O20" t="str">
            <v>-</v>
          </cell>
          <cell r="P20">
            <v>0</v>
          </cell>
          <cell r="Q20" t="str">
            <v>-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 t="str">
            <v xml:space="preserve"> on  for   Session for</v>
          </cell>
          <cell r="Z20" t="str">
            <v xml:space="preserve"> Trainees on dtd.  .</v>
          </cell>
          <cell r="AD20" t="str">
            <v>.</v>
          </cell>
          <cell r="AH20" t="str">
            <v>AO</v>
          </cell>
        </row>
        <row r="21">
          <cell r="A21">
            <v>16</v>
          </cell>
          <cell r="B21" t="str">
            <v>Invoive No. : FCEAP/13-14/  -0008</v>
          </cell>
          <cell r="E21" t="str">
            <v/>
          </cell>
          <cell r="F21">
            <v>8</v>
          </cell>
          <cell r="O21" t="str">
            <v>-</v>
          </cell>
          <cell r="P21">
            <v>0</v>
          </cell>
          <cell r="Q21" t="str">
            <v>-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 t="str">
            <v xml:space="preserve"> on  for   Session for</v>
          </cell>
          <cell r="Z21" t="str">
            <v xml:space="preserve"> Trainees on dtd.  .</v>
          </cell>
          <cell r="AD21" t="str">
            <v>.</v>
          </cell>
          <cell r="AH21" t="str">
            <v>AP</v>
          </cell>
        </row>
        <row r="22">
          <cell r="A22">
            <v>17</v>
          </cell>
          <cell r="B22" t="str">
            <v>Invoive No. : FCEAQ/13-14/  -0009</v>
          </cell>
          <cell r="E22" t="str">
            <v/>
          </cell>
          <cell r="F22">
            <v>9</v>
          </cell>
          <cell r="O22" t="str">
            <v>-</v>
          </cell>
          <cell r="P22">
            <v>0</v>
          </cell>
          <cell r="Q22" t="str">
            <v>-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 t="str">
            <v xml:space="preserve"> on  for   Session for</v>
          </cell>
          <cell r="Z22" t="str">
            <v xml:space="preserve"> Trainees on dtd.  .</v>
          </cell>
          <cell r="AD22" t="str">
            <v>.</v>
          </cell>
          <cell r="AH22" t="str">
            <v>AQ</v>
          </cell>
        </row>
        <row r="23">
          <cell r="A23">
            <v>18</v>
          </cell>
          <cell r="B23" t="str">
            <v>Invoive No. : FCEAR/13-14/  -0010</v>
          </cell>
          <cell r="E23" t="str">
            <v/>
          </cell>
          <cell r="F23">
            <v>10</v>
          </cell>
          <cell r="O23" t="str">
            <v>-</v>
          </cell>
          <cell r="P23">
            <v>0</v>
          </cell>
          <cell r="Q23" t="str">
            <v>-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 t="str">
            <v xml:space="preserve"> on  for   Session for</v>
          </cell>
          <cell r="Z23" t="str">
            <v xml:space="preserve"> Trainees on dtd.  .</v>
          </cell>
          <cell r="AD23" t="str">
            <v>.</v>
          </cell>
          <cell r="AH23" t="str">
            <v>AR</v>
          </cell>
        </row>
        <row r="24">
          <cell r="A24">
            <v>19</v>
          </cell>
          <cell r="B24" t="str">
            <v>Invoive No. : FCEAS/13-14/  -0011</v>
          </cell>
          <cell r="E24" t="str">
            <v/>
          </cell>
          <cell r="F24">
            <v>11</v>
          </cell>
          <cell r="O24" t="str">
            <v>-</v>
          </cell>
          <cell r="P24">
            <v>0</v>
          </cell>
          <cell r="Q24" t="str">
            <v>-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 t="str">
            <v xml:space="preserve"> on  for   Session for</v>
          </cell>
          <cell r="Z24" t="str">
            <v xml:space="preserve"> Trainees on dtd.  .</v>
          </cell>
          <cell r="AD24" t="str">
            <v>.</v>
          </cell>
          <cell r="AH24" t="str">
            <v>AS</v>
          </cell>
        </row>
        <row r="25">
          <cell r="A25">
            <v>20</v>
          </cell>
          <cell r="B25" t="str">
            <v>Invoive No. : FCEAT/13-14/  -0012</v>
          </cell>
          <cell r="E25" t="str">
            <v/>
          </cell>
          <cell r="F25">
            <v>12</v>
          </cell>
          <cell r="O25" t="str">
            <v>-</v>
          </cell>
          <cell r="P25">
            <v>0</v>
          </cell>
          <cell r="Q25" t="str">
            <v>-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 t="str">
            <v xml:space="preserve"> on  for   Session for</v>
          </cell>
          <cell r="Z25" t="str">
            <v xml:space="preserve"> Trainees on dtd.  .</v>
          </cell>
          <cell r="AD25" t="str">
            <v>.</v>
          </cell>
          <cell r="AH25" t="str">
            <v>AT</v>
          </cell>
        </row>
        <row r="26">
          <cell r="A26">
            <v>21</v>
          </cell>
          <cell r="B26" t="str">
            <v>Invoive No. : FCEAU/13-14/  -0013</v>
          </cell>
          <cell r="E26" t="str">
            <v/>
          </cell>
          <cell r="F26">
            <v>13</v>
          </cell>
          <cell r="O26" t="str">
            <v>-</v>
          </cell>
          <cell r="P26">
            <v>0</v>
          </cell>
          <cell r="Q26" t="str">
            <v>-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 t="str">
            <v xml:space="preserve"> on  for   Session for</v>
          </cell>
          <cell r="Z26" t="str">
            <v xml:space="preserve"> Trainees on dtd.  .</v>
          </cell>
          <cell r="AD26" t="str">
            <v>.</v>
          </cell>
          <cell r="AH26" t="str">
            <v>AU</v>
          </cell>
        </row>
        <row r="27">
          <cell r="A27">
            <v>22</v>
          </cell>
          <cell r="B27" t="str">
            <v>Invoive No. : FCEAV/13-14/  -0014</v>
          </cell>
          <cell r="E27" t="str">
            <v/>
          </cell>
          <cell r="F27">
            <v>14</v>
          </cell>
          <cell r="O27" t="str">
            <v>-</v>
          </cell>
          <cell r="P27">
            <v>0</v>
          </cell>
          <cell r="Q27" t="str">
            <v>-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 t="str">
            <v xml:space="preserve"> on  for   Session for</v>
          </cell>
          <cell r="Z27" t="str">
            <v xml:space="preserve"> Trainees on dtd.  .</v>
          </cell>
          <cell r="AD27" t="str">
            <v>.</v>
          </cell>
          <cell r="AH27" t="str">
            <v>AV</v>
          </cell>
        </row>
        <row r="28">
          <cell r="A28">
            <v>23</v>
          </cell>
          <cell r="B28" t="str">
            <v>Invoive No. : FCEAW/13-14/  -0015</v>
          </cell>
          <cell r="E28" t="str">
            <v/>
          </cell>
          <cell r="F28">
            <v>15</v>
          </cell>
          <cell r="O28" t="str">
            <v>-</v>
          </cell>
          <cell r="P28">
            <v>0</v>
          </cell>
          <cell r="Q28" t="str">
            <v>-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 t="str">
            <v xml:space="preserve"> on  for   Session for</v>
          </cell>
          <cell r="Z28" t="str">
            <v xml:space="preserve"> Trainees on dtd.  .</v>
          </cell>
          <cell r="AD28" t="str">
            <v>.</v>
          </cell>
          <cell r="AH28" t="str">
            <v>AW</v>
          </cell>
        </row>
        <row r="29">
          <cell r="A29">
            <v>24</v>
          </cell>
          <cell r="B29" t="str">
            <v>Invoive No. : FCEAX/13-14/  -0016</v>
          </cell>
          <cell r="E29" t="str">
            <v/>
          </cell>
          <cell r="F29">
            <v>16</v>
          </cell>
          <cell r="O29" t="str">
            <v>-</v>
          </cell>
          <cell r="P29">
            <v>0</v>
          </cell>
          <cell r="Q29" t="str">
            <v>-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 t="str">
            <v xml:space="preserve"> on  for   Session for</v>
          </cell>
          <cell r="Z29" t="str">
            <v xml:space="preserve"> Trainees on dtd.  .</v>
          </cell>
          <cell r="AD29" t="str">
            <v>.</v>
          </cell>
          <cell r="AH29" t="str">
            <v>AX</v>
          </cell>
        </row>
        <row r="30">
          <cell r="A30">
            <v>25</v>
          </cell>
          <cell r="B30" t="str">
            <v>Invoive No. : FCEAZ/13-14/  -0017</v>
          </cell>
          <cell r="E30" t="str">
            <v/>
          </cell>
          <cell r="F30">
            <v>17</v>
          </cell>
          <cell r="O30" t="str">
            <v>-</v>
          </cell>
          <cell r="P30">
            <v>0</v>
          </cell>
          <cell r="Q30" t="str">
            <v>-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 t="str">
            <v xml:space="preserve"> on  for   Session for</v>
          </cell>
          <cell r="Z30" t="str">
            <v xml:space="preserve"> Trainees on dtd.  .</v>
          </cell>
          <cell r="AD30" t="str">
            <v>.</v>
          </cell>
          <cell r="AH30" t="str">
            <v>AZ</v>
          </cell>
        </row>
        <row r="31">
          <cell r="A31">
            <v>26</v>
          </cell>
          <cell r="B31" t="str">
            <v>Invoive No. : FCEBA/13-14/  -0018</v>
          </cell>
          <cell r="E31" t="str">
            <v/>
          </cell>
          <cell r="F31">
            <v>18</v>
          </cell>
          <cell r="O31" t="str">
            <v>-</v>
          </cell>
          <cell r="P31">
            <v>0</v>
          </cell>
          <cell r="Q31" t="str">
            <v>-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 t="str">
            <v xml:space="preserve"> on  for   Session for</v>
          </cell>
          <cell r="Z31" t="str">
            <v xml:space="preserve"> Trainees on dtd.  .</v>
          </cell>
          <cell r="AD31" t="str">
            <v>.</v>
          </cell>
          <cell r="AH31" t="str">
            <v>BA</v>
          </cell>
        </row>
        <row r="32">
          <cell r="A32">
            <v>27</v>
          </cell>
          <cell r="B32" t="str">
            <v>Invoive No. : FCEBB/13-14/  -0019</v>
          </cell>
          <cell r="E32" t="str">
            <v/>
          </cell>
          <cell r="F32">
            <v>19</v>
          </cell>
          <cell r="O32" t="str">
            <v>-</v>
          </cell>
          <cell r="P32">
            <v>0</v>
          </cell>
          <cell r="Q32" t="str">
            <v>-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 t="str">
            <v xml:space="preserve"> on  for   Session for</v>
          </cell>
          <cell r="Z32" t="str">
            <v xml:space="preserve"> Trainees on dtd.  .</v>
          </cell>
          <cell r="AD32" t="str">
            <v>.</v>
          </cell>
          <cell r="AH32" t="str">
            <v>BB</v>
          </cell>
        </row>
        <row r="33">
          <cell r="A33">
            <v>28</v>
          </cell>
          <cell r="B33" t="str">
            <v>Invoive No. : FCEBC/13-14/  -0020</v>
          </cell>
          <cell r="E33" t="str">
            <v/>
          </cell>
          <cell r="F33">
            <v>20</v>
          </cell>
          <cell r="O33" t="str">
            <v>-</v>
          </cell>
          <cell r="P33">
            <v>0</v>
          </cell>
          <cell r="Q33" t="str">
            <v>-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 t="str">
            <v xml:space="preserve"> on  for   Session for</v>
          </cell>
          <cell r="Z33" t="str">
            <v xml:space="preserve"> Trainees on dtd.  .</v>
          </cell>
          <cell r="AD33" t="str">
            <v>.</v>
          </cell>
          <cell r="AH33" t="str">
            <v>BC</v>
          </cell>
        </row>
        <row r="34">
          <cell r="A34">
            <v>29</v>
          </cell>
          <cell r="B34" t="str">
            <v>Invoive No. : FCEBD/13-14/  -0021</v>
          </cell>
          <cell r="E34" t="str">
            <v/>
          </cell>
          <cell r="F34">
            <v>21</v>
          </cell>
          <cell r="O34" t="str">
            <v>-</v>
          </cell>
          <cell r="P34">
            <v>0</v>
          </cell>
          <cell r="Q34" t="str">
            <v>-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 t="str">
            <v xml:space="preserve"> on  for   Session for</v>
          </cell>
          <cell r="Z34" t="str">
            <v xml:space="preserve"> Trainees on dtd.  .</v>
          </cell>
          <cell r="AD34" t="str">
            <v>.</v>
          </cell>
          <cell r="AH34" t="str">
            <v>BD</v>
          </cell>
        </row>
        <row r="35">
          <cell r="A35">
            <v>30</v>
          </cell>
          <cell r="B35" t="str">
            <v>Invoive No. : FCEBE/13-14/  -0022</v>
          </cell>
          <cell r="E35" t="str">
            <v/>
          </cell>
          <cell r="F35">
            <v>22</v>
          </cell>
          <cell r="O35" t="str">
            <v>-</v>
          </cell>
          <cell r="P35">
            <v>0</v>
          </cell>
          <cell r="Q35" t="str">
            <v>-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 t="str">
            <v xml:space="preserve"> on  for   Session for</v>
          </cell>
          <cell r="Z35" t="str">
            <v xml:space="preserve"> Trainees on dtd.  .</v>
          </cell>
          <cell r="AD35" t="str">
            <v>.</v>
          </cell>
          <cell r="AH35" t="str">
            <v>BE</v>
          </cell>
        </row>
        <row r="36">
          <cell r="A36">
            <v>31</v>
          </cell>
          <cell r="B36" t="str">
            <v>Invoive No. : FCEBF/13-14/  -0023</v>
          </cell>
          <cell r="E36" t="str">
            <v/>
          </cell>
          <cell r="F36">
            <v>23</v>
          </cell>
          <cell r="O36" t="str">
            <v>-</v>
          </cell>
          <cell r="P36">
            <v>0</v>
          </cell>
          <cell r="Q36" t="str">
            <v>-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 t="str">
            <v xml:space="preserve"> on  for   Session for</v>
          </cell>
          <cell r="Z36" t="str">
            <v xml:space="preserve"> Trainees on dtd.  .</v>
          </cell>
          <cell r="AD36" t="str">
            <v>.</v>
          </cell>
          <cell r="AH36" t="str">
            <v>BF</v>
          </cell>
        </row>
        <row r="37">
          <cell r="A37">
            <v>32</v>
          </cell>
          <cell r="B37" t="str">
            <v>Invoive No. : FCEBG/13-14/  -0024</v>
          </cell>
          <cell r="E37" t="str">
            <v/>
          </cell>
          <cell r="F37">
            <v>24</v>
          </cell>
          <cell r="O37" t="str">
            <v>-</v>
          </cell>
          <cell r="P37">
            <v>0</v>
          </cell>
          <cell r="Q37" t="str">
            <v>-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 t="str">
            <v xml:space="preserve"> on  for   Session for</v>
          </cell>
          <cell r="Z37" t="str">
            <v xml:space="preserve"> Trainees on dtd.  .</v>
          </cell>
          <cell r="AD37" t="str">
            <v>.</v>
          </cell>
          <cell r="AH37" t="str">
            <v>BG</v>
          </cell>
        </row>
        <row r="38">
          <cell r="A38">
            <v>33</v>
          </cell>
          <cell r="B38" t="str">
            <v>Invoive No. : FCEBH/13-14/  -0025</v>
          </cell>
          <cell r="E38" t="str">
            <v/>
          </cell>
          <cell r="F38">
            <v>25</v>
          </cell>
          <cell r="O38" t="str">
            <v>-</v>
          </cell>
          <cell r="P38">
            <v>0</v>
          </cell>
          <cell r="Q38" t="str">
            <v>-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 t="str">
            <v xml:space="preserve"> on  for   Session for</v>
          </cell>
          <cell r="Z38" t="str">
            <v xml:space="preserve"> Trainees on dtd.  .</v>
          </cell>
          <cell r="AD38" t="str">
            <v>.</v>
          </cell>
          <cell r="AH38" t="str">
            <v>BH</v>
          </cell>
        </row>
        <row r="39">
          <cell r="A39">
            <v>34</v>
          </cell>
          <cell r="B39" t="str">
            <v>Invoive No. : FCEBI/13-14/  -0026</v>
          </cell>
          <cell r="E39" t="str">
            <v/>
          </cell>
          <cell r="F39">
            <v>26</v>
          </cell>
          <cell r="O39" t="str">
            <v>-</v>
          </cell>
          <cell r="P39">
            <v>0</v>
          </cell>
          <cell r="Q39" t="str">
            <v>-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 t="str">
            <v xml:space="preserve"> on  for   Session for</v>
          </cell>
          <cell r="Z39" t="str">
            <v xml:space="preserve"> Trainees on dtd.  .</v>
          </cell>
          <cell r="AD39" t="str">
            <v>.</v>
          </cell>
          <cell r="AH39" t="str">
            <v>BI</v>
          </cell>
        </row>
        <row r="40">
          <cell r="A40">
            <v>35</v>
          </cell>
          <cell r="B40" t="str">
            <v>Invoive No. : FCEBJ/13-14/  -0027</v>
          </cell>
          <cell r="E40" t="str">
            <v/>
          </cell>
          <cell r="F40">
            <v>27</v>
          </cell>
          <cell r="O40" t="str">
            <v>-</v>
          </cell>
          <cell r="P40">
            <v>0</v>
          </cell>
          <cell r="Q40" t="str">
            <v>-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 t="str">
            <v xml:space="preserve"> on  for   Session for</v>
          </cell>
          <cell r="Z40" t="str">
            <v xml:space="preserve"> Trainees on dtd.  .</v>
          </cell>
          <cell r="AD40" t="str">
            <v>.</v>
          </cell>
          <cell r="AH40" t="str">
            <v>BJ</v>
          </cell>
        </row>
        <row r="41">
          <cell r="A41">
            <v>36</v>
          </cell>
          <cell r="B41" t="str">
            <v>Invoive No. : FCEBK/13-14/  -0028</v>
          </cell>
          <cell r="E41" t="str">
            <v/>
          </cell>
          <cell r="F41">
            <v>28</v>
          </cell>
          <cell r="O41" t="str">
            <v>-</v>
          </cell>
          <cell r="P41">
            <v>0</v>
          </cell>
          <cell r="Q41" t="str">
            <v>-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 t="str">
            <v xml:space="preserve"> on  for   Session for</v>
          </cell>
          <cell r="Z41" t="str">
            <v xml:space="preserve"> Trainees on dtd.  .</v>
          </cell>
          <cell r="AD41" t="str">
            <v>.</v>
          </cell>
          <cell r="AH41" t="str">
            <v>BK</v>
          </cell>
          <cell r="AJ41" t="str">
            <v>12.3.2013</v>
          </cell>
        </row>
        <row r="42">
          <cell r="A42">
            <v>37</v>
          </cell>
          <cell r="B42" t="str">
            <v>Invoive No. : FCEBL/13-14/  -0029</v>
          </cell>
          <cell r="E42" t="str">
            <v/>
          </cell>
          <cell r="F42">
            <v>29</v>
          </cell>
          <cell r="O42" t="str">
            <v>-</v>
          </cell>
          <cell r="P42">
            <v>0</v>
          </cell>
          <cell r="Q42" t="str">
            <v>-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 t="str">
            <v xml:space="preserve"> on  for   Session for</v>
          </cell>
          <cell r="Z42" t="str">
            <v xml:space="preserve"> Trainees on dtd.  .</v>
          </cell>
          <cell r="AD42" t="str">
            <v>.</v>
          </cell>
          <cell r="AH42" t="str">
            <v>BL</v>
          </cell>
          <cell r="AJ42" t="str">
            <v>13.3.2013</v>
          </cell>
        </row>
        <row r="43">
          <cell r="A43">
            <v>38</v>
          </cell>
          <cell r="B43" t="str">
            <v>Invoive No. : FCEBM/13-14/  -0030</v>
          </cell>
          <cell r="E43" t="str">
            <v/>
          </cell>
          <cell r="F43">
            <v>30</v>
          </cell>
          <cell r="O43" t="str">
            <v>-</v>
          </cell>
          <cell r="P43">
            <v>0</v>
          </cell>
          <cell r="Q43" t="str">
            <v>-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 t="str">
            <v xml:space="preserve"> on  for   Session for</v>
          </cell>
          <cell r="Z43" t="str">
            <v xml:space="preserve"> Trainees on dtd.  .</v>
          </cell>
          <cell r="AD43" t="str">
            <v>.</v>
          </cell>
          <cell r="AH43" t="str">
            <v>BM</v>
          </cell>
          <cell r="AJ43" t="str">
            <v>14.3.2013</v>
          </cell>
        </row>
        <row r="44">
          <cell r="A44">
            <v>39</v>
          </cell>
          <cell r="B44" t="str">
            <v>Invoive No. : FCEBN/13-14/  -0031</v>
          </cell>
          <cell r="E44" t="str">
            <v/>
          </cell>
          <cell r="F44">
            <v>31</v>
          </cell>
          <cell r="O44" t="str">
            <v>-</v>
          </cell>
          <cell r="P44">
            <v>0</v>
          </cell>
          <cell r="Q44" t="str">
            <v>-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 t="str">
            <v xml:space="preserve"> on  for   Session for</v>
          </cell>
          <cell r="Z44" t="str">
            <v xml:space="preserve"> Trainees on dtd.  .</v>
          </cell>
          <cell r="AD44" t="str">
            <v>.</v>
          </cell>
          <cell r="AH44" t="str">
            <v>BN</v>
          </cell>
          <cell r="AJ44" t="str">
            <v>15.3.2013</v>
          </cell>
        </row>
        <row r="45">
          <cell r="A45">
            <v>40</v>
          </cell>
          <cell r="B45" t="str">
            <v>Invoive No. : FCEBO/13-14/  -0032</v>
          </cell>
          <cell r="E45" t="str">
            <v/>
          </cell>
          <cell r="F45">
            <v>32</v>
          </cell>
          <cell r="O45" t="str">
            <v>-</v>
          </cell>
          <cell r="P45">
            <v>0</v>
          </cell>
          <cell r="Q45" t="str">
            <v>-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 t="str">
            <v xml:space="preserve"> on  for   Session for</v>
          </cell>
          <cell r="Z45" t="str">
            <v xml:space="preserve"> Trainees on dtd.  .</v>
          </cell>
          <cell r="AD45" t="str">
            <v>.</v>
          </cell>
          <cell r="AH45" t="str">
            <v>BO</v>
          </cell>
          <cell r="AJ45" t="str">
            <v>18.3.2013</v>
          </cell>
        </row>
        <row r="46">
          <cell r="A46">
            <v>41</v>
          </cell>
          <cell r="B46" t="str">
            <v>Invoive No. : FCEBP/13-14/  -0033</v>
          </cell>
          <cell r="E46" t="str">
            <v/>
          </cell>
          <cell r="F46">
            <v>33</v>
          </cell>
          <cell r="O46" t="str">
            <v>-</v>
          </cell>
          <cell r="P46">
            <v>0</v>
          </cell>
          <cell r="Q46" t="str">
            <v>-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 t="str">
            <v xml:space="preserve"> on  for   Session for</v>
          </cell>
          <cell r="Z46" t="str">
            <v xml:space="preserve"> Trainees on dtd.  .</v>
          </cell>
          <cell r="AD46" t="str">
            <v>.</v>
          </cell>
          <cell r="AH46" t="str">
            <v>BP</v>
          </cell>
          <cell r="AJ46" t="str">
            <v>19.3.2013</v>
          </cell>
        </row>
        <row r="47">
          <cell r="A47">
            <v>42</v>
          </cell>
          <cell r="B47" t="str">
            <v>Invoive No. : FCEBQ/13-14/  -0034</v>
          </cell>
          <cell r="E47" t="str">
            <v/>
          </cell>
          <cell r="F47">
            <v>34</v>
          </cell>
          <cell r="O47" t="str">
            <v>-</v>
          </cell>
          <cell r="P47">
            <v>0</v>
          </cell>
          <cell r="Q47" t="str">
            <v>-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 t="str">
            <v xml:space="preserve"> on  for   Session for</v>
          </cell>
          <cell r="Z47" t="str">
            <v xml:space="preserve"> Trainees on dtd.  .</v>
          </cell>
          <cell r="AD47" t="str">
            <v>.</v>
          </cell>
          <cell r="AH47" t="str">
            <v>BQ</v>
          </cell>
          <cell r="AJ47" t="str">
            <v>20.3.2013</v>
          </cell>
        </row>
        <row r="48">
          <cell r="A48">
            <v>43</v>
          </cell>
          <cell r="B48" t="str">
            <v>Invoive No. : FCEBR/13-14/  -0035</v>
          </cell>
          <cell r="E48" t="str">
            <v/>
          </cell>
          <cell r="F48">
            <v>35</v>
          </cell>
          <cell r="O48" t="str">
            <v>-</v>
          </cell>
          <cell r="P48">
            <v>0</v>
          </cell>
          <cell r="Q48" t="str">
            <v>-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 t="str">
            <v xml:space="preserve"> on  for   Session for</v>
          </cell>
          <cell r="Z48" t="str">
            <v xml:space="preserve"> Trainees on dtd.  .</v>
          </cell>
          <cell r="AD48" t="str">
            <v>.</v>
          </cell>
          <cell r="AH48" t="str">
            <v>BR</v>
          </cell>
          <cell r="AJ48" t="str">
            <v>21.3.2013</v>
          </cell>
        </row>
        <row r="49">
          <cell r="A49">
            <v>44</v>
          </cell>
          <cell r="B49" t="str">
            <v>Invoive No. : FCEBS/13-14/  -0036</v>
          </cell>
          <cell r="E49" t="str">
            <v/>
          </cell>
          <cell r="F49">
            <v>36</v>
          </cell>
          <cell r="O49" t="str">
            <v>-</v>
          </cell>
          <cell r="P49">
            <v>0</v>
          </cell>
          <cell r="Q49" t="str">
            <v>-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 t="str">
            <v xml:space="preserve"> on  for   Session for</v>
          </cell>
          <cell r="Z49" t="str">
            <v xml:space="preserve"> Trainees on dtd.  .</v>
          </cell>
          <cell r="AD49" t="str">
            <v>.</v>
          </cell>
          <cell r="AH49" t="str">
            <v>BS</v>
          </cell>
          <cell r="AJ49" t="str">
            <v>22.3.2013</v>
          </cell>
        </row>
        <row r="50">
          <cell r="A50">
            <v>45</v>
          </cell>
          <cell r="B50" t="str">
            <v>Invoive No. : FCEBT/13-14/  -0037</v>
          </cell>
          <cell r="E50" t="str">
            <v/>
          </cell>
          <cell r="F50">
            <v>37</v>
          </cell>
          <cell r="O50" t="str">
            <v>-</v>
          </cell>
          <cell r="P50">
            <v>0</v>
          </cell>
          <cell r="Q50" t="str">
            <v>-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 t="str">
            <v xml:space="preserve"> on  for   Session for</v>
          </cell>
          <cell r="Z50" t="str">
            <v xml:space="preserve"> Trainees on dtd.  .</v>
          </cell>
          <cell r="AD50" t="str">
            <v>.</v>
          </cell>
          <cell r="AH50" t="str">
            <v>BT</v>
          </cell>
          <cell r="AJ50" t="str">
            <v>25.3.2013</v>
          </cell>
        </row>
        <row r="51">
          <cell r="A51">
            <v>46</v>
          </cell>
          <cell r="B51" t="str">
            <v>Invoive No. : FCEBU/13-14/  -0038</v>
          </cell>
          <cell r="E51" t="str">
            <v/>
          </cell>
          <cell r="F51">
            <v>38</v>
          </cell>
          <cell r="O51" t="str">
            <v>-</v>
          </cell>
          <cell r="P51">
            <v>0</v>
          </cell>
          <cell r="Q51" t="str">
            <v>-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 t="str">
            <v xml:space="preserve"> on  for   Session for</v>
          </cell>
          <cell r="Z51" t="str">
            <v xml:space="preserve"> Trainees on dtd.  .</v>
          </cell>
          <cell r="AD51" t="str">
            <v>.</v>
          </cell>
          <cell r="AH51" t="str">
            <v>BU</v>
          </cell>
          <cell r="AJ51" t="str">
            <v>26.3.2013</v>
          </cell>
        </row>
        <row r="52">
          <cell r="A52">
            <v>47</v>
          </cell>
          <cell r="B52" t="str">
            <v>Invoive No. : FCEBV/13-14/  -0039</v>
          </cell>
          <cell r="E52" t="str">
            <v/>
          </cell>
          <cell r="F52">
            <v>39</v>
          </cell>
          <cell r="O52" t="str">
            <v>-</v>
          </cell>
          <cell r="P52">
            <v>0</v>
          </cell>
          <cell r="Q52" t="str">
            <v>-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 t="str">
            <v xml:space="preserve"> on  for   Session for</v>
          </cell>
          <cell r="Z52" t="str">
            <v xml:space="preserve"> Trainees on dtd.  .</v>
          </cell>
          <cell r="AD52" t="str">
            <v>.</v>
          </cell>
          <cell r="AH52" t="str">
            <v>BV</v>
          </cell>
          <cell r="AJ52" t="str">
            <v>28.03.2013</v>
          </cell>
        </row>
        <row r="53">
          <cell r="A53">
            <v>48</v>
          </cell>
          <cell r="B53" t="str">
            <v>Invoive No. : FCEBW/13-14/  -0040</v>
          </cell>
          <cell r="E53" t="str">
            <v/>
          </cell>
          <cell r="F53">
            <v>40</v>
          </cell>
          <cell r="O53" t="str">
            <v>-</v>
          </cell>
          <cell r="P53">
            <v>0</v>
          </cell>
          <cell r="Q53" t="str">
            <v>-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 t="str">
            <v xml:space="preserve"> on  for   Session for</v>
          </cell>
          <cell r="Z53" t="str">
            <v xml:space="preserve"> Trainees on dtd.  .</v>
          </cell>
          <cell r="AD53" t="str">
            <v>.</v>
          </cell>
          <cell r="AH53" t="str">
            <v>BW</v>
          </cell>
          <cell r="AJ53" t="str">
            <v>22.03.2013</v>
          </cell>
        </row>
        <row r="54">
          <cell r="A54">
            <v>49</v>
          </cell>
          <cell r="B54" t="str">
            <v>Invoive No. : FCEBX/13-14/  -0041</v>
          </cell>
          <cell r="E54" t="str">
            <v/>
          </cell>
          <cell r="F54">
            <v>41</v>
          </cell>
          <cell r="O54" t="str">
            <v>-</v>
          </cell>
          <cell r="P54">
            <v>0</v>
          </cell>
          <cell r="Q54" t="str">
            <v>-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 t="str">
            <v xml:space="preserve"> on  for   Session for</v>
          </cell>
          <cell r="Z54" t="str">
            <v xml:space="preserve"> Trainees on dtd.  .</v>
          </cell>
          <cell r="AD54" t="str">
            <v>.</v>
          </cell>
          <cell r="AH54" t="str">
            <v>BX</v>
          </cell>
          <cell r="AJ54" t="str">
            <v>25.03.2013</v>
          </cell>
        </row>
        <row r="55">
          <cell r="A55">
            <v>50</v>
          </cell>
          <cell r="B55" t="str">
            <v>Invoive No. : FCEBZ/13-14/  -0042</v>
          </cell>
          <cell r="E55" t="str">
            <v/>
          </cell>
          <cell r="F55">
            <v>42</v>
          </cell>
          <cell r="O55" t="str">
            <v>-</v>
          </cell>
          <cell r="P55">
            <v>0</v>
          </cell>
          <cell r="Q55" t="str">
            <v>-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 t="str">
            <v xml:space="preserve"> on  for   Session for</v>
          </cell>
          <cell r="Z55" t="str">
            <v xml:space="preserve"> Trainees on dtd.  .</v>
          </cell>
          <cell r="AD55" t="str">
            <v>.</v>
          </cell>
          <cell r="AH55" t="str">
            <v>BZ</v>
          </cell>
          <cell r="AJ55" t="str">
            <v>25.03.2013</v>
          </cell>
        </row>
        <row r="56">
          <cell r="A56">
            <v>51</v>
          </cell>
          <cell r="B56" t="str">
            <v>Invoive No. : FCECA/13-14/  -0043</v>
          </cell>
          <cell r="E56" t="str">
            <v/>
          </cell>
          <cell r="F56">
            <v>43</v>
          </cell>
          <cell r="O56" t="str">
            <v>-</v>
          </cell>
          <cell r="P56">
            <v>0</v>
          </cell>
          <cell r="Q56" t="str">
            <v>-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 t="str">
            <v xml:space="preserve"> on  for   Session for</v>
          </cell>
          <cell r="Z56" t="str">
            <v xml:space="preserve"> Trainees on dtd.  .</v>
          </cell>
          <cell r="AD56" t="str">
            <v>.</v>
          </cell>
          <cell r="AH56" t="str">
            <v>CA</v>
          </cell>
          <cell r="AJ56" t="str">
            <v>26.03.2013</v>
          </cell>
        </row>
        <row r="57">
          <cell r="A57">
            <v>52</v>
          </cell>
          <cell r="B57" t="str">
            <v>Invoive No. : FCECB/13-14/  -0044</v>
          </cell>
          <cell r="E57" t="str">
            <v/>
          </cell>
          <cell r="F57">
            <v>44</v>
          </cell>
          <cell r="O57" t="str">
            <v>-</v>
          </cell>
          <cell r="P57">
            <v>0</v>
          </cell>
          <cell r="Q57" t="str">
            <v>-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 t="str">
            <v xml:space="preserve"> on  for   Session for</v>
          </cell>
          <cell r="Z57" t="str">
            <v xml:space="preserve"> Trainees on dtd.  .</v>
          </cell>
          <cell r="AD57" t="str">
            <v>.</v>
          </cell>
          <cell r="AH57" t="str">
            <v>CB</v>
          </cell>
          <cell r="AJ57" t="str">
            <v>28.03.2013</v>
          </cell>
        </row>
        <row r="58">
          <cell r="A58">
            <v>53</v>
          </cell>
          <cell r="B58" t="str">
            <v>Invoive No. : FCECC/13-14/  -0045</v>
          </cell>
          <cell r="E58" t="str">
            <v/>
          </cell>
          <cell r="F58">
            <v>45</v>
          </cell>
          <cell r="O58" t="str">
            <v>-</v>
          </cell>
          <cell r="P58">
            <v>0</v>
          </cell>
          <cell r="Q58" t="str">
            <v>-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 t="str">
            <v xml:space="preserve"> on  for   Session for</v>
          </cell>
          <cell r="Z58" t="str">
            <v xml:space="preserve"> Trainees on dtd.  .</v>
          </cell>
          <cell r="AD58" t="str">
            <v>.</v>
          </cell>
          <cell r="AH58" t="str">
            <v>CC</v>
          </cell>
          <cell r="AJ58" t="str">
            <v>29.03.2013</v>
          </cell>
        </row>
        <row r="59">
          <cell r="A59">
            <v>54</v>
          </cell>
          <cell r="B59" t="str">
            <v>Invoive No. : FCECD/13-14/  -0046</v>
          </cell>
          <cell r="E59" t="str">
            <v/>
          </cell>
          <cell r="F59">
            <v>46</v>
          </cell>
          <cell r="O59" t="str">
            <v>-</v>
          </cell>
          <cell r="P59">
            <v>0</v>
          </cell>
          <cell r="Q59" t="str">
            <v>-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 t="str">
            <v xml:space="preserve"> on  for   Session for</v>
          </cell>
          <cell r="Z59" t="str">
            <v xml:space="preserve"> Trainees on dtd.  .</v>
          </cell>
          <cell r="AD59" t="str">
            <v>.</v>
          </cell>
          <cell r="AH59" t="str">
            <v>CD</v>
          </cell>
          <cell r="AJ59" t="str">
            <v>14.03.2013</v>
          </cell>
        </row>
        <row r="60">
          <cell r="A60">
            <v>55</v>
          </cell>
          <cell r="B60" t="str">
            <v>Invoive No. : FCECE/13-14/  -0047</v>
          </cell>
          <cell r="E60" t="str">
            <v/>
          </cell>
          <cell r="F60">
            <v>47</v>
          </cell>
          <cell r="O60" t="str">
            <v>-</v>
          </cell>
          <cell r="P60">
            <v>0</v>
          </cell>
          <cell r="Q60" t="str">
            <v>-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 t="str">
            <v xml:space="preserve"> on  for   Session for</v>
          </cell>
          <cell r="Z60" t="str">
            <v xml:space="preserve"> Trainees on dtd.  .</v>
          </cell>
          <cell r="AD60" t="str">
            <v>.</v>
          </cell>
          <cell r="AH60" t="str">
            <v>CE</v>
          </cell>
          <cell r="AJ60" t="str">
            <v>15.03.2013</v>
          </cell>
        </row>
        <row r="61">
          <cell r="A61">
            <v>56</v>
          </cell>
          <cell r="B61" t="str">
            <v>Invoive No. : FCECF/13-14/  -0048</v>
          </cell>
          <cell r="E61" t="str">
            <v/>
          </cell>
          <cell r="F61">
            <v>48</v>
          </cell>
          <cell r="O61" t="str">
            <v>-</v>
          </cell>
          <cell r="P61">
            <v>0</v>
          </cell>
          <cell r="Q61" t="str">
            <v>-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 t="str">
            <v xml:space="preserve"> on  for   Session for</v>
          </cell>
          <cell r="Z61" t="str">
            <v xml:space="preserve"> Trainees on dtd.  .</v>
          </cell>
          <cell r="AD61" t="str">
            <v>.</v>
          </cell>
          <cell r="AH61" t="str">
            <v>CF</v>
          </cell>
          <cell r="AJ61" t="str">
            <v>16.03.2013</v>
          </cell>
        </row>
        <row r="62">
          <cell r="A62">
            <v>57</v>
          </cell>
          <cell r="B62" t="str">
            <v>Invoive No. : FCECG/13-14/  -0049</v>
          </cell>
          <cell r="E62" t="str">
            <v/>
          </cell>
          <cell r="F62">
            <v>49</v>
          </cell>
          <cell r="O62" t="str">
            <v>-</v>
          </cell>
          <cell r="P62">
            <v>0</v>
          </cell>
          <cell r="Q62" t="str">
            <v>-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 t="str">
            <v xml:space="preserve"> on  for   Session for</v>
          </cell>
          <cell r="Z62" t="str">
            <v xml:space="preserve"> Trainees on dtd.  .</v>
          </cell>
          <cell r="AD62" t="str">
            <v>.</v>
          </cell>
          <cell r="AH62" t="str">
            <v>CG</v>
          </cell>
        </row>
        <row r="63">
          <cell r="A63">
            <v>58</v>
          </cell>
          <cell r="B63" t="str">
            <v>Invoive No. : FCECH/13-14/  -0050</v>
          </cell>
          <cell r="E63" t="str">
            <v/>
          </cell>
          <cell r="F63">
            <v>50</v>
          </cell>
          <cell r="O63" t="str">
            <v>-</v>
          </cell>
          <cell r="P63">
            <v>0</v>
          </cell>
          <cell r="Q63" t="str">
            <v>-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 t="str">
            <v xml:space="preserve"> on  for   Session for</v>
          </cell>
          <cell r="Z63" t="str">
            <v xml:space="preserve"> Trainees on dtd.  .</v>
          </cell>
          <cell r="AD63" t="str">
            <v>.</v>
          </cell>
          <cell r="AH63" t="str">
            <v>CH</v>
          </cell>
        </row>
        <row r="64">
          <cell r="A64">
            <v>59</v>
          </cell>
          <cell r="B64" t="str">
            <v>Invoive No. : FCECI/13-14/  -0051</v>
          </cell>
          <cell r="E64" t="str">
            <v/>
          </cell>
          <cell r="F64">
            <v>51</v>
          </cell>
          <cell r="O64" t="str">
            <v>-</v>
          </cell>
          <cell r="P64">
            <v>0</v>
          </cell>
          <cell r="Q64" t="str">
            <v>-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 t="str">
            <v xml:space="preserve"> on  for   Session for</v>
          </cell>
          <cell r="Z64" t="str">
            <v xml:space="preserve"> Trainees on dtd.  .</v>
          </cell>
          <cell r="AD64" t="str">
            <v>.</v>
          </cell>
          <cell r="AH64" t="str">
            <v>CI</v>
          </cell>
        </row>
        <row r="65">
          <cell r="A65">
            <v>60</v>
          </cell>
          <cell r="B65" t="str">
            <v>Invoive No. : FCECJ/13-14/  -0052</v>
          </cell>
          <cell r="E65" t="str">
            <v/>
          </cell>
          <cell r="F65">
            <v>52</v>
          </cell>
          <cell r="O65" t="str">
            <v>-</v>
          </cell>
          <cell r="P65">
            <v>0</v>
          </cell>
          <cell r="Q65" t="str">
            <v>-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 t="str">
            <v xml:space="preserve"> on  for   Session for</v>
          </cell>
          <cell r="Z65" t="str">
            <v xml:space="preserve"> Trainees on dtd.  .</v>
          </cell>
          <cell r="AD65" t="str">
            <v>.</v>
          </cell>
          <cell r="AH65" t="str">
            <v>CJ</v>
          </cell>
        </row>
        <row r="66">
          <cell r="A66">
            <v>61</v>
          </cell>
          <cell r="B66" t="str">
            <v>Invoive No. : FCECK/13-14/  -0053</v>
          </cell>
          <cell r="E66" t="str">
            <v/>
          </cell>
          <cell r="F66">
            <v>53</v>
          </cell>
          <cell r="O66" t="str">
            <v>-</v>
          </cell>
          <cell r="P66">
            <v>0</v>
          </cell>
          <cell r="Q66" t="str">
            <v>-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 t="str">
            <v xml:space="preserve"> on  for   Session for</v>
          </cell>
          <cell r="Z66" t="str">
            <v xml:space="preserve"> Trainees on dtd.  .</v>
          </cell>
          <cell r="AD66" t="str">
            <v>.</v>
          </cell>
          <cell r="AH66" t="str">
            <v>CK</v>
          </cell>
        </row>
        <row r="67">
          <cell r="A67">
            <v>62</v>
          </cell>
          <cell r="B67" t="str">
            <v>Invoive No. : FCECL/13-14/  -0054</v>
          </cell>
          <cell r="E67" t="str">
            <v/>
          </cell>
          <cell r="F67">
            <v>54</v>
          </cell>
          <cell r="O67" t="str">
            <v>-</v>
          </cell>
          <cell r="P67">
            <v>0</v>
          </cell>
          <cell r="Q67" t="str">
            <v>-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 t="str">
            <v xml:space="preserve"> on  for   Session for</v>
          </cell>
          <cell r="Z67" t="str">
            <v xml:space="preserve"> Trainees on dtd.  .</v>
          </cell>
          <cell r="AD67" t="str">
            <v>.</v>
          </cell>
          <cell r="AH67" t="str">
            <v>CL</v>
          </cell>
        </row>
        <row r="68">
          <cell r="A68">
            <v>63</v>
          </cell>
          <cell r="B68" t="str">
            <v>Invoive No. : FCECM/13-14/  -0055</v>
          </cell>
          <cell r="E68" t="str">
            <v/>
          </cell>
          <cell r="F68">
            <v>55</v>
          </cell>
          <cell r="O68" t="str">
            <v>-</v>
          </cell>
          <cell r="P68">
            <v>0</v>
          </cell>
          <cell r="Q68" t="str">
            <v>-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 t="str">
            <v xml:space="preserve"> on  for   Session for</v>
          </cell>
          <cell r="Z68" t="str">
            <v xml:space="preserve"> Trainees on dtd.  .</v>
          </cell>
          <cell r="AD68" t="str">
            <v>.</v>
          </cell>
          <cell r="AH68" t="str">
            <v>CM</v>
          </cell>
        </row>
        <row r="69">
          <cell r="A69">
            <v>64</v>
          </cell>
          <cell r="B69" t="str">
            <v>Invoive No. : FCECN/13-14/  -0056</v>
          </cell>
          <cell r="E69" t="str">
            <v/>
          </cell>
          <cell r="F69">
            <v>56</v>
          </cell>
          <cell r="O69" t="str">
            <v>-</v>
          </cell>
          <cell r="P69">
            <v>0</v>
          </cell>
          <cell r="Q69" t="str">
            <v>-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 t="str">
            <v xml:space="preserve"> on  for   Session for</v>
          </cell>
          <cell r="Z69" t="str">
            <v xml:space="preserve"> Trainees on dtd.  .</v>
          </cell>
          <cell r="AD69" t="str">
            <v>.</v>
          </cell>
          <cell r="AH69" t="str">
            <v>CN</v>
          </cell>
        </row>
        <row r="70">
          <cell r="A70">
            <v>65</v>
          </cell>
          <cell r="B70" t="str">
            <v>Invoive No. : FCECO/13-14/  -0057</v>
          </cell>
          <cell r="E70" t="str">
            <v/>
          </cell>
          <cell r="F70">
            <v>57</v>
          </cell>
          <cell r="O70" t="str">
            <v>-</v>
          </cell>
          <cell r="P70">
            <v>0</v>
          </cell>
          <cell r="Q70" t="str">
            <v>-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 t="str">
            <v xml:space="preserve"> on  for   Session for</v>
          </cell>
          <cell r="Z70" t="str">
            <v xml:space="preserve"> Trainees on dtd.  .</v>
          </cell>
          <cell r="AD70" t="str">
            <v>.</v>
          </cell>
          <cell r="AH70" t="str">
            <v>CO</v>
          </cell>
        </row>
        <row r="71">
          <cell r="A71">
            <v>66</v>
          </cell>
          <cell r="B71" t="str">
            <v>Invoive No. : FCECP/13-14/  -0058</v>
          </cell>
          <cell r="E71" t="str">
            <v/>
          </cell>
          <cell r="F71">
            <v>58</v>
          </cell>
          <cell r="O71" t="str">
            <v>-</v>
          </cell>
          <cell r="P71">
            <v>0</v>
          </cell>
          <cell r="Q71" t="str">
            <v>-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 t="str">
            <v xml:space="preserve"> on  for   Session for</v>
          </cell>
          <cell r="Z71" t="str">
            <v xml:space="preserve"> Trainees on dtd.  .</v>
          </cell>
          <cell r="AD71" t="str">
            <v>.</v>
          </cell>
          <cell r="AH71" t="str">
            <v>CP</v>
          </cell>
        </row>
        <row r="72">
          <cell r="A72">
            <v>67</v>
          </cell>
          <cell r="B72" t="str">
            <v>Invoive No. : FCECQ/13-14/  -0059</v>
          </cell>
          <cell r="E72" t="str">
            <v/>
          </cell>
          <cell r="F72">
            <v>59</v>
          </cell>
          <cell r="O72" t="str">
            <v>-</v>
          </cell>
          <cell r="P72">
            <v>0</v>
          </cell>
          <cell r="Q72" t="str">
            <v>-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 t="str">
            <v xml:space="preserve"> on  for   Session for</v>
          </cell>
          <cell r="Z72" t="str">
            <v xml:space="preserve"> Trainees on dtd.  .</v>
          </cell>
          <cell r="AD72" t="str">
            <v>.</v>
          </cell>
          <cell r="AH72" t="str">
            <v>CQ</v>
          </cell>
        </row>
        <row r="73">
          <cell r="A73">
            <v>68</v>
          </cell>
          <cell r="B73" t="str">
            <v>Invoive No. : FCECR/13-14/  -0060</v>
          </cell>
          <cell r="E73" t="str">
            <v/>
          </cell>
          <cell r="F73">
            <v>60</v>
          </cell>
          <cell r="O73" t="str">
            <v>-</v>
          </cell>
          <cell r="P73">
            <v>0</v>
          </cell>
          <cell r="Q73" t="str">
            <v>-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 t="str">
            <v xml:space="preserve"> on  for   Session for</v>
          </cell>
          <cell r="Z73" t="str">
            <v xml:space="preserve"> Trainees on dtd.  .</v>
          </cell>
          <cell r="AD73" t="str">
            <v>.</v>
          </cell>
          <cell r="AH73" t="str">
            <v>CR</v>
          </cell>
        </row>
        <row r="74">
          <cell r="A74">
            <v>69</v>
          </cell>
          <cell r="B74" t="str">
            <v>Invoive No. : FCECS/13-14/  -0061</v>
          </cell>
          <cell r="E74" t="str">
            <v/>
          </cell>
          <cell r="F74">
            <v>61</v>
          </cell>
          <cell r="O74" t="str">
            <v>-</v>
          </cell>
          <cell r="P74">
            <v>0</v>
          </cell>
          <cell r="Q74" t="str">
            <v>-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 t="str">
            <v xml:space="preserve"> on  for   Session for</v>
          </cell>
          <cell r="Z74" t="str">
            <v xml:space="preserve"> Trainees on dtd.  .</v>
          </cell>
          <cell r="AD74" t="str">
            <v>.</v>
          </cell>
          <cell r="AH74" t="str">
            <v>CS</v>
          </cell>
        </row>
        <row r="75">
          <cell r="A75">
            <v>70</v>
          </cell>
          <cell r="B75" t="str">
            <v>Invoive No. : FCECT/13-14/  -0062</v>
          </cell>
          <cell r="E75" t="str">
            <v/>
          </cell>
          <cell r="F75">
            <v>62</v>
          </cell>
          <cell r="O75" t="str">
            <v>-</v>
          </cell>
          <cell r="P75">
            <v>0</v>
          </cell>
          <cell r="Q75" t="str">
            <v>-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 t="str">
            <v xml:space="preserve"> on  for   Session for</v>
          </cell>
          <cell r="Z75" t="str">
            <v xml:space="preserve"> Trainees on dtd.  .</v>
          </cell>
          <cell r="AD75" t="str">
            <v>.</v>
          </cell>
          <cell r="AH75" t="str">
            <v>CT</v>
          </cell>
        </row>
        <row r="76">
          <cell r="A76">
            <v>71</v>
          </cell>
          <cell r="B76" t="str">
            <v>Invoive No. : FCECU/13-14/  -0063</v>
          </cell>
          <cell r="E76" t="str">
            <v/>
          </cell>
          <cell r="F76">
            <v>63</v>
          </cell>
          <cell r="O76" t="str">
            <v>-</v>
          </cell>
          <cell r="P76">
            <v>0</v>
          </cell>
          <cell r="Q76" t="str">
            <v>-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 t="str">
            <v xml:space="preserve"> on  for   Session for</v>
          </cell>
          <cell r="Z76" t="str">
            <v xml:space="preserve"> Trainees on dtd.  .</v>
          </cell>
          <cell r="AD76" t="str">
            <v>.</v>
          </cell>
          <cell r="AH76" t="str">
            <v>CU</v>
          </cell>
        </row>
        <row r="77">
          <cell r="A77">
            <v>72</v>
          </cell>
          <cell r="B77" t="str">
            <v>Invoive No. : FCECV/13-14/  -0064</v>
          </cell>
          <cell r="E77" t="str">
            <v/>
          </cell>
          <cell r="F77">
            <v>64</v>
          </cell>
          <cell r="O77" t="str">
            <v>-</v>
          </cell>
          <cell r="P77">
            <v>0</v>
          </cell>
          <cell r="Q77" t="str">
            <v>-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 t="str">
            <v xml:space="preserve"> on  for   Session for</v>
          </cell>
          <cell r="Z77" t="str">
            <v xml:space="preserve"> Trainees on dtd.  .</v>
          </cell>
          <cell r="AD77" t="str">
            <v>.</v>
          </cell>
          <cell r="AH77" t="str">
            <v>CV</v>
          </cell>
        </row>
        <row r="78">
          <cell r="A78">
            <v>73</v>
          </cell>
          <cell r="B78" t="str">
            <v>Invoive No. : FCECW/13-14/  -0065</v>
          </cell>
          <cell r="E78" t="str">
            <v/>
          </cell>
          <cell r="F78">
            <v>65</v>
          </cell>
          <cell r="O78" t="str">
            <v>-</v>
          </cell>
          <cell r="P78">
            <v>0</v>
          </cell>
          <cell r="Q78" t="str">
            <v>-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 t="str">
            <v xml:space="preserve"> on  for   Session for</v>
          </cell>
          <cell r="Z78" t="str">
            <v xml:space="preserve"> Trainees on dtd.  .</v>
          </cell>
          <cell r="AD78" t="str">
            <v>.</v>
          </cell>
          <cell r="AH78" t="str">
            <v>CW</v>
          </cell>
        </row>
        <row r="79">
          <cell r="A79">
            <v>74</v>
          </cell>
          <cell r="B79" t="str">
            <v>Invoive No. : FCECX/13-14/  -0066</v>
          </cell>
          <cell r="E79" t="str">
            <v/>
          </cell>
          <cell r="F79">
            <v>66</v>
          </cell>
          <cell r="O79" t="str">
            <v>-</v>
          </cell>
          <cell r="P79">
            <v>0</v>
          </cell>
          <cell r="Q79" t="str">
            <v>-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 t="str">
            <v xml:space="preserve"> on  for   Session for</v>
          </cell>
          <cell r="Z79" t="str">
            <v xml:space="preserve"> Trainees on dtd.  .</v>
          </cell>
          <cell r="AD79" t="str">
            <v>.</v>
          </cell>
          <cell r="AH79" t="str">
            <v>CX</v>
          </cell>
        </row>
        <row r="80">
          <cell r="A80">
            <v>75</v>
          </cell>
          <cell r="B80" t="str">
            <v>Invoive No. : FCECZ/13-14/  -0067</v>
          </cell>
          <cell r="E80" t="str">
            <v/>
          </cell>
          <cell r="F80">
            <v>67</v>
          </cell>
          <cell r="O80" t="str">
            <v>-</v>
          </cell>
          <cell r="P80">
            <v>0</v>
          </cell>
          <cell r="Q80" t="str">
            <v>-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 t="str">
            <v xml:space="preserve"> on  for   Session for</v>
          </cell>
          <cell r="Z80" t="str">
            <v xml:space="preserve"> Trainees on dtd.  .</v>
          </cell>
          <cell r="AD80" t="str">
            <v>.</v>
          </cell>
          <cell r="AH80" t="str">
            <v>CZ</v>
          </cell>
        </row>
        <row r="81">
          <cell r="A81">
            <v>76</v>
          </cell>
          <cell r="B81" t="str">
            <v>Invoive No. : FCEDA/13-14/  -0068</v>
          </cell>
          <cell r="E81" t="str">
            <v/>
          </cell>
          <cell r="F81">
            <v>68</v>
          </cell>
          <cell r="O81" t="str">
            <v>-</v>
          </cell>
          <cell r="P81">
            <v>0</v>
          </cell>
          <cell r="Q81" t="str">
            <v>-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 t="str">
            <v xml:space="preserve"> on  for   Session for</v>
          </cell>
          <cell r="Z81" t="str">
            <v xml:space="preserve"> Trainees on dtd.  </v>
          </cell>
          <cell r="AH81" t="str">
            <v>DA</v>
          </cell>
        </row>
        <row r="82">
          <cell r="A82">
            <v>77</v>
          </cell>
          <cell r="B82" t="str">
            <v>Invoive No. : FCEDB/13-14/  -0069</v>
          </cell>
          <cell r="E82" t="str">
            <v/>
          </cell>
          <cell r="F82">
            <v>69</v>
          </cell>
          <cell r="O82" t="str">
            <v>-</v>
          </cell>
          <cell r="P82">
            <v>0</v>
          </cell>
          <cell r="Q82" t="str">
            <v>-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 t="str">
            <v xml:space="preserve"> on  for   Session for</v>
          </cell>
          <cell r="Z82" t="str">
            <v xml:space="preserve"> Trainees on dtd.  </v>
          </cell>
          <cell r="AH82" t="str">
            <v>DB</v>
          </cell>
        </row>
        <row r="83">
          <cell r="A83">
            <v>78</v>
          </cell>
          <cell r="B83" t="str">
            <v>Invoive No. : FCEDC/13-14/  -0070</v>
          </cell>
          <cell r="E83" t="str">
            <v/>
          </cell>
          <cell r="F83">
            <v>70</v>
          </cell>
          <cell r="O83" t="str">
            <v>-</v>
          </cell>
          <cell r="P83">
            <v>0</v>
          </cell>
          <cell r="Q83" t="str">
            <v>-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 t="str">
            <v xml:space="preserve"> on  for   Session for</v>
          </cell>
          <cell r="Z83" t="str">
            <v xml:space="preserve"> Trainees on dtd.  </v>
          </cell>
          <cell r="AH83" t="str">
            <v>DC</v>
          </cell>
        </row>
        <row r="84">
          <cell r="A84">
            <v>79</v>
          </cell>
          <cell r="B84" t="str">
            <v>Invoive No. : FCEDD/13-14/  -0071</v>
          </cell>
          <cell r="E84" t="str">
            <v/>
          </cell>
          <cell r="F84">
            <v>71</v>
          </cell>
          <cell r="O84" t="str">
            <v>-</v>
          </cell>
          <cell r="P84">
            <v>0</v>
          </cell>
          <cell r="Q84" t="str">
            <v>-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 t="str">
            <v xml:space="preserve"> on  for   Session for</v>
          </cell>
          <cell r="Z84" t="str">
            <v xml:space="preserve"> Trainees on dtd.  </v>
          </cell>
          <cell r="AH84" t="str">
            <v>DD</v>
          </cell>
        </row>
        <row r="85">
          <cell r="A85">
            <v>80</v>
          </cell>
          <cell r="B85" t="str">
            <v>Invoive No. : FCEDE/13-14/  -0072</v>
          </cell>
          <cell r="E85" t="str">
            <v/>
          </cell>
          <cell r="F85">
            <v>72</v>
          </cell>
          <cell r="O85" t="str">
            <v>-</v>
          </cell>
          <cell r="P85">
            <v>0</v>
          </cell>
          <cell r="Q85" t="str">
            <v>-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 t="str">
            <v xml:space="preserve"> on  for   Session for</v>
          </cell>
          <cell r="Z85" t="str">
            <v xml:space="preserve"> Trainees on dtd.  </v>
          </cell>
          <cell r="AH85" t="str">
            <v>DE</v>
          </cell>
        </row>
        <row r="86">
          <cell r="A86">
            <v>81</v>
          </cell>
          <cell r="B86" t="str">
            <v>Invoive No. : FCEDF/13-14/  -0073</v>
          </cell>
          <cell r="E86" t="str">
            <v/>
          </cell>
          <cell r="F86">
            <v>73</v>
          </cell>
          <cell r="O86" t="str">
            <v>-</v>
          </cell>
          <cell r="P86">
            <v>0</v>
          </cell>
          <cell r="Q86" t="str">
            <v>-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 t="str">
            <v xml:space="preserve"> on  for   Session for</v>
          </cell>
          <cell r="Z86" t="str">
            <v xml:space="preserve"> Trainees on dtd.  </v>
          </cell>
          <cell r="AH86" t="str">
            <v>DF</v>
          </cell>
        </row>
        <row r="87">
          <cell r="A87">
            <v>82</v>
          </cell>
          <cell r="B87" t="str">
            <v>Invoive No. : FCEDG/13-14/  -0074</v>
          </cell>
          <cell r="E87" t="str">
            <v/>
          </cell>
          <cell r="F87">
            <v>74</v>
          </cell>
          <cell r="O87" t="str">
            <v>-</v>
          </cell>
          <cell r="P87">
            <v>0</v>
          </cell>
          <cell r="Q87" t="str">
            <v>-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 t="str">
            <v xml:space="preserve"> on  for   Session for</v>
          </cell>
          <cell r="Z87" t="str">
            <v xml:space="preserve"> Trainees on dtd.  </v>
          </cell>
          <cell r="AH87" t="str">
            <v>DG</v>
          </cell>
        </row>
        <row r="88">
          <cell r="A88">
            <v>83</v>
          </cell>
          <cell r="B88" t="str">
            <v>Invoive No. : FCEDH/13-14/  -0075</v>
          </cell>
          <cell r="E88" t="str">
            <v/>
          </cell>
          <cell r="F88">
            <v>75</v>
          </cell>
          <cell r="O88" t="str">
            <v>-</v>
          </cell>
          <cell r="P88">
            <v>0</v>
          </cell>
          <cell r="Q88" t="str">
            <v>-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 t="str">
            <v xml:space="preserve"> on  for   Session for</v>
          </cell>
          <cell r="Z88" t="str">
            <v xml:space="preserve"> Trainees on dtd.  </v>
          </cell>
          <cell r="AH88" t="str">
            <v>DH</v>
          </cell>
        </row>
        <row r="89">
          <cell r="A89">
            <v>84</v>
          </cell>
          <cell r="B89" t="str">
            <v>Invoive No. : FCEDI/13-14/  -0076</v>
          </cell>
          <cell r="E89" t="str">
            <v/>
          </cell>
          <cell r="F89">
            <v>76</v>
          </cell>
          <cell r="O89" t="str">
            <v>-</v>
          </cell>
          <cell r="P89">
            <v>0</v>
          </cell>
          <cell r="Q89" t="str">
            <v>-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 t="str">
            <v xml:space="preserve"> on  for   Session for</v>
          </cell>
          <cell r="Z89" t="str">
            <v xml:space="preserve"> Trainees on dtd.  </v>
          </cell>
          <cell r="AH89" t="str">
            <v>DI</v>
          </cell>
        </row>
        <row r="90">
          <cell r="A90">
            <v>85</v>
          </cell>
          <cell r="B90" t="str">
            <v>Invoive No. : FCEDJ/13-14/  -0077</v>
          </cell>
          <cell r="E90" t="str">
            <v/>
          </cell>
          <cell r="F90">
            <v>77</v>
          </cell>
          <cell r="O90" t="str">
            <v>-</v>
          </cell>
          <cell r="P90">
            <v>0</v>
          </cell>
          <cell r="Q90" t="str">
            <v>-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 t="str">
            <v xml:space="preserve"> on  for   Session for</v>
          </cell>
          <cell r="Z90" t="str">
            <v xml:space="preserve"> Trainees on dtd.  </v>
          </cell>
          <cell r="AH90" t="str">
            <v>DJ</v>
          </cell>
        </row>
        <row r="91">
          <cell r="A91">
            <v>86</v>
          </cell>
          <cell r="B91" t="str">
            <v>Invoive No. : FCEDK/13-14/  -0078</v>
          </cell>
          <cell r="E91" t="str">
            <v/>
          </cell>
          <cell r="F91">
            <v>78</v>
          </cell>
          <cell r="O91" t="str">
            <v>-</v>
          </cell>
          <cell r="P91">
            <v>0</v>
          </cell>
          <cell r="Q91" t="str">
            <v>-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 t="str">
            <v xml:space="preserve"> on  for   Session for</v>
          </cell>
          <cell r="Z91" t="str">
            <v xml:space="preserve"> Trainees on dtd.  </v>
          </cell>
          <cell r="AH91" t="str">
            <v>DK</v>
          </cell>
        </row>
        <row r="92">
          <cell r="A92">
            <v>87</v>
          </cell>
          <cell r="B92" t="str">
            <v>Invoive No. : FCEDL/13-14/  -0079</v>
          </cell>
          <cell r="E92" t="str">
            <v/>
          </cell>
          <cell r="F92">
            <v>79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 t="str">
            <v xml:space="preserve"> on  for   Session for</v>
          </cell>
          <cell r="Z92" t="str">
            <v xml:space="preserve"> Trainees on dtd.  </v>
          </cell>
          <cell r="AH92" t="str">
            <v>DL</v>
          </cell>
        </row>
        <row r="93">
          <cell r="A93">
            <v>88</v>
          </cell>
          <cell r="B93" t="str">
            <v>Invoive No. : FCEDM/13-14/  -0080</v>
          </cell>
          <cell r="E93" t="str">
            <v/>
          </cell>
          <cell r="F93">
            <v>80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 t="str">
            <v xml:space="preserve"> on  for   Session for</v>
          </cell>
          <cell r="Z93" t="str">
            <v xml:space="preserve"> Trainees on dtd.  </v>
          </cell>
          <cell r="AH93" t="str">
            <v>DM</v>
          </cell>
        </row>
        <row r="94">
          <cell r="A94">
            <v>89</v>
          </cell>
          <cell r="B94" t="str">
            <v>Invoive No. : FCEDN/13-14/  -0081</v>
          </cell>
          <cell r="E94" t="str">
            <v/>
          </cell>
          <cell r="F94">
            <v>81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 t="str">
            <v xml:space="preserve"> on  for   Session for</v>
          </cell>
          <cell r="Z94" t="str">
            <v xml:space="preserve"> Trainees on dtd.  </v>
          </cell>
          <cell r="AH94" t="str">
            <v>DN</v>
          </cell>
        </row>
        <row r="95">
          <cell r="A95">
            <v>90</v>
          </cell>
          <cell r="B95" t="str">
            <v>Invoive No. : FCEDO/13-14/  -0082</v>
          </cell>
          <cell r="E95" t="str">
            <v/>
          </cell>
          <cell r="F95">
            <v>82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 t="str">
            <v xml:space="preserve"> on  for   Session for</v>
          </cell>
          <cell r="Z95" t="str">
            <v xml:space="preserve"> Trainees on dtd.  </v>
          </cell>
          <cell r="AH95" t="str">
            <v>DO</v>
          </cell>
        </row>
        <row r="96">
          <cell r="A96">
            <v>91</v>
          </cell>
          <cell r="B96" t="str">
            <v>Invoive No. : FCEDP/13-14/  -0083</v>
          </cell>
          <cell r="E96" t="str">
            <v/>
          </cell>
          <cell r="F96">
            <v>83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 t="str">
            <v xml:space="preserve"> on  for   Session for</v>
          </cell>
          <cell r="Z96" t="str">
            <v xml:space="preserve"> Trainees on dtd.  </v>
          </cell>
          <cell r="AH96" t="str">
            <v>DP</v>
          </cell>
        </row>
        <row r="97">
          <cell r="A97">
            <v>92</v>
          </cell>
          <cell r="B97" t="str">
            <v>Invoive No. : FCEDQ/13-14/  -0084</v>
          </cell>
          <cell r="E97" t="str">
            <v/>
          </cell>
          <cell r="F97">
            <v>84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 t="str">
            <v xml:space="preserve"> on  for   Session for</v>
          </cell>
          <cell r="Z97" t="str">
            <v xml:space="preserve"> Trainees on dtd.  </v>
          </cell>
          <cell r="AH97" t="str">
            <v>DQ</v>
          </cell>
        </row>
        <row r="98">
          <cell r="A98">
            <v>93</v>
          </cell>
          <cell r="B98" t="str">
            <v>Invoive No. : FCEDR/13-14/  -0085</v>
          </cell>
          <cell r="E98" t="str">
            <v/>
          </cell>
          <cell r="F98">
            <v>85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 t="str">
            <v xml:space="preserve"> on  for   Session for</v>
          </cell>
          <cell r="Z98" t="str">
            <v xml:space="preserve"> Trainees on dtd.  </v>
          </cell>
          <cell r="AH98" t="str">
            <v>DR</v>
          </cell>
        </row>
        <row r="99">
          <cell r="A99">
            <v>94</v>
          </cell>
          <cell r="B99" t="str">
            <v>Invoive No. : FCEDS/13-14/  -0086</v>
          </cell>
          <cell r="E99" t="str">
            <v/>
          </cell>
          <cell r="F99">
            <v>86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 t="str">
            <v xml:space="preserve"> on  for   Session for</v>
          </cell>
          <cell r="Z99" t="str">
            <v xml:space="preserve"> Trainees on dtd.  </v>
          </cell>
          <cell r="AH99" t="str">
            <v>DS</v>
          </cell>
        </row>
        <row r="100">
          <cell r="A100">
            <v>95</v>
          </cell>
          <cell r="B100" t="str">
            <v>Invoive No. : FCEDT/13-14/  -0087</v>
          </cell>
          <cell r="E100" t="str">
            <v/>
          </cell>
          <cell r="F100">
            <v>87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 t="str">
            <v xml:space="preserve"> on  for   Session for</v>
          </cell>
          <cell r="Z100" t="str">
            <v xml:space="preserve"> Trainees on dtd.  </v>
          </cell>
          <cell r="AH100" t="str">
            <v>DT</v>
          </cell>
        </row>
        <row r="101">
          <cell r="A101">
            <v>96</v>
          </cell>
          <cell r="B101" t="str">
            <v>Invoive No. : FCEDU/13-14/  -0088</v>
          </cell>
          <cell r="E101" t="str">
            <v/>
          </cell>
          <cell r="F101">
            <v>88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 t="str">
            <v xml:space="preserve"> on  for   Session for</v>
          </cell>
          <cell r="Z101" t="str">
            <v xml:space="preserve"> Trainees on dtd.  </v>
          </cell>
          <cell r="AH101" t="str">
            <v>DU</v>
          </cell>
        </row>
        <row r="102">
          <cell r="A102">
            <v>97</v>
          </cell>
          <cell r="B102" t="str">
            <v>Invoive No. : FCEDV/13-14/  -0089</v>
          </cell>
          <cell r="E102" t="str">
            <v/>
          </cell>
          <cell r="F102">
            <v>89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 t="str">
            <v xml:space="preserve"> on  for   Session for</v>
          </cell>
          <cell r="Z102" t="str">
            <v xml:space="preserve"> Trainees on dtd.  </v>
          </cell>
          <cell r="AH102" t="str">
            <v>DV</v>
          </cell>
        </row>
        <row r="103">
          <cell r="A103">
            <v>98</v>
          </cell>
          <cell r="B103" t="str">
            <v>Invoive No. : FCEDW/13-14/  -0090</v>
          </cell>
          <cell r="E103" t="str">
            <v/>
          </cell>
          <cell r="F103">
            <v>90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 t="str">
            <v xml:space="preserve"> on  for   Session for</v>
          </cell>
          <cell r="Z103" t="str">
            <v xml:space="preserve"> Trainees on dtd.  </v>
          </cell>
          <cell r="AH103" t="str">
            <v>DW</v>
          </cell>
        </row>
        <row r="104">
          <cell r="A104">
            <v>99</v>
          </cell>
          <cell r="B104" t="str">
            <v>Invoive No. : FCEDX/13-14/  -0091</v>
          </cell>
          <cell r="E104" t="str">
            <v/>
          </cell>
          <cell r="F104">
            <v>91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 t="str">
            <v xml:space="preserve"> on  for   Session for</v>
          </cell>
          <cell r="Z104" t="str">
            <v xml:space="preserve"> Trainees on dtd.  </v>
          </cell>
          <cell r="AH104" t="str">
            <v>DX</v>
          </cell>
        </row>
        <row r="105">
          <cell r="A105">
            <v>100</v>
          </cell>
          <cell r="B105" t="str">
            <v>Invoive No. : FCEDZ/13-14/  -0092</v>
          </cell>
          <cell r="E105" t="str">
            <v/>
          </cell>
          <cell r="F105">
            <v>92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 t="str">
            <v xml:space="preserve"> on  for   Session for</v>
          </cell>
          <cell r="Z105" t="str">
            <v xml:space="preserve"> Trainees on dtd.  </v>
          </cell>
          <cell r="AH105" t="str">
            <v>DZ</v>
          </cell>
        </row>
        <row r="108">
          <cell r="D108" t="str">
            <v>Total</v>
          </cell>
          <cell r="P108">
            <v>2924</v>
          </cell>
          <cell r="R108">
            <v>0</v>
          </cell>
          <cell r="S108">
            <v>229400</v>
          </cell>
          <cell r="T108">
            <v>27879</v>
          </cell>
          <cell r="U108">
            <v>558</v>
          </cell>
          <cell r="V108">
            <v>279</v>
          </cell>
          <cell r="W108">
            <v>28716</v>
          </cell>
          <cell r="X108">
            <v>261040</v>
          </cell>
          <cell r="Y108">
            <v>0</v>
          </cell>
        </row>
        <row r="111">
          <cell r="I111">
            <v>0</v>
          </cell>
        </row>
      </sheetData>
      <sheetData sheetId="7"/>
      <sheetData sheetId="8"/>
      <sheetData sheetId="9"/>
      <sheetData sheetId="10"/>
      <sheetData sheetId="11"/>
      <sheetData sheetId="12">
        <row r="4">
          <cell r="A4" t="str">
            <v>Sl No.</v>
          </cell>
          <cell r="B4" t="str">
            <v>Invoice No</v>
          </cell>
          <cell r="C4" t="str">
            <v>Invoice Date</v>
          </cell>
          <cell r="D4" t="str">
            <v>Party Name</v>
          </cell>
          <cell r="E4" t="str">
            <v>Training Venue</v>
          </cell>
          <cell r="F4" t="str">
            <v>Nos of Trainee</v>
          </cell>
          <cell r="G4" t="str">
            <v>Date of Training</v>
          </cell>
          <cell r="H4" t="str">
            <v>Subject of Training</v>
          </cell>
          <cell r="I4" t="str">
            <v>Mode of Calculation</v>
          </cell>
          <cell r="J4" t="str">
            <v>Rate Basis</v>
          </cell>
          <cell r="K4" t="str">
            <v>Rate</v>
          </cell>
          <cell r="L4" t="str">
            <v>Reimbushment of Expenses (HEAD-1)</v>
          </cell>
          <cell r="M4" t="str">
            <v>Reimbushment of Expenses (Amount-1)</v>
          </cell>
          <cell r="N4" t="str">
            <v>Reimbushment of Expenses (HEAD-2)</v>
          </cell>
          <cell r="O4" t="str">
            <v>Reimbushment of Expenses (Amount-2)</v>
          </cell>
          <cell r="P4" t="str">
            <v>Service Amount</v>
          </cell>
          <cell r="Q4" t="str">
            <v>Service Tax @ 12%</v>
          </cell>
          <cell r="R4" t="str">
            <v>Education Cess @ 2% on Service Tax</v>
          </cell>
          <cell r="S4" t="str">
            <v xml:space="preserve">Secondary &amp; Higher Education Cess @ 1% on Service Tax </v>
          </cell>
          <cell r="T4" t="str">
            <v>Service Tax</v>
          </cell>
          <cell r="U4" t="str">
            <v>Total Amount</v>
          </cell>
          <cell r="V4" t="str">
            <v>Line 1</v>
          </cell>
          <cell r="W4" t="str">
            <v>Line 2</v>
          </cell>
          <cell r="X4" t="str">
            <v>Hours of Training</v>
          </cell>
          <cell r="Y4" t="str">
            <v>Names of Faculty</v>
          </cell>
          <cell r="Z4" t="str">
            <v>Nos of Lactures</v>
          </cell>
        </row>
        <row r="6">
          <cell r="A6">
            <v>1</v>
          </cell>
          <cell r="B6">
            <v>1</v>
          </cell>
          <cell r="C6">
            <v>41005</v>
          </cell>
          <cell r="D6" t="str">
            <v>TITAN INDUSTRIES LTD., BANGLORE</v>
          </cell>
          <cell r="E6" t="str">
            <v>Hotel Mathan, Bangaluru</v>
          </cell>
          <cell r="F6" t="str">
            <v xml:space="preserve">16+22 </v>
          </cell>
          <cell r="G6" t="str">
            <v>04th Apr.2012</v>
          </cell>
          <cell r="H6" t="str">
            <v>"Energize"</v>
          </cell>
          <cell r="I6" t="str">
            <v>day(s)</v>
          </cell>
          <cell r="J6">
            <v>1</v>
          </cell>
          <cell r="K6">
            <v>8000</v>
          </cell>
          <cell r="L6" t="str">
            <v>-</v>
          </cell>
          <cell r="M6">
            <v>0</v>
          </cell>
          <cell r="N6" t="str">
            <v>-</v>
          </cell>
          <cell r="O6">
            <v>0</v>
          </cell>
          <cell r="P6">
            <v>8000</v>
          </cell>
          <cell r="Q6">
            <v>960</v>
          </cell>
          <cell r="R6">
            <v>19</v>
          </cell>
          <cell r="S6">
            <v>10</v>
          </cell>
          <cell r="T6">
            <v>989</v>
          </cell>
          <cell r="U6">
            <v>8989</v>
          </cell>
          <cell r="V6" t="str">
            <v>Hotel Mathan, Bangaluru on "Energize" for 1 day(s) Session for</v>
          </cell>
          <cell r="W6" t="str">
            <v>16+22  Trainees on dtd. 04th Apr.2012 for Titan Helios Store.</v>
          </cell>
          <cell r="X6">
            <v>4</v>
          </cell>
          <cell r="Y6" t="str">
            <v>Cecil Abraham</v>
          </cell>
          <cell r="Z6">
            <v>1</v>
          </cell>
          <cell r="AA6" t="str">
            <v>for Titan Helios Store.</v>
          </cell>
        </row>
        <row r="7">
          <cell r="A7">
            <v>2</v>
          </cell>
          <cell r="B7">
            <v>2</v>
          </cell>
          <cell r="C7">
            <v>41027</v>
          </cell>
          <cell r="D7" t="str">
            <v>TITAN INDUSTRIES LTD., BANGLORE</v>
          </cell>
          <cell r="E7" t="str">
            <v>The Emerald - Hotel, Juhu, Mumbai</v>
          </cell>
          <cell r="F7">
            <v>31</v>
          </cell>
          <cell r="G7" t="str">
            <v>18th Apr.2012</v>
          </cell>
          <cell r="H7" t="str">
            <v>"Energize"</v>
          </cell>
          <cell r="I7" t="str">
            <v>batch(es)</v>
          </cell>
          <cell r="J7">
            <v>1</v>
          </cell>
          <cell r="K7">
            <v>12000</v>
          </cell>
          <cell r="L7" t="str">
            <v>-</v>
          </cell>
          <cell r="M7">
            <v>0</v>
          </cell>
          <cell r="N7" t="str">
            <v>-</v>
          </cell>
          <cell r="O7">
            <v>0</v>
          </cell>
          <cell r="P7">
            <v>12000</v>
          </cell>
          <cell r="Q7">
            <v>1440</v>
          </cell>
          <cell r="R7">
            <v>29</v>
          </cell>
          <cell r="S7">
            <v>14</v>
          </cell>
          <cell r="T7">
            <v>1483</v>
          </cell>
          <cell r="U7">
            <v>13483</v>
          </cell>
          <cell r="V7" t="str">
            <v>The Emerald - Hotel, Juhu, Mumbai on "Energize" for 1 batch(es) Session for</v>
          </cell>
          <cell r="W7" t="str">
            <v>31 Trainees on dtd. 18th Apr.2012 for Titan Helios Store.</v>
          </cell>
          <cell r="X7">
            <v>4</v>
          </cell>
          <cell r="Y7" t="str">
            <v>Rehana Changi</v>
          </cell>
          <cell r="Z7">
            <v>1</v>
          </cell>
          <cell r="AA7" t="str">
            <v>for Titan Helios Store.</v>
          </cell>
        </row>
        <row r="8">
          <cell r="A8">
            <v>3</v>
          </cell>
          <cell r="B8">
            <v>3</v>
          </cell>
          <cell r="C8">
            <v>41027</v>
          </cell>
          <cell r="D8" t="str">
            <v>TITAN INDUSTRIES LTD., BANGLORE</v>
          </cell>
          <cell r="E8" t="str">
            <v>The Pride Hotel, Pune</v>
          </cell>
          <cell r="F8">
            <v>17</v>
          </cell>
          <cell r="G8" t="str">
            <v>19th Apr.2012</v>
          </cell>
          <cell r="H8" t="str">
            <v>"Energize"</v>
          </cell>
          <cell r="I8" t="str">
            <v>batch(es)</v>
          </cell>
          <cell r="J8">
            <v>1</v>
          </cell>
          <cell r="K8">
            <v>10000</v>
          </cell>
          <cell r="L8" t="str">
            <v>-</v>
          </cell>
          <cell r="M8">
            <v>0</v>
          </cell>
          <cell r="N8" t="str">
            <v>-</v>
          </cell>
          <cell r="O8">
            <v>0</v>
          </cell>
          <cell r="P8">
            <v>10000</v>
          </cell>
          <cell r="Q8">
            <v>1200</v>
          </cell>
          <cell r="R8">
            <v>24</v>
          </cell>
          <cell r="S8">
            <v>12</v>
          </cell>
          <cell r="T8">
            <v>1236</v>
          </cell>
          <cell r="U8">
            <v>11236</v>
          </cell>
          <cell r="V8" t="str">
            <v>The Pride Hotel, Pune on "Energize" for 1 batch(es) Session for</v>
          </cell>
          <cell r="W8" t="str">
            <v>17 Trainees on dtd. 19th Apr.2012 for Titan Helios Store.</v>
          </cell>
          <cell r="X8">
            <v>4</v>
          </cell>
          <cell r="Y8" t="str">
            <v>Khushroo Arya</v>
          </cell>
          <cell r="Z8">
            <v>1</v>
          </cell>
          <cell r="AA8" t="str">
            <v>for Titan Helios Store.</v>
          </cell>
        </row>
        <row r="9">
          <cell r="A9">
            <v>4</v>
          </cell>
          <cell r="B9">
            <v>4</v>
          </cell>
          <cell r="C9">
            <v>41027</v>
          </cell>
          <cell r="D9" t="str">
            <v>TITAN INDUSTRIES LTD., BANGLORE</v>
          </cell>
          <cell r="E9" t="str">
            <v>Hotel Parkland, Nehru Place, Delhi</v>
          </cell>
          <cell r="F9" t="str">
            <v>17 &amp; 15</v>
          </cell>
          <cell r="G9" t="str">
            <v>24th &amp; 25th Apr.2012</v>
          </cell>
          <cell r="H9" t="str">
            <v>"Energize"</v>
          </cell>
          <cell r="I9" t="str">
            <v>batch(es)</v>
          </cell>
          <cell r="J9">
            <v>2</v>
          </cell>
          <cell r="K9">
            <v>10000</v>
          </cell>
          <cell r="L9" t="str">
            <v>-</v>
          </cell>
          <cell r="M9">
            <v>0</v>
          </cell>
          <cell r="N9" t="str">
            <v>-</v>
          </cell>
          <cell r="O9">
            <v>0</v>
          </cell>
          <cell r="P9">
            <v>20000</v>
          </cell>
          <cell r="Q9">
            <v>2400</v>
          </cell>
          <cell r="R9">
            <v>48</v>
          </cell>
          <cell r="S9">
            <v>24</v>
          </cell>
          <cell r="T9">
            <v>2472</v>
          </cell>
          <cell r="U9">
            <v>22472</v>
          </cell>
          <cell r="V9" t="str">
            <v>Hotel Parkland, Nehru Place, Delhi on "Energize" for 2 batch(es) Session for</v>
          </cell>
          <cell r="W9" t="str">
            <v>17 &amp; 15 Trainees on dtd. 24th &amp; 25th Apr.2012 for Titan Helios Store.</v>
          </cell>
          <cell r="X9">
            <v>8</v>
          </cell>
          <cell r="Y9" t="str">
            <v>Nirupam</v>
          </cell>
          <cell r="Z9">
            <v>2</v>
          </cell>
          <cell r="AA9" t="str">
            <v>for Titan Helios Store.</v>
          </cell>
        </row>
        <row r="10">
          <cell r="A10">
            <v>5</v>
          </cell>
          <cell r="B10">
            <v>5</v>
          </cell>
          <cell r="C10">
            <v>41037</v>
          </cell>
          <cell r="D10" t="str">
            <v>TITAN INDUSTRIES LTD., BANGLORE</v>
          </cell>
          <cell r="E10" t="str">
            <v>FIAT, Jayanagar, Bangalore</v>
          </cell>
          <cell r="F10">
            <v>70</v>
          </cell>
          <cell r="G10" t="str">
            <v>02nd Apr. to 12th Apr.2012</v>
          </cell>
          <cell r="H10" t="str">
            <v>"Transformation"</v>
          </cell>
          <cell r="I10" t="str">
            <v>batch(es)</v>
          </cell>
          <cell r="J10">
            <v>3.5</v>
          </cell>
          <cell r="K10">
            <v>45000</v>
          </cell>
          <cell r="L10" t="str">
            <v>-</v>
          </cell>
          <cell r="M10">
            <v>0</v>
          </cell>
          <cell r="N10" t="str">
            <v>-</v>
          </cell>
          <cell r="O10">
            <v>0</v>
          </cell>
          <cell r="P10">
            <v>157500</v>
          </cell>
          <cell r="Q10">
            <v>18900</v>
          </cell>
          <cell r="R10">
            <v>378</v>
          </cell>
          <cell r="S10">
            <v>189</v>
          </cell>
          <cell r="T10">
            <v>19467</v>
          </cell>
          <cell r="U10">
            <v>176967</v>
          </cell>
          <cell r="V10" t="str">
            <v>FIAT, Jayanagar, Bangalore on "Transformation" for 3.5 batch(es) Session for</v>
          </cell>
          <cell r="W10" t="str">
            <v xml:space="preserve">70 Trainees on dtd. 02nd Apr. to 12th Apr.2012 </v>
          </cell>
          <cell r="X10">
            <v>56</v>
          </cell>
          <cell r="Y10" t="str">
            <v>Ramya Shetty, Uma Khanna</v>
          </cell>
        </row>
        <row r="11">
          <cell r="A11">
            <v>6</v>
          </cell>
          <cell r="B11">
            <v>6</v>
          </cell>
          <cell r="C11">
            <v>41039</v>
          </cell>
          <cell r="D11" t="str">
            <v>Postal Training Centre, Mysore</v>
          </cell>
          <cell r="E11" t="str">
            <v>PTC, Mysore</v>
          </cell>
          <cell r="F11" t="str">
            <v>B-1 : 24 &amp; B-2: 25</v>
          </cell>
          <cell r="G11" t="str">
            <v>09th, 10th, 11th, 12th, 13th &amp; 16th Apr.2012</v>
          </cell>
          <cell r="H11" t="str">
            <v>"Grooming &amp; Personal Development"</v>
          </cell>
          <cell r="I11" t="str">
            <v>hour(s)</v>
          </cell>
          <cell r="J11">
            <v>24</v>
          </cell>
          <cell r="K11">
            <v>2000</v>
          </cell>
          <cell r="L11" t="str">
            <v>-</v>
          </cell>
          <cell r="M11">
            <v>0</v>
          </cell>
          <cell r="N11" t="str">
            <v>-</v>
          </cell>
          <cell r="O11">
            <v>0</v>
          </cell>
          <cell r="P11">
            <v>48000</v>
          </cell>
          <cell r="Q11">
            <v>5760</v>
          </cell>
          <cell r="R11">
            <v>115</v>
          </cell>
          <cell r="S11">
            <v>58</v>
          </cell>
          <cell r="T11">
            <v>5933</v>
          </cell>
          <cell r="U11">
            <v>53933</v>
          </cell>
          <cell r="V11" t="str">
            <v>PTC, Mysore on "Grooming &amp; Personal Development" for 24 hour(s) Session for</v>
          </cell>
          <cell r="W11" t="str">
            <v>B-1 : 24 &amp; B-2: 25 Trainees on dtd. 09th, 10th, 11th, 12th, 13th &amp; 16th Apr.2012 .</v>
          </cell>
          <cell r="AA11" t="str">
            <v>.</v>
          </cell>
        </row>
        <row r="12">
          <cell r="A12">
            <v>7</v>
          </cell>
          <cell r="B12">
            <v>7</v>
          </cell>
          <cell r="C12">
            <v>41054</v>
          </cell>
          <cell r="D12" t="str">
            <v>Engineers India Limited, Gurgaon</v>
          </cell>
          <cell r="E12" t="str">
            <v>Engineers India Ltd., Gurgaon</v>
          </cell>
          <cell r="F12">
            <v>21</v>
          </cell>
          <cell r="G12" t="str">
            <v>17th &amp; 18th May.2012</v>
          </cell>
          <cell r="H12" t="str">
            <v>"Express to Excel"</v>
          </cell>
          <cell r="I12" t="str">
            <v>day(s)</v>
          </cell>
          <cell r="J12">
            <v>2</v>
          </cell>
          <cell r="K12">
            <v>22000</v>
          </cell>
          <cell r="L12" t="str">
            <v>-</v>
          </cell>
          <cell r="M12">
            <v>0</v>
          </cell>
          <cell r="N12" t="str">
            <v>-</v>
          </cell>
          <cell r="O12">
            <v>0</v>
          </cell>
          <cell r="P12">
            <v>44000</v>
          </cell>
          <cell r="Q12">
            <v>5280</v>
          </cell>
          <cell r="R12">
            <v>106</v>
          </cell>
          <cell r="S12">
            <v>53</v>
          </cell>
          <cell r="T12">
            <v>5439</v>
          </cell>
          <cell r="U12">
            <v>49439</v>
          </cell>
          <cell r="V12" t="str">
            <v>Engineers India Ltd., Gurgaon on "Express to Excel" for 2 day(s) Session for</v>
          </cell>
          <cell r="W12" t="str">
            <v>21 Trainees on dtd. 17th &amp; 18th May.2012 .</v>
          </cell>
          <cell r="Y12" t="str">
            <v>Khushroo Arya</v>
          </cell>
          <cell r="AA12" t="str">
            <v>.</v>
          </cell>
        </row>
        <row r="13">
          <cell r="A13">
            <v>8</v>
          </cell>
          <cell r="B13">
            <v>8</v>
          </cell>
          <cell r="C13">
            <v>41058</v>
          </cell>
          <cell r="D13" t="str">
            <v>TITAN INDUSTRIES LTD., BANGLORE</v>
          </cell>
          <cell r="E13" t="str">
            <v>FIAT, Jayanagar, Bangalore</v>
          </cell>
          <cell r="F13">
            <v>33</v>
          </cell>
          <cell r="G13" t="str">
            <v>09th, 10th, 23rd &amp; 24th May.2012</v>
          </cell>
          <cell r="H13" t="str">
            <v>"Transformation"</v>
          </cell>
          <cell r="I13" t="str">
            <v>batch(es)</v>
          </cell>
          <cell r="J13">
            <v>2</v>
          </cell>
          <cell r="K13">
            <v>45000</v>
          </cell>
          <cell r="L13" t="str">
            <v>-</v>
          </cell>
          <cell r="M13">
            <v>0</v>
          </cell>
          <cell r="N13" t="str">
            <v>-</v>
          </cell>
          <cell r="O13">
            <v>0</v>
          </cell>
          <cell r="P13">
            <v>90000</v>
          </cell>
          <cell r="Q13">
            <v>10800</v>
          </cell>
          <cell r="R13">
            <v>216</v>
          </cell>
          <cell r="S13">
            <v>108</v>
          </cell>
          <cell r="T13">
            <v>11124</v>
          </cell>
          <cell r="U13">
            <v>101124</v>
          </cell>
          <cell r="V13" t="str">
            <v>FIAT, Jayanagar, Bangalore on "Transformation" for 2 batch(es) Session for</v>
          </cell>
          <cell r="W13" t="str">
            <v>33 Trainees on dtd. 09th, 10th, 23rd &amp; 24th May.2012 .</v>
          </cell>
          <cell r="X13">
            <v>32</v>
          </cell>
          <cell r="Y13" t="str">
            <v>Ramya Shetty, Uma Khanna</v>
          </cell>
          <cell r="AA13" t="str">
            <v>.</v>
          </cell>
        </row>
        <row r="14">
          <cell r="A14">
            <v>9</v>
          </cell>
          <cell r="B14">
            <v>9</v>
          </cell>
          <cell r="C14">
            <v>41068</v>
          </cell>
          <cell r="D14" t="str">
            <v>Postal Training Centre, Mysore</v>
          </cell>
          <cell r="E14" t="str">
            <v>PTC, Mysore</v>
          </cell>
          <cell r="F14" t="str">
            <v>B-1 : 34 &amp; B-2: 33</v>
          </cell>
          <cell r="G14" t="str">
            <v>20th, 21st, 23rd, 24th &amp; 25th Apr.2012</v>
          </cell>
          <cell r="H14" t="str">
            <v>"Grooming &amp; Personal Development"</v>
          </cell>
          <cell r="I14" t="str">
            <v>hour(s)</v>
          </cell>
          <cell r="J14">
            <v>20</v>
          </cell>
          <cell r="K14">
            <v>2000</v>
          </cell>
          <cell r="L14" t="str">
            <v>-</v>
          </cell>
          <cell r="M14">
            <v>0</v>
          </cell>
          <cell r="N14" t="str">
            <v>-</v>
          </cell>
          <cell r="O14">
            <v>0</v>
          </cell>
          <cell r="P14">
            <v>40000</v>
          </cell>
          <cell r="Q14">
            <v>4800</v>
          </cell>
          <cell r="R14">
            <v>96</v>
          </cell>
          <cell r="S14">
            <v>48</v>
          </cell>
          <cell r="T14">
            <v>4944</v>
          </cell>
          <cell r="U14">
            <v>44944</v>
          </cell>
          <cell r="V14" t="str">
            <v>PTC, Mysore on "Grooming &amp; Personal Development" for 20 hour(s) Session for</v>
          </cell>
          <cell r="W14" t="str">
            <v>B-1 : 34 &amp; B-2: 33 Trainees on dtd. 20th, 21st, 23rd, 24th &amp; 25th Apr.2012 .</v>
          </cell>
          <cell r="X14">
            <v>20</v>
          </cell>
          <cell r="Y14" t="str">
            <v>Ponnamma &amp; Kaveri</v>
          </cell>
          <cell r="AA14" t="str">
            <v>.</v>
          </cell>
        </row>
        <row r="15">
          <cell r="A15">
            <v>10</v>
          </cell>
          <cell r="B15">
            <v>10</v>
          </cell>
          <cell r="C15">
            <v>41069</v>
          </cell>
          <cell r="D15" t="str">
            <v>B-Bar Hospitality Venture Pvt. Ltd., New Delhi</v>
          </cell>
          <cell r="F15">
            <v>15</v>
          </cell>
          <cell r="G15" t="str">
            <v>04th &amp; 05th June 2012</v>
          </cell>
          <cell r="H15" t="str">
            <v>"Grooming &amp; Personality Development Program"</v>
          </cell>
          <cell r="I15" t="str">
            <v>day(s)</v>
          </cell>
          <cell r="J15">
            <v>2</v>
          </cell>
          <cell r="K15">
            <v>15000</v>
          </cell>
          <cell r="L15" t="str">
            <v>-</v>
          </cell>
          <cell r="M15">
            <v>0</v>
          </cell>
          <cell r="N15" t="str">
            <v>-</v>
          </cell>
          <cell r="O15">
            <v>0</v>
          </cell>
          <cell r="P15">
            <v>30000</v>
          </cell>
          <cell r="Q15">
            <v>3600</v>
          </cell>
          <cell r="R15">
            <v>72</v>
          </cell>
          <cell r="S15">
            <v>36</v>
          </cell>
          <cell r="T15">
            <v>3708</v>
          </cell>
          <cell r="U15">
            <v>33708</v>
          </cell>
          <cell r="V15" t="str">
            <v xml:space="preserve"> on "Grooming &amp; Personality Development Program" for 2 day(s) Session for</v>
          </cell>
          <cell r="W15" t="str">
            <v>15 Trainees on dtd. 04th &amp; 05th June 2012 .</v>
          </cell>
          <cell r="X15">
            <v>16</v>
          </cell>
          <cell r="Y15" t="str">
            <v>Ms.  Rashmi Yadav &amp; Ms. Ritu Bahuguna</v>
          </cell>
          <cell r="AA15" t="str">
            <v>.</v>
          </cell>
        </row>
        <row r="16">
          <cell r="A16">
            <v>11</v>
          </cell>
          <cell r="B16">
            <v>11</v>
          </cell>
          <cell r="C16">
            <v>41079</v>
          </cell>
          <cell r="D16" t="str">
            <v>Hotel Leelaventure Limited, Bangalore</v>
          </cell>
          <cell r="E16" t="str">
            <v>Leela Palace, Airport Road, Bangalore</v>
          </cell>
          <cell r="F16">
            <v>17</v>
          </cell>
          <cell r="G16" t="str">
            <v>23rd &amp; 24th April 2012</v>
          </cell>
          <cell r="H16" t="str">
            <v>"Grooming, Make up &amp; Attire Workshop"</v>
          </cell>
          <cell r="I16" t="str">
            <v>batch(es)</v>
          </cell>
          <cell r="J16">
            <v>1</v>
          </cell>
          <cell r="K16">
            <v>40000</v>
          </cell>
          <cell r="L16" t="str">
            <v>-</v>
          </cell>
          <cell r="M16">
            <v>0</v>
          </cell>
          <cell r="N16" t="str">
            <v>-</v>
          </cell>
          <cell r="O16">
            <v>0</v>
          </cell>
          <cell r="P16">
            <v>40000</v>
          </cell>
          <cell r="Q16">
            <v>4800</v>
          </cell>
          <cell r="R16">
            <v>96</v>
          </cell>
          <cell r="S16">
            <v>48</v>
          </cell>
          <cell r="T16">
            <v>4944</v>
          </cell>
          <cell r="U16">
            <v>44944</v>
          </cell>
          <cell r="V16" t="str">
            <v>Leela Palace, Airport Road, Bangalore on "Grooming, Make up &amp; Attire Workshop" for 1 batch(es) Session for</v>
          </cell>
          <cell r="W16" t="str">
            <v>17 Trainees on dtd. 23rd &amp; 24th April 2012 .</v>
          </cell>
          <cell r="X16">
            <v>16</v>
          </cell>
          <cell r="Y16" t="str">
            <v>Ramya Shetty</v>
          </cell>
          <cell r="AA16" t="str">
            <v>.</v>
          </cell>
        </row>
        <row r="17">
          <cell r="A17">
            <v>12</v>
          </cell>
          <cell r="B17">
            <v>12</v>
          </cell>
          <cell r="C17">
            <v>41100</v>
          </cell>
          <cell r="D17" t="str">
            <v>B-Bar Hospitality Venture Pvt. Ltd., New Delhi</v>
          </cell>
          <cell r="E17" t="str">
            <v>B-Bar, Select City Mall, Saket</v>
          </cell>
          <cell r="F17">
            <v>16</v>
          </cell>
          <cell r="G17" t="str">
            <v>25th &amp; 26th June 2012</v>
          </cell>
          <cell r="H17" t="str">
            <v>"Grooming &amp; Personality Development Program"</v>
          </cell>
          <cell r="I17" t="str">
            <v>day(s)</v>
          </cell>
          <cell r="J17">
            <v>2</v>
          </cell>
          <cell r="K17">
            <v>15000</v>
          </cell>
          <cell r="L17" t="str">
            <v>-</v>
          </cell>
          <cell r="M17">
            <v>0</v>
          </cell>
          <cell r="N17" t="str">
            <v>-</v>
          </cell>
          <cell r="O17">
            <v>0</v>
          </cell>
          <cell r="P17">
            <v>30000</v>
          </cell>
          <cell r="Q17">
            <v>3600</v>
          </cell>
          <cell r="R17">
            <v>72</v>
          </cell>
          <cell r="S17">
            <v>36</v>
          </cell>
          <cell r="T17">
            <v>3708</v>
          </cell>
          <cell r="U17">
            <v>33708</v>
          </cell>
          <cell r="V17" t="str">
            <v>B-Bar, Select City Mall, Saket on "Grooming &amp; Personality Development Program" for 2 day(s) Session for</v>
          </cell>
          <cell r="W17" t="str">
            <v>16 Trainees on dtd. 25th &amp; 26th June 2012 .</v>
          </cell>
          <cell r="X17">
            <v>16</v>
          </cell>
          <cell r="Y17" t="str">
            <v>Ms.  Rashmi Yadav &amp; Ms. Ritu Bahuguna</v>
          </cell>
          <cell r="AA17" t="str">
            <v>.</v>
          </cell>
        </row>
        <row r="18">
          <cell r="A18">
            <v>13</v>
          </cell>
          <cell r="B18">
            <v>13</v>
          </cell>
          <cell r="C18">
            <v>41120</v>
          </cell>
          <cell r="D18" t="str">
            <v>Reserve Bank of India, Bangalore</v>
          </cell>
          <cell r="E18" t="str">
            <v>RBI, Bangalore</v>
          </cell>
          <cell r="F18">
            <v>19</v>
          </cell>
          <cell r="G18" t="str">
            <v>02nd Jul. 2012</v>
          </cell>
          <cell r="H18" t="str">
            <v>“Performance Enhancement Program”</v>
          </cell>
          <cell r="I18" t="str">
            <v>day(s)</v>
          </cell>
          <cell r="J18">
            <v>1</v>
          </cell>
          <cell r="K18">
            <v>12000</v>
          </cell>
          <cell r="L18" t="str">
            <v>-</v>
          </cell>
          <cell r="M18">
            <v>0</v>
          </cell>
          <cell r="N18" t="str">
            <v>-</v>
          </cell>
          <cell r="O18">
            <v>0</v>
          </cell>
          <cell r="P18">
            <v>12000</v>
          </cell>
          <cell r="Q18">
            <v>1440</v>
          </cell>
          <cell r="R18">
            <v>29</v>
          </cell>
          <cell r="S18">
            <v>14</v>
          </cell>
          <cell r="T18">
            <v>1483</v>
          </cell>
          <cell r="U18">
            <v>13483</v>
          </cell>
          <cell r="V18" t="str">
            <v>RBI, Bangalore on “Performance Enhancement Program” for 1 day(s) Session for</v>
          </cell>
          <cell r="W18" t="str">
            <v>19 Trainees on dtd. 02nd Jul. 2012 .</v>
          </cell>
          <cell r="X18">
            <v>8</v>
          </cell>
          <cell r="Y18" t="str">
            <v>Cecil Abraham</v>
          </cell>
          <cell r="AA18" t="str">
            <v>.</v>
          </cell>
        </row>
        <row r="19">
          <cell r="A19">
            <v>14</v>
          </cell>
          <cell r="B19">
            <v>14</v>
          </cell>
          <cell r="C19">
            <v>41121</v>
          </cell>
          <cell r="D19" t="str">
            <v>United India Insurance Co. Ltd., Ludhiana</v>
          </cell>
          <cell r="E19" t="str">
            <v>FIAT, Ludhiana Centre</v>
          </cell>
          <cell r="F19">
            <v>22</v>
          </cell>
          <cell r="G19" t="str">
            <v>25th &amp; 26th June 2012</v>
          </cell>
          <cell r="H19" t="str">
            <v>“Personal Effectiveness Program”</v>
          </cell>
          <cell r="I19" t="str">
            <v>batch(es)</v>
          </cell>
          <cell r="J19">
            <v>1</v>
          </cell>
          <cell r="K19">
            <v>15000</v>
          </cell>
          <cell r="L19" t="str">
            <v>-</v>
          </cell>
          <cell r="M19">
            <v>0</v>
          </cell>
          <cell r="N19" t="str">
            <v>-</v>
          </cell>
          <cell r="O19">
            <v>0</v>
          </cell>
          <cell r="P19">
            <v>15000</v>
          </cell>
          <cell r="Q19">
            <v>1800</v>
          </cell>
          <cell r="R19">
            <v>36</v>
          </cell>
          <cell r="S19">
            <v>18</v>
          </cell>
          <cell r="T19">
            <v>1854</v>
          </cell>
          <cell r="U19">
            <v>16854</v>
          </cell>
          <cell r="V19" t="str">
            <v>FIAT, Ludhiana Centre on “Personal Effectiveness Program” for 1 batch(es) Session for</v>
          </cell>
          <cell r="W19" t="str">
            <v>22 Trainees on dtd. 25th &amp; 26th June 2012 .</v>
          </cell>
          <cell r="X19">
            <v>12</v>
          </cell>
          <cell r="Y19" t="str">
            <v>Jyotsna</v>
          </cell>
          <cell r="AA19" t="str">
            <v>.</v>
          </cell>
        </row>
        <row r="20">
          <cell r="A20">
            <v>15</v>
          </cell>
          <cell r="B20">
            <v>15</v>
          </cell>
          <cell r="C20">
            <v>41121</v>
          </cell>
          <cell r="D20" t="str">
            <v>United India Insurance Co. Ltd., Ludhiana</v>
          </cell>
          <cell r="E20" t="str">
            <v>FIAT, Ludhiana Centre</v>
          </cell>
          <cell r="F20">
            <v>25</v>
          </cell>
          <cell r="G20" t="str">
            <v>27th &amp; 28th June 2012</v>
          </cell>
          <cell r="H20" t="str">
            <v>“Personal Effectiveness Program”</v>
          </cell>
          <cell r="I20" t="str">
            <v>batch(es)</v>
          </cell>
          <cell r="J20">
            <v>1</v>
          </cell>
          <cell r="K20">
            <v>15000</v>
          </cell>
          <cell r="L20" t="str">
            <v>-</v>
          </cell>
          <cell r="M20">
            <v>0</v>
          </cell>
          <cell r="N20" t="str">
            <v>-</v>
          </cell>
          <cell r="O20">
            <v>0</v>
          </cell>
          <cell r="P20">
            <v>15000</v>
          </cell>
          <cell r="Q20">
            <v>1800</v>
          </cell>
          <cell r="R20">
            <v>36</v>
          </cell>
          <cell r="S20">
            <v>18</v>
          </cell>
          <cell r="T20">
            <v>1854</v>
          </cell>
          <cell r="U20">
            <v>16854</v>
          </cell>
          <cell r="V20" t="str">
            <v>FIAT, Ludhiana Centre on “Personal Effectiveness Program” for 1 batch(es) Session for</v>
          </cell>
          <cell r="W20" t="str">
            <v>25 Trainees on dtd. 27th &amp; 28th June 2012 .</v>
          </cell>
          <cell r="X20">
            <v>12</v>
          </cell>
          <cell r="Y20" t="str">
            <v>Jyotsna</v>
          </cell>
          <cell r="AA20" t="str">
            <v>.</v>
          </cell>
        </row>
        <row r="21">
          <cell r="A21">
            <v>16</v>
          </cell>
          <cell r="B21">
            <v>16</v>
          </cell>
          <cell r="C21">
            <v>41139</v>
          </cell>
          <cell r="D21" t="str">
            <v>Indian Oil Corporation Limited, Mumbai</v>
          </cell>
          <cell r="E21" t="str">
            <v>IOCL Trainng Centre, Bandra East, Mumbai</v>
          </cell>
          <cell r="F21">
            <v>21</v>
          </cell>
          <cell r="G21" t="str">
            <v>08th August 2012</v>
          </cell>
          <cell r="H21" t="str">
            <v>"Leadership EDGE"</v>
          </cell>
          <cell r="I21" t="str">
            <v>day(s)</v>
          </cell>
          <cell r="J21">
            <v>1</v>
          </cell>
          <cell r="K21">
            <v>30000</v>
          </cell>
          <cell r="L21" t="str">
            <v>-</v>
          </cell>
          <cell r="M21">
            <v>0</v>
          </cell>
          <cell r="N21" t="str">
            <v>-</v>
          </cell>
          <cell r="O21">
            <v>0</v>
          </cell>
          <cell r="P21">
            <v>30000</v>
          </cell>
          <cell r="Q21">
            <v>3600</v>
          </cell>
          <cell r="R21">
            <v>72</v>
          </cell>
          <cell r="S21">
            <v>36</v>
          </cell>
          <cell r="T21">
            <v>3708</v>
          </cell>
          <cell r="U21">
            <v>33708</v>
          </cell>
          <cell r="V21" t="str">
            <v>IOCL Trainng Centre, Bandra East, Mumbai on "Leadership EDGE" for 1 day(s) Session for</v>
          </cell>
          <cell r="W21" t="str">
            <v>21 Trainees on dtd. 08th August 2012 .</v>
          </cell>
          <cell r="Y21" t="str">
            <v>David Iddon</v>
          </cell>
          <cell r="AA21" t="str">
            <v>.</v>
          </cell>
        </row>
        <row r="22">
          <cell r="A22">
            <v>17</v>
          </cell>
          <cell r="B22">
            <v>17</v>
          </cell>
          <cell r="C22">
            <v>41152</v>
          </cell>
          <cell r="D22" t="str">
            <v>Mercedes-Benz India Private Limited</v>
          </cell>
          <cell r="E22" t="str">
            <v>Chakan, Pune</v>
          </cell>
          <cell r="F22">
            <v>16</v>
          </cell>
          <cell r="G22" t="str">
            <v>20th &amp; 21st August 2012</v>
          </cell>
          <cell r="H22" t="str">
            <v>"Impact"</v>
          </cell>
          <cell r="I22" t="str">
            <v>day(s)</v>
          </cell>
          <cell r="J22">
            <v>2</v>
          </cell>
          <cell r="K22">
            <v>17500</v>
          </cell>
          <cell r="L22" t="str">
            <v>-For Travel Allowance</v>
          </cell>
          <cell r="M22">
            <v>4000</v>
          </cell>
          <cell r="N22" t="str">
            <v>-For Meal Allowance</v>
          </cell>
          <cell r="O22">
            <v>600</v>
          </cell>
          <cell r="P22">
            <v>35000</v>
          </cell>
          <cell r="Q22">
            <v>4200</v>
          </cell>
          <cell r="R22">
            <v>84</v>
          </cell>
          <cell r="S22">
            <v>42</v>
          </cell>
          <cell r="T22">
            <v>4326</v>
          </cell>
          <cell r="U22">
            <v>43326</v>
          </cell>
          <cell r="V22" t="str">
            <v>Chakan, Pune on "Impact" for 2 day(s) Session for</v>
          </cell>
          <cell r="W22" t="str">
            <v>16 Trainees on dtd. 20th &amp; 21st August 2012 .</v>
          </cell>
          <cell r="AA22" t="str">
            <v>.</v>
          </cell>
        </row>
        <row r="23">
          <cell r="A23">
            <v>18</v>
          </cell>
          <cell r="B23">
            <v>18</v>
          </cell>
          <cell r="C23">
            <v>41188</v>
          </cell>
          <cell r="D23" t="str">
            <v>Fresh &amp; Honest Café Limited</v>
          </cell>
          <cell r="E23" t="str">
            <v>Chennai</v>
          </cell>
          <cell r="F23">
            <v>17</v>
          </cell>
          <cell r="G23" t="str">
            <v>07th Sept. 2012</v>
          </cell>
          <cell r="H23" t="str">
            <v>"Personal Effectiveness Program"</v>
          </cell>
          <cell r="I23" t="str">
            <v>day(s)</v>
          </cell>
          <cell r="J23">
            <v>1</v>
          </cell>
          <cell r="K23">
            <v>12500</v>
          </cell>
          <cell r="L23" t="str">
            <v>-</v>
          </cell>
          <cell r="M23">
            <v>0</v>
          </cell>
          <cell r="N23" t="str">
            <v>-</v>
          </cell>
          <cell r="O23">
            <v>0</v>
          </cell>
          <cell r="P23">
            <v>12500</v>
          </cell>
          <cell r="Q23">
            <v>1500</v>
          </cell>
          <cell r="R23">
            <v>30</v>
          </cell>
          <cell r="S23">
            <v>15</v>
          </cell>
          <cell r="T23">
            <v>1545</v>
          </cell>
          <cell r="U23">
            <v>14045</v>
          </cell>
          <cell r="V23" t="str">
            <v>Chennai on "Personal Effectiveness Program" for 1 day(s) Session for</v>
          </cell>
          <cell r="W23" t="str">
            <v>17 Trainees on dtd. 07th Sept. 2012 .</v>
          </cell>
          <cell r="Y23" t="str">
            <v>Cecil Abraham</v>
          </cell>
          <cell r="AA23" t="str">
            <v>.</v>
          </cell>
        </row>
        <row r="24">
          <cell r="A24">
            <v>19</v>
          </cell>
          <cell r="B24">
            <v>19</v>
          </cell>
          <cell r="C24">
            <v>41188</v>
          </cell>
          <cell r="D24" t="str">
            <v>Ford Business Service Centre Pvt. Ltd., Chennai</v>
          </cell>
          <cell r="E24" t="str">
            <v>Coimbtore</v>
          </cell>
          <cell r="F24" t="str">
            <v>B-1 : 27 &amp; B-2 : 28</v>
          </cell>
          <cell r="G24" t="str">
            <v>13th &amp; 14th Sept. 2012</v>
          </cell>
          <cell r="H24" t="str">
            <v>"Campus to Corporate"</v>
          </cell>
          <cell r="I24" t="str">
            <v>day(s)</v>
          </cell>
          <cell r="J24">
            <v>2</v>
          </cell>
          <cell r="K24">
            <v>15000</v>
          </cell>
          <cell r="L24" t="str">
            <v>-For Local Conveyance &amp; Travel Cost</v>
          </cell>
          <cell r="M24">
            <v>2950</v>
          </cell>
          <cell r="N24" t="str">
            <v>-</v>
          </cell>
          <cell r="O24">
            <v>0</v>
          </cell>
          <cell r="P24">
            <v>30000</v>
          </cell>
          <cell r="Q24">
            <v>3954</v>
          </cell>
          <cell r="R24">
            <v>79</v>
          </cell>
          <cell r="S24">
            <v>40</v>
          </cell>
          <cell r="T24">
            <v>4073</v>
          </cell>
          <cell r="U24">
            <v>37023</v>
          </cell>
          <cell r="V24" t="str">
            <v>Coimbtore on "Campus to Corporate" for 2 day(s) Session for</v>
          </cell>
          <cell r="W24" t="str">
            <v>B-1 : 27 &amp; B-2 : 28 Trainees on dtd. 13th &amp; 14th Sept. 2012 [  PO No. B0230001 ].</v>
          </cell>
          <cell r="Y24" t="str">
            <v>Cecil Abraham</v>
          </cell>
          <cell r="AA24" t="str">
            <v>[  PO No. B0230001 ].</v>
          </cell>
        </row>
        <row r="25">
          <cell r="A25">
            <v>20</v>
          </cell>
          <cell r="B25">
            <v>20</v>
          </cell>
          <cell r="C25">
            <v>41192</v>
          </cell>
          <cell r="D25" t="str">
            <v>Fresh &amp; Honest Café Limited</v>
          </cell>
          <cell r="E25" t="str">
            <v>Chennai</v>
          </cell>
          <cell r="F25">
            <v>21</v>
          </cell>
          <cell r="G25" t="str">
            <v>05th &amp; 06th Oct. 2012</v>
          </cell>
          <cell r="H25" t="str">
            <v>"Key Account Management Program"</v>
          </cell>
          <cell r="I25" t="str">
            <v>day(s)</v>
          </cell>
          <cell r="J25">
            <v>1</v>
          </cell>
          <cell r="K25">
            <v>12500</v>
          </cell>
          <cell r="L25" t="str">
            <v>-</v>
          </cell>
          <cell r="M25">
            <v>0</v>
          </cell>
          <cell r="N25" t="str">
            <v>-</v>
          </cell>
          <cell r="O25">
            <v>0</v>
          </cell>
          <cell r="P25">
            <v>12500</v>
          </cell>
          <cell r="Q25">
            <v>1500</v>
          </cell>
          <cell r="R25">
            <v>30</v>
          </cell>
          <cell r="S25">
            <v>15</v>
          </cell>
          <cell r="T25">
            <v>1545</v>
          </cell>
          <cell r="U25">
            <v>14045</v>
          </cell>
          <cell r="V25" t="str">
            <v>Chennai on "Key Account Management Program" for 1 day(s) Session for</v>
          </cell>
          <cell r="W25" t="str">
            <v>21 Trainees on dtd. 05th &amp; 06th Oct. 2012 .</v>
          </cell>
          <cell r="Y25" t="str">
            <v>Cecil Abraham</v>
          </cell>
          <cell r="AA25" t="str">
            <v>.</v>
          </cell>
        </row>
        <row r="26">
          <cell r="A26">
            <v>21</v>
          </cell>
          <cell r="B26">
            <v>21</v>
          </cell>
          <cell r="C26">
            <v>41207</v>
          </cell>
          <cell r="D26" t="str">
            <v xml:space="preserve">BSES Yamuna Power Limited, </v>
          </cell>
          <cell r="E26" t="str">
            <v xml:space="preserve">FIAT Vikas Marg Center </v>
          </cell>
          <cell r="F26" t="str">
            <v>14 CCO’s, 18 females, 22 males participants</v>
          </cell>
          <cell r="G26" t="str">
            <v>15th to 23rd October 2012</v>
          </cell>
          <cell r="H26" t="str">
            <v>"Grooming, Attire &amp; Personality Development"</v>
          </cell>
          <cell r="I26" t="str">
            <v>batch(es)</v>
          </cell>
          <cell r="J26">
            <v>3</v>
          </cell>
          <cell r="K26">
            <v>33333.33</v>
          </cell>
          <cell r="L26" t="str">
            <v>-</v>
          </cell>
          <cell r="M26">
            <v>0</v>
          </cell>
          <cell r="N26" t="str">
            <v>-</v>
          </cell>
          <cell r="O26">
            <v>0</v>
          </cell>
          <cell r="P26">
            <v>100000</v>
          </cell>
          <cell r="Q26">
            <v>12000</v>
          </cell>
          <cell r="R26">
            <v>240</v>
          </cell>
          <cell r="S26">
            <v>120</v>
          </cell>
          <cell r="T26">
            <v>12360</v>
          </cell>
          <cell r="U26">
            <v>112360</v>
          </cell>
          <cell r="V26" t="str">
            <v>FIAT Vikas Marg Center  on "Grooming, Attire &amp; Personality Development" for 3 batch(es) Session for</v>
          </cell>
          <cell r="W26" t="str">
            <v>14 CCO’s, 18 females, 22 males participants Trainees on dtd. 15th to 23rd October 2012 for two days batches.</v>
          </cell>
          <cell r="AA26" t="str">
            <v>for two days batches.</v>
          </cell>
        </row>
        <row r="27">
          <cell r="A27">
            <v>22</v>
          </cell>
          <cell r="B27">
            <v>22</v>
          </cell>
          <cell r="C27">
            <v>41208</v>
          </cell>
          <cell r="D27" t="str">
            <v>DAV Institute of Management, Faridabad</v>
          </cell>
          <cell r="E27" t="str">
            <v>NH 3, NIT, Faridabad</v>
          </cell>
          <cell r="F27" t="str">
            <v>269+99</v>
          </cell>
          <cell r="G27" t="str">
            <v>18th to 31st July &amp; 06th to 31st August 2012</v>
          </cell>
          <cell r="H27" t="str">
            <v>"Training / workshop: Soft Skills Workshop"</v>
          </cell>
          <cell r="I27" t="str">
            <v>participant(s)</v>
          </cell>
          <cell r="J27">
            <v>368</v>
          </cell>
          <cell r="K27">
            <v>900</v>
          </cell>
          <cell r="L27" t="str">
            <v>-For Local Conveyance &amp; Travel Cost</v>
          </cell>
          <cell r="M27">
            <v>36026</v>
          </cell>
          <cell r="N27" t="str">
            <v>-</v>
          </cell>
          <cell r="O27">
            <v>0</v>
          </cell>
          <cell r="P27">
            <v>331200</v>
          </cell>
          <cell r="Q27">
            <v>44067</v>
          </cell>
          <cell r="R27">
            <v>881</v>
          </cell>
          <cell r="S27">
            <v>441</v>
          </cell>
          <cell r="T27">
            <v>45389</v>
          </cell>
          <cell r="U27">
            <v>412615</v>
          </cell>
          <cell r="V27" t="str">
            <v>NH 3, NIT, Faridabad on "Training / workshop: Soft Skills Workshop" for 368 participant(s) Session for</v>
          </cell>
          <cell r="W27" t="str">
            <v>269+99 Trainees on dtd. 18th to 31st July &amp; 06th to 31st August 2012 .</v>
          </cell>
          <cell r="AA27" t="str">
            <v>.</v>
          </cell>
        </row>
        <row r="28">
          <cell r="A28">
            <v>23</v>
          </cell>
          <cell r="B28">
            <v>23</v>
          </cell>
          <cell r="C28">
            <v>41212</v>
          </cell>
          <cell r="D28" t="str">
            <v>Fresh &amp; Honest Café Limited</v>
          </cell>
          <cell r="E28" t="str">
            <v>Chennai</v>
          </cell>
          <cell r="F28">
            <v>21</v>
          </cell>
          <cell r="G28" t="str">
            <v>05th &amp; 06th Oct. 2012</v>
          </cell>
          <cell r="H28" t="str">
            <v>"Key Account Management Program"</v>
          </cell>
          <cell r="I28" t="str">
            <v>day(s)</v>
          </cell>
          <cell r="J28">
            <v>2</v>
          </cell>
          <cell r="K28">
            <v>12500</v>
          </cell>
          <cell r="L28" t="str">
            <v>-</v>
          </cell>
          <cell r="M28">
            <v>0</v>
          </cell>
          <cell r="N28" t="str">
            <v>-</v>
          </cell>
          <cell r="O28">
            <v>0</v>
          </cell>
          <cell r="P28">
            <v>25000</v>
          </cell>
          <cell r="Q28">
            <v>3000</v>
          </cell>
          <cell r="R28">
            <v>60</v>
          </cell>
          <cell r="S28">
            <v>30</v>
          </cell>
          <cell r="T28">
            <v>3090</v>
          </cell>
          <cell r="U28">
            <v>28090</v>
          </cell>
          <cell r="V28" t="str">
            <v>Chennai on "Key Account Management Program" for 2 day(s) Session for</v>
          </cell>
          <cell r="W28" t="str">
            <v>21 Trainees on dtd. 05th &amp; 06th Oct. 2012 .</v>
          </cell>
          <cell r="AA28" t="str">
            <v>.</v>
          </cell>
        </row>
        <row r="29">
          <cell r="A29">
            <v>24</v>
          </cell>
          <cell r="B29">
            <v>24</v>
          </cell>
          <cell r="C29">
            <v>41274</v>
          </cell>
          <cell r="D29" t="str">
            <v>PEGASUS EVENT AND CONVENTION SERVICES PVT.LTD., MUMBAI</v>
          </cell>
          <cell r="E29" t="str">
            <v>Taj- Chandigarh</v>
          </cell>
          <cell r="F29">
            <v>58</v>
          </cell>
          <cell r="G29" t="str">
            <v>13th Dec. 2012</v>
          </cell>
          <cell r="H29" t="str">
            <v>"Customer Care"</v>
          </cell>
          <cell r="I29" t="str">
            <v>participant(s)</v>
          </cell>
          <cell r="J29">
            <v>58</v>
          </cell>
          <cell r="K29">
            <v>550</v>
          </cell>
          <cell r="L29" t="str">
            <v>-</v>
          </cell>
          <cell r="M29">
            <v>0</v>
          </cell>
          <cell r="N29" t="str">
            <v>-</v>
          </cell>
          <cell r="O29">
            <v>0</v>
          </cell>
          <cell r="P29">
            <v>31900</v>
          </cell>
          <cell r="Q29">
            <v>3828</v>
          </cell>
          <cell r="R29">
            <v>77</v>
          </cell>
          <cell r="S29">
            <v>38</v>
          </cell>
          <cell r="T29">
            <v>3943</v>
          </cell>
          <cell r="U29">
            <v>35843</v>
          </cell>
          <cell r="V29" t="str">
            <v>Taj- Chandigarh on "Customer Care" for 58 participant(s) Session for</v>
          </cell>
          <cell r="W29" t="str">
            <v>58 Trainees on dtd. 13th Dec. 2012 .</v>
          </cell>
          <cell r="X29">
            <v>6</v>
          </cell>
          <cell r="Y29" t="str">
            <v>Anupama Mankotia</v>
          </cell>
          <cell r="Z29">
            <v>1</v>
          </cell>
          <cell r="AA29" t="str">
            <v>.</v>
          </cell>
        </row>
        <row r="30">
          <cell r="A30">
            <v>25</v>
          </cell>
          <cell r="B30">
            <v>25</v>
          </cell>
          <cell r="C30">
            <v>41274</v>
          </cell>
          <cell r="D30" t="str">
            <v>PEGASUS EVENT AND CONVENTION SERVICES PVT.LTD., MUMBAI</v>
          </cell>
          <cell r="E30" t="str">
            <v>Kolkata-Oberai</v>
          </cell>
          <cell r="F30">
            <v>79</v>
          </cell>
          <cell r="G30" t="str">
            <v>13th Oct. 2012</v>
          </cell>
          <cell r="H30" t="str">
            <v>"Customer Care"</v>
          </cell>
          <cell r="I30" t="str">
            <v>participant(s)</v>
          </cell>
          <cell r="J30">
            <v>79</v>
          </cell>
          <cell r="K30">
            <v>550</v>
          </cell>
          <cell r="L30" t="str">
            <v>-</v>
          </cell>
          <cell r="M30">
            <v>0</v>
          </cell>
          <cell r="N30" t="str">
            <v>-</v>
          </cell>
          <cell r="O30">
            <v>0</v>
          </cell>
          <cell r="P30">
            <v>43450</v>
          </cell>
          <cell r="Q30">
            <v>5214</v>
          </cell>
          <cell r="R30">
            <v>104</v>
          </cell>
          <cell r="S30">
            <v>52</v>
          </cell>
          <cell r="T30">
            <v>5370</v>
          </cell>
          <cell r="U30">
            <v>48820</v>
          </cell>
          <cell r="V30" t="str">
            <v>Kolkata-Oberai on "Customer Care" for 79 participant(s) Session for</v>
          </cell>
          <cell r="W30" t="str">
            <v>79 Trainees on dtd. 13th Oct. 2012 .</v>
          </cell>
          <cell r="X30">
            <v>6</v>
          </cell>
          <cell r="Y30" t="str">
            <v>Manideepa, Gargi</v>
          </cell>
          <cell r="Z30">
            <v>1</v>
          </cell>
          <cell r="AA30" t="str">
            <v>.</v>
          </cell>
        </row>
        <row r="31">
          <cell r="A31">
            <v>26</v>
          </cell>
          <cell r="B31">
            <v>26</v>
          </cell>
          <cell r="C31">
            <v>41274</v>
          </cell>
          <cell r="D31" t="str">
            <v>PEGASUS EVENT AND CONVENTION SERVICES PVT.LTD., MUMBAI</v>
          </cell>
          <cell r="E31" t="str">
            <v>Rohini, New Delhi-Radisson Hotel</v>
          </cell>
          <cell r="F31">
            <v>130</v>
          </cell>
          <cell r="G31" t="str">
            <v>09th Oct. 2012</v>
          </cell>
          <cell r="H31" t="str">
            <v>"Customer Care"</v>
          </cell>
          <cell r="I31" t="str">
            <v>participant(s)</v>
          </cell>
          <cell r="J31">
            <v>130</v>
          </cell>
          <cell r="K31">
            <v>550</v>
          </cell>
          <cell r="L31" t="str">
            <v>-</v>
          </cell>
          <cell r="M31">
            <v>0</v>
          </cell>
          <cell r="N31" t="str">
            <v>-</v>
          </cell>
          <cell r="O31">
            <v>0</v>
          </cell>
          <cell r="P31">
            <v>71500</v>
          </cell>
          <cell r="Q31">
            <v>8580</v>
          </cell>
          <cell r="R31">
            <v>172</v>
          </cell>
          <cell r="S31">
            <v>86</v>
          </cell>
          <cell r="T31">
            <v>8838</v>
          </cell>
          <cell r="U31">
            <v>80338</v>
          </cell>
          <cell r="V31" t="str">
            <v>Rohini, New Delhi-Radisson Hotel on "Customer Care" for 130 participant(s) Session for</v>
          </cell>
          <cell r="W31" t="str">
            <v>130 Trainees on dtd. 09th Oct. 2012 .</v>
          </cell>
          <cell r="X31">
            <v>6</v>
          </cell>
          <cell r="Y31" t="str">
            <v>Rohini Kathuria, Puneet, Nirupam Pande</v>
          </cell>
          <cell r="Z31">
            <v>1</v>
          </cell>
          <cell r="AA31" t="str">
            <v>.</v>
          </cell>
        </row>
        <row r="32">
          <cell r="A32">
            <v>27</v>
          </cell>
          <cell r="B32">
            <v>27</v>
          </cell>
          <cell r="C32">
            <v>41306</v>
          </cell>
          <cell r="D32" t="str">
            <v>PEGASUS EVENT AND CONVENTION SERVICES PVT.LTD., MUMBAI</v>
          </cell>
          <cell r="E32" t="str">
            <v>Bangalore</v>
          </cell>
          <cell r="F32">
            <v>168</v>
          </cell>
          <cell r="G32" t="str">
            <v>05th Dec. 2012</v>
          </cell>
          <cell r="H32" t="str">
            <v>"Customer Care"</v>
          </cell>
          <cell r="I32" t="str">
            <v>participant(s)</v>
          </cell>
          <cell r="J32">
            <v>168</v>
          </cell>
          <cell r="K32">
            <v>550</v>
          </cell>
          <cell r="L32" t="str">
            <v>-</v>
          </cell>
          <cell r="M32">
            <v>0</v>
          </cell>
          <cell r="N32" t="str">
            <v>-</v>
          </cell>
          <cell r="O32">
            <v>0</v>
          </cell>
          <cell r="P32">
            <v>92400</v>
          </cell>
          <cell r="Q32">
            <v>11088</v>
          </cell>
          <cell r="R32">
            <v>222</v>
          </cell>
          <cell r="S32">
            <v>111</v>
          </cell>
          <cell r="T32">
            <v>11421</v>
          </cell>
          <cell r="U32">
            <v>103821</v>
          </cell>
          <cell r="V32" t="str">
            <v>Bangalore on "Customer Care" for 168 participant(s) Session for</v>
          </cell>
          <cell r="W32" t="str">
            <v>168 Trainees on dtd. 05th Dec. 2012 .</v>
          </cell>
          <cell r="X32">
            <v>6</v>
          </cell>
          <cell r="Y32" t="str">
            <v>Uma Khanna, Vidhya Menon, Parvathi Menon.</v>
          </cell>
          <cell r="Z32">
            <v>1</v>
          </cell>
          <cell r="AA32" t="str">
            <v>.</v>
          </cell>
        </row>
        <row r="33">
          <cell r="A33">
            <v>28</v>
          </cell>
          <cell r="B33">
            <v>28</v>
          </cell>
          <cell r="C33">
            <v>41323</v>
          </cell>
          <cell r="D33" t="str">
            <v>Pricol Limited, Coimbtore</v>
          </cell>
          <cell r="E33" t="str">
            <v>Coimbatore (Pricol Ltd premises)</v>
          </cell>
          <cell r="F33">
            <v>15</v>
          </cell>
          <cell r="G33" t="str">
            <v>11th Dec. 2012</v>
          </cell>
          <cell r="H33" t="str">
            <v>"KEYS"</v>
          </cell>
          <cell r="I33" t="str">
            <v>day(s)</v>
          </cell>
          <cell r="J33">
            <v>1</v>
          </cell>
          <cell r="K33">
            <v>18000</v>
          </cell>
          <cell r="L33" t="str">
            <v xml:space="preserve">-For Conveyance </v>
          </cell>
          <cell r="M33">
            <v>800</v>
          </cell>
          <cell r="N33" t="str">
            <v>-</v>
          </cell>
          <cell r="O33">
            <v>0</v>
          </cell>
          <cell r="P33">
            <v>18000</v>
          </cell>
          <cell r="Q33">
            <v>2256</v>
          </cell>
          <cell r="R33">
            <v>45</v>
          </cell>
          <cell r="S33">
            <v>23</v>
          </cell>
          <cell r="T33">
            <v>2324</v>
          </cell>
          <cell r="U33">
            <v>21124</v>
          </cell>
          <cell r="V33" t="str">
            <v>Coimbatore (Pricol Ltd premises) on "KEYS" for 1 day(s) Session for</v>
          </cell>
          <cell r="W33" t="str">
            <v>15 Trainees on dtd. 11th Dec. 2012 .</v>
          </cell>
          <cell r="AA33" t="str">
            <v>.</v>
          </cell>
        </row>
        <row r="34">
          <cell r="A34">
            <v>29</v>
          </cell>
          <cell r="B34">
            <v>29</v>
          </cell>
          <cell r="C34">
            <v>41323</v>
          </cell>
          <cell r="D34" t="str">
            <v>Postal Training Centre, Madurai</v>
          </cell>
          <cell r="E34" t="str">
            <v>Madurai (PTC Office)</v>
          </cell>
          <cell r="F34">
            <v>11</v>
          </cell>
          <cell r="G34" t="str">
            <v>18th &amp; 19th Jan. 2013</v>
          </cell>
          <cell r="H34" t="str">
            <v>"Energize"</v>
          </cell>
          <cell r="I34" t="str">
            <v>batch(es)</v>
          </cell>
          <cell r="J34">
            <v>1</v>
          </cell>
          <cell r="K34">
            <v>30000</v>
          </cell>
          <cell r="L34" t="str">
            <v>-</v>
          </cell>
          <cell r="M34">
            <v>0</v>
          </cell>
          <cell r="N34" t="str">
            <v>-</v>
          </cell>
          <cell r="O34">
            <v>0</v>
          </cell>
          <cell r="P34">
            <v>30000</v>
          </cell>
          <cell r="Q34">
            <v>3600</v>
          </cell>
          <cell r="R34">
            <v>72</v>
          </cell>
          <cell r="S34">
            <v>36</v>
          </cell>
          <cell r="T34">
            <v>3708</v>
          </cell>
          <cell r="U34">
            <v>33708</v>
          </cell>
          <cell r="V34" t="str">
            <v>Madurai (PTC Office) on "Energize" for 1 batch(es) Session for</v>
          </cell>
          <cell r="W34" t="str">
            <v>11 Trainees on dtd. 18th &amp; 19th Jan. 2013 .</v>
          </cell>
          <cell r="AA34" t="str">
            <v>.</v>
          </cell>
        </row>
        <row r="35">
          <cell r="A35">
            <v>30</v>
          </cell>
          <cell r="B35">
            <v>30</v>
          </cell>
          <cell r="C35">
            <v>41323</v>
          </cell>
          <cell r="D35" t="str">
            <v>Postal Training Centre, Madurai</v>
          </cell>
          <cell r="E35" t="str">
            <v>Madurai (PTC Office)</v>
          </cell>
          <cell r="F35">
            <v>13</v>
          </cell>
          <cell r="G35" t="str">
            <v>01st &amp; 02nd Feb. 2013</v>
          </cell>
          <cell r="H35" t="str">
            <v>"Energize"</v>
          </cell>
          <cell r="I35" t="str">
            <v>batch(es)</v>
          </cell>
          <cell r="J35">
            <v>1</v>
          </cell>
          <cell r="K35">
            <v>30000</v>
          </cell>
          <cell r="L35" t="str">
            <v>-</v>
          </cell>
          <cell r="M35">
            <v>0</v>
          </cell>
          <cell r="N35" t="str">
            <v>-</v>
          </cell>
          <cell r="O35">
            <v>0</v>
          </cell>
          <cell r="P35">
            <v>30000</v>
          </cell>
          <cell r="Q35">
            <v>3600</v>
          </cell>
          <cell r="R35">
            <v>72</v>
          </cell>
          <cell r="S35">
            <v>36</v>
          </cell>
          <cell r="T35">
            <v>3708</v>
          </cell>
          <cell r="U35">
            <v>33708</v>
          </cell>
          <cell r="V35" t="str">
            <v>Madurai (PTC Office) on "Energize" for 1 batch(es) Session for</v>
          </cell>
          <cell r="W35" t="str">
            <v>13 Trainees on dtd. 01st &amp; 02nd Feb. 2013 .</v>
          </cell>
          <cell r="AA35" t="str">
            <v>.</v>
          </cell>
        </row>
        <row r="36">
          <cell r="A36">
            <v>31</v>
          </cell>
          <cell r="B36">
            <v>31</v>
          </cell>
          <cell r="C36">
            <v>41323</v>
          </cell>
          <cell r="D36" t="str">
            <v>Postal Training Centre, Madurai</v>
          </cell>
          <cell r="E36" t="str">
            <v>Madurai (PTC Office)</v>
          </cell>
          <cell r="F36">
            <v>15</v>
          </cell>
          <cell r="G36" t="str">
            <v>04th &amp; 05th Feb. 2013</v>
          </cell>
          <cell r="H36" t="str">
            <v>"Energize"</v>
          </cell>
          <cell r="I36" t="str">
            <v>batch(es)</v>
          </cell>
          <cell r="J36">
            <v>1</v>
          </cell>
          <cell r="K36">
            <v>30000</v>
          </cell>
          <cell r="L36" t="str">
            <v>-</v>
          </cell>
          <cell r="M36">
            <v>0</v>
          </cell>
          <cell r="N36" t="str">
            <v>-</v>
          </cell>
          <cell r="O36">
            <v>0</v>
          </cell>
          <cell r="P36">
            <v>30000</v>
          </cell>
          <cell r="Q36">
            <v>3600</v>
          </cell>
          <cell r="R36">
            <v>72</v>
          </cell>
          <cell r="S36">
            <v>36</v>
          </cell>
          <cell r="T36">
            <v>3708</v>
          </cell>
          <cell r="U36">
            <v>33708</v>
          </cell>
          <cell r="V36" t="str">
            <v>Madurai (PTC Office) on "Energize" for 1 batch(es) Session for</v>
          </cell>
          <cell r="W36" t="str">
            <v>15 Trainees on dtd. 04th &amp; 05th Feb. 2013 .</v>
          </cell>
          <cell r="AA36" t="str">
            <v>.</v>
          </cell>
        </row>
        <row r="37">
          <cell r="A37">
            <v>32</v>
          </cell>
          <cell r="B37">
            <v>32</v>
          </cell>
          <cell r="C37">
            <v>41342</v>
          </cell>
          <cell r="D37" t="str">
            <v xml:space="preserve">BSES Yamuna Power Limited, </v>
          </cell>
          <cell r="E37" t="str">
            <v xml:space="preserve">FIAT Vikas Marg Center </v>
          </cell>
          <cell r="F37" t="str">
            <v>19+17+16</v>
          </cell>
          <cell r="G37" t="str">
            <v>13th to 19th Feb. 2013</v>
          </cell>
          <cell r="H37" t="str">
            <v>"At your service"</v>
          </cell>
          <cell r="I37" t="str">
            <v>participant(s)</v>
          </cell>
          <cell r="J37">
            <v>52</v>
          </cell>
          <cell r="K37">
            <v>1800</v>
          </cell>
          <cell r="L37" t="str">
            <v>-</v>
          </cell>
          <cell r="M37">
            <v>0</v>
          </cell>
          <cell r="N37" t="str">
            <v>-</v>
          </cell>
          <cell r="O37">
            <v>0</v>
          </cell>
          <cell r="P37">
            <v>93600</v>
          </cell>
          <cell r="Q37">
            <v>11232</v>
          </cell>
          <cell r="R37">
            <v>225</v>
          </cell>
          <cell r="S37">
            <v>112</v>
          </cell>
          <cell r="T37">
            <v>11569</v>
          </cell>
          <cell r="U37">
            <v>105169</v>
          </cell>
          <cell r="V37" t="str">
            <v>FIAT Vikas Marg Center  on "At your service" for 52 participant(s) Session for</v>
          </cell>
          <cell r="W37" t="str">
            <v>19+17+16 Trainees on dtd. 13th to 19th Feb. 2013 for two days batches.</v>
          </cell>
          <cell r="AA37" t="str">
            <v>for two days batches.</v>
          </cell>
        </row>
        <row r="38">
          <cell r="A38">
            <v>33</v>
          </cell>
          <cell r="B38">
            <v>33</v>
          </cell>
          <cell r="C38">
            <v>41353</v>
          </cell>
          <cell r="D38" t="str">
            <v>Postal Training Centre, Madurai</v>
          </cell>
          <cell r="E38" t="str">
            <v>Madurai (PTC Office)</v>
          </cell>
          <cell r="F38">
            <v>18</v>
          </cell>
          <cell r="G38" t="str">
            <v>13th &amp; 14th Mar. 2013</v>
          </cell>
          <cell r="H38" t="str">
            <v>"Energize"</v>
          </cell>
          <cell r="I38" t="str">
            <v>batch(es)</v>
          </cell>
          <cell r="J38">
            <v>1</v>
          </cell>
          <cell r="K38">
            <v>30000</v>
          </cell>
          <cell r="L38" t="str">
            <v>-</v>
          </cell>
          <cell r="M38">
            <v>0</v>
          </cell>
          <cell r="N38" t="str">
            <v>-</v>
          </cell>
          <cell r="O38">
            <v>0</v>
          </cell>
          <cell r="P38">
            <v>30000</v>
          </cell>
          <cell r="Q38">
            <v>3600</v>
          </cell>
          <cell r="R38">
            <v>72</v>
          </cell>
          <cell r="S38">
            <v>36</v>
          </cell>
          <cell r="T38">
            <v>3708</v>
          </cell>
          <cell r="U38">
            <v>33708</v>
          </cell>
          <cell r="V38" t="str">
            <v>Madurai (PTC Office) on "Energize" for 1 batch(es) Session for</v>
          </cell>
          <cell r="W38" t="str">
            <v>18 Trainees on dtd. 13th &amp; 14th Mar. 2013 .</v>
          </cell>
          <cell r="AA38" t="str">
            <v>.</v>
          </cell>
        </row>
        <row r="39">
          <cell r="A39">
            <v>34</v>
          </cell>
          <cell r="B39">
            <v>34</v>
          </cell>
          <cell r="C39">
            <v>41361</v>
          </cell>
          <cell r="D39" t="str">
            <v>Anand Automotive Limited</v>
          </cell>
          <cell r="E39" t="str">
            <v>Anand Automotive premises</v>
          </cell>
          <cell r="F39">
            <v>20</v>
          </cell>
          <cell r="G39" t="str">
            <v>13th March 2013</v>
          </cell>
          <cell r="H39" t="str">
            <v>"Grooming"</v>
          </cell>
          <cell r="I39" t="str">
            <v>day(s)</v>
          </cell>
          <cell r="J39">
            <v>1</v>
          </cell>
          <cell r="K39">
            <v>22500</v>
          </cell>
          <cell r="L39" t="str">
            <v>-</v>
          </cell>
          <cell r="M39">
            <v>0</v>
          </cell>
          <cell r="N39" t="str">
            <v>-</v>
          </cell>
          <cell r="O39">
            <v>0</v>
          </cell>
          <cell r="P39">
            <v>22500</v>
          </cell>
          <cell r="Q39">
            <v>2700</v>
          </cell>
          <cell r="R39">
            <v>54</v>
          </cell>
          <cell r="S39">
            <v>27</v>
          </cell>
          <cell r="T39">
            <v>2781</v>
          </cell>
          <cell r="U39">
            <v>25281</v>
          </cell>
          <cell r="V39" t="str">
            <v>Anand Automotive premises on "Grooming" for 1 day(s) Session for</v>
          </cell>
          <cell r="W39" t="str">
            <v>20 Trainees on dtd. 13th March 2013 .</v>
          </cell>
          <cell r="AA39" t="str">
            <v>.</v>
          </cell>
        </row>
        <row r="40">
          <cell r="A40">
            <v>35</v>
          </cell>
          <cell r="B40">
            <v>35</v>
          </cell>
          <cell r="C40">
            <v>41362</v>
          </cell>
          <cell r="D40" t="str">
            <v>Reserve Bank of India, Bangalore</v>
          </cell>
          <cell r="E40" t="str">
            <v>RBI, Bangalore</v>
          </cell>
          <cell r="F40">
            <v>22</v>
          </cell>
          <cell r="G40" t="str">
            <v>19th March 2013</v>
          </cell>
          <cell r="H40" t="str">
            <v>“PEP – Soft skills and stress management”</v>
          </cell>
          <cell r="I40" t="str">
            <v>day(s)</v>
          </cell>
          <cell r="J40">
            <v>1</v>
          </cell>
          <cell r="K40">
            <v>15000</v>
          </cell>
          <cell r="L40" t="str">
            <v>-</v>
          </cell>
          <cell r="M40">
            <v>0</v>
          </cell>
          <cell r="N40" t="str">
            <v>-</v>
          </cell>
          <cell r="O40">
            <v>0</v>
          </cell>
          <cell r="P40">
            <v>15000</v>
          </cell>
          <cell r="Q40">
            <v>1800</v>
          </cell>
          <cell r="R40">
            <v>36</v>
          </cell>
          <cell r="S40">
            <v>18</v>
          </cell>
          <cell r="T40">
            <v>1854</v>
          </cell>
          <cell r="U40">
            <v>16854</v>
          </cell>
          <cell r="V40" t="str">
            <v>RBI, Bangalore on “PEP – Soft skills and stress management” for 1 day(s) Session for</v>
          </cell>
          <cell r="W40" t="str">
            <v>22 Trainees on dtd. 19th March 2013 .</v>
          </cell>
          <cell r="X40">
            <v>6</v>
          </cell>
          <cell r="Y40" t="str">
            <v>Uma Khanna</v>
          </cell>
          <cell r="AA40" t="str">
            <v>.</v>
          </cell>
        </row>
        <row r="41">
          <cell r="A41">
            <v>36</v>
          </cell>
          <cell r="B41">
            <v>36</v>
          </cell>
          <cell r="C41">
            <v>41363</v>
          </cell>
          <cell r="D41" t="str">
            <v>TITAN INDUSTRIES LIMITED, BANGLORE</v>
          </cell>
          <cell r="E41" t="str">
            <v>Andheri West, Mumbai</v>
          </cell>
          <cell r="F41">
            <v>18</v>
          </cell>
          <cell r="G41" t="str">
            <v>12th March 2013</v>
          </cell>
          <cell r="H41" t="str">
            <v>"Grooming attire and personality development"</v>
          </cell>
          <cell r="I41" t="str">
            <v>participant(s)</v>
          </cell>
          <cell r="J41">
            <v>18</v>
          </cell>
          <cell r="K41">
            <v>500</v>
          </cell>
          <cell r="L41" t="str">
            <v>-</v>
          </cell>
          <cell r="M41">
            <v>0</v>
          </cell>
          <cell r="N41" t="str">
            <v>-</v>
          </cell>
          <cell r="O41">
            <v>0</v>
          </cell>
          <cell r="P41">
            <v>9000</v>
          </cell>
          <cell r="Q41">
            <v>1080</v>
          </cell>
          <cell r="R41">
            <v>22</v>
          </cell>
          <cell r="S41">
            <v>11</v>
          </cell>
          <cell r="T41">
            <v>1113</v>
          </cell>
          <cell r="U41">
            <v>10113</v>
          </cell>
          <cell r="V41" t="str">
            <v>Andheri West, Mumbai on "Grooming attire and personality development" for 18 participant(s) Session for</v>
          </cell>
          <cell r="W41" t="str">
            <v>18 Trainees on dtd. 12th March 2013 .</v>
          </cell>
          <cell r="Y41" t="str">
            <v>Sabeena Bhalla.</v>
          </cell>
          <cell r="AA41" t="str">
            <v>.</v>
          </cell>
          <cell r="AG41" t="str">
            <v>12.3.2013</v>
          </cell>
        </row>
        <row r="42">
          <cell r="A42">
            <v>37</v>
          </cell>
          <cell r="B42">
            <v>37</v>
          </cell>
          <cell r="C42">
            <v>41363</v>
          </cell>
          <cell r="D42" t="str">
            <v>TITAN INDUSTRIES LIMITED, BANGLORE</v>
          </cell>
          <cell r="E42" t="str">
            <v>Andheri West, Mumbai</v>
          </cell>
          <cell r="F42">
            <v>19</v>
          </cell>
          <cell r="G42" t="str">
            <v>13th March 2013</v>
          </cell>
          <cell r="H42" t="str">
            <v>"Grooming attire and personality development"</v>
          </cell>
          <cell r="I42" t="str">
            <v>participant(s)</v>
          </cell>
          <cell r="J42">
            <v>19</v>
          </cell>
          <cell r="K42">
            <v>500</v>
          </cell>
          <cell r="L42" t="str">
            <v>-</v>
          </cell>
          <cell r="M42">
            <v>0</v>
          </cell>
          <cell r="N42" t="str">
            <v>-</v>
          </cell>
          <cell r="O42">
            <v>0</v>
          </cell>
          <cell r="P42">
            <v>9500</v>
          </cell>
          <cell r="Q42">
            <v>1140</v>
          </cell>
          <cell r="R42">
            <v>23</v>
          </cell>
          <cell r="S42">
            <v>11</v>
          </cell>
          <cell r="T42">
            <v>1174</v>
          </cell>
          <cell r="U42">
            <v>10674</v>
          </cell>
          <cell r="V42" t="str">
            <v>Andheri West, Mumbai on "Grooming attire and personality development" for 19 participant(s) Session for</v>
          </cell>
          <cell r="W42" t="str">
            <v>19 Trainees on dtd. 13th March 2013 .</v>
          </cell>
          <cell r="Y42" t="str">
            <v>Sabeena Bhalla.</v>
          </cell>
          <cell r="AA42" t="str">
            <v>.</v>
          </cell>
          <cell r="AG42" t="str">
            <v>13.3.2013</v>
          </cell>
        </row>
        <row r="43">
          <cell r="A43">
            <v>38</v>
          </cell>
          <cell r="B43">
            <v>38</v>
          </cell>
          <cell r="C43">
            <v>41363</v>
          </cell>
          <cell r="D43" t="str">
            <v>TITAN INDUSTRIES LIMITED, BANGLORE</v>
          </cell>
          <cell r="E43" t="str">
            <v>Mani Nagar, Ahmedabad</v>
          </cell>
          <cell r="F43">
            <v>10</v>
          </cell>
          <cell r="G43" t="str">
            <v>14th March 2013</v>
          </cell>
          <cell r="H43" t="str">
            <v>"Grooming attire and personality development"</v>
          </cell>
          <cell r="I43" t="str">
            <v>participant(s)</v>
          </cell>
          <cell r="J43">
            <v>15</v>
          </cell>
          <cell r="K43">
            <v>500</v>
          </cell>
          <cell r="L43" t="str">
            <v>-</v>
          </cell>
          <cell r="M43">
            <v>0</v>
          </cell>
          <cell r="N43" t="str">
            <v>-</v>
          </cell>
          <cell r="O43">
            <v>0</v>
          </cell>
          <cell r="P43">
            <v>7500</v>
          </cell>
          <cell r="Q43">
            <v>900</v>
          </cell>
          <cell r="R43">
            <v>18</v>
          </cell>
          <cell r="S43">
            <v>9</v>
          </cell>
          <cell r="T43">
            <v>927</v>
          </cell>
          <cell r="U43">
            <v>8427</v>
          </cell>
          <cell r="V43" t="str">
            <v>Mani Nagar, Ahmedabad on "Grooming attire and personality development" for 15 participant(s) Session for</v>
          </cell>
          <cell r="W43" t="str">
            <v>10 Trainees on dtd. 14th March 2013 .</v>
          </cell>
          <cell r="Y43" t="str">
            <v>Shipli Bansal</v>
          </cell>
          <cell r="AA43" t="str">
            <v>.</v>
          </cell>
          <cell r="AG43" t="str">
            <v>14.3.2013</v>
          </cell>
        </row>
        <row r="44">
          <cell r="A44">
            <v>39</v>
          </cell>
          <cell r="B44">
            <v>39</v>
          </cell>
          <cell r="C44">
            <v>41363</v>
          </cell>
          <cell r="D44" t="str">
            <v>TITAN INDUSTRIES LIMITED, BANGLORE</v>
          </cell>
          <cell r="E44" t="str">
            <v>Andheri West, Mumbai</v>
          </cell>
          <cell r="F44">
            <v>13</v>
          </cell>
          <cell r="G44" t="str">
            <v>14th March 2013</v>
          </cell>
          <cell r="H44" t="str">
            <v>"Grooming attire and personality development"</v>
          </cell>
          <cell r="I44" t="str">
            <v>participant(s)</v>
          </cell>
          <cell r="J44">
            <v>15</v>
          </cell>
          <cell r="K44">
            <v>500</v>
          </cell>
          <cell r="L44" t="str">
            <v>-</v>
          </cell>
          <cell r="M44">
            <v>0</v>
          </cell>
          <cell r="N44" t="str">
            <v>-</v>
          </cell>
          <cell r="O44">
            <v>0</v>
          </cell>
          <cell r="P44">
            <v>7500</v>
          </cell>
          <cell r="Q44">
            <v>900</v>
          </cell>
          <cell r="R44">
            <v>18</v>
          </cell>
          <cell r="S44">
            <v>9</v>
          </cell>
          <cell r="T44">
            <v>927</v>
          </cell>
          <cell r="U44">
            <v>8427</v>
          </cell>
          <cell r="V44" t="str">
            <v>Andheri West, Mumbai on "Grooming attire and personality development" for 15 participant(s) Session for</v>
          </cell>
          <cell r="W44" t="str">
            <v>13 Trainees on dtd. 14th March 2013 .</v>
          </cell>
          <cell r="Y44" t="str">
            <v>Sabeena Bhalla.</v>
          </cell>
          <cell r="AA44" t="str">
            <v>.</v>
          </cell>
          <cell r="AG44" t="str">
            <v>15.3.2013</v>
          </cell>
        </row>
        <row r="45">
          <cell r="A45">
            <v>40</v>
          </cell>
          <cell r="B45">
            <v>40</v>
          </cell>
          <cell r="C45">
            <v>41363</v>
          </cell>
          <cell r="D45" t="str">
            <v>TITAN INDUSTRIES LIMITED, BANGLORE</v>
          </cell>
          <cell r="E45" t="str">
            <v>CG Road, Ahmedabad</v>
          </cell>
          <cell r="F45">
            <v>16</v>
          </cell>
          <cell r="G45" t="str">
            <v>15th March 2013</v>
          </cell>
          <cell r="H45" t="str">
            <v>"Grooming attire and personality development"</v>
          </cell>
          <cell r="I45" t="str">
            <v>participant(s)</v>
          </cell>
          <cell r="J45">
            <v>16</v>
          </cell>
          <cell r="K45">
            <v>500</v>
          </cell>
          <cell r="L45" t="str">
            <v>-</v>
          </cell>
          <cell r="M45">
            <v>0</v>
          </cell>
          <cell r="N45" t="str">
            <v>-</v>
          </cell>
          <cell r="O45">
            <v>0</v>
          </cell>
          <cell r="P45">
            <v>8000</v>
          </cell>
          <cell r="Q45">
            <v>960</v>
          </cell>
          <cell r="R45">
            <v>19</v>
          </cell>
          <cell r="S45">
            <v>10</v>
          </cell>
          <cell r="T45">
            <v>989</v>
          </cell>
          <cell r="U45">
            <v>8989</v>
          </cell>
          <cell r="V45" t="str">
            <v>CG Road, Ahmedabad on "Grooming attire and personality development" for 16 participant(s) Session for</v>
          </cell>
          <cell r="W45" t="str">
            <v>16 Trainees on dtd. 15th March 2013 .</v>
          </cell>
          <cell r="Y45" t="str">
            <v>Shipli Bansal</v>
          </cell>
          <cell r="AA45" t="str">
            <v>.</v>
          </cell>
          <cell r="AG45" t="str">
            <v>18.3.2013</v>
          </cell>
        </row>
        <row r="46">
          <cell r="A46">
            <v>41</v>
          </cell>
          <cell r="B46">
            <v>41</v>
          </cell>
          <cell r="C46">
            <v>41363</v>
          </cell>
          <cell r="D46" t="str">
            <v>TITAN INDUSTRIES LIMITED, BANGLORE</v>
          </cell>
          <cell r="E46" t="str">
            <v>Malad, Mumbai</v>
          </cell>
          <cell r="F46">
            <v>16</v>
          </cell>
          <cell r="G46" t="str">
            <v>15th March 2013</v>
          </cell>
          <cell r="H46" t="str">
            <v>"Grooming attire and personality development"</v>
          </cell>
          <cell r="I46" t="str">
            <v>participant(s)</v>
          </cell>
          <cell r="J46">
            <v>16</v>
          </cell>
          <cell r="K46">
            <v>500</v>
          </cell>
          <cell r="L46" t="str">
            <v>-</v>
          </cell>
          <cell r="M46">
            <v>0</v>
          </cell>
          <cell r="N46" t="str">
            <v>-</v>
          </cell>
          <cell r="O46">
            <v>0</v>
          </cell>
          <cell r="P46">
            <v>8000</v>
          </cell>
          <cell r="Q46">
            <v>960</v>
          </cell>
          <cell r="R46">
            <v>19</v>
          </cell>
          <cell r="S46">
            <v>10</v>
          </cell>
          <cell r="T46">
            <v>989</v>
          </cell>
          <cell r="U46">
            <v>8989</v>
          </cell>
          <cell r="V46" t="str">
            <v>Malad, Mumbai on "Grooming attire and personality development" for 16 participant(s) Session for</v>
          </cell>
          <cell r="W46" t="str">
            <v>16 Trainees on dtd. 15th March 2013 .</v>
          </cell>
          <cell r="Y46" t="str">
            <v>Sabeena Bhalla.</v>
          </cell>
          <cell r="AA46" t="str">
            <v>.</v>
          </cell>
          <cell r="AG46" t="str">
            <v>19.3.2013</v>
          </cell>
        </row>
        <row r="47">
          <cell r="A47">
            <v>42</v>
          </cell>
          <cell r="B47">
            <v>42</v>
          </cell>
          <cell r="C47">
            <v>41363</v>
          </cell>
          <cell r="D47" t="str">
            <v>TITAN INDUSTRIES LIMITED, BANGLORE</v>
          </cell>
          <cell r="E47" t="str">
            <v>Satellite Road, Ahmedabad</v>
          </cell>
          <cell r="F47">
            <v>21</v>
          </cell>
          <cell r="G47" t="str">
            <v>16th March 2013</v>
          </cell>
          <cell r="H47" t="str">
            <v>"Grooming attire and personality development"</v>
          </cell>
          <cell r="I47" t="str">
            <v>participant(s)</v>
          </cell>
          <cell r="J47">
            <v>21</v>
          </cell>
          <cell r="K47">
            <v>500</v>
          </cell>
          <cell r="L47" t="str">
            <v>-</v>
          </cell>
          <cell r="M47">
            <v>0</v>
          </cell>
          <cell r="N47" t="str">
            <v>-</v>
          </cell>
          <cell r="O47">
            <v>0</v>
          </cell>
          <cell r="P47">
            <v>10500</v>
          </cell>
          <cell r="Q47">
            <v>1260</v>
          </cell>
          <cell r="R47">
            <v>25</v>
          </cell>
          <cell r="S47">
            <v>13</v>
          </cell>
          <cell r="T47">
            <v>1298</v>
          </cell>
          <cell r="U47">
            <v>11798</v>
          </cell>
          <cell r="V47" t="str">
            <v>Satellite Road, Ahmedabad on "Grooming attire and personality development" for 21 participant(s) Session for</v>
          </cell>
          <cell r="W47" t="str">
            <v>21 Trainees on dtd. 16th March 2013 .</v>
          </cell>
          <cell r="Y47" t="str">
            <v>Shipli Bansal</v>
          </cell>
          <cell r="AA47" t="str">
            <v>.</v>
          </cell>
          <cell r="AG47" t="str">
            <v>20.3.2013</v>
          </cell>
        </row>
        <row r="48">
          <cell r="A48">
            <v>43</v>
          </cell>
          <cell r="B48">
            <v>43</v>
          </cell>
          <cell r="C48">
            <v>41363</v>
          </cell>
          <cell r="D48" t="str">
            <v>TITAN INDUSTRIES LIMITED, BANGLORE</v>
          </cell>
          <cell r="E48" t="str">
            <v>Velkary, Chennai</v>
          </cell>
          <cell r="F48">
            <v>11</v>
          </cell>
          <cell r="G48" t="str">
            <v>18th March 2013</v>
          </cell>
          <cell r="H48" t="str">
            <v>"Grooming attire and personality development"</v>
          </cell>
          <cell r="I48" t="str">
            <v>participant(s)</v>
          </cell>
          <cell r="J48">
            <v>15</v>
          </cell>
          <cell r="K48">
            <v>500</v>
          </cell>
          <cell r="L48" t="str">
            <v>-</v>
          </cell>
          <cell r="M48">
            <v>0</v>
          </cell>
          <cell r="N48" t="str">
            <v>-</v>
          </cell>
          <cell r="O48">
            <v>0</v>
          </cell>
          <cell r="P48">
            <v>7500</v>
          </cell>
          <cell r="Q48">
            <v>900</v>
          </cell>
          <cell r="R48">
            <v>18</v>
          </cell>
          <cell r="S48">
            <v>9</v>
          </cell>
          <cell r="T48">
            <v>927</v>
          </cell>
          <cell r="U48">
            <v>8427</v>
          </cell>
          <cell r="V48" t="str">
            <v>Velkary, Chennai on "Grooming attire and personality development" for 15 participant(s) Session for</v>
          </cell>
          <cell r="W48" t="str">
            <v>11 Trainees on dtd. 18th March 2013 .</v>
          </cell>
          <cell r="Y48" t="str">
            <v>Nivea</v>
          </cell>
          <cell r="AA48" t="str">
            <v>.</v>
          </cell>
          <cell r="AG48" t="str">
            <v>21.3.2013</v>
          </cell>
        </row>
        <row r="49">
          <cell r="A49">
            <v>44</v>
          </cell>
          <cell r="B49">
            <v>44</v>
          </cell>
          <cell r="C49">
            <v>41363</v>
          </cell>
          <cell r="D49" t="str">
            <v>TITAN INDUSTRIES LIMITED, BANGLORE</v>
          </cell>
          <cell r="E49" t="str">
            <v>Borivilli, Mumbai</v>
          </cell>
          <cell r="F49">
            <v>26</v>
          </cell>
          <cell r="G49" t="str">
            <v>18th March 2013</v>
          </cell>
          <cell r="H49" t="str">
            <v>"Grooming attire and personality development"</v>
          </cell>
          <cell r="I49" t="str">
            <v>participant(s)</v>
          </cell>
          <cell r="J49">
            <v>26</v>
          </cell>
          <cell r="K49">
            <v>500</v>
          </cell>
          <cell r="L49" t="str">
            <v>-</v>
          </cell>
          <cell r="M49">
            <v>0</v>
          </cell>
          <cell r="N49" t="str">
            <v>-</v>
          </cell>
          <cell r="O49">
            <v>0</v>
          </cell>
          <cell r="P49">
            <v>13000</v>
          </cell>
          <cell r="Q49">
            <v>1560</v>
          </cell>
          <cell r="R49">
            <v>31</v>
          </cell>
          <cell r="S49">
            <v>16</v>
          </cell>
          <cell r="T49">
            <v>1607</v>
          </cell>
          <cell r="U49">
            <v>14607</v>
          </cell>
          <cell r="V49" t="str">
            <v>Borivilli, Mumbai on "Grooming attire and personality development" for 26 participant(s) Session for</v>
          </cell>
          <cell r="W49" t="str">
            <v>26 Trainees on dtd. 18th March 2013 .</v>
          </cell>
          <cell r="Y49" t="str">
            <v>Sabeena Bhalla.</v>
          </cell>
          <cell r="AA49" t="str">
            <v>.</v>
          </cell>
          <cell r="AG49" t="str">
            <v>22.3.2013</v>
          </cell>
        </row>
        <row r="50">
          <cell r="A50">
            <v>45</v>
          </cell>
          <cell r="B50">
            <v>45</v>
          </cell>
          <cell r="C50">
            <v>41363</v>
          </cell>
          <cell r="D50" t="str">
            <v>TITAN INDUSTRIES LIMITED, BANGLORE</v>
          </cell>
          <cell r="E50" t="str">
            <v>Adyar, Chennai</v>
          </cell>
          <cell r="F50">
            <v>8</v>
          </cell>
          <cell r="G50" t="str">
            <v>19th March 2013</v>
          </cell>
          <cell r="H50" t="str">
            <v>"Grooming attire and personality development"</v>
          </cell>
          <cell r="I50" t="str">
            <v>participant(s)</v>
          </cell>
          <cell r="J50">
            <v>15</v>
          </cell>
          <cell r="K50">
            <v>500</v>
          </cell>
          <cell r="L50" t="str">
            <v>-</v>
          </cell>
          <cell r="M50">
            <v>0</v>
          </cell>
          <cell r="N50" t="str">
            <v>-</v>
          </cell>
          <cell r="O50">
            <v>0</v>
          </cell>
          <cell r="P50">
            <v>7500</v>
          </cell>
          <cell r="Q50">
            <v>900</v>
          </cell>
          <cell r="R50">
            <v>18</v>
          </cell>
          <cell r="S50">
            <v>9</v>
          </cell>
          <cell r="T50">
            <v>927</v>
          </cell>
          <cell r="U50">
            <v>8427</v>
          </cell>
          <cell r="V50" t="str">
            <v>Adyar, Chennai on "Grooming attire and personality development" for 15 participant(s) Session for</v>
          </cell>
          <cell r="W50" t="str">
            <v>8 Trainees on dtd. 19th March 2013 .</v>
          </cell>
          <cell r="Y50" t="str">
            <v>Nivea</v>
          </cell>
          <cell r="AA50" t="str">
            <v>.</v>
          </cell>
          <cell r="AG50" t="str">
            <v>25.3.2013</v>
          </cell>
        </row>
        <row r="51">
          <cell r="A51">
            <v>46</v>
          </cell>
          <cell r="B51">
            <v>46</v>
          </cell>
          <cell r="C51">
            <v>41363</v>
          </cell>
          <cell r="D51" t="str">
            <v>TITAN INDUSTRIES LIMITED, BANGLORE</v>
          </cell>
          <cell r="E51" t="str">
            <v>Borivilli, Mumbai</v>
          </cell>
          <cell r="F51">
            <v>20</v>
          </cell>
          <cell r="G51" t="str">
            <v>19th March 2013</v>
          </cell>
          <cell r="H51" t="str">
            <v>"Grooming attire and personality development"</v>
          </cell>
          <cell r="I51" t="str">
            <v>participant(s)</v>
          </cell>
          <cell r="J51">
            <v>20</v>
          </cell>
          <cell r="K51">
            <v>500</v>
          </cell>
          <cell r="L51" t="str">
            <v>-</v>
          </cell>
          <cell r="M51">
            <v>0</v>
          </cell>
          <cell r="N51" t="str">
            <v>-</v>
          </cell>
          <cell r="O51">
            <v>0</v>
          </cell>
          <cell r="P51">
            <v>10000</v>
          </cell>
          <cell r="Q51">
            <v>1200</v>
          </cell>
          <cell r="R51">
            <v>24</v>
          </cell>
          <cell r="S51">
            <v>12</v>
          </cell>
          <cell r="T51">
            <v>1236</v>
          </cell>
          <cell r="U51">
            <v>11236</v>
          </cell>
          <cell r="V51" t="str">
            <v>Borivilli, Mumbai on "Grooming attire and personality development" for 20 participant(s) Session for</v>
          </cell>
          <cell r="W51" t="str">
            <v>20 Trainees on dtd. 19th March 2013 .</v>
          </cell>
          <cell r="Y51" t="str">
            <v>Sabeena Bhalla.</v>
          </cell>
          <cell r="AA51" t="str">
            <v>.</v>
          </cell>
          <cell r="AG51" t="str">
            <v>26.3.2013</v>
          </cell>
        </row>
        <row r="52">
          <cell r="A52">
            <v>47</v>
          </cell>
          <cell r="B52">
            <v>47</v>
          </cell>
          <cell r="C52">
            <v>41363</v>
          </cell>
          <cell r="D52" t="str">
            <v>TITAN INDUSTRIES LIMITED, BANGLORE</v>
          </cell>
          <cell r="E52" t="str">
            <v>Turner Road., Mumbai</v>
          </cell>
          <cell r="F52">
            <v>20</v>
          </cell>
          <cell r="G52" t="str">
            <v>20th March 2013</v>
          </cell>
          <cell r="H52" t="str">
            <v>"Grooming attire and personality development"</v>
          </cell>
          <cell r="I52" t="str">
            <v>participant(s)</v>
          </cell>
          <cell r="J52">
            <v>20</v>
          </cell>
          <cell r="K52">
            <v>500</v>
          </cell>
          <cell r="L52" t="str">
            <v>-</v>
          </cell>
          <cell r="M52">
            <v>0</v>
          </cell>
          <cell r="N52" t="str">
            <v>-</v>
          </cell>
          <cell r="O52">
            <v>0</v>
          </cell>
          <cell r="P52">
            <v>10000</v>
          </cell>
          <cell r="Q52">
            <v>1200</v>
          </cell>
          <cell r="R52">
            <v>24</v>
          </cell>
          <cell r="S52">
            <v>12</v>
          </cell>
          <cell r="T52">
            <v>1236</v>
          </cell>
          <cell r="U52">
            <v>11236</v>
          </cell>
          <cell r="V52" t="str">
            <v>Turner Road., Mumbai on "Grooming attire and personality development" for 20 participant(s) Session for</v>
          </cell>
          <cell r="W52" t="str">
            <v>20 Trainees on dtd. 20th March 2013 .</v>
          </cell>
          <cell r="Y52" t="str">
            <v>Sabeena Bhalla.</v>
          </cell>
          <cell r="AA52" t="str">
            <v>.</v>
          </cell>
          <cell r="AG52" t="str">
            <v>28.03.2013</v>
          </cell>
        </row>
        <row r="53">
          <cell r="A53">
            <v>48</v>
          </cell>
          <cell r="B53">
            <v>48</v>
          </cell>
          <cell r="C53">
            <v>41363</v>
          </cell>
          <cell r="D53" t="str">
            <v>TITAN INDUSTRIES LIMITED, BANGLORE</v>
          </cell>
          <cell r="E53" t="str">
            <v>Turner Road., Mumbai</v>
          </cell>
          <cell r="F53">
            <v>20</v>
          </cell>
          <cell r="G53" t="str">
            <v>21st March 2013</v>
          </cell>
          <cell r="H53" t="str">
            <v>"Grooming attire and personality development"</v>
          </cell>
          <cell r="I53" t="str">
            <v>participant(s)</v>
          </cell>
          <cell r="J53">
            <v>20</v>
          </cell>
          <cell r="K53">
            <v>500</v>
          </cell>
          <cell r="L53" t="str">
            <v>-</v>
          </cell>
          <cell r="M53">
            <v>0</v>
          </cell>
          <cell r="N53" t="str">
            <v>-</v>
          </cell>
          <cell r="O53">
            <v>0</v>
          </cell>
          <cell r="P53">
            <v>10000</v>
          </cell>
          <cell r="Q53">
            <v>1200</v>
          </cell>
          <cell r="R53">
            <v>24</v>
          </cell>
          <cell r="S53">
            <v>12</v>
          </cell>
          <cell r="T53">
            <v>1236</v>
          </cell>
          <cell r="U53">
            <v>11236</v>
          </cell>
          <cell r="V53" t="str">
            <v>Turner Road., Mumbai on "Grooming attire and personality development" for 20 participant(s) Session for</v>
          </cell>
          <cell r="W53" t="str">
            <v>20 Trainees on dtd. 21st March 2013 .</v>
          </cell>
          <cell r="Y53" t="str">
            <v>Sabeena Bhalla.</v>
          </cell>
          <cell r="AA53" t="str">
            <v>.</v>
          </cell>
          <cell r="AG53" t="str">
            <v>22.03.2013</v>
          </cell>
        </row>
        <row r="54">
          <cell r="A54">
            <v>49</v>
          </cell>
          <cell r="B54">
            <v>49</v>
          </cell>
          <cell r="C54">
            <v>41363</v>
          </cell>
          <cell r="D54" t="str">
            <v>TITAN INDUSTRIES LIMITED, BANGLORE</v>
          </cell>
          <cell r="E54" t="str">
            <v>JM Road, Pune</v>
          </cell>
          <cell r="F54">
            <v>22</v>
          </cell>
          <cell r="G54" t="str">
            <v>22nd March 2013</v>
          </cell>
          <cell r="H54" t="str">
            <v>"Grooming attire and personality development"</v>
          </cell>
          <cell r="I54" t="str">
            <v>participant(s)</v>
          </cell>
          <cell r="J54">
            <v>22</v>
          </cell>
          <cell r="K54">
            <v>500</v>
          </cell>
          <cell r="L54" t="str">
            <v>-</v>
          </cell>
          <cell r="M54">
            <v>0</v>
          </cell>
          <cell r="N54" t="str">
            <v>-</v>
          </cell>
          <cell r="O54">
            <v>0</v>
          </cell>
          <cell r="P54">
            <v>11000</v>
          </cell>
          <cell r="Q54">
            <v>1320</v>
          </cell>
          <cell r="R54">
            <v>26</v>
          </cell>
          <cell r="S54">
            <v>13</v>
          </cell>
          <cell r="T54">
            <v>1359</v>
          </cell>
          <cell r="U54">
            <v>12359</v>
          </cell>
          <cell r="V54" t="str">
            <v>JM Road, Pune on "Grooming attire and personality development" for 22 participant(s) Session for</v>
          </cell>
          <cell r="W54" t="str">
            <v>22 Trainees on dtd. 22nd March 2013 .</v>
          </cell>
          <cell r="Y54" t="str">
            <v>Neelima Grover</v>
          </cell>
          <cell r="AA54" t="str">
            <v>.</v>
          </cell>
          <cell r="AG54" t="str">
            <v>25.03.2013</v>
          </cell>
        </row>
        <row r="55">
          <cell r="A55">
            <v>50</v>
          </cell>
          <cell r="B55">
            <v>50</v>
          </cell>
          <cell r="C55">
            <v>41363</v>
          </cell>
          <cell r="D55" t="str">
            <v>TITAN INDUSTRIES LIMITED, BANGLORE</v>
          </cell>
          <cell r="E55" t="str">
            <v>Churchgate, Mumbai</v>
          </cell>
          <cell r="F55">
            <v>14</v>
          </cell>
          <cell r="G55" t="str">
            <v>22nd March 2013</v>
          </cell>
          <cell r="H55" t="str">
            <v>"Grooming attire and personality development"</v>
          </cell>
          <cell r="I55" t="str">
            <v>participant(s)</v>
          </cell>
          <cell r="J55">
            <v>15</v>
          </cell>
          <cell r="K55">
            <v>500</v>
          </cell>
          <cell r="L55" t="str">
            <v>-</v>
          </cell>
          <cell r="M55">
            <v>0</v>
          </cell>
          <cell r="N55" t="str">
            <v>-</v>
          </cell>
          <cell r="O55">
            <v>0</v>
          </cell>
          <cell r="P55">
            <v>7500</v>
          </cell>
          <cell r="Q55">
            <v>900</v>
          </cell>
          <cell r="R55">
            <v>18</v>
          </cell>
          <cell r="S55">
            <v>9</v>
          </cell>
          <cell r="T55">
            <v>927</v>
          </cell>
          <cell r="U55">
            <v>8427</v>
          </cell>
          <cell r="V55" t="str">
            <v>Churchgate, Mumbai on "Grooming attire and personality development" for 15 participant(s) Session for</v>
          </cell>
          <cell r="W55" t="str">
            <v>14 Trainees on dtd. 22nd March 2013 .</v>
          </cell>
          <cell r="Y55" t="str">
            <v>Sabeena Bhalla.</v>
          </cell>
          <cell r="AA55" t="str">
            <v>.</v>
          </cell>
          <cell r="AG55" t="str">
            <v>25.03.2013</v>
          </cell>
        </row>
        <row r="56">
          <cell r="A56">
            <v>51</v>
          </cell>
          <cell r="B56">
            <v>51</v>
          </cell>
          <cell r="C56">
            <v>41363</v>
          </cell>
          <cell r="D56" t="str">
            <v>TITAN INDUSTRIES LIMITED, BANGLORE</v>
          </cell>
          <cell r="E56" t="str">
            <v>BG Road, Pune</v>
          </cell>
          <cell r="F56">
            <v>34</v>
          </cell>
          <cell r="G56" t="str">
            <v>25th March 2013</v>
          </cell>
          <cell r="H56" t="str">
            <v>"Grooming attire and personality development"</v>
          </cell>
          <cell r="I56" t="str">
            <v>participant(s)</v>
          </cell>
          <cell r="J56">
            <v>34</v>
          </cell>
          <cell r="K56">
            <v>500</v>
          </cell>
          <cell r="L56" t="str">
            <v>-</v>
          </cell>
          <cell r="M56">
            <v>0</v>
          </cell>
          <cell r="N56" t="str">
            <v>-</v>
          </cell>
          <cell r="O56">
            <v>0</v>
          </cell>
          <cell r="P56">
            <v>17000</v>
          </cell>
          <cell r="Q56">
            <v>2040</v>
          </cell>
          <cell r="R56">
            <v>41</v>
          </cell>
          <cell r="S56">
            <v>20</v>
          </cell>
          <cell r="T56">
            <v>2101</v>
          </cell>
          <cell r="U56">
            <v>19101</v>
          </cell>
          <cell r="V56" t="str">
            <v>BG Road, Pune on "Grooming attire and personality development" for 34 participant(s) Session for</v>
          </cell>
          <cell r="W56" t="str">
            <v>34 Trainees on dtd. 25th March 2013 .</v>
          </cell>
          <cell r="Y56" t="str">
            <v>Neelima Grover</v>
          </cell>
          <cell r="AA56" t="str">
            <v>.</v>
          </cell>
          <cell r="AG56" t="str">
            <v>26.03.2013</v>
          </cell>
        </row>
        <row r="57">
          <cell r="A57">
            <v>52</v>
          </cell>
          <cell r="B57">
            <v>52</v>
          </cell>
          <cell r="C57">
            <v>41363</v>
          </cell>
          <cell r="D57" t="str">
            <v>TITAN INDUSTRIES LIMITED, BANGLORE</v>
          </cell>
          <cell r="E57" t="str">
            <v>T.Nagar, Chennai</v>
          </cell>
          <cell r="F57">
            <v>30</v>
          </cell>
          <cell r="G57" t="str">
            <v>25th March 2013</v>
          </cell>
          <cell r="H57" t="str">
            <v>"Grooming attire and personality development"</v>
          </cell>
          <cell r="I57" t="str">
            <v>participant(s)</v>
          </cell>
          <cell r="J57">
            <v>30</v>
          </cell>
          <cell r="K57">
            <v>500</v>
          </cell>
          <cell r="L57" t="str">
            <v>-</v>
          </cell>
          <cell r="M57">
            <v>0</v>
          </cell>
          <cell r="N57" t="str">
            <v>-</v>
          </cell>
          <cell r="O57">
            <v>0</v>
          </cell>
          <cell r="P57">
            <v>15000</v>
          </cell>
          <cell r="Q57">
            <v>1800</v>
          </cell>
          <cell r="R57">
            <v>36</v>
          </cell>
          <cell r="S57">
            <v>18</v>
          </cell>
          <cell r="T57">
            <v>1854</v>
          </cell>
          <cell r="U57">
            <v>16854</v>
          </cell>
          <cell r="V57" t="str">
            <v>T.Nagar, Chennai on "Grooming attire and personality development" for 30 participant(s) Session for</v>
          </cell>
          <cell r="W57" t="str">
            <v>30 Trainees on dtd. 25th March 2013 .</v>
          </cell>
          <cell r="Y57" t="str">
            <v>Nivea</v>
          </cell>
          <cell r="AA57" t="str">
            <v>.</v>
          </cell>
          <cell r="AG57" t="str">
            <v>28.03.2013</v>
          </cell>
        </row>
        <row r="58">
          <cell r="A58">
            <v>53</v>
          </cell>
          <cell r="B58">
            <v>53</v>
          </cell>
          <cell r="C58">
            <v>41363</v>
          </cell>
          <cell r="D58" t="str">
            <v>TITAN INDUSTRIES LIMITED, BANGLORE</v>
          </cell>
          <cell r="E58" t="str">
            <v>Chembur, Mumbai</v>
          </cell>
          <cell r="F58">
            <v>15</v>
          </cell>
          <cell r="G58" t="str">
            <v>25th March 2013</v>
          </cell>
          <cell r="H58" t="str">
            <v>"Grooming attire and personality development"</v>
          </cell>
          <cell r="I58" t="str">
            <v>participant(s)</v>
          </cell>
          <cell r="J58">
            <v>15</v>
          </cell>
          <cell r="K58">
            <v>500</v>
          </cell>
          <cell r="L58" t="str">
            <v>-</v>
          </cell>
          <cell r="M58">
            <v>0</v>
          </cell>
          <cell r="N58" t="str">
            <v>-</v>
          </cell>
          <cell r="O58">
            <v>0</v>
          </cell>
          <cell r="P58">
            <v>7500</v>
          </cell>
          <cell r="Q58">
            <v>900</v>
          </cell>
          <cell r="R58">
            <v>18</v>
          </cell>
          <cell r="S58">
            <v>9</v>
          </cell>
          <cell r="T58">
            <v>927</v>
          </cell>
          <cell r="U58">
            <v>8427</v>
          </cell>
          <cell r="V58" t="str">
            <v>Chembur, Mumbai on "Grooming attire and personality development" for 15 participant(s) Session for</v>
          </cell>
          <cell r="W58" t="str">
            <v>15 Trainees on dtd. 25th March 2013 .</v>
          </cell>
          <cell r="Y58" t="str">
            <v>Sabeena Bhalla.</v>
          </cell>
          <cell r="AA58" t="str">
            <v>.</v>
          </cell>
          <cell r="AG58" t="str">
            <v>29.03.2013</v>
          </cell>
        </row>
        <row r="59">
          <cell r="A59">
            <v>54</v>
          </cell>
          <cell r="B59">
            <v>54</v>
          </cell>
          <cell r="C59">
            <v>41363</v>
          </cell>
          <cell r="D59" t="str">
            <v>TITAN INDUSTRIES LIMITED, BANGLORE</v>
          </cell>
          <cell r="E59" t="str">
            <v>BG Road, Pune</v>
          </cell>
          <cell r="F59">
            <v>33</v>
          </cell>
          <cell r="G59" t="str">
            <v>26th March 2013</v>
          </cell>
          <cell r="H59" t="str">
            <v>"Grooming attire and personality development"</v>
          </cell>
          <cell r="I59" t="str">
            <v>participant(s)</v>
          </cell>
          <cell r="J59">
            <v>33</v>
          </cell>
          <cell r="K59">
            <v>500</v>
          </cell>
          <cell r="L59" t="str">
            <v>-</v>
          </cell>
          <cell r="M59">
            <v>0</v>
          </cell>
          <cell r="N59" t="str">
            <v>-</v>
          </cell>
          <cell r="O59">
            <v>0</v>
          </cell>
          <cell r="P59">
            <v>16500</v>
          </cell>
          <cell r="Q59">
            <v>1980</v>
          </cell>
          <cell r="R59">
            <v>40</v>
          </cell>
          <cell r="S59">
            <v>20</v>
          </cell>
          <cell r="T59">
            <v>2040</v>
          </cell>
          <cell r="U59">
            <v>18540</v>
          </cell>
          <cell r="V59" t="str">
            <v>BG Road, Pune on "Grooming attire and personality development" for 33 participant(s) Session for</v>
          </cell>
          <cell r="W59" t="str">
            <v>33 Trainees on dtd. 26th March 2013 .</v>
          </cell>
          <cell r="Y59" t="str">
            <v>Neelima Grover</v>
          </cell>
          <cell r="AA59" t="str">
            <v>.</v>
          </cell>
          <cell r="AG59" t="str">
            <v>14.03.2013</v>
          </cell>
        </row>
        <row r="60">
          <cell r="A60">
            <v>55</v>
          </cell>
          <cell r="B60">
            <v>55</v>
          </cell>
          <cell r="C60">
            <v>41363</v>
          </cell>
          <cell r="D60" t="str">
            <v>TITAN INDUSTRIES LIMITED, BANGLORE</v>
          </cell>
          <cell r="E60" t="str">
            <v>T.Nagar, Chennai</v>
          </cell>
          <cell r="F60">
            <v>16</v>
          </cell>
          <cell r="G60" t="str">
            <v>26th March 2013</v>
          </cell>
          <cell r="H60" t="str">
            <v>"Grooming attire and personality development"</v>
          </cell>
          <cell r="I60" t="str">
            <v>participant(s)</v>
          </cell>
          <cell r="J60">
            <v>16</v>
          </cell>
          <cell r="K60">
            <v>500</v>
          </cell>
          <cell r="L60" t="str">
            <v>-</v>
          </cell>
          <cell r="M60">
            <v>0</v>
          </cell>
          <cell r="N60" t="str">
            <v>-</v>
          </cell>
          <cell r="O60">
            <v>0</v>
          </cell>
          <cell r="P60">
            <v>8000</v>
          </cell>
          <cell r="Q60">
            <v>960</v>
          </cell>
          <cell r="R60">
            <v>19</v>
          </cell>
          <cell r="S60">
            <v>10</v>
          </cell>
          <cell r="T60">
            <v>989</v>
          </cell>
          <cell r="U60">
            <v>8989</v>
          </cell>
          <cell r="V60" t="str">
            <v>T.Nagar, Chennai on "Grooming attire and personality development" for 16 participant(s) Session for</v>
          </cell>
          <cell r="W60" t="str">
            <v>16 Trainees on dtd. 26th March 2013 .</v>
          </cell>
          <cell r="Y60" t="str">
            <v>Nivea</v>
          </cell>
          <cell r="AA60" t="str">
            <v>.</v>
          </cell>
          <cell r="AG60" t="str">
            <v>15.03.2013</v>
          </cell>
        </row>
        <row r="61">
          <cell r="A61">
            <v>56</v>
          </cell>
          <cell r="B61">
            <v>56</v>
          </cell>
          <cell r="C61">
            <v>41363</v>
          </cell>
          <cell r="D61" t="str">
            <v>TITAN INDUSTRIES LIMITED, BANGLORE</v>
          </cell>
          <cell r="E61" t="str">
            <v>Ghatkopar, Mumbai</v>
          </cell>
          <cell r="F61">
            <v>19</v>
          </cell>
          <cell r="G61" t="str">
            <v>26th March 2013</v>
          </cell>
          <cell r="H61" t="str">
            <v>"Grooming attire and personality development"</v>
          </cell>
          <cell r="I61" t="str">
            <v>participant(s)</v>
          </cell>
          <cell r="J61">
            <v>19</v>
          </cell>
          <cell r="K61">
            <v>500</v>
          </cell>
          <cell r="L61" t="str">
            <v>-</v>
          </cell>
          <cell r="M61">
            <v>0</v>
          </cell>
          <cell r="N61" t="str">
            <v>-</v>
          </cell>
          <cell r="O61">
            <v>0</v>
          </cell>
          <cell r="P61">
            <v>9500</v>
          </cell>
          <cell r="Q61">
            <v>1140</v>
          </cell>
          <cell r="R61">
            <v>23</v>
          </cell>
          <cell r="S61">
            <v>11</v>
          </cell>
          <cell r="T61">
            <v>1174</v>
          </cell>
          <cell r="U61">
            <v>10674</v>
          </cell>
          <cell r="V61" t="str">
            <v>Ghatkopar, Mumbai on "Grooming attire and personality development" for 19 participant(s) Session for</v>
          </cell>
          <cell r="W61" t="str">
            <v>19 Trainees on dtd. 26th March 2013 .</v>
          </cell>
          <cell r="Y61" t="str">
            <v>Sabeena Bhalla.</v>
          </cell>
          <cell r="AA61" t="str">
            <v>.</v>
          </cell>
          <cell r="AG61" t="str">
            <v>16.03.2013</v>
          </cell>
        </row>
        <row r="62">
          <cell r="A62">
            <v>57</v>
          </cell>
          <cell r="B62">
            <v>57</v>
          </cell>
          <cell r="C62">
            <v>41363</v>
          </cell>
          <cell r="D62" t="str">
            <v>TITAN INDUSTRIES LIMITED, BANGLORE</v>
          </cell>
          <cell r="E62" t="str">
            <v>Vashi, Mumbai</v>
          </cell>
          <cell r="F62">
            <v>21</v>
          </cell>
          <cell r="G62" t="str">
            <v>28th March 2013</v>
          </cell>
          <cell r="H62" t="str">
            <v>"Grooming attire and personality development"</v>
          </cell>
          <cell r="I62" t="str">
            <v>participant(s)</v>
          </cell>
          <cell r="J62">
            <v>21</v>
          </cell>
          <cell r="K62">
            <v>500</v>
          </cell>
          <cell r="L62" t="str">
            <v>-</v>
          </cell>
          <cell r="M62">
            <v>0</v>
          </cell>
          <cell r="N62" t="str">
            <v>-</v>
          </cell>
          <cell r="O62">
            <v>0</v>
          </cell>
          <cell r="P62">
            <v>10500</v>
          </cell>
          <cell r="Q62">
            <v>1260</v>
          </cell>
          <cell r="R62">
            <v>25</v>
          </cell>
          <cell r="S62">
            <v>13</v>
          </cell>
          <cell r="T62">
            <v>1298</v>
          </cell>
          <cell r="U62">
            <v>11798</v>
          </cell>
          <cell r="V62" t="str">
            <v>Vashi, Mumbai on "Grooming attire and personality development" for 21 participant(s) Session for</v>
          </cell>
          <cell r="W62" t="str">
            <v>21 Trainees on dtd. 28th March 2013 .</v>
          </cell>
          <cell r="Y62" t="str">
            <v>Sabeena Bhalla.</v>
          </cell>
          <cell r="AA62" t="str">
            <v>.</v>
          </cell>
        </row>
        <row r="63">
          <cell r="A63">
            <v>58</v>
          </cell>
          <cell r="B63">
            <v>58</v>
          </cell>
          <cell r="C63">
            <v>41363</v>
          </cell>
          <cell r="D63" t="str">
            <v>TITAN INDUSTRIES LIMITED, BANGLORE</v>
          </cell>
          <cell r="E63" t="str">
            <v>Pimpri, Pune</v>
          </cell>
          <cell r="F63">
            <v>16</v>
          </cell>
          <cell r="G63" t="str">
            <v>28th March 2013</v>
          </cell>
          <cell r="H63" t="str">
            <v>"Grooming attire and personality development"</v>
          </cell>
          <cell r="I63" t="str">
            <v>participant(s)</v>
          </cell>
          <cell r="J63">
            <v>16</v>
          </cell>
          <cell r="K63">
            <v>500</v>
          </cell>
          <cell r="L63" t="str">
            <v>-</v>
          </cell>
          <cell r="M63">
            <v>0</v>
          </cell>
          <cell r="N63" t="str">
            <v>-</v>
          </cell>
          <cell r="O63">
            <v>0</v>
          </cell>
          <cell r="P63">
            <v>8000</v>
          </cell>
          <cell r="Q63">
            <v>960</v>
          </cell>
          <cell r="R63">
            <v>19</v>
          </cell>
          <cell r="S63">
            <v>10</v>
          </cell>
          <cell r="T63">
            <v>989</v>
          </cell>
          <cell r="U63">
            <v>8989</v>
          </cell>
          <cell r="V63" t="str">
            <v>Pimpri, Pune on "Grooming attire and personality development" for 16 participant(s) Session for</v>
          </cell>
          <cell r="W63" t="str">
            <v>16 Trainees on dtd. 28th March 2013 .</v>
          </cell>
          <cell r="Y63" t="str">
            <v>Neelima Grover</v>
          </cell>
          <cell r="AA63" t="str">
            <v>.</v>
          </cell>
        </row>
        <row r="64">
          <cell r="A64">
            <v>59</v>
          </cell>
          <cell r="B64">
            <v>59</v>
          </cell>
          <cell r="C64">
            <v>41363</v>
          </cell>
          <cell r="D64" t="str">
            <v>TITAN INDUSTRIES LIMITED, BANGLORE</v>
          </cell>
          <cell r="E64" t="str">
            <v>Cathedral Road, Chennai</v>
          </cell>
          <cell r="F64">
            <v>24</v>
          </cell>
          <cell r="G64" t="str">
            <v>28th March 2013</v>
          </cell>
          <cell r="H64" t="str">
            <v>"Grooming attire and personality development"</v>
          </cell>
          <cell r="I64" t="str">
            <v>participant(s)</v>
          </cell>
          <cell r="J64">
            <v>24</v>
          </cell>
          <cell r="K64">
            <v>500</v>
          </cell>
          <cell r="L64" t="str">
            <v>-</v>
          </cell>
          <cell r="M64">
            <v>0</v>
          </cell>
          <cell r="N64" t="str">
            <v>-</v>
          </cell>
          <cell r="O64">
            <v>0</v>
          </cell>
          <cell r="P64">
            <v>12000</v>
          </cell>
          <cell r="Q64">
            <v>1440</v>
          </cell>
          <cell r="R64">
            <v>29</v>
          </cell>
          <cell r="S64">
            <v>14</v>
          </cell>
          <cell r="T64">
            <v>1483</v>
          </cell>
          <cell r="U64">
            <v>13483</v>
          </cell>
          <cell r="V64" t="str">
            <v>Cathedral Road, Chennai on "Grooming attire and personality development" for 24 participant(s) Session for</v>
          </cell>
          <cell r="W64" t="str">
            <v>24 Trainees on dtd. 28th March 2013 .</v>
          </cell>
          <cell r="Y64" t="str">
            <v>Nivea</v>
          </cell>
          <cell r="AA64" t="str">
            <v>.</v>
          </cell>
        </row>
        <row r="65">
          <cell r="A65">
            <v>60</v>
          </cell>
          <cell r="B65">
            <v>60</v>
          </cell>
          <cell r="C65">
            <v>41363</v>
          </cell>
          <cell r="D65" t="str">
            <v>TITAN INDUSTRIES LIMITED, BANGLORE</v>
          </cell>
          <cell r="E65" t="str">
            <v>Lower Parel, Mumbai</v>
          </cell>
          <cell r="F65">
            <v>16</v>
          </cell>
          <cell r="G65" t="str">
            <v>29th March 2013</v>
          </cell>
          <cell r="H65" t="str">
            <v>"Grooming attire and personality development"</v>
          </cell>
          <cell r="I65" t="str">
            <v>participant(s)</v>
          </cell>
          <cell r="J65">
            <v>16</v>
          </cell>
          <cell r="K65">
            <v>500</v>
          </cell>
          <cell r="L65" t="str">
            <v>-</v>
          </cell>
          <cell r="M65">
            <v>0</v>
          </cell>
          <cell r="N65" t="str">
            <v>-</v>
          </cell>
          <cell r="O65">
            <v>0</v>
          </cell>
          <cell r="P65">
            <v>8000</v>
          </cell>
          <cell r="Q65">
            <v>960</v>
          </cell>
          <cell r="R65">
            <v>19</v>
          </cell>
          <cell r="S65">
            <v>10</v>
          </cell>
          <cell r="T65">
            <v>989</v>
          </cell>
          <cell r="U65">
            <v>8989</v>
          </cell>
          <cell r="V65" t="str">
            <v>Lower Parel, Mumbai on "Grooming attire and personality development" for 16 participant(s) Session for</v>
          </cell>
          <cell r="W65" t="str">
            <v>16 Trainees on dtd. 29th March 2013 .</v>
          </cell>
          <cell r="Y65" t="str">
            <v>Sabeena Bhalla.</v>
          </cell>
          <cell r="AA65" t="str">
            <v>.</v>
          </cell>
        </row>
        <row r="66">
          <cell r="A66">
            <v>61</v>
          </cell>
          <cell r="B66">
            <v>61</v>
          </cell>
          <cell r="C66">
            <v>41363</v>
          </cell>
          <cell r="D66" t="str">
            <v>TITAN INDUSTRIES LIMITED, BANGLORE</v>
          </cell>
          <cell r="E66" t="str">
            <v>Pimpri, Pune</v>
          </cell>
          <cell r="F66">
            <v>15</v>
          </cell>
          <cell r="G66" t="str">
            <v>29th March 2013</v>
          </cell>
          <cell r="H66" t="str">
            <v>"Grooming attire and personality development"</v>
          </cell>
          <cell r="I66" t="str">
            <v>participant(s)</v>
          </cell>
          <cell r="J66">
            <v>15</v>
          </cell>
          <cell r="K66">
            <v>500</v>
          </cell>
          <cell r="L66" t="str">
            <v>-</v>
          </cell>
          <cell r="M66">
            <v>0</v>
          </cell>
          <cell r="N66" t="str">
            <v>-</v>
          </cell>
          <cell r="O66">
            <v>0</v>
          </cell>
          <cell r="P66">
            <v>7500</v>
          </cell>
          <cell r="Q66">
            <v>900</v>
          </cell>
          <cell r="R66">
            <v>18</v>
          </cell>
          <cell r="S66">
            <v>9</v>
          </cell>
          <cell r="T66">
            <v>927</v>
          </cell>
          <cell r="U66">
            <v>8427</v>
          </cell>
          <cell r="V66" t="str">
            <v>Pimpri, Pune on "Grooming attire and personality development" for 15 participant(s) Session for</v>
          </cell>
          <cell r="W66" t="str">
            <v>15 Trainees on dtd. 29th March 2013 .</v>
          </cell>
          <cell r="Y66" t="str">
            <v>Neelima Grover</v>
          </cell>
          <cell r="AA66" t="str">
            <v>.</v>
          </cell>
        </row>
        <row r="67">
          <cell r="A67">
            <v>62</v>
          </cell>
          <cell r="B67">
            <v>62</v>
          </cell>
          <cell r="C67">
            <v>41363</v>
          </cell>
          <cell r="D67" t="str">
            <v>TITAN INDUSTRIES LIMITED, BANGLORE</v>
          </cell>
          <cell r="E67" t="str">
            <v>Chrompet, Chennai</v>
          </cell>
          <cell r="F67">
            <v>13</v>
          </cell>
          <cell r="G67" t="str">
            <v>29th March 2013</v>
          </cell>
          <cell r="H67" t="str">
            <v>"Grooming attire and personality development"</v>
          </cell>
          <cell r="I67" t="str">
            <v>participant(s)</v>
          </cell>
          <cell r="J67">
            <v>15</v>
          </cell>
          <cell r="K67">
            <v>500</v>
          </cell>
          <cell r="L67" t="str">
            <v>-</v>
          </cell>
          <cell r="M67">
            <v>0</v>
          </cell>
          <cell r="N67" t="str">
            <v>-</v>
          </cell>
          <cell r="O67">
            <v>0</v>
          </cell>
          <cell r="P67">
            <v>7500</v>
          </cell>
          <cell r="Q67">
            <v>900</v>
          </cell>
          <cell r="R67">
            <v>18</v>
          </cell>
          <cell r="S67">
            <v>9</v>
          </cell>
          <cell r="T67">
            <v>927</v>
          </cell>
          <cell r="U67">
            <v>8427</v>
          </cell>
          <cell r="V67" t="str">
            <v>Chrompet, Chennai on "Grooming attire and personality development" for 15 participant(s) Session for</v>
          </cell>
          <cell r="W67" t="str">
            <v>13 Trainees on dtd. 29th March 2013 .</v>
          </cell>
          <cell r="Y67" t="str">
            <v>Nivea</v>
          </cell>
          <cell r="AA67" t="str">
            <v>.</v>
          </cell>
        </row>
        <row r="68">
          <cell r="A68">
            <v>63</v>
          </cell>
          <cell r="B68">
            <v>63</v>
          </cell>
          <cell r="C68">
            <v>41363</v>
          </cell>
          <cell r="D68" t="str">
            <v>TITAN INDUSTRIES LIMITED, BANGLORE</v>
          </cell>
          <cell r="E68" t="str">
            <v>Thane, Mumbai</v>
          </cell>
          <cell r="F68">
            <v>16</v>
          </cell>
          <cell r="G68" t="str">
            <v>30th March 2013</v>
          </cell>
          <cell r="H68" t="str">
            <v>"Grooming attire and personality development"</v>
          </cell>
          <cell r="I68" t="str">
            <v>participant(s)</v>
          </cell>
          <cell r="J68">
            <v>16</v>
          </cell>
          <cell r="K68">
            <v>500</v>
          </cell>
          <cell r="L68" t="str">
            <v>-</v>
          </cell>
          <cell r="M68">
            <v>0</v>
          </cell>
          <cell r="N68" t="str">
            <v>-</v>
          </cell>
          <cell r="O68">
            <v>0</v>
          </cell>
          <cell r="P68">
            <v>8000</v>
          </cell>
          <cell r="Q68">
            <v>960</v>
          </cell>
          <cell r="R68">
            <v>19</v>
          </cell>
          <cell r="S68">
            <v>10</v>
          </cell>
          <cell r="T68">
            <v>989</v>
          </cell>
          <cell r="U68">
            <v>8989</v>
          </cell>
          <cell r="V68" t="str">
            <v>Thane, Mumbai on "Grooming attire and personality development" for 16 participant(s) Session for</v>
          </cell>
          <cell r="W68" t="str">
            <v>16 Trainees on dtd. 30th March 2013 .</v>
          </cell>
          <cell r="Y68" t="str">
            <v>Sabeena Bhalla.</v>
          </cell>
          <cell r="AA68" t="str">
            <v>.</v>
          </cell>
        </row>
        <row r="69">
          <cell r="A69">
            <v>64</v>
          </cell>
          <cell r="B69">
            <v>64</v>
          </cell>
          <cell r="C69">
            <v>41363</v>
          </cell>
          <cell r="D69" t="str">
            <v>TITAN INDUSTRIES LIMITED, BANGLORE</v>
          </cell>
          <cell r="E69" t="str">
            <v>Laxmi Road, Pune</v>
          </cell>
          <cell r="F69">
            <v>31</v>
          </cell>
          <cell r="G69" t="str">
            <v>30th March 2013</v>
          </cell>
          <cell r="H69" t="str">
            <v>"Grooming attire and personality development"</v>
          </cell>
          <cell r="I69" t="str">
            <v>participant(s)</v>
          </cell>
          <cell r="J69">
            <v>31</v>
          </cell>
          <cell r="K69">
            <v>500</v>
          </cell>
          <cell r="L69" t="str">
            <v>-</v>
          </cell>
          <cell r="M69">
            <v>0</v>
          </cell>
          <cell r="N69" t="str">
            <v>-</v>
          </cell>
          <cell r="O69">
            <v>0</v>
          </cell>
          <cell r="P69">
            <v>15500</v>
          </cell>
          <cell r="Q69">
            <v>1860</v>
          </cell>
          <cell r="R69">
            <v>37</v>
          </cell>
          <cell r="S69">
            <v>19</v>
          </cell>
          <cell r="T69">
            <v>1916</v>
          </cell>
          <cell r="U69">
            <v>17416</v>
          </cell>
          <cell r="V69" t="str">
            <v>Laxmi Road, Pune on "Grooming attire and personality development" for 31 participant(s) Session for</v>
          </cell>
          <cell r="W69" t="str">
            <v>31 Trainees on dtd. 30th March 2013 .</v>
          </cell>
          <cell r="Y69" t="str">
            <v>Neelima Grover</v>
          </cell>
          <cell r="AA69" t="str">
            <v>.</v>
          </cell>
        </row>
        <row r="70">
          <cell r="A70">
            <v>65</v>
          </cell>
          <cell r="L70" t="str">
            <v>-</v>
          </cell>
          <cell r="M70">
            <v>0</v>
          </cell>
          <cell r="N70" t="str">
            <v>-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 t="str">
            <v xml:space="preserve"> on  for   Session for</v>
          </cell>
          <cell r="W70" t="str">
            <v xml:space="preserve"> Trainees on dtd.  .</v>
          </cell>
          <cell r="AA70" t="str">
            <v>.</v>
          </cell>
        </row>
        <row r="71">
          <cell r="A71">
            <v>66</v>
          </cell>
          <cell r="L71" t="str">
            <v>-</v>
          </cell>
          <cell r="M71">
            <v>0</v>
          </cell>
          <cell r="N71" t="str">
            <v>-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 t="str">
            <v xml:space="preserve"> on  for   Session for</v>
          </cell>
          <cell r="W71" t="str">
            <v xml:space="preserve"> Trainees on dtd.  .</v>
          </cell>
          <cell r="AA71" t="str">
            <v>.</v>
          </cell>
        </row>
        <row r="72">
          <cell r="A72">
            <v>67</v>
          </cell>
          <cell r="L72" t="str">
            <v>-</v>
          </cell>
          <cell r="M72">
            <v>0</v>
          </cell>
          <cell r="N72" t="str">
            <v>-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 t="str">
            <v xml:space="preserve"> on  for   Session for</v>
          </cell>
          <cell r="W72" t="str">
            <v xml:space="preserve"> Trainees on dtd.  .</v>
          </cell>
          <cell r="AA72" t="str">
            <v>.</v>
          </cell>
        </row>
        <row r="73">
          <cell r="A73">
            <v>68</v>
          </cell>
          <cell r="L73" t="str">
            <v>-</v>
          </cell>
          <cell r="M73">
            <v>0</v>
          </cell>
          <cell r="N73" t="str">
            <v>-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 t="str">
            <v xml:space="preserve"> on  for   Session for</v>
          </cell>
          <cell r="W73" t="str">
            <v xml:space="preserve"> Trainees on dtd.  .</v>
          </cell>
          <cell r="AA73" t="str">
            <v>.</v>
          </cell>
        </row>
        <row r="74">
          <cell r="A74">
            <v>69</v>
          </cell>
          <cell r="L74" t="str">
            <v>-</v>
          </cell>
          <cell r="M74">
            <v>0</v>
          </cell>
          <cell r="N74" t="str">
            <v>-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 t="str">
            <v xml:space="preserve"> on  for   Session for</v>
          </cell>
          <cell r="W74" t="str">
            <v xml:space="preserve"> Trainees on dtd.  .</v>
          </cell>
          <cell r="AA74" t="str">
            <v>.</v>
          </cell>
        </row>
        <row r="75">
          <cell r="A75">
            <v>70</v>
          </cell>
          <cell r="L75" t="str">
            <v>-</v>
          </cell>
          <cell r="M75">
            <v>0</v>
          </cell>
          <cell r="N75" t="str">
            <v>-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 t="str">
            <v xml:space="preserve"> on  for   Session for</v>
          </cell>
          <cell r="W75" t="str">
            <v xml:space="preserve"> Trainees on dtd.  .</v>
          </cell>
          <cell r="AA75" t="str">
            <v>.</v>
          </cell>
        </row>
        <row r="76">
          <cell r="A76">
            <v>71</v>
          </cell>
          <cell r="L76" t="str">
            <v>-</v>
          </cell>
          <cell r="M76">
            <v>0</v>
          </cell>
          <cell r="N76" t="str">
            <v>-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 t="str">
            <v xml:space="preserve"> on  for   Session for</v>
          </cell>
          <cell r="W76" t="str">
            <v xml:space="preserve"> Trainees on dtd.  .</v>
          </cell>
          <cell r="AA76" t="str">
            <v>.</v>
          </cell>
        </row>
        <row r="77">
          <cell r="A77">
            <v>72</v>
          </cell>
          <cell r="L77" t="str">
            <v>-</v>
          </cell>
          <cell r="M77">
            <v>0</v>
          </cell>
          <cell r="N77" t="str">
            <v>-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 t="str">
            <v xml:space="preserve"> on  for   Session for</v>
          </cell>
          <cell r="W77" t="str">
            <v xml:space="preserve"> Trainees on dtd.  .</v>
          </cell>
          <cell r="AA77" t="str">
            <v>.</v>
          </cell>
        </row>
        <row r="78">
          <cell r="A78">
            <v>73</v>
          </cell>
          <cell r="L78" t="str">
            <v>-</v>
          </cell>
          <cell r="M78">
            <v>0</v>
          </cell>
          <cell r="N78" t="str">
            <v>-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 t="str">
            <v xml:space="preserve"> on  for   Session for</v>
          </cell>
          <cell r="W78" t="str">
            <v xml:space="preserve"> Trainees on dtd.  .</v>
          </cell>
          <cell r="AA78" t="str">
            <v>.</v>
          </cell>
        </row>
        <row r="79">
          <cell r="A79">
            <v>74</v>
          </cell>
          <cell r="L79" t="str">
            <v>-</v>
          </cell>
          <cell r="M79">
            <v>0</v>
          </cell>
          <cell r="N79" t="str">
            <v>-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 t="str">
            <v xml:space="preserve"> on  for   Session for</v>
          </cell>
          <cell r="W79" t="str">
            <v xml:space="preserve"> Trainees on dtd.  .</v>
          </cell>
          <cell r="AA79" t="str">
            <v>.</v>
          </cell>
        </row>
        <row r="80">
          <cell r="A80">
            <v>75</v>
          </cell>
          <cell r="L80" t="str">
            <v>-</v>
          </cell>
          <cell r="M80">
            <v>0</v>
          </cell>
          <cell r="N80" t="str">
            <v>-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 t="str">
            <v xml:space="preserve"> on  for   Session for</v>
          </cell>
          <cell r="W80" t="str">
            <v xml:space="preserve"> Trainees on dtd.  .</v>
          </cell>
          <cell r="AA80" t="str">
            <v>.</v>
          </cell>
        </row>
        <row r="81">
          <cell r="A81">
            <v>76</v>
          </cell>
          <cell r="L81" t="str">
            <v>-</v>
          </cell>
          <cell r="M81">
            <v>0</v>
          </cell>
          <cell r="N81" t="str">
            <v>-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 t="str">
            <v xml:space="preserve"> on  for   Session for</v>
          </cell>
          <cell r="W81" t="str">
            <v xml:space="preserve"> Trainees on dtd.  </v>
          </cell>
        </row>
        <row r="82">
          <cell r="A82">
            <v>77</v>
          </cell>
          <cell r="L82" t="str">
            <v>-</v>
          </cell>
          <cell r="M82">
            <v>0</v>
          </cell>
          <cell r="N82" t="str">
            <v>-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 t="str">
            <v xml:space="preserve"> on  for   Session for</v>
          </cell>
          <cell r="W82" t="str">
            <v xml:space="preserve"> Trainees on dtd.  </v>
          </cell>
        </row>
        <row r="83">
          <cell r="A83">
            <v>78</v>
          </cell>
          <cell r="L83" t="str">
            <v>-</v>
          </cell>
          <cell r="M83">
            <v>0</v>
          </cell>
          <cell r="N83" t="str">
            <v>-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 t="str">
            <v xml:space="preserve"> on  for   Session for</v>
          </cell>
          <cell r="W83" t="str">
            <v xml:space="preserve"> Trainees on dtd.  </v>
          </cell>
        </row>
        <row r="84">
          <cell r="A84">
            <v>79</v>
          </cell>
          <cell r="L84" t="str">
            <v>-</v>
          </cell>
          <cell r="M84">
            <v>0</v>
          </cell>
          <cell r="N84" t="str">
            <v>-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 t="str">
            <v xml:space="preserve"> on  for   Session for</v>
          </cell>
          <cell r="W84" t="str">
            <v xml:space="preserve"> Trainees on dtd.  </v>
          </cell>
        </row>
        <row r="85">
          <cell r="A85">
            <v>80</v>
          </cell>
          <cell r="L85" t="str">
            <v>-</v>
          </cell>
          <cell r="M85">
            <v>0</v>
          </cell>
          <cell r="N85" t="str">
            <v>-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 t="str">
            <v xml:space="preserve"> on  for   Session for</v>
          </cell>
          <cell r="W85" t="str">
            <v xml:space="preserve"> Trainees on dtd.  </v>
          </cell>
        </row>
        <row r="86">
          <cell r="A86">
            <v>81</v>
          </cell>
          <cell r="L86" t="str">
            <v>-</v>
          </cell>
          <cell r="M86">
            <v>0</v>
          </cell>
          <cell r="N86" t="str">
            <v>-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 t="str">
            <v xml:space="preserve"> on  for   Session for</v>
          </cell>
          <cell r="W86" t="str">
            <v xml:space="preserve"> Trainees on dtd.  </v>
          </cell>
        </row>
        <row r="87">
          <cell r="A87">
            <v>82</v>
          </cell>
          <cell r="L87" t="str">
            <v>-</v>
          </cell>
          <cell r="M87">
            <v>0</v>
          </cell>
          <cell r="N87" t="str">
            <v>-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 t="str">
            <v xml:space="preserve"> on  for   Session for</v>
          </cell>
          <cell r="W87" t="str">
            <v xml:space="preserve"> Trainees on dtd.  </v>
          </cell>
        </row>
        <row r="88">
          <cell r="A88">
            <v>83</v>
          </cell>
          <cell r="L88" t="str">
            <v>-</v>
          </cell>
          <cell r="M88">
            <v>0</v>
          </cell>
          <cell r="N88" t="str">
            <v>-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 t="str">
            <v xml:space="preserve"> on  for   Session for</v>
          </cell>
          <cell r="W88" t="str">
            <v xml:space="preserve"> Trainees on dtd.  </v>
          </cell>
        </row>
        <row r="89">
          <cell r="A89">
            <v>84</v>
          </cell>
          <cell r="L89" t="str">
            <v>-</v>
          </cell>
          <cell r="M89">
            <v>0</v>
          </cell>
          <cell r="N89" t="str">
            <v>-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 t="str">
            <v xml:space="preserve"> on  for   Session for</v>
          </cell>
          <cell r="W89" t="str">
            <v xml:space="preserve"> Trainees on dtd.  </v>
          </cell>
        </row>
        <row r="90">
          <cell r="A90">
            <v>85</v>
          </cell>
          <cell r="L90" t="str">
            <v>-</v>
          </cell>
          <cell r="M90">
            <v>0</v>
          </cell>
          <cell r="N90" t="str">
            <v>-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 t="str">
            <v xml:space="preserve"> on  for   Session for</v>
          </cell>
          <cell r="W90" t="str">
            <v xml:space="preserve"> Trainees on dtd.  </v>
          </cell>
        </row>
        <row r="91">
          <cell r="A91">
            <v>86</v>
          </cell>
          <cell r="L91" t="str">
            <v>-</v>
          </cell>
          <cell r="M91">
            <v>0</v>
          </cell>
          <cell r="N91" t="str">
            <v>-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str">
            <v xml:space="preserve"> on  for   Session for</v>
          </cell>
          <cell r="W91" t="str">
            <v xml:space="preserve"> Trainees on dtd.  </v>
          </cell>
        </row>
        <row r="92">
          <cell r="A92">
            <v>87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 t="str">
            <v xml:space="preserve"> on  for   Session for</v>
          </cell>
          <cell r="W92" t="str">
            <v xml:space="preserve"> Trainees on dtd.  </v>
          </cell>
        </row>
        <row r="93">
          <cell r="A93">
            <v>88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 t="str">
            <v xml:space="preserve"> on  for   Session for</v>
          </cell>
          <cell r="W93" t="str">
            <v xml:space="preserve"> Trainees on dtd.  </v>
          </cell>
        </row>
        <row r="94">
          <cell r="A94">
            <v>89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 t="str">
            <v xml:space="preserve"> on  for   Session for</v>
          </cell>
          <cell r="W94" t="str">
            <v xml:space="preserve"> Trainees on dtd.  </v>
          </cell>
        </row>
        <row r="95">
          <cell r="A95">
            <v>90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 t="str">
            <v xml:space="preserve"> on  for   Session for</v>
          </cell>
          <cell r="W95" t="str">
            <v xml:space="preserve"> Trainees on dtd.  </v>
          </cell>
        </row>
        <row r="96">
          <cell r="A96">
            <v>91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 t="str">
            <v xml:space="preserve"> on  for   Session for</v>
          </cell>
          <cell r="W96" t="str">
            <v xml:space="preserve"> Trainees on dtd.  </v>
          </cell>
        </row>
        <row r="97">
          <cell r="A97">
            <v>92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 t="str">
            <v xml:space="preserve"> on  for   Session for</v>
          </cell>
          <cell r="W97" t="str">
            <v xml:space="preserve"> Trainees on dtd.  </v>
          </cell>
        </row>
        <row r="98">
          <cell r="A98">
            <v>93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 t="str">
            <v xml:space="preserve"> on  for   Session for</v>
          </cell>
          <cell r="W98" t="str">
            <v xml:space="preserve"> Trainees on dtd.  </v>
          </cell>
        </row>
        <row r="99">
          <cell r="A99">
            <v>94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 t="str">
            <v xml:space="preserve"> on  for   Session for</v>
          </cell>
          <cell r="W99" t="str">
            <v xml:space="preserve"> Trainees on dtd.  </v>
          </cell>
        </row>
        <row r="100">
          <cell r="A100">
            <v>95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 t="str">
            <v xml:space="preserve"> on  for   Session for</v>
          </cell>
          <cell r="W100" t="str">
            <v xml:space="preserve"> Trainees on dtd.  </v>
          </cell>
        </row>
        <row r="101">
          <cell r="A101">
            <v>96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 t="str">
            <v xml:space="preserve"> on  for   Session for</v>
          </cell>
          <cell r="W101" t="str">
            <v xml:space="preserve"> Trainees on dtd.  </v>
          </cell>
        </row>
        <row r="102">
          <cell r="A102">
            <v>97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 t="str">
            <v xml:space="preserve"> on  for   Session for</v>
          </cell>
          <cell r="W102" t="str">
            <v xml:space="preserve"> Trainees on dtd.  </v>
          </cell>
        </row>
        <row r="103">
          <cell r="A103">
            <v>98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 t="str">
            <v xml:space="preserve"> on  for   Session for</v>
          </cell>
          <cell r="W103" t="str">
            <v xml:space="preserve"> Trainees on dtd.  </v>
          </cell>
        </row>
        <row r="104">
          <cell r="A104">
            <v>99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 t="str">
            <v xml:space="preserve"> on  for   Session for</v>
          </cell>
          <cell r="W104" t="str">
            <v xml:space="preserve"> Trainees on dtd.  </v>
          </cell>
        </row>
        <row r="105">
          <cell r="A105">
            <v>100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 t="str">
            <v xml:space="preserve"> on  for   Session for</v>
          </cell>
          <cell r="W105" t="str">
            <v xml:space="preserve"> Trainees on dtd.  </v>
          </cell>
        </row>
        <row r="108">
          <cell r="D108" t="str">
            <v>Total</v>
          </cell>
          <cell r="M108">
            <v>0</v>
          </cell>
          <cell r="O108">
            <v>0</v>
          </cell>
          <cell r="P108">
            <v>239250</v>
          </cell>
          <cell r="Q108">
            <v>28710</v>
          </cell>
          <cell r="R108">
            <v>575</v>
          </cell>
          <cell r="S108">
            <v>287</v>
          </cell>
          <cell r="T108">
            <v>29572</v>
          </cell>
          <cell r="U108">
            <v>268822</v>
          </cell>
          <cell r="V108">
            <v>0</v>
          </cell>
        </row>
        <row r="111">
          <cell r="G111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F2" t="str">
            <v xml:space="preserve"> </v>
          </cell>
        </row>
        <row r="3">
          <cell r="B3" t="str">
            <v>AMRI HOSPITALS - WOMEN AND CHILD CARE</v>
          </cell>
          <cell r="C3" t="str">
            <v xml:space="preserve">124, Mukundapur, </v>
          </cell>
          <cell r="D3" t="str">
            <v>E.M.Bypass Kolkata - 700 099</v>
          </cell>
          <cell r="E3" t="str">
            <v>Phone : (033) 2436 3000, 2436 4000</v>
          </cell>
          <cell r="F3" t="str">
            <v>Miss. Reema (HR) 9007176332</v>
          </cell>
          <cell r="K3" t="str">
            <v>AMRI</v>
          </cell>
        </row>
        <row r="4">
          <cell r="B4" t="str">
            <v>Anand Automotive Limited</v>
          </cell>
          <cell r="C4" t="str">
            <v>K.A.- Ms. Sunita
 (Head – Admin)</v>
          </cell>
          <cell r="D4" t="str">
            <v>Anand Corporate Headquarters,</v>
          </cell>
          <cell r="E4" t="str">
            <v>1, Sri Aurobindo Marg,</v>
          </cell>
          <cell r="F4" t="str">
            <v>Hauz Khas, New Delhi - 110 016</v>
          </cell>
          <cell r="G4" t="str">
            <v>Ph. (011) 26564542, 26564666</v>
          </cell>
          <cell r="K4" t="str">
            <v>AAL</v>
          </cell>
        </row>
        <row r="5">
          <cell r="B5" t="str">
            <v>ABS Fitness &amp; Wellness Club,</v>
          </cell>
          <cell r="C5" t="str">
            <v>K. A.  Ms. Sushma Kapase</v>
          </cell>
          <cell r="D5" t="str">
            <v>9th Floor, ICC Trade Tower,</v>
          </cell>
          <cell r="E5" t="str">
            <v>S. B. Road, Pune-16</v>
          </cell>
          <cell r="F5" t="str">
            <v>Ph. 020-30281317/8</v>
          </cell>
          <cell r="G5" t="str">
            <v xml:space="preserve"> </v>
          </cell>
          <cell r="K5" t="str">
            <v>ABS</v>
          </cell>
        </row>
        <row r="6">
          <cell r="B6" t="str">
            <v>AI SATS,</v>
          </cell>
          <cell r="C6" t="str">
            <v>Maintenance Centre Gate-2,</v>
          </cell>
          <cell r="D6" t="str">
            <v>Rajiv Gandhi International Airport,</v>
          </cell>
          <cell r="E6" t="str">
            <v>Shamshabad-501218, Ranga Reddy District,</v>
          </cell>
          <cell r="F6" t="str">
            <v>Andhra Pradesh</v>
          </cell>
          <cell r="G6" t="str">
            <v xml:space="preserve"> </v>
          </cell>
          <cell r="J6" t="str">
            <v>Axis Bank Limited</v>
          </cell>
          <cell r="K6" t="str">
            <v>AIS</v>
          </cell>
        </row>
        <row r="7">
          <cell r="B7" t="str">
            <v>AMRI Hospital</v>
          </cell>
          <cell r="C7" t="str">
            <v>Salt Lake,</v>
          </cell>
          <cell r="D7" t="str">
            <v>Kolkata</v>
          </cell>
          <cell r="E7" t="str">
            <v xml:space="preserve"> </v>
          </cell>
          <cell r="F7" t="str">
            <v xml:space="preserve"> </v>
          </cell>
          <cell r="G7" t="str">
            <v xml:space="preserve"> </v>
          </cell>
          <cell r="J7" t="str">
            <v>Miss. Vidhya Shendge (Human Resources, )</v>
          </cell>
          <cell r="K7" t="str">
            <v>AMRI</v>
          </cell>
        </row>
        <row r="8">
          <cell r="B8" t="str">
            <v>APEEJAY SURRENDRA CORPORATE SERVICES</v>
          </cell>
          <cell r="C8" t="str">
            <v>PVT. LTD</v>
          </cell>
          <cell r="D8" t="str">
            <v>APEEJAY HOUSE</v>
          </cell>
          <cell r="E8" t="str">
            <v xml:space="preserve">15th,  PARKSTREET </v>
          </cell>
          <cell r="F8" t="str">
            <v>KOLKATA - 700 016</v>
          </cell>
          <cell r="G8" t="str">
            <v xml:space="preserve"> </v>
          </cell>
          <cell r="J8" t="str">
            <v>Wadia International Center,</v>
          </cell>
          <cell r="K8" t="str">
            <v>ASCS</v>
          </cell>
        </row>
        <row r="9">
          <cell r="B9" t="str">
            <v>Axis Bank Limited</v>
          </cell>
          <cell r="C9" t="str">
            <v>Miss. Vidhya Shendge (Human Resources, )</v>
          </cell>
          <cell r="D9" t="str">
            <v>Wadia International Center,</v>
          </cell>
          <cell r="E9" t="str">
            <v>Pandurang Budhkar Marg, Worli, Mumbai - 400 025,</v>
          </cell>
          <cell r="F9" t="str">
            <v>Ph.022-24252649</v>
          </cell>
          <cell r="G9" t="str">
            <v xml:space="preserve"> </v>
          </cell>
          <cell r="J9" t="str">
            <v>Pandurang Budhkar Marg, Worli, Mumbai - 400 025,</v>
          </cell>
          <cell r="K9" t="str">
            <v>AXIS</v>
          </cell>
        </row>
        <row r="10">
          <cell r="B10" t="str">
            <v>Axis Bank Limited, Worli,  Mumbai</v>
          </cell>
          <cell r="C10" t="str">
            <v>Mr. K. J. Paul, Vice President - Human Resources</v>
          </cell>
          <cell r="D10" t="str">
            <v>Axis House, Corporate Office,</v>
          </cell>
          <cell r="E10" t="str">
            <v>Bombay Dyeing Mills Compound,</v>
          </cell>
          <cell r="F10" t="str">
            <v>Pandurang Budhkar Marg,Worli, Mumbai-25</v>
          </cell>
          <cell r="G10" t="str">
            <v>Ph: (022) 2425 2525</v>
          </cell>
          <cell r="K10" t="str">
            <v>AXIS</v>
          </cell>
        </row>
        <row r="11">
          <cell r="B11" t="str">
            <v>B-Bar Hospitality Venture Pvt. Ltd., New Delhi</v>
          </cell>
          <cell r="C11" t="str">
            <v>K.A.- Mr. Shiv Mahan- Sr. Manager HR- Group MEGA.</v>
          </cell>
          <cell r="D11" t="str">
            <v>NSIC Complex, Maa Anandmayee Marg,</v>
          </cell>
          <cell r="E11" t="str">
            <v xml:space="preserve">Okhla Industrial Estate-III, </v>
          </cell>
          <cell r="F11" t="str">
            <v>New Delhi- 110020 INDIA</v>
          </cell>
          <cell r="G11" t="str">
            <v>Mob: +91.9711511313 Tel: 011.41630000, Ext. 318</v>
          </cell>
          <cell r="K11" t="str">
            <v>BBAR</v>
          </cell>
        </row>
        <row r="12">
          <cell r="B12" t="str">
            <v>BGS Global Hospitals, BGS health &amp; Education</v>
          </cell>
          <cell r="C12" t="str">
            <v>(A Unit of Ravindranath GE Medical Associates Pvt. Ltd)</v>
          </cell>
          <cell r="D12" t="str">
            <v>K.A.- Shubha.G , Assistant Genaral Manager HR,</v>
          </cell>
          <cell r="E12" t="str">
            <v>BGS Health &amp; Edu.City, 67, Off Mysore Road,</v>
          </cell>
          <cell r="F12" t="str">
            <v>Uttarahalli Road, Kengeri, Bangalore - 560 060</v>
          </cell>
          <cell r="G12" t="str">
            <v>Mobile : +91 8861004594, Ph:080- 49067555 Ext : 523</v>
          </cell>
          <cell r="K12" t="str">
            <v>BGS</v>
          </cell>
        </row>
        <row r="13">
          <cell r="B13" t="str">
            <v xml:space="preserve">BSES Yamuna Power Limited, </v>
          </cell>
          <cell r="C13" t="str">
            <v>K.A. - Ms. Sapana Rathod (Customer Care Dept.)</v>
          </cell>
          <cell r="D13" t="str">
            <v>Shakti Kiran Building</v>
          </cell>
          <cell r="E13" t="str">
            <v>Karkardooma, Delhi- 110 032</v>
          </cell>
          <cell r="F13" t="str">
            <v>Ph: 011 39999230, 011-39992043/45</v>
          </cell>
          <cell r="G13" t="str">
            <v>Mob-9350683931</v>
          </cell>
          <cell r="K13" t="str">
            <v>BSES</v>
          </cell>
        </row>
        <row r="14">
          <cell r="B14" t="str">
            <v>Cancer Treatment Services Hyderabad Pvt. Ltd.</v>
          </cell>
          <cell r="C14" t="str">
            <v>K.A. - Mr. Andrew J. Shogan (COO)</v>
          </cell>
          <cell r="D14" t="str">
            <v>B-104, Aparna Towers,</v>
          </cell>
          <cell r="E14" t="str">
            <v>Kundapur, Hydrabad [ A.P.] 500 084</v>
          </cell>
          <cell r="F14" t="str">
            <v>Phone : 040 23119116</v>
          </cell>
        </row>
        <row r="15">
          <cell r="B15" t="str">
            <v>Corporation Bank</v>
          </cell>
          <cell r="C15" t="str">
            <v>K.A. Dr. K. Govinda Bhat,  Ph.D.,</v>
          </cell>
          <cell r="D15" t="str">
            <v>DGM and Principal, Corp.Bank Staff Training College</v>
          </cell>
          <cell r="E15" t="str">
            <v>Balmatta, Mangalore - 575 002</v>
          </cell>
          <cell r="F15" t="str">
            <v>Ph. +91-9845071315</v>
          </cell>
          <cell r="G15" t="str">
            <v xml:space="preserve"> </v>
          </cell>
          <cell r="J15" t="str">
            <v>Ph.022-24252649</v>
          </cell>
        </row>
        <row r="16">
          <cell r="B16" t="str">
            <v>DAV Institute of Management, Faridabad</v>
          </cell>
          <cell r="C16" t="str">
            <v>K.A.- Mr. N. K. Sharma,</v>
          </cell>
          <cell r="D16" t="str">
            <v>NIT, NH-3, Near ESI Hospital,</v>
          </cell>
          <cell r="E16" t="str">
            <v>Faridabad, Haryana, India</v>
          </cell>
          <cell r="F16" t="str">
            <v>Ph. (0129)-42708082</v>
          </cell>
          <cell r="K16" t="str">
            <v>DAV</v>
          </cell>
        </row>
        <row r="17">
          <cell r="B17" t="str">
            <v>ENAM Securities Direct Private Limited</v>
          </cell>
          <cell r="C17" t="str">
            <v>Mr. K.S.N.Raju (Sr.Vice President-Franchisee Develop.)</v>
          </cell>
          <cell r="D17" t="str">
            <v>201, Laxmi Towers, 'A' Wing</v>
          </cell>
          <cell r="E17" t="str">
            <v>Bandra-Kurla Complex, Bandra (East)</v>
          </cell>
          <cell r="F17" t="str">
            <v>Mumbai – 400 051</v>
          </cell>
          <cell r="K17" t="str">
            <v>ENAM</v>
          </cell>
        </row>
        <row r="18">
          <cell r="B18" t="str">
            <v>EMAAR MGF</v>
          </cell>
          <cell r="C18" t="str">
            <v>Emaar MGF Building</v>
          </cell>
          <cell r="D18" t="str">
            <v>Opposite Hotel Bristol</v>
          </cell>
          <cell r="E18" t="str">
            <v>Phase-1, Gurgaon</v>
          </cell>
          <cell r="F18" t="str">
            <v>Haryana</v>
          </cell>
          <cell r="G18" t="str">
            <v xml:space="preserve"> </v>
          </cell>
          <cell r="K18" t="str">
            <v>EMAAR</v>
          </cell>
        </row>
        <row r="19">
          <cell r="B19" t="str">
            <v>Engineers India Limited, Gurgaon</v>
          </cell>
          <cell r="C19" t="str">
            <v>K.A.- Mr. Satyavir Singh (Head-Learning &amp; Development)</v>
          </cell>
          <cell r="D19" t="str">
            <v>Research &amp; Development Complex,</v>
          </cell>
          <cell r="E19" t="str">
            <v>Sector-16 (on NH8), Gurgaon-122 001</v>
          </cell>
          <cell r="F19" t="str">
            <v>Haryana</v>
          </cell>
          <cell r="G19" t="str">
            <v>Phone (0124-4794008)</v>
          </cell>
          <cell r="K19" t="str">
            <v>EIL</v>
          </cell>
        </row>
        <row r="20">
          <cell r="B20" t="str">
            <v>EREVMAX TECHNOLOGIES PVT. LTD.</v>
          </cell>
          <cell r="C20" t="str">
            <v xml:space="preserve">Mr. Jagat Mohan Sarkar, </v>
          </cell>
          <cell r="D20" t="str">
            <v>12th Floor, Tower - 1, DLF I.T. Park, Block - AF 08,</v>
          </cell>
          <cell r="E20" t="str">
            <v>Major Arterial Road, Rajarhat, KOLKATA - 700 156</v>
          </cell>
          <cell r="F20" t="str">
            <v>Ph.033-2324 2204</v>
          </cell>
          <cell r="G20" t="str">
            <v xml:space="preserve"> </v>
          </cell>
          <cell r="K20" t="str">
            <v>ETPL</v>
          </cell>
        </row>
        <row r="21">
          <cell r="B21" t="str">
            <v>Escorts Heart Institute and Research Centre</v>
          </cell>
          <cell r="C21" t="str">
            <v xml:space="preserve">Mr. Sumit Grover , HR Department, </v>
          </cell>
          <cell r="D21" t="str">
            <v>Okhla Road,</v>
          </cell>
          <cell r="E21" t="str">
            <v>Near New Friends Colony,</v>
          </cell>
          <cell r="F21" t="str">
            <v>New Delhi</v>
          </cell>
          <cell r="G21" t="str">
            <v xml:space="preserve"> </v>
          </cell>
          <cell r="K21" t="str">
            <v>ESC</v>
          </cell>
        </row>
        <row r="22">
          <cell r="B22" t="str">
            <v>ESCORTS Limited</v>
          </cell>
          <cell r="C22" t="str">
            <v xml:space="preserve">Mr. </v>
          </cell>
          <cell r="D22" t="str">
            <v xml:space="preserve">Plot No. 114, Sector - 24, </v>
          </cell>
          <cell r="E22" t="str">
            <v>Faridabad - [H.R.] Pin - 121 005</v>
          </cell>
          <cell r="F22" t="str">
            <v xml:space="preserve">Ph. </v>
          </cell>
          <cell r="G22" t="str">
            <v xml:space="preserve"> </v>
          </cell>
          <cell r="K22" t="str">
            <v>ESC</v>
          </cell>
        </row>
        <row r="23">
          <cell r="B23" t="str">
            <v>FEDERAL BANK LTD.,</v>
          </cell>
          <cell r="C23" t="str">
            <v>Federal Heights,</v>
          </cell>
          <cell r="D23" t="str">
            <v>Bye Pass Junction,</v>
          </cell>
          <cell r="E23" t="str">
            <v>Aluva, Kerala</v>
          </cell>
          <cell r="F23" t="str">
            <v>Pin - 683101</v>
          </cell>
          <cell r="G23" t="str">
            <v xml:space="preserve"> </v>
          </cell>
        </row>
        <row r="24">
          <cell r="B24" t="str">
            <v>Ford Business Service Centre Pvt. Ltd., Chennai</v>
          </cell>
          <cell r="C24" t="str">
            <v>Ms. Boney Laiza</v>
          </cell>
          <cell r="D24" t="str">
            <v>1B, RMZ Millenia, 143,  Dr. MGR Road,</v>
          </cell>
          <cell r="E24" t="str">
            <v xml:space="preserve">North Veeran Salai, </v>
          </cell>
          <cell r="F24" t="str">
            <v>Perungudi, Chennai - 600097</v>
          </cell>
          <cell r="K24" t="str">
            <v>Hotel Leelaventure Limited, Bangalore</v>
          </cell>
        </row>
        <row r="25">
          <cell r="B25" t="str">
            <v>Ford Business Service Centre Pvt. Ltd., Coimbtore</v>
          </cell>
          <cell r="C25" t="str">
            <v>Ms. Anbukarasi</v>
          </cell>
          <cell r="D25" t="str">
            <v>KTC Tech park, Kumaraguru College of Technology-</v>
          </cell>
          <cell r="E25" t="str">
            <v>Campus, Saravanampatty, Coimbatore - 641035.</v>
          </cell>
          <cell r="F25" t="str">
            <v>Phone No : 0422 - 3063282.</v>
          </cell>
        </row>
        <row r="26">
          <cell r="B26" t="str">
            <v>Fresh &amp; Honest Café Limited</v>
          </cell>
          <cell r="C26" t="str">
            <v>Ms. Rajeswari (Senior Manager-HR)</v>
          </cell>
          <cell r="D26" t="str">
            <v>4th Floor, Tower 2, TVH Beliciaa Towers,</v>
          </cell>
          <cell r="E26" t="str">
            <v>Block No: 94, MRC Nagar Main Road,</v>
          </cell>
          <cell r="F26" t="str">
            <v>MRC Nagar, Chennia - 600 028</v>
          </cell>
          <cell r="G26" t="str">
            <v>Ph. No: +91-4424622595</v>
          </cell>
        </row>
        <row r="27">
          <cell r="B27" t="str">
            <v>GMR Hydrabad International Airport Limited</v>
          </cell>
          <cell r="C27" t="str">
            <v>Naresh Varma, Associate Executive - HR</v>
          </cell>
          <cell r="D27" t="str">
            <v xml:space="preserve">W.S. # HR 03, 3rd Floor, New Office Building, </v>
          </cell>
          <cell r="E27" t="str">
            <v>Shamshabad, Hyderabad [A.P.] - 500 409,</v>
          </cell>
          <cell r="G27" t="str">
            <v xml:space="preserve"> </v>
          </cell>
        </row>
        <row r="28">
          <cell r="B28" t="str">
            <v>GMR Infrastructure Limited</v>
          </cell>
          <cell r="C28" t="str">
            <v>25/1, Museum Road,</v>
          </cell>
          <cell r="D28" t="str">
            <v>Skip House, Bangalore.</v>
          </cell>
          <cell r="E28" t="str">
            <v xml:space="preserve"> </v>
          </cell>
          <cell r="F28" t="str">
            <v xml:space="preserve"> </v>
          </cell>
          <cell r="G28" t="str">
            <v xml:space="preserve"> </v>
          </cell>
        </row>
        <row r="29">
          <cell r="B29" t="str">
            <v>Hotel Leelaventure Limited, Bangalore</v>
          </cell>
          <cell r="C29" t="str">
            <v>KA. - Mr. Satheesh Karunakaran (Head - Training)</v>
          </cell>
          <cell r="D29" t="str">
            <v>The Leela Palace</v>
          </cell>
          <cell r="E29" t="str">
            <v>23, Airport Road, Bangalore - 560 008</v>
          </cell>
          <cell r="F29" t="str">
            <v>Ph.-  080 - 30571154, 25211234</v>
          </cell>
        </row>
        <row r="30">
          <cell r="B30" t="str">
            <v>Indian Association of Tour Operators</v>
          </cell>
          <cell r="C30" t="str">
            <v xml:space="preserve">Mr. G. Kanjilal (Executive Director), </v>
          </cell>
          <cell r="D30" t="str">
            <v xml:space="preserve">310, Padma Tower - II, </v>
          </cell>
          <cell r="E30" t="str">
            <v>22, Rajendra Place, New Delhi-110008</v>
          </cell>
          <cell r="F30" t="str">
            <v xml:space="preserve"> </v>
          </cell>
          <cell r="G30" t="str">
            <v xml:space="preserve"> </v>
          </cell>
        </row>
        <row r="31">
          <cell r="B31" t="str">
            <v>Indian Oil Corporation Limited, New Delhi</v>
          </cell>
          <cell r="C31" t="str">
            <v>Mr.S.G. Bhagwat, Chief T &amp; D Manager, Marketing Division</v>
          </cell>
          <cell r="D31" t="str">
            <v>Indian Oil Bhawan</v>
          </cell>
          <cell r="E31" t="str">
            <v>1, Sri Aurobindo Marg Yusuf Sarai,</v>
          </cell>
          <cell r="F31" t="str">
            <v>New Delhi - 110 016</v>
          </cell>
          <cell r="G31" t="str">
            <v>Ph: (011) 26851801, 26518080 Extn: 1017</v>
          </cell>
          <cell r="K31" t="str">
            <v>IOCL</v>
          </cell>
        </row>
        <row r="32">
          <cell r="B32" t="str">
            <v>Indian Oil Corporation Limited, Mumbai</v>
          </cell>
          <cell r="C32" t="str">
            <v>K. A. : Mr. Raj Dube (Chief Training &amp; Devel.Manager)</v>
          </cell>
          <cell r="D32" t="str">
            <v>Indian Oil Bhavan</v>
          </cell>
          <cell r="E32" t="str">
            <v>G-9, Ali Yavar Jung Marg,</v>
          </cell>
          <cell r="F32" t="str">
            <v>Bandra (E), Mumbai – 400 051</v>
          </cell>
          <cell r="G32" t="str">
            <v>Ph: (022) 26447161, 9833128672</v>
          </cell>
          <cell r="K32" t="str">
            <v>IOCL</v>
          </cell>
        </row>
        <row r="33">
          <cell r="B33" t="str">
            <v>Limelight Media Solution Pvt. Ltd.</v>
          </cell>
          <cell r="C33" t="str">
            <v>52A, Shakespeare Sarani,</v>
          </cell>
          <cell r="D33" t="str">
            <v>Chandan Niketan Building,</v>
          </cell>
          <cell r="E33" t="str">
            <v>5th Floor, KOLKATA -700 017.</v>
          </cell>
          <cell r="F33" t="str">
            <v>Phone :+91 40710111-18</v>
          </cell>
          <cell r="G33" t="str">
            <v xml:space="preserve"> </v>
          </cell>
        </row>
        <row r="34">
          <cell r="B34" t="str">
            <v>Mahindra Holidays &amp; Resorts India Limuted</v>
          </cell>
          <cell r="C34" t="str">
            <v>Mr. Madhusudhanan (Zonal Training Manager - MHRIL)</v>
          </cell>
          <cell r="D34" t="str">
            <v>Mahindra Towers, #17,18, Patullos Road,</v>
          </cell>
          <cell r="E34" t="str">
            <v>Mount Road, Chennai - 600002</v>
          </cell>
          <cell r="F34" t="str">
            <v>Mobile:09962554156</v>
          </cell>
        </row>
        <row r="35">
          <cell r="B35" t="str">
            <v>Mantri Developers Private Limited</v>
          </cell>
          <cell r="C35" t="str">
            <v xml:space="preserve">Mr. Bharat Dhuppar (Chief Marketing Officer), </v>
          </cell>
          <cell r="D35" t="str">
            <v>Mantri House. #41, Vittal Mallya Road,</v>
          </cell>
          <cell r="E35" t="str">
            <v>Bangalore - 560 001,</v>
          </cell>
          <cell r="F35" t="str">
            <v>Ph.+91 80 4130 0000</v>
          </cell>
          <cell r="G35" t="str">
            <v>Ph: +91 2135673000 / 3317</v>
          </cell>
        </row>
        <row r="36">
          <cell r="B36" t="str">
            <v>Mercedes-Benz India Private Limited</v>
          </cell>
          <cell r="C36" t="str">
            <v xml:space="preserve">Mr. Ashok Sharma (CIM Dept.), </v>
          </cell>
          <cell r="D36" t="str">
            <v>Plot E-3, MIDCChakan, Phase III, Chakan -</v>
          </cell>
          <cell r="E36" t="str">
            <v xml:space="preserve">Industrial area, Kuruli &amp; Nighoje, Taluka: Khed, </v>
          </cell>
          <cell r="F36" t="str">
            <v>PUNE - 410 501 (MH) (India)</v>
          </cell>
        </row>
        <row r="37">
          <cell r="B37" t="str">
            <v>Metzeler Automotive Profiles India Pvt. Ltd.,</v>
          </cell>
          <cell r="C37" t="str">
            <v>Ms. Jancy Joseph</v>
          </cell>
          <cell r="D37" t="str">
            <v>Plot No. 24 A,  Site IV,</v>
          </cell>
          <cell r="E37" t="str">
            <v>Sahibabad Industrial Area,</v>
          </cell>
          <cell r="F37" t="str">
            <v>Ghaziabad. (U.P.)</v>
          </cell>
          <cell r="G37" t="str">
            <v xml:space="preserve"> </v>
          </cell>
        </row>
        <row r="38">
          <cell r="B38" t="str">
            <v>MSCDA Ltd.,</v>
          </cell>
          <cell r="C38" t="str">
            <v>6th Floor, Corporate Park New Tower,</v>
          </cell>
          <cell r="D38" t="str">
            <v>Sion Trombay Road,</v>
          </cell>
          <cell r="E38" t="str">
            <v>Chembur, Mumbai (M.H.)</v>
          </cell>
          <cell r="F38" t="str">
            <v>Pin - 400 071</v>
          </cell>
          <cell r="G38" t="str">
            <v xml:space="preserve"> </v>
          </cell>
        </row>
        <row r="39">
          <cell r="B39" t="str">
            <v>Nihilent Technologies Private Limited, Pune</v>
          </cell>
          <cell r="C39" t="str">
            <v>K.A. - Mr. Ganesh Kulkarni</v>
          </cell>
          <cell r="D39" t="str">
            <v>4th Floor, Weikfield IT Citi Infopark,</v>
          </cell>
          <cell r="E39" t="str">
            <v>Nagar Road, Pune, Maharashtra - 411 014</v>
          </cell>
          <cell r="F39" t="str">
            <v>Phone : 020-39846100</v>
          </cell>
        </row>
        <row r="40">
          <cell r="B40" t="str">
            <v>PEGASUS EVENT AND CONVENTION SERVICES PVT.LTD., MUMBAI</v>
          </cell>
          <cell r="C40" t="str">
            <v>K.A. - Mr. Shlok K T / Pradeep</v>
          </cell>
          <cell r="D40" t="str">
            <v xml:space="preserve">Sales Office : A 2, Sam Rock
</v>
          </cell>
          <cell r="E40" t="str">
            <v>C D Barfeewalla Road Andheri ( W), Mumbai – 400 048</v>
          </cell>
          <cell r="F40" t="str">
            <v>Phone : 022-26245018/26249392,
9820010880 / 9372730777</v>
          </cell>
        </row>
        <row r="41">
          <cell r="B41" t="str">
            <v>Reliance Retail Ltd.</v>
          </cell>
          <cell r="C41" t="str">
            <v>KA - Mr. Arvind Tiwari (Manager Training) (Rel.Jewels Academy)</v>
          </cell>
          <cell r="D41" t="str">
            <v xml:space="preserve">Reliance Corporate Park, Near Gate A, </v>
          </cell>
          <cell r="E41" t="str">
            <v xml:space="preserve">Bldg. 3 – C Wing, First Floor, Off. Thane Belapur Road, </v>
          </cell>
          <cell r="F41" t="str">
            <v>Ghansoli, Navi Mumbai-400701</v>
          </cell>
          <cell r="G41" t="str">
            <v>Ph. 08451845363</v>
          </cell>
          <cell r="K41" t="str">
            <v>RRL</v>
          </cell>
        </row>
        <row r="42">
          <cell r="B42" t="str">
            <v>Postal Training Centre, Mysore</v>
          </cell>
          <cell r="C42" t="str">
            <v>K.A. - Mr. Jagadeesh Pai (Deputy Director)</v>
          </cell>
          <cell r="D42" t="str">
            <v>T. Naripur Road, T. Naripur Road,</v>
          </cell>
          <cell r="E42" t="str">
            <v>Opposite Gopal Gowda Hospital, Nazarbad,</v>
          </cell>
          <cell r="F42" t="str">
            <v>Mysore, Karnataka 570 010</v>
          </cell>
          <cell r="G42" t="str">
            <v>Tel. : 0821-2521600, Fax : 0821-2522023</v>
          </cell>
        </row>
        <row r="43">
          <cell r="B43" t="str">
            <v>Postal Training Centre, Madurai</v>
          </cell>
          <cell r="C43" t="str">
            <v>K.A. - Ms. Nirmala Devi (Director)</v>
          </cell>
          <cell r="D43" t="str">
            <v>Perungudi</v>
          </cell>
          <cell r="E43" t="str">
            <v>Madurai</v>
          </cell>
          <cell r="F43" t="str">
            <v>Tamil Nadu - 625 022</v>
          </cell>
          <cell r="G43" t="str">
            <v>Mr. Muthukumar  – 09486055899</v>
          </cell>
        </row>
        <row r="44">
          <cell r="B44" t="str">
            <v>Pricol Limited, Coimbtore</v>
          </cell>
          <cell r="C44" t="str">
            <v>K.A. - Ms. Aruna  (L&amp;D)</v>
          </cell>
          <cell r="D44" t="str">
            <v>132, Ooty Main Road, [ PLANT I ]</v>
          </cell>
          <cell r="E44" t="str">
            <v>Perianaickenpalayam,</v>
          </cell>
          <cell r="F44" t="str">
            <v>Coimbatore - 641 020.</v>
          </cell>
          <cell r="G44" t="str">
            <v>Ph. 0422 4331227</v>
          </cell>
        </row>
        <row r="45">
          <cell r="B45" t="str">
            <v>Religare Enterprises Limited</v>
          </cell>
          <cell r="C45" t="str">
            <v>A3, A4, A5, GYS Global,</v>
          </cell>
          <cell r="D45" t="str">
            <v>Sector - 125</v>
          </cell>
          <cell r="E45" t="str">
            <v>Noida, [U.P.]</v>
          </cell>
          <cell r="F45" t="str">
            <v>Pin - 201 301</v>
          </cell>
          <cell r="G45" t="str">
            <v xml:space="preserve"> </v>
          </cell>
        </row>
        <row r="46">
          <cell r="B46" t="str">
            <v>Reserve Bank of India, Bangalore</v>
          </cell>
          <cell r="C46" t="str">
            <v>K.A.- Ms.Mahjabeen K [AM, HRMD (Trg Desk)]</v>
          </cell>
          <cell r="D46" t="str">
            <v>10/3/8, Nrupthunga Road,</v>
          </cell>
          <cell r="E46" t="str">
            <v>Bangalore-560 001 (KARNATAKA)</v>
          </cell>
          <cell r="F46" t="str">
            <v>Tel: +91 80 222180344</v>
          </cell>
          <cell r="G46" t="str">
            <v>Mob: 08095990570</v>
          </cell>
          <cell r="K46" t="str">
            <v>RBI</v>
          </cell>
        </row>
        <row r="47">
          <cell r="B47" t="str">
            <v>Reserve Bank of India, Chennai</v>
          </cell>
          <cell r="C47" t="str">
            <v>K.A.- Ms. Sujatha</v>
          </cell>
          <cell r="D47" t="str">
            <v>Fort Glacis, Rajaji Salai,</v>
          </cell>
          <cell r="E47" t="str">
            <v>Chennai – 600 001  (Tamil Nadu)</v>
          </cell>
          <cell r="F47" t="str">
            <v xml:space="preserve">Mobile: 09444468394 </v>
          </cell>
          <cell r="K47" t="str">
            <v>RBI</v>
          </cell>
        </row>
        <row r="48">
          <cell r="B48" t="str">
            <v>Royal Orchid</v>
          </cell>
          <cell r="C48" t="str">
            <v xml:space="preserve">2. Mr. S. V. Bhagwat
 (HR Manager)
</v>
          </cell>
          <cell r="D48" t="str">
            <v>Hotel Royal Orchid</v>
          </cell>
          <cell r="E48" t="str">
            <v>1, Golf Avenue, Adjoining KGA Golf Course,</v>
          </cell>
          <cell r="F48" t="str">
            <v>Airport Road, Bangalore- 560008</v>
          </cell>
          <cell r="G48" t="str">
            <v xml:space="preserve"> </v>
          </cell>
        </row>
        <row r="49">
          <cell r="B49" t="str">
            <v>State Bank of Travancore,</v>
          </cell>
          <cell r="C49" t="str">
            <v>K.A. - Mr. Johnson E. K. (AGM-Marketing)</v>
          </cell>
          <cell r="D49" t="str">
            <v>Head Office, Poojapura,</v>
          </cell>
          <cell r="E49" t="str">
            <v>Thiruvananthapuram, Kerala.</v>
          </cell>
          <cell r="F49" t="str">
            <v>Ph.: 0471 2353254 Mob : 9947077855</v>
          </cell>
        </row>
        <row r="50">
          <cell r="B50" t="str">
            <v>TAJ BANJARA</v>
          </cell>
          <cell r="C50" t="str">
            <v>Taj Banjara Road No.1</v>
          </cell>
          <cell r="D50" t="str">
            <v>Banjara Hills</v>
          </cell>
          <cell r="E50" t="str">
            <v>Hyderabad - 34</v>
          </cell>
          <cell r="F50" t="str">
            <v xml:space="preserve"> </v>
          </cell>
          <cell r="G50" t="str">
            <v xml:space="preserve"> </v>
          </cell>
        </row>
        <row r="51">
          <cell r="B51" t="str">
            <v>TITAN INDUSTRIES LTD., BANGLORE</v>
          </cell>
          <cell r="C51" t="str">
            <v>KA. - Mrs. Sethi</v>
          </cell>
          <cell r="D51" t="str">
            <v>Tower ‘A’, Golden Enclave, HAL Airport Road,</v>
          </cell>
          <cell r="E51" t="str">
            <v>Bangalore – 560 017</v>
          </cell>
          <cell r="F51" t="str">
            <v>Ph.-  080 - 66609659</v>
          </cell>
          <cell r="K51" t="str">
            <v>TITAN</v>
          </cell>
        </row>
        <row r="52">
          <cell r="B52" t="str">
            <v>TITAN INDUSTRIES LIMITED, BANGLORE</v>
          </cell>
          <cell r="C52" t="str">
            <v>KA. - Mr. V. Govind Raj [ VP &amp; Chief of Retail services)</v>
          </cell>
          <cell r="D52" t="str">
            <v>Tower ‘A’, Golden Enclave, HAL Airport Road,</v>
          </cell>
          <cell r="E52" t="str">
            <v>Bangalore – 560 017</v>
          </cell>
          <cell r="F52" t="str">
            <v>Ph.-  080 - 86609559</v>
          </cell>
          <cell r="K52" t="str">
            <v>TITAN</v>
          </cell>
        </row>
        <row r="53">
          <cell r="B53" t="str">
            <v>TITAN INDUSTRIES LIMITED,BANGLORE</v>
          </cell>
          <cell r="C53" t="str">
            <v>KA. - Ms Rajeshwari K</v>
          </cell>
          <cell r="D53" t="str">
            <v>Tower ‘A’, Golden Enclave, HAL Airport Road,</v>
          </cell>
          <cell r="E53" t="str">
            <v>Bangalore – 560 017</v>
          </cell>
          <cell r="F53" t="str">
            <v>Ph.-  080 - 66609659</v>
          </cell>
          <cell r="K53" t="str">
            <v>TITAN</v>
          </cell>
        </row>
        <row r="54">
          <cell r="B54" t="str">
            <v>Vikram Hospital Pvt Ltd.</v>
          </cell>
          <cell r="C54" t="str">
            <v>K.A. - Sunil Kumar</v>
          </cell>
          <cell r="D54" t="str">
            <v># 46, Vivekananda Road,</v>
          </cell>
          <cell r="E54" t="str">
            <v>Yadavagiri,</v>
          </cell>
          <cell r="F54" t="str">
            <v>Mysore - 570020</v>
          </cell>
          <cell r="G54" t="str">
            <v xml:space="preserve"> </v>
          </cell>
        </row>
        <row r="55">
          <cell r="B55" t="str">
            <v xml:space="preserve">National Training Academy, Employees’ </v>
          </cell>
          <cell r="C55" t="str">
            <v>State Insurance Corporation</v>
          </cell>
          <cell r="D55" t="str">
            <v>KA.- Dr. Aseem Logani (Director)</v>
          </cell>
          <cell r="E55" t="str">
            <v>NRPO Building, EPFO Complex, 2nd Floor</v>
          </cell>
          <cell r="F55" t="str">
            <v>Dwarka Sector - 23, New Delhi – 110 075</v>
          </cell>
          <cell r="G55" t="str">
            <v>Mob. 9871519888</v>
          </cell>
        </row>
        <row r="56">
          <cell r="B56" t="str">
            <v xml:space="preserve">Zonal Training Institute (West Zone), Employees’ </v>
          </cell>
          <cell r="C56" t="str">
            <v>State Insurance Corporation</v>
          </cell>
          <cell r="D56" t="str">
            <v>KA.- Mr. Nar Singh (Joint Director-Training)</v>
          </cell>
          <cell r="E56" t="str">
            <v>Panchdeep Bhawan, 108,  N.M. Joshi Marg</v>
          </cell>
          <cell r="F56" t="str">
            <v>Lower Parel, Mumbai – 400 005</v>
          </cell>
          <cell r="G56" t="str">
            <v>Phone No. : 022-61208787</v>
          </cell>
          <cell r="H56" t="str">
            <v xml:space="preserve"> </v>
          </cell>
        </row>
        <row r="57">
          <cell r="B57" t="str">
            <v>United India Insurance Co. Ltd., Ludhiana</v>
          </cell>
          <cell r="C57" t="str">
            <v>KA. - Mr. R. K. Singh</v>
          </cell>
          <cell r="D57" t="str">
            <v>Regional Training Centre,</v>
          </cell>
          <cell r="E57" t="str">
            <v>R.O.-136, Feroze Gandhi Market,</v>
          </cell>
          <cell r="F57" t="str">
            <v>Ludhiana, Punjab -141 001</v>
          </cell>
          <cell r="G57" t="str">
            <v>Ph. No: (0161) 5030723, 5030711</v>
          </cell>
        </row>
        <row r="58">
          <cell r="B58" t="str">
            <v>Wizcraft International Entertainment Pvt. Ltd.</v>
          </cell>
          <cell r="C58" t="str">
            <v>KA. - Ms.Sindhu Nadig (Client Servicing Executive)</v>
          </cell>
          <cell r="D58" t="str">
            <v xml:space="preserve">No. 25, 12th B Main, HAL IInd Stage, </v>
          </cell>
          <cell r="E58" t="str">
            <v>Indira Nagar, Bangalore - 560 038, India</v>
          </cell>
          <cell r="F58" t="str">
            <v>Ph.- +91 80 - 2528 2646, Mob.98802 75120</v>
          </cell>
        </row>
        <row r="129">
          <cell r="B129" t="str">
            <v>Indian Oil Corporation Limited</v>
          </cell>
        </row>
        <row r="130">
          <cell r="B130" t="str">
            <v>Mr S C Bhagwat, Chief T &amp; D Manager</v>
          </cell>
        </row>
        <row r="131">
          <cell r="B131" t="str">
            <v>Marketing Division</v>
          </cell>
        </row>
        <row r="132">
          <cell r="B132" t="str">
            <v>Indian Oil Bhawan</v>
          </cell>
        </row>
        <row r="133">
          <cell r="B133" t="str">
            <v>1, Sri Aurobindo Marg Yusuf Sarai,</v>
          </cell>
        </row>
        <row r="134">
          <cell r="B134" t="str">
            <v>New Delhi - 110016</v>
          </cell>
        </row>
        <row r="135">
          <cell r="B135" t="str">
            <v>Ph: (011) 26851801, 26518080 Extn: 1017</v>
          </cell>
        </row>
        <row r="138">
          <cell r="B138" t="str">
            <v>United India Insurance Co. Ltd., Ludhiana</v>
          </cell>
        </row>
        <row r="139">
          <cell r="B139" t="str">
            <v>KA. - Mr. R. K. Singh</v>
          </cell>
        </row>
        <row r="140">
          <cell r="B140" t="str">
            <v>Regional Training Centre,</v>
          </cell>
        </row>
        <row r="141">
          <cell r="B141" t="str">
            <v>R.O.-136, Feroze Gandhi Market,</v>
          </cell>
        </row>
        <row r="142">
          <cell r="B142" t="str">
            <v>Ludhiana, Punjab -141 001</v>
          </cell>
        </row>
        <row r="143">
          <cell r="B143" t="str">
            <v>Ph no: 0161 5030723,5030711</v>
          </cell>
        </row>
      </sheetData>
      <sheetData sheetId="26"/>
      <sheetData sheetId="27"/>
      <sheetData sheetId="28">
        <row r="4">
          <cell r="A4" t="str">
            <v>Sl No.</v>
          </cell>
          <cell r="B4" t="str">
            <v>Invoice No</v>
          </cell>
          <cell r="C4" t="str">
            <v>Invoice Date</v>
          </cell>
          <cell r="D4" t="str">
            <v>Party Name</v>
          </cell>
          <cell r="E4" t="str">
            <v>Training Venue</v>
          </cell>
          <cell r="F4" t="str">
            <v>Nos of Trainee</v>
          </cell>
          <cell r="G4" t="str">
            <v>Date of Training</v>
          </cell>
          <cell r="H4" t="str">
            <v>Subject of Training</v>
          </cell>
          <cell r="I4" t="str">
            <v>Mode of Calculation</v>
          </cell>
          <cell r="J4" t="str">
            <v>Rate Basis</v>
          </cell>
          <cell r="K4" t="str">
            <v>Rate</v>
          </cell>
          <cell r="L4" t="str">
            <v>Service Amount</v>
          </cell>
          <cell r="M4" t="str">
            <v>Reimbushment of Expenses (HEAD-1)</v>
          </cell>
          <cell r="N4" t="str">
            <v>Reimbushment of Expenses (Amount-1)</v>
          </cell>
          <cell r="O4" t="str">
            <v>Reimbushment of Expenses (HEAD-2)</v>
          </cell>
          <cell r="P4" t="str">
            <v>Reimbushment of Expenses (Amount-2)</v>
          </cell>
          <cell r="Q4" t="str">
            <v>Service Tax @ 10%</v>
          </cell>
          <cell r="R4" t="str">
            <v>Education Cess @ 2% on Service Tax</v>
          </cell>
          <cell r="S4" t="str">
            <v xml:space="preserve">Secondary &amp; Higher Education Cess @ 1% on Service Tax </v>
          </cell>
          <cell r="T4" t="str">
            <v>Service Tax</v>
          </cell>
          <cell r="U4" t="str">
            <v>Total Amount</v>
          </cell>
          <cell r="V4" t="str">
            <v>Line 1</v>
          </cell>
          <cell r="W4" t="str">
            <v>Line 2</v>
          </cell>
          <cell r="X4" t="str">
            <v>Hours of Training</v>
          </cell>
          <cell r="Y4" t="str">
            <v>Names of Faculty</v>
          </cell>
          <cell r="Z4" t="str">
            <v>Nos of Lactures</v>
          </cell>
        </row>
        <row r="6">
          <cell r="A6">
            <v>1</v>
          </cell>
          <cell r="B6">
            <v>1</v>
          </cell>
          <cell r="C6">
            <v>40642</v>
          </cell>
          <cell r="D6" t="str">
            <v>AMRI HOSPITALS - WOMEN AND CHILD CARE</v>
          </cell>
          <cell r="E6" t="str">
            <v>Amri, Mukundapur, Kolkata</v>
          </cell>
          <cell r="F6">
            <v>40</v>
          </cell>
          <cell r="G6" t="str">
            <v>06th Apr.11 to 09th Apr.2011</v>
          </cell>
          <cell r="I6" t="str">
            <v>day(s)</v>
          </cell>
          <cell r="J6">
            <v>4</v>
          </cell>
          <cell r="K6">
            <v>10000</v>
          </cell>
          <cell r="L6">
            <v>40000</v>
          </cell>
          <cell r="M6" t="str">
            <v>Expenses</v>
          </cell>
          <cell r="N6">
            <v>0</v>
          </cell>
          <cell r="Q6">
            <v>4000</v>
          </cell>
          <cell r="R6">
            <v>80</v>
          </cell>
          <cell r="S6">
            <v>40</v>
          </cell>
          <cell r="T6">
            <v>4120</v>
          </cell>
          <cell r="U6">
            <v>44120</v>
          </cell>
          <cell r="V6" t="str">
            <v>Amri, Mukundapur, Kolkata for 4 day(s) Session for</v>
          </cell>
          <cell r="W6" t="str">
            <v>40 Trainees on dtd. 06th Apr.11 to 09th Apr.2011.</v>
          </cell>
          <cell r="X6">
            <v>32</v>
          </cell>
          <cell r="Y6" t="str">
            <v>Ranjay Kumar</v>
          </cell>
          <cell r="Z6">
            <v>4</v>
          </cell>
        </row>
        <row r="7">
          <cell r="A7">
            <v>2</v>
          </cell>
          <cell r="B7">
            <v>2</v>
          </cell>
          <cell r="C7">
            <v>40646</v>
          </cell>
          <cell r="D7" t="str">
            <v>Axis Bank Limited</v>
          </cell>
          <cell r="E7" t="str">
            <v>11 Shakespeare Sarani, Kolkata</v>
          </cell>
          <cell r="F7">
            <v>32</v>
          </cell>
          <cell r="G7" t="str">
            <v>12th Apr.2011</v>
          </cell>
          <cell r="I7" t="str">
            <v>day(s)</v>
          </cell>
          <cell r="J7">
            <v>1</v>
          </cell>
          <cell r="K7">
            <v>12500</v>
          </cell>
          <cell r="L7">
            <v>12500</v>
          </cell>
          <cell r="M7" t="str">
            <v>Expenses</v>
          </cell>
          <cell r="N7">
            <v>0</v>
          </cell>
          <cell r="Q7">
            <v>1250</v>
          </cell>
          <cell r="R7">
            <v>25</v>
          </cell>
          <cell r="S7">
            <v>13</v>
          </cell>
          <cell r="T7">
            <v>1288</v>
          </cell>
          <cell r="U7">
            <v>13788</v>
          </cell>
          <cell r="V7" t="str">
            <v>11 Shakespeare Sarani, Kolkata for 1 day(s) Session for</v>
          </cell>
          <cell r="W7" t="str">
            <v>32 Trainees on dtd. 12th Apr.2011.</v>
          </cell>
          <cell r="X7">
            <v>8</v>
          </cell>
          <cell r="Y7" t="str">
            <v>Ranjay Kumar</v>
          </cell>
          <cell r="Z7">
            <v>1</v>
          </cell>
        </row>
        <row r="8">
          <cell r="A8">
            <v>3</v>
          </cell>
          <cell r="B8">
            <v>3</v>
          </cell>
          <cell r="C8">
            <v>40646</v>
          </cell>
          <cell r="D8" t="str">
            <v>AMRI HOSPITALS - WOMEN AND CHILD CARE</v>
          </cell>
          <cell r="E8" t="str">
            <v>Amri, Mukundapur, Kolkata</v>
          </cell>
          <cell r="F8">
            <v>24</v>
          </cell>
          <cell r="G8" t="str">
            <v>13th Apr.2011</v>
          </cell>
          <cell r="I8" t="str">
            <v>day(s)</v>
          </cell>
          <cell r="J8">
            <v>1</v>
          </cell>
          <cell r="K8">
            <v>10000</v>
          </cell>
          <cell r="L8">
            <v>10000</v>
          </cell>
          <cell r="M8" t="str">
            <v>Expenses</v>
          </cell>
          <cell r="N8">
            <v>0</v>
          </cell>
          <cell r="Q8">
            <v>1000</v>
          </cell>
          <cell r="R8">
            <v>20</v>
          </cell>
          <cell r="S8">
            <v>10</v>
          </cell>
          <cell r="T8">
            <v>1030</v>
          </cell>
          <cell r="U8">
            <v>11030</v>
          </cell>
          <cell r="V8" t="str">
            <v>Amri, Mukundapur, Kolkata for 1 day(s) Session for</v>
          </cell>
          <cell r="W8" t="str">
            <v>24 Trainees on dtd. 13th Apr.2011.</v>
          </cell>
          <cell r="X8">
            <v>8</v>
          </cell>
          <cell r="Y8" t="str">
            <v>Ranjay Kumar</v>
          </cell>
          <cell r="Z8">
            <v>1</v>
          </cell>
        </row>
        <row r="9">
          <cell r="A9">
            <v>4</v>
          </cell>
          <cell r="B9">
            <v>4</v>
          </cell>
          <cell r="C9">
            <v>40647</v>
          </cell>
          <cell r="D9" t="str">
            <v xml:space="preserve">Zonal Training Institute (West Zone), Employees’ </v>
          </cell>
          <cell r="E9" t="str">
            <v>ESIC Office, Marol, Mumbai</v>
          </cell>
          <cell r="F9">
            <v>38</v>
          </cell>
          <cell r="G9" t="str">
            <v>13th Apr.2011</v>
          </cell>
          <cell r="I9" t="str">
            <v>day(s)</v>
          </cell>
          <cell r="J9">
            <v>1</v>
          </cell>
          <cell r="K9">
            <v>9066</v>
          </cell>
          <cell r="L9">
            <v>9066</v>
          </cell>
          <cell r="M9" t="str">
            <v>Expenses</v>
          </cell>
          <cell r="N9">
            <v>0</v>
          </cell>
          <cell r="Q9">
            <v>907</v>
          </cell>
          <cell r="R9">
            <v>18</v>
          </cell>
          <cell r="S9">
            <v>9</v>
          </cell>
          <cell r="T9">
            <v>934</v>
          </cell>
          <cell r="U9">
            <v>10000</v>
          </cell>
          <cell r="V9" t="str">
            <v>ESIC Office, Marol, Mumbai for 1 day(s) Session for</v>
          </cell>
          <cell r="W9" t="str">
            <v>38 Trainees on dtd. 13th Apr.2011.</v>
          </cell>
          <cell r="X9">
            <v>8</v>
          </cell>
          <cell r="Y9" t="str">
            <v>Sanjay Khadve</v>
          </cell>
          <cell r="Z9">
            <v>1</v>
          </cell>
        </row>
        <row r="10">
          <cell r="A10">
            <v>5</v>
          </cell>
          <cell r="B10">
            <v>5</v>
          </cell>
          <cell r="C10">
            <v>40653</v>
          </cell>
          <cell r="D10" t="str">
            <v xml:space="preserve">Zonal Training Institute (West Zone), Employees’ </v>
          </cell>
          <cell r="E10" t="str">
            <v>ESIC Office, Marol, Mumbai</v>
          </cell>
          <cell r="F10">
            <v>39</v>
          </cell>
          <cell r="G10" t="str">
            <v>15th Apr.2011</v>
          </cell>
          <cell r="I10" t="str">
            <v>day(s)</v>
          </cell>
          <cell r="J10">
            <v>1</v>
          </cell>
          <cell r="K10">
            <v>9066</v>
          </cell>
          <cell r="L10">
            <v>9066</v>
          </cell>
          <cell r="M10" t="str">
            <v>Expenses</v>
          </cell>
          <cell r="N10">
            <v>0</v>
          </cell>
          <cell r="Q10">
            <v>907</v>
          </cell>
          <cell r="R10">
            <v>18</v>
          </cell>
          <cell r="S10">
            <v>9</v>
          </cell>
          <cell r="T10">
            <v>934</v>
          </cell>
          <cell r="U10">
            <v>10000</v>
          </cell>
          <cell r="V10" t="str">
            <v>ESIC Office, Marol, Mumbai for 1 day(s) Session for</v>
          </cell>
          <cell r="W10" t="str">
            <v>39 Trainees on dtd. 15th Apr.2011.</v>
          </cell>
          <cell r="X10">
            <v>8</v>
          </cell>
          <cell r="Y10" t="str">
            <v>Sanjay Khadve</v>
          </cell>
          <cell r="Z10">
            <v>1</v>
          </cell>
        </row>
        <row r="11">
          <cell r="A11">
            <v>6</v>
          </cell>
          <cell r="B11">
            <v>6</v>
          </cell>
          <cell r="C11">
            <v>40653</v>
          </cell>
          <cell r="D11" t="str">
            <v xml:space="preserve">Zonal Training Institute (West Zone), Employees’ </v>
          </cell>
          <cell r="E11" t="str">
            <v>ESIC Office, Marol, Mumbai</v>
          </cell>
          <cell r="F11">
            <v>29</v>
          </cell>
          <cell r="G11" t="str">
            <v>18th Apr.2011</v>
          </cell>
          <cell r="I11" t="str">
            <v>day(s)</v>
          </cell>
          <cell r="J11">
            <v>1</v>
          </cell>
          <cell r="K11">
            <v>9066</v>
          </cell>
          <cell r="L11">
            <v>9066</v>
          </cell>
          <cell r="M11" t="str">
            <v>Expenses</v>
          </cell>
          <cell r="N11">
            <v>0</v>
          </cell>
          <cell r="Q11">
            <v>907</v>
          </cell>
          <cell r="R11">
            <v>18</v>
          </cell>
          <cell r="S11">
            <v>9</v>
          </cell>
          <cell r="T11">
            <v>934</v>
          </cell>
          <cell r="U11">
            <v>10000</v>
          </cell>
          <cell r="V11" t="str">
            <v>ESIC Office, Marol, Mumbai for 1 day(s) Session for</v>
          </cell>
          <cell r="W11" t="str">
            <v>29 Trainees on dtd. 18th Apr.2011.</v>
          </cell>
          <cell r="X11">
            <v>8</v>
          </cell>
          <cell r="Y11" t="str">
            <v>Sanjay Khadve</v>
          </cell>
          <cell r="Z11">
            <v>1</v>
          </cell>
        </row>
        <row r="12">
          <cell r="A12">
            <v>7</v>
          </cell>
          <cell r="B12">
            <v>7</v>
          </cell>
          <cell r="C12">
            <v>40653</v>
          </cell>
          <cell r="D12" t="str">
            <v xml:space="preserve">Zonal Training Institute (West Zone), Employees’ </v>
          </cell>
          <cell r="E12" t="str">
            <v>ESIC Office, Marol, Mumbai</v>
          </cell>
          <cell r="F12">
            <v>22</v>
          </cell>
          <cell r="G12" t="str">
            <v>19th Apr.2011</v>
          </cell>
          <cell r="I12" t="str">
            <v>day(s)</v>
          </cell>
          <cell r="J12">
            <v>1</v>
          </cell>
          <cell r="K12">
            <v>9066</v>
          </cell>
          <cell r="L12">
            <v>9066</v>
          </cell>
          <cell r="M12" t="str">
            <v>Expenses</v>
          </cell>
          <cell r="N12">
            <v>0</v>
          </cell>
          <cell r="Q12">
            <v>907</v>
          </cell>
          <cell r="R12">
            <v>18</v>
          </cell>
          <cell r="S12">
            <v>9</v>
          </cell>
          <cell r="T12">
            <v>934</v>
          </cell>
          <cell r="U12">
            <v>10000</v>
          </cell>
          <cell r="V12" t="str">
            <v>ESIC Office, Marol, Mumbai for 1 day(s) Session for</v>
          </cell>
          <cell r="W12" t="str">
            <v>22 Trainees on dtd. 19th Apr.2011.</v>
          </cell>
          <cell r="X12">
            <v>8</v>
          </cell>
          <cell r="Y12" t="str">
            <v>Sanjay Khadve</v>
          </cell>
          <cell r="Z12">
            <v>1</v>
          </cell>
        </row>
        <row r="13">
          <cell r="A13">
            <v>8</v>
          </cell>
          <cell r="B13">
            <v>8</v>
          </cell>
          <cell r="C13">
            <v>40654</v>
          </cell>
          <cell r="D13" t="str">
            <v>Postal Training Centre, Mysore</v>
          </cell>
          <cell r="E13" t="str">
            <v>Postal Training Centre, Mysore</v>
          </cell>
          <cell r="F13">
            <v>58</v>
          </cell>
          <cell r="G13" t="str">
            <v>13th Apr.2011</v>
          </cell>
          <cell r="I13" t="str">
            <v>hour(s)</v>
          </cell>
          <cell r="J13">
            <v>2</v>
          </cell>
          <cell r="K13">
            <v>2500</v>
          </cell>
          <cell r="L13">
            <v>5000</v>
          </cell>
          <cell r="M13" t="str">
            <v>Expenses</v>
          </cell>
          <cell r="N13">
            <v>0</v>
          </cell>
          <cell r="Q13">
            <v>500</v>
          </cell>
          <cell r="R13">
            <v>10</v>
          </cell>
          <cell r="S13">
            <v>5</v>
          </cell>
          <cell r="T13">
            <v>515</v>
          </cell>
          <cell r="U13">
            <v>5515</v>
          </cell>
          <cell r="V13" t="str">
            <v>Postal Training Centre, Mysore for 2 hour(s) Session for</v>
          </cell>
          <cell r="W13" t="str">
            <v>58 Trainees on dtd. 13th Apr.2011.</v>
          </cell>
          <cell r="X13">
            <v>2</v>
          </cell>
          <cell r="Y13" t="str">
            <v>Ms Marissa</v>
          </cell>
          <cell r="Z13">
            <v>1</v>
          </cell>
        </row>
        <row r="14">
          <cell r="A14">
            <v>9</v>
          </cell>
          <cell r="B14">
            <v>9</v>
          </cell>
          <cell r="C14">
            <v>40654</v>
          </cell>
          <cell r="D14" t="str">
            <v>Postal Training Centre, Mysore</v>
          </cell>
          <cell r="E14" t="str">
            <v>Postal Training Centre, Mysore</v>
          </cell>
          <cell r="F14">
            <v>56</v>
          </cell>
          <cell r="G14" t="str">
            <v>15th Apr.2011</v>
          </cell>
          <cell r="I14" t="str">
            <v>hour(s)</v>
          </cell>
          <cell r="J14">
            <v>3</v>
          </cell>
          <cell r="K14">
            <v>2500</v>
          </cell>
          <cell r="L14">
            <v>7500</v>
          </cell>
          <cell r="M14" t="str">
            <v>Expenses</v>
          </cell>
          <cell r="N14">
            <v>0</v>
          </cell>
          <cell r="Q14">
            <v>750</v>
          </cell>
          <cell r="R14">
            <v>15</v>
          </cell>
          <cell r="S14">
            <v>8</v>
          </cell>
          <cell r="T14">
            <v>773</v>
          </cell>
          <cell r="U14">
            <v>8273</v>
          </cell>
          <cell r="V14" t="str">
            <v>Postal Training Centre, Mysore for 3 hour(s) Session for</v>
          </cell>
          <cell r="W14" t="str">
            <v>56 Trainees on dtd. 15th Apr.2011.</v>
          </cell>
          <cell r="X14">
            <v>3</v>
          </cell>
          <cell r="Y14" t="str">
            <v>Ponnamma</v>
          </cell>
          <cell r="Z14">
            <v>1</v>
          </cell>
        </row>
        <row r="15">
          <cell r="A15">
            <v>10</v>
          </cell>
          <cell r="B15">
            <v>10</v>
          </cell>
          <cell r="C15">
            <v>40654</v>
          </cell>
          <cell r="D15" t="str">
            <v>Postal Training Centre, Mysore</v>
          </cell>
          <cell r="E15" t="str">
            <v>Postal Training Centre, Mysore</v>
          </cell>
          <cell r="F15">
            <v>59</v>
          </cell>
          <cell r="G15" t="str">
            <v>18th Apr.2011</v>
          </cell>
          <cell r="I15" t="str">
            <v>hour(s)</v>
          </cell>
          <cell r="J15">
            <v>3</v>
          </cell>
          <cell r="K15">
            <v>2500</v>
          </cell>
          <cell r="L15">
            <v>7500</v>
          </cell>
          <cell r="M15" t="str">
            <v>Expenses</v>
          </cell>
          <cell r="N15">
            <v>0</v>
          </cell>
          <cell r="Q15">
            <v>750</v>
          </cell>
          <cell r="R15">
            <v>15</v>
          </cell>
          <cell r="S15">
            <v>8</v>
          </cell>
          <cell r="T15">
            <v>773</v>
          </cell>
          <cell r="U15">
            <v>8273</v>
          </cell>
          <cell r="V15" t="str">
            <v>Postal Training Centre, Mysore for 3 hour(s) Session for</v>
          </cell>
          <cell r="W15" t="str">
            <v>59 Trainees on dtd. 18th Apr.2011.</v>
          </cell>
          <cell r="X15">
            <v>3</v>
          </cell>
          <cell r="Y15" t="str">
            <v>Arun Karumbaya</v>
          </cell>
          <cell r="Z15">
            <v>1</v>
          </cell>
        </row>
        <row r="16">
          <cell r="A16">
            <v>11</v>
          </cell>
          <cell r="B16">
            <v>11</v>
          </cell>
          <cell r="C16">
            <v>40654</v>
          </cell>
          <cell r="D16" t="str">
            <v>Postal Training Centre, Mysore</v>
          </cell>
          <cell r="E16" t="str">
            <v>Postal Training Centre, Mysore</v>
          </cell>
          <cell r="F16">
            <v>59</v>
          </cell>
          <cell r="G16" t="str">
            <v>19th Apr.2011</v>
          </cell>
          <cell r="I16" t="str">
            <v>hour(s)</v>
          </cell>
          <cell r="J16">
            <v>3</v>
          </cell>
          <cell r="K16">
            <v>2500</v>
          </cell>
          <cell r="L16">
            <v>7500</v>
          </cell>
          <cell r="M16" t="str">
            <v>Expenses</v>
          </cell>
          <cell r="N16">
            <v>0</v>
          </cell>
          <cell r="Q16">
            <v>750</v>
          </cell>
          <cell r="R16">
            <v>15</v>
          </cell>
          <cell r="S16">
            <v>8</v>
          </cell>
          <cell r="T16">
            <v>773</v>
          </cell>
          <cell r="U16">
            <v>8273</v>
          </cell>
          <cell r="V16" t="str">
            <v>Postal Training Centre, Mysore for 3 hour(s) Session for</v>
          </cell>
          <cell r="W16" t="str">
            <v>59 Trainees on dtd. 19th Apr.2011.</v>
          </cell>
          <cell r="X16">
            <v>2</v>
          </cell>
          <cell r="Y16" t="str">
            <v>Ms Marissa</v>
          </cell>
          <cell r="Z16">
            <v>1</v>
          </cell>
        </row>
        <row r="17">
          <cell r="A17">
            <v>12</v>
          </cell>
          <cell r="B17">
            <v>12</v>
          </cell>
          <cell r="C17">
            <v>40655</v>
          </cell>
          <cell r="D17" t="str">
            <v xml:space="preserve">Zonal Training Institute (West Zone), Employees’ </v>
          </cell>
          <cell r="E17" t="str">
            <v>ESIC Office, Marol, Mumbai</v>
          </cell>
          <cell r="F17">
            <v>40</v>
          </cell>
          <cell r="G17" t="str">
            <v>20th Apr.2011</v>
          </cell>
          <cell r="I17" t="str">
            <v>day(s)</v>
          </cell>
          <cell r="J17">
            <v>1</v>
          </cell>
          <cell r="K17">
            <v>9066</v>
          </cell>
          <cell r="L17">
            <v>9066</v>
          </cell>
          <cell r="M17" t="str">
            <v>Expenses</v>
          </cell>
          <cell r="N17">
            <v>0</v>
          </cell>
          <cell r="Q17">
            <v>907</v>
          </cell>
          <cell r="R17">
            <v>18</v>
          </cell>
          <cell r="S17">
            <v>9</v>
          </cell>
          <cell r="T17">
            <v>934</v>
          </cell>
          <cell r="U17">
            <v>10000</v>
          </cell>
          <cell r="V17" t="str">
            <v>ESIC Office, Marol, Mumbai for 1 day(s) Session for</v>
          </cell>
          <cell r="W17" t="str">
            <v>40 Trainees on dtd. 20th Apr.2011.</v>
          </cell>
          <cell r="X17">
            <v>8</v>
          </cell>
          <cell r="Y17" t="str">
            <v>Sanjay Khadve</v>
          </cell>
          <cell r="Z17">
            <v>1</v>
          </cell>
        </row>
        <row r="18">
          <cell r="A18">
            <v>13</v>
          </cell>
          <cell r="B18">
            <v>13</v>
          </cell>
          <cell r="C18">
            <v>40655</v>
          </cell>
          <cell r="D18" t="str">
            <v xml:space="preserve">Zonal Training Institute (West Zone), Employees’ </v>
          </cell>
          <cell r="E18" t="str">
            <v>ESIC Office, Marol, Mumbai</v>
          </cell>
          <cell r="F18">
            <v>36</v>
          </cell>
          <cell r="G18" t="str">
            <v>21st Apr.2011</v>
          </cell>
          <cell r="I18" t="str">
            <v>day(s)</v>
          </cell>
          <cell r="J18">
            <v>1</v>
          </cell>
          <cell r="K18">
            <v>9066</v>
          </cell>
          <cell r="L18">
            <v>9066</v>
          </cell>
          <cell r="M18" t="str">
            <v>Expenses</v>
          </cell>
          <cell r="N18">
            <v>0</v>
          </cell>
          <cell r="Q18">
            <v>907</v>
          </cell>
          <cell r="R18">
            <v>18</v>
          </cell>
          <cell r="S18">
            <v>9</v>
          </cell>
          <cell r="T18">
            <v>934</v>
          </cell>
          <cell r="U18">
            <v>10000</v>
          </cell>
          <cell r="V18" t="str">
            <v>ESIC Office, Marol, Mumbai for 1 day(s) Session for</v>
          </cell>
          <cell r="W18" t="str">
            <v>36 Trainees on dtd. 21st Apr.2011.</v>
          </cell>
          <cell r="X18">
            <v>8</v>
          </cell>
          <cell r="Y18" t="str">
            <v>Zhhnat Hasta</v>
          </cell>
          <cell r="Z18">
            <v>1</v>
          </cell>
        </row>
        <row r="19">
          <cell r="A19">
            <v>14</v>
          </cell>
          <cell r="B19">
            <v>14</v>
          </cell>
          <cell r="C19">
            <v>40656</v>
          </cell>
          <cell r="D19" t="str">
            <v>AMRI HOSPITALS - WOMEN AND CHILD CARE</v>
          </cell>
          <cell r="E19" t="str">
            <v>Amri, Mukundapur, Kolkata</v>
          </cell>
          <cell r="F19">
            <v>22</v>
          </cell>
          <cell r="G19" t="str">
            <v>14th Apr.2011</v>
          </cell>
          <cell r="I19" t="str">
            <v>day(s)</v>
          </cell>
          <cell r="J19">
            <v>1</v>
          </cell>
          <cell r="K19">
            <v>10000</v>
          </cell>
          <cell r="L19">
            <v>10000</v>
          </cell>
          <cell r="M19" t="str">
            <v>Expenses</v>
          </cell>
          <cell r="N19">
            <v>0</v>
          </cell>
          <cell r="Q19">
            <v>1000</v>
          </cell>
          <cell r="R19">
            <v>20</v>
          </cell>
          <cell r="S19">
            <v>10</v>
          </cell>
          <cell r="T19">
            <v>1030</v>
          </cell>
          <cell r="U19">
            <v>11030</v>
          </cell>
          <cell r="V19" t="str">
            <v>Amri, Mukundapur, Kolkata for 1 day(s) Session for</v>
          </cell>
          <cell r="W19" t="str">
            <v>22 Trainees on dtd. 14th Apr.2011.</v>
          </cell>
          <cell r="X19">
            <v>8</v>
          </cell>
          <cell r="Y19" t="str">
            <v>Ranjay Kumar</v>
          </cell>
          <cell r="Z19">
            <v>1</v>
          </cell>
        </row>
        <row r="20">
          <cell r="A20">
            <v>15</v>
          </cell>
          <cell r="B20">
            <v>15</v>
          </cell>
          <cell r="C20">
            <v>40659</v>
          </cell>
          <cell r="D20" t="str">
            <v>State Bank of Travancore,</v>
          </cell>
          <cell r="E20" t="str">
            <v>Frankfinn Center, Thiruvanthapuram</v>
          </cell>
          <cell r="F20">
            <v>24</v>
          </cell>
          <cell r="G20" t="str">
            <v>25th Apr.2011</v>
          </cell>
          <cell r="I20" t="str">
            <v>Participant(s)</v>
          </cell>
          <cell r="J20">
            <v>24</v>
          </cell>
          <cell r="K20">
            <v>1200</v>
          </cell>
          <cell r="L20">
            <v>28800</v>
          </cell>
          <cell r="M20" t="str">
            <v>Expenses</v>
          </cell>
          <cell r="N20">
            <v>0</v>
          </cell>
          <cell r="Q20">
            <v>2880</v>
          </cell>
          <cell r="R20">
            <v>58</v>
          </cell>
          <cell r="S20">
            <v>29</v>
          </cell>
          <cell r="T20">
            <v>2967</v>
          </cell>
          <cell r="U20">
            <v>31767</v>
          </cell>
          <cell r="V20" t="str">
            <v xml:space="preserve">Frankfinn Center, Thiruvanthapuram for 24 Participant(s) </v>
          </cell>
          <cell r="W20" t="str">
            <v>Session on dtd. 25th Apr.2011.</v>
          </cell>
          <cell r="X20">
            <v>8</v>
          </cell>
          <cell r="Y20" t="str">
            <v>Cecil Abraham</v>
          </cell>
          <cell r="Z20">
            <v>1</v>
          </cell>
          <cell r="AA20" t="str">
            <v>Salary</v>
          </cell>
        </row>
        <row r="21">
          <cell r="A21">
            <v>16</v>
          </cell>
          <cell r="B21">
            <v>16</v>
          </cell>
          <cell r="C21">
            <v>40659</v>
          </cell>
          <cell r="D21" t="str">
            <v>State Bank of Travancore,</v>
          </cell>
          <cell r="E21" t="str">
            <v>Frankfinn Center, Thiruvanthapuram</v>
          </cell>
          <cell r="F21">
            <v>24</v>
          </cell>
          <cell r="G21" t="str">
            <v>26th Apr.2011</v>
          </cell>
          <cell r="I21" t="str">
            <v>Participant(s)</v>
          </cell>
          <cell r="J21">
            <v>24</v>
          </cell>
          <cell r="K21">
            <v>1200</v>
          </cell>
          <cell r="L21">
            <v>28800</v>
          </cell>
          <cell r="M21" t="str">
            <v>Expenses</v>
          </cell>
          <cell r="N21">
            <v>0</v>
          </cell>
          <cell r="Q21">
            <v>2880</v>
          </cell>
          <cell r="R21">
            <v>58</v>
          </cell>
          <cell r="S21">
            <v>29</v>
          </cell>
          <cell r="T21">
            <v>2967</v>
          </cell>
          <cell r="U21">
            <v>31767</v>
          </cell>
          <cell r="V21" t="str">
            <v xml:space="preserve">Frankfinn Center, Thiruvanthapuram for 24 Participant(s) </v>
          </cell>
          <cell r="W21" t="str">
            <v>Session on dtd. 26th Apr.2011.</v>
          </cell>
          <cell r="X21">
            <v>8</v>
          </cell>
          <cell r="Y21" t="str">
            <v>Cecil Abraham</v>
          </cell>
          <cell r="Z21">
            <v>1</v>
          </cell>
          <cell r="AA21" t="str">
            <v>Salary</v>
          </cell>
        </row>
        <row r="22">
          <cell r="A22">
            <v>17</v>
          </cell>
          <cell r="B22">
            <v>17</v>
          </cell>
          <cell r="C22">
            <v>40662</v>
          </cell>
          <cell r="D22" t="str">
            <v>State Bank of Travancore,</v>
          </cell>
          <cell r="E22" t="str">
            <v>Frankfinn Center, Thiruvanthapuram</v>
          </cell>
          <cell r="F22">
            <v>25</v>
          </cell>
          <cell r="G22" t="str">
            <v>27th Apr.2011</v>
          </cell>
          <cell r="I22" t="str">
            <v>Participant(s)</v>
          </cell>
          <cell r="J22">
            <v>25</v>
          </cell>
          <cell r="K22">
            <v>1200</v>
          </cell>
          <cell r="L22">
            <v>30000</v>
          </cell>
          <cell r="M22" t="str">
            <v>Expenses</v>
          </cell>
          <cell r="N22">
            <v>0</v>
          </cell>
          <cell r="Q22">
            <v>3000</v>
          </cell>
          <cell r="R22">
            <v>60</v>
          </cell>
          <cell r="S22">
            <v>30</v>
          </cell>
          <cell r="T22">
            <v>3090</v>
          </cell>
          <cell r="U22">
            <v>33090</v>
          </cell>
          <cell r="V22" t="str">
            <v xml:space="preserve">Frankfinn Center, Thiruvanthapuram for 25 Participant(s) </v>
          </cell>
          <cell r="W22" t="str">
            <v>Session on dtd. 27th Apr.2011.</v>
          </cell>
          <cell r="X22">
            <v>8</v>
          </cell>
          <cell r="Y22" t="str">
            <v>Cecil Abraham</v>
          </cell>
          <cell r="Z22">
            <v>1</v>
          </cell>
          <cell r="AA22" t="str">
            <v>Salary</v>
          </cell>
        </row>
        <row r="23">
          <cell r="A23">
            <v>18</v>
          </cell>
          <cell r="B23">
            <v>18</v>
          </cell>
          <cell r="C23">
            <v>40662</v>
          </cell>
          <cell r="D23" t="str">
            <v>State Bank of Travancore,</v>
          </cell>
          <cell r="E23" t="str">
            <v>Frankfinn Center, Thiruvanthapuram</v>
          </cell>
          <cell r="F23">
            <v>25</v>
          </cell>
          <cell r="G23" t="str">
            <v>28th Apr.2011</v>
          </cell>
          <cell r="I23" t="str">
            <v>Participant(s)</v>
          </cell>
          <cell r="J23">
            <v>25</v>
          </cell>
          <cell r="K23">
            <v>1200</v>
          </cell>
          <cell r="L23">
            <v>30000</v>
          </cell>
          <cell r="M23" t="str">
            <v>Expenses</v>
          </cell>
          <cell r="N23">
            <v>0</v>
          </cell>
          <cell r="Q23">
            <v>3000</v>
          </cell>
          <cell r="R23">
            <v>60</v>
          </cell>
          <cell r="S23">
            <v>30</v>
          </cell>
          <cell r="T23">
            <v>3090</v>
          </cell>
          <cell r="U23">
            <v>33090</v>
          </cell>
          <cell r="V23" t="str">
            <v xml:space="preserve">Frankfinn Center, Thiruvanthapuram for 25 Participant(s) </v>
          </cell>
          <cell r="W23" t="str">
            <v>Session on dtd. 28th Apr.2011.</v>
          </cell>
          <cell r="X23">
            <v>8</v>
          </cell>
          <cell r="Y23" t="str">
            <v>Cecil Abraham</v>
          </cell>
          <cell r="Z23">
            <v>1</v>
          </cell>
          <cell r="AA23" t="str">
            <v>Salary</v>
          </cell>
        </row>
        <row r="24">
          <cell r="A24">
            <v>19</v>
          </cell>
          <cell r="B24">
            <v>19</v>
          </cell>
          <cell r="C24">
            <v>40663</v>
          </cell>
          <cell r="D24" t="str">
            <v xml:space="preserve">Zonal Training Institute (West Zone), Employees’ </v>
          </cell>
          <cell r="E24" t="str">
            <v>ESIC Office, Marol, Mumbai</v>
          </cell>
          <cell r="F24">
            <v>37</v>
          </cell>
          <cell r="G24" t="str">
            <v>25st Apr.2011</v>
          </cell>
          <cell r="I24" t="str">
            <v>day(s)</v>
          </cell>
          <cell r="J24">
            <v>1</v>
          </cell>
          <cell r="K24">
            <v>9066</v>
          </cell>
          <cell r="L24">
            <v>9066</v>
          </cell>
          <cell r="M24" t="str">
            <v>Expenses</v>
          </cell>
          <cell r="N24">
            <v>0</v>
          </cell>
          <cell r="Q24">
            <v>907</v>
          </cell>
          <cell r="R24">
            <v>18</v>
          </cell>
          <cell r="S24">
            <v>9</v>
          </cell>
          <cell r="T24">
            <v>934</v>
          </cell>
          <cell r="U24">
            <v>10000</v>
          </cell>
          <cell r="V24" t="str">
            <v>ESIC Office, Marol, Mumbai for 1 day(s) Session for</v>
          </cell>
          <cell r="W24" t="str">
            <v>37 Trainees on dtd. 25st Apr.2011.</v>
          </cell>
          <cell r="X24">
            <v>8</v>
          </cell>
          <cell r="Y24" t="str">
            <v>Sanjay Khadve</v>
          </cell>
          <cell r="Z24">
            <v>1</v>
          </cell>
        </row>
        <row r="25">
          <cell r="A25">
            <v>20</v>
          </cell>
          <cell r="B25">
            <v>20</v>
          </cell>
          <cell r="C25">
            <v>40663</v>
          </cell>
          <cell r="D25" t="str">
            <v xml:space="preserve">Zonal Training Institute (West Zone), Employees’ </v>
          </cell>
          <cell r="E25" t="str">
            <v>ESIC Office, Marol, Mumbai</v>
          </cell>
          <cell r="F25">
            <v>36</v>
          </cell>
          <cell r="G25" t="str">
            <v>26st Apr.2011</v>
          </cell>
          <cell r="I25" t="str">
            <v>day(s)</v>
          </cell>
          <cell r="J25">
            <v>1</v>
          </cell>
          <cell r="K25">
            <v>9066</v>
          </cell>
          <cell r="L25">
            <v>9066</v>
          </cell>
          <cell r="M25" t="str">
            <v>Expenses</v>
          </cell>
          <cell r="N25">
            <v>0</v>
          </cell>
          <cell r="Q25">
            <v>907</v>
          </cell>
          <cell r="R25">
            <v>18</v>
          </cell>
          <cell r="S25">
            <v>9</v>
          </cell>
          <cell r="T25">
            <v>934</v>
          </cell>
          <cell r="U25">
            <v>10000</v>
          </cell>
          <cell r="V25" t="str">
            <v>ESIC Office, Marol, Mumbai for 1 day(s) Session for</v>
          </cell>
          <cell r="W25" t="str">
            <v>36 Trainees on dtd. 26st Apr.2011.</v>
          </cell>
          <cell r="X25">
            <v>8</v>
          </cell>
          <cell r="Y25" t="str">
            <v>Sanjay Khadve</v>
          </cell>
          <cell r="Z25">
            <v>1</v>
          </cell>
        </row>
        <row r="26">
          <cell r="A26">
            <v>21</v>
          </cell>
          <cell r="B26">
            <v>21</v>
          </cell>
          <cell r="C26">
            <v>40663</v>
          </cell>
          <cell r="D26" t="str">
            <v xml:space="preserve">Zonal Training Institute (West Zone), Employees’ </v>
          </cell>
          <cell r="E26" t="str">
            <v>ESIC Office, Marol, Mumbai</v>
          </cell>
          <cell r="F26">
            <v>36</v>
          </cell>
          <cell r="G26" t="str">
            <v>27st Apr.2011</v>
          </cell>
          <cell r="I26" t="str">
            <v>day(s)</v>
          </cell>
          <cell r="J26">
            <v>1</v>
          </cell>
          <cell r="K26">
            <v>9066</v>
          </cell>
          <cell r="L26">
            <v>9066</v>
          </cell>
          <cell r="M26" t="str">
            <v>Expenses</v>
          </cell>
          <cell r="N26">
            <v>0</v>
          </cell>
          <cell r="Q26">
            <v>907</v>
          </cell>
          <cell r="R26">
            <v>18</v>
          </cell>
          <cell r="S26">
            <v>9</v>
          </cell>
          <cell r="T26">
            <v>934</v>
          </cell>
          <cell r="U26">
            <v>10000</v>
          </cell>
          <cell r="V26" t="str">
            <v>ESIC Office, Marol, Mumbai for 1 day(s) Session for</v>
          </cell>
          <cell r="W26" t="str">
            <v>36 Trainees on dtd. 27st Apr.2011.</v>
          </cell>
          <cell r="X26">
            <v>8</v>
          </cell>
          <cell r="Y26" t="str">
            <v>Sanjay Khadve</v>
          </cell>
          <cell r="Z26">
            <v>1</v>
          </cell>
        </row>
        <row r="27">
          <cell r="A27">
            <v>22</v>
          </cell>
          <cell r="B27">
            <v>22</v>
          </cell>
          <cell r="C27">
            <v>40663</v>
          </cell>
          <cell r="D27" t="str">
            <v xml:space="preserve">Zonal Training Institute (West Zone), Employees’ </v>
          </cell>
          <cell r="E27" t="str">
            <v>ESIC Office, Marol, Mumbai</v>
          </cell>
          <cell r="F27">
            <v>37</v>
          </cell>
          <cell r="G27" t="str">
            <v>28st Apr.2011</v>
          </cell>
          <cell r="I27" t="str">
            <v>day(s)</v>
          </cell>
          <cell r="J27">
            <v>1</v>
          </cell>
          <cell r="K27">
            <v>9066</v>
          </cell>
          <cell r="L27">
            <v>9066</v>
          </cell>
          <cell r="M27" t="str">
            <v>Expenses</v>
          </cell>
          <cell r="N27">
            <v>0</v>
          </cell>
          <cell r="Q27">
            <v>907</v>
          </cell>
          <cell r="R27">
            <v>18</v>
          </cell>
          <cell r="S27">
            <v>9</v>
          </cell>
          <cell r="T27">
            <v>934</v>
          </cell>
          <cell r="U27">
            <v>10000</v>
          </cell>
          <cell r="V27" t="str">
            <v>ESIC Office, Marol, Mumbai for 1 day(s) Session for</v>
          </cell>
          <cell r="W27" t="str">
            <v>37 Trainees on dtd. 28st Apr.2011.</v>
          </cell>
          <cell r="X27">
            <v>8</v>
          </cell>
          <cell r="Y27" t="str">
            <v>Sanjay Khadve</v>
          </cell>
          <cell r="Z27">
            <v>1</v>
          </cell>
        </row>
        <row r="28">
          <cell r="A28">
            <v>23</v>
          </cell>
          <cell r="B28">
            <v>23</v>
          </cell>
          <cell r="C28">
            <v>40663</v>
          </cell>
          <cell r="D28" t="str">
            <v xml:space="preserve">Zonal Training Institute (West Zone), Employees’ </v>
          </cell>
          <cell r="E28" t="str">
            <v>ESIC Office, Marol, Mumbai</v>
          </cell>
          <cell r="F28">
            <v>38</v>
          </cell>
          <cell r="G28" t="str">
            <v>29st Apr.2011</v>
          </cell>
          <cell r="I28" t="str">
            <v>day(s)</v>
          </cell>
          <cell r="J28">
            <v>1</v>
          </cell>
          <cell r="K28">
            <v>9066</v>
          </cell>
          <cell r="L28">
            <v>9066</v>
          </cell>
          <cell r="M28" t="str">
            <v>Expenses</v>
          </cell>
          <cell r="N28">
            <v>0</v>
          </cell>
          <cell r="Q28">
            <v>907</v>
          </cell>
          <cell r="R28">
            <v>18</v>
          </cell>
          <cell r="S28">
            <v>9</v>
          </cell>
          <cell r="T28">
            <v>934</v>
          </cell>
          <cell r="U28">
            <v>10000</v>
          </cell>
          <cell r="V28" t="str">
            <v>ESIC Office, Marol, Mumbai for 1 day(s) Session for</v>
          </cell>
          <cell r="W28" t="str">
            <v>38 Trainees on dtd. 29st Apr.2011.</v>
          </cell>
          <cell r="X28">
            <v>8</v>
          </cell>
          <cell r="Y28" t="str">
            <v>Sanjay Khadve</v>
          </cell>
          <cell r="Z28">
            <v>1</v>
          </cell>
        </row>
        <row r="29">
          <cell r="A29">
            <v>24</v>
          </cell>
          <cell r="B29">
            <v>24</v>
          </cell>
          <cell r="C29">
            <v>40667</v>
          </cell>
          <cell r="D29" t="str">
            <v>State Bank of Travancore,</v>
          </cell>
          <cell r="E29" t="str">
            <v>Frankfinn Center, Thiruvanthapuram</v>
          </cell>
          <cell r="F29">
            <v>22</v>
          </cell>
          <cell r="G29" t="str">
            <v>02nd May.2011</v>
          </cell>
          <cell r="I29" t="str">
            <v>Participant(s)</v>
          </cell>
          <cell r="J29">
            <v>22</v>
          </cell>
          <cell r="K29">
            <v>1200</v>
          </cell>
          <cell r="L29">
            <v>26400</v>
          </cell>
          <cell r="M29" t="str">
            <v>Expenses</v>
          </cell>
          <cell r="N29">
            <v>0</v>
          </cell>
          <cell r="Q29">
            <v>2640</v>
          </cell>
          <cell r="R29">
            <v>53</v>
          </cell>
          <cell r="S29">
            <v>26</v>
          </cell>
          <cell r="T29">
            <v>2719</v>
          </cell>
          <cell r="U29">
            <v>29119</v>
          </cell>
          <cell r="V29" t="str">
            <v xml:space="preserve">Frankfinn Center, Thiruvanthapuram for 22 Participant(s) </v>
          </cell>
          <cell r="W29" t="str">
            <v>Session on dtd. 02nd May.2011.</v>
          </cell>
          <cell r="X29">
            <v>8</v>
          </cell>
          <cell r="Y29" t="str">
            <v>Cecil Abraham</v>
          </cell>
          <cell r="Z29">
            <v>1</v>
          </cell>
          <cell r="AA29" t="str">
            <v>Salary</v>
          </cell>
        </row>
        <row r="30">
          <cell r="A30">
            <v>25</v>
          </cell>
          <cell r="B30">
            <v>25</v>
          </cell>
          <cell r="C30">
            <v>40667</v>
          </cell>
          <cell r="D30" t="str">
            <v>State Bank of Travancore,</v>
          </cell>
          <cell r="E30" t="str">
            <v>Frankfinn Center, Thiruvanthapuram</v>
          </cell>
          <cell r="F30">
            <v>21</v>
          </cell>
          <cell r="G30" t="str">
            <v>03rd May.2011</v>
          </cell>
          <cell r="I30" t="str">
            <v>Participant(s)</v>
          </cell>
          <cell r="J30">
            <v>21</v>
          </cell>
          <cell r="K30">
            <v>1200</v>
          </cell>
          <cell r="L30">
            <v>25200</v>
          </cell>
          <cell r="M30" t="str">
            <v>Expenses</v>
          </cell>
          <cell r="N30">
            <v>0</v>
          </cell>
          <cell r="Q30">
            <v>2520</v>
          </cell>
          <cell r="R30">
            <v>50</v>
          </cell>
          <cell r="S30">
            <v>25</v>
          </cell>
          <cell r="T30">
            <v>2595</v>
          </cell>
          <cell r="U30">
            <v>27795</v>
          </cell>
          <cell r="V30" t="str">
            <v xml:space="preserve">Frankfinn Center, Thiruvanthapuram for 21 Participant(s) </v>
          </cell>
          <cell r="W30" t="str">
            <v>Session on dtd. 03rd May.2011.</v>
          </cell>
          <cell r="X30">
            <v>8</v>
          </cell>
          <cell r="Y30" t="str">
            <v>Cecil Abraham</v>
          </cell>
          <cell r="Z30">
            <v>1</v>
          </cell>
          <cell r="AA30" t="str">
            <v>Salary</v>
          </cell>
        </row>
        <row r="31">
          <cell r="A31">
            <v>26</v>
          </cell>
          <cell r="B31">
            <v>26</v>
          </cell>
          <cell r="C31">
            <v>40668</v>
          </cell>
          <cell r="D31" t="str">
            <v>AMRI HOSPITALS - WOMEN AND CHILD CARE</v>
          </cell>
          <cell r="E31" t="str">
            <v>Amri, Mukundapur, Kolkata</v>
          </cell>
          <cell r="F31">
            <v>32</v>
          </cell>
          <cell r="G31" t="str">
            <v>30th Apr.2011</v>
          </cell>
          <cell r="I31" t="str">
            <v>day(s)</v>
          </cell>
          <cell r="J31">
            <v>1</v>
          </cell>
          <cell r="K31">
            <v>10000</v>
          </cell>
          <cell r="L31">
            <v>10000</v>
          </cell>
          <cell r="M31" t="str">
            <v>Expenses</v>
          </cell>
          <cell r="N31">
            <v>0</v>
          </cell>
          <cell r="Q31">
            <v>1000</v>
          </cell>
          <cell r="R31">
            <v>20</v>
          </cell>
          <cell r="S31">
            <v>10</v>
          </cell>
          <cell r="T31">
            <v>1030</v>
          </cell>
          <cell r="U31">
            <v>11030</v>
          </cell>
          <cell r="V31" t="str">
            <v>Amri, Mukundapur, Kolkata for 1 day(s) Session for</v>
          </cell>
          <cell r="W31" t="str">
            <v>32 Trainees on dtd. 30th Apr.2011.</v>
          </cell>
          <cell r="X31">
            <v>8</v>
          </cell>
          <cell r="Y31" t="str">
            <v>Ranjay Kumar</v>
          </cell>
          <cell r="Z31">
            <v>1</v>
          </cell>
        </row>
        <row r="32">
          <cell r="A32">
            <v>27</v>
          </cell>
          <cell r="B32">
            <v>27</v>
          </cell>
          <cell r="C32">
            <v>40682</v>
          </cell>
          <cell r="D32" t="str">
            <v>AMRI HOSPITALS - WOMEN AND CHILD CARE</v>
          </cell>
          <cell r="E32" t="str">
            <v>Amri, Mukundapur, Kolkata</v>
          </cell>
          <cell r="F32">
            <v>16</v>
          </cell>
          <cell r="G32" t="str">
            <v>07th May.2011</v>
          </cell>
          <cell r="I32" t="str">
            <v>day(s)</v>
          </cell>
          <cell r="J32">
            <v>1</v>
          </cell>
          <cell r="K32">
            <v>10000</v>
          </cell>
          <cell r="L32">
            <v>10000</v>
          </cell>
          <cell r="M32" t="str">
            <v>Expenses</v>
          </cell>
          <cell r="N32">
            <v>0</v>
          </cell>
          <cell r="Q32">
            <v>1000</v>
          </cell>
          <cell r="R32">
            <v>20</v>
          </cell>
          <cell r="S32">
            <v>10</v>
          </cell>
          <cell r="T32">
            <v>1030</v>
          </cell>
          <cell r="U32">
            <v>11030</v>
          </cell>
          <cell r="V32" t="str">
            <v>Amri, Mukundapur, Kolkata for 1 day(s) Session for</v>
          </cell>
          <cell r="W32" t="str">
            <v>16 Trainees on dtd. 07th May.2011.</v>
          </cell>
          <cell r="X32">
            <v>8</v>
          </cell>
          <cell r="Y32" t="str">
            <v>Ranjay Kumar</v>
          </cell>
          <cell r="Z32">
            <v>1</v>
          </cell>
        </row>
        <row r="33">
          <cell r="A33">
            <v>28</v>
          </cell>
          <cell r="B33">
            <v>28</v>
          </cell>
          <cell r="C33">
            <v>40682</v>
          </cell>
          <cell r="D33" t="str">
            <v>AMRI HOSPITALS - WOMEN AND CHILD CARE</v>
          </cell>
          <cell r="E33" t="str">
            <v>Amri, Mukundapur, Kolkata</v>
          </cell>
          <cell r="F33">
            <v>16</v>
          </cell>
          <cell r="G33" t="str">
            <v>11th May.2011</v>
          </cell>
          <cell r="I33" t="str">
            <v>day(s)</v>
          </cell>
          <cell r="J33">
            <v>1</v>
          </cell>
          <cell r="K33">
            <v>10000</v>
          </cell>
          <cell r="L33">
            <v>10000</v>
          </cell>
          <cell r="M33" t="str">
            <v>Expenses</v>
          </cell>
          <cell r="N33">
            <v>0</v>
          </cell>
          <cell r="Q33">
            <v>1000</v>
          </cell>
          <cell r="R33">
            <v>20</v>
          </cell>
          <cell r="S33">
            <v>10</v>
          </cell>
          <cell r="T33">
            <v>1030</v>
          </cell>
          <cell r="U33">
            <v>11030</v>
          </cell>
          <cell r="V33" t="str">
            <v>Amri, Mukundapur, Kolkata for 1 day(s) Session for</v>
          </cell>
          <cell r="W33" t="str">
            <v>16 Trainees on dtd. 11th May.2011.</v>
          </cell>
          <cell r="X33">
            <v>8</v>
          </cell>
          <cell r="Y33" t="str">
            <v>Ranjay Kumar</v>
          </cell>
          <cell r="Z33">
            <v>1</v>
          </cell>
        </row>
        <row r="34">
          <cell r="A34">
            <v>29</v>
          </cell>
          <cell r="B34">
            <v>29</v>
          </cell>
          <cell r="C34">
            <v>40702</v>
          </cell>
          <cell r="D34" t="str">
            <v>Mahindra Holidays &amp; Resorts India Limuted</v>
          </cell>
          <cell r="E34" t="str">
            <v>Club Mahindra Holiday World, Hyderabad</v>
          </cell>
          <cell r="F34">
            <v>12</v>
          </cell>
          <cell r="G34" t="str">
            <v>05th Jun.11 to 07th Jun.2011</v>
          </cell>
          <cell r="I34" t="str">
            <v>day(s)</v>
          </cell>
          <cell r="J34">
            <v>3</v>
          </cell>
          <cell r="K34">
            <v>10000</v>
          </cell>
          <cell r="L34">
            <v>30000</v>
          </cell>
          <cell r="M34" t="str">
            <v>Expenses</v>
          </cell>
          <cell r="N34">
            <v>1979</v>
          </cell>
          <cell r="Q34">
            <v>3000</v>
          </cell>
          <cell r="R34">
            <v>60</v>
          </cell>
          <cell r="S34">
            <v>30</v>
          </cell>
          <cell r="T34">
            <v>3090</v>
          </cell>
          <cell r="U34">
            <v>35069</v>
          </cell>
          <cell r="V34" t="str">
            <v>Club Mahindra Holiday World, Hyderabad for 3 day(s) Session for</v>
          </cell>
          <cell r="W34" t="str">
            <v>12 Trainees on dtd. 05th Jun.11 to 07th Jun.2011.</v>
          </cell>
          <cell r="X34">
            <v>8</v>
          </cell>
          <cell r="Y34" t="str">
            <v>Cecil Abraham</v>
          </cell>
          <cell r="Z34">
            <v>3</v>
          </cell>
        </row>
        <row r="35">
          <cell r="A35">
            <v>30</v>
          </cell>
          <cell r="B35">
            <v>30</v>
          </cell>
          <cell r="C35">
            <v>40760</v>
          </cell>
          <cell r="D35" t="str">
            <v>Mahindra Holidays &amp; Resorts India Limuted</v>
          </cell>
          <cell r="E35" t="str">
            <v>Club Mahindra Holiday World, Hyderabad</v>
          </cell>
          <cell r="F35">
            <v>25</v>
          </cell>
          <cell r="G35" t="str">
            <v>25th July.2011</v>
          </cell>
          <cell r="I35" t="str">
            <v>day(s)</v>
          </cell>
          <cell r="J35">
            <v>1</v>
          </cell>
          <cell r="K35">
            <v>10000</v>
          </cell>
          <cell r="L35">
            <v>10000</v>
          </cell>
          <cell r="M35" t="str">
            <v>Expenses</v>
          </cell>
          <cell r="N35">
            <v>2180</v>
          </cell>
          <cell r="Q35">
            <v>1000</v>
          </cell>
          <cell r="R35">
            <v>20</v>
          </cell>
          <cell r="S35">
            <v>10</v>
          </cell>
          <cell r="T35">
            <v>1030</v>
          </cell>
          <cell r="U35">
            <v>13210</v>
          </cell>
          <cell r="V35" t="str">
            <v>Club Mahindra Holiday World, Hyderabad for 1 day(s) Session for</v>
          </cell>
          <cell r="W35" t="str">
            <v>25 Trainees on dtd. 25th July.2011.</v>
          </cell>
          <cell r="X35">
            <v>8</v>
          </cell>
          <cell r="Y35" t="str">
            <v>Cecil Abraham</v>
          </cell>
          <cell r="Z35">
            <v>1</v>
          </cell>
        </row>
        <row r="36">
          <cell r="A36">
            <v>31</v>
          </cell>
          <cell r="B36">
            <v>31</v>
          </cell>
          <cell r="C36">
            <v>40760</v>
          </cell>
          <cell r="D36" t="str">
            <v>Mahindra Holidays &amp; Resorts India Limuted</v>
          </cell>
          <cell r="E36" t="str">
            <v>Club Mahindra Holiday Branch Office, Bangalore</v>
          </cell>
          <cell r="F36">
            <v>10</v>
          </cell>
          <cell r="G36" t="str">
            <v>03rd Aug.11 &amp; 04th Aug.2011</v>
          </cell>
          <cell r="I36" t="str">
            <v>day(s)</v>
          </cell>
          <cell r="J36">
            <v>2</v>
          </cell>
          <cell r="K36">
            <v>10000</v>
          </cell>
          <cell r="L36">
            <v>20000</v>
          </cell>
          <cell r="M36" t="str">
            <v>Expenses</v>
          </cell>
          <cell r="N36">
            <v>680</v>
          </cell>
          <cell r="Q36">
            <v>2000</v>
          </cell>
          <cell r="R36">
            <v>40</v>
          </cell>
          <cell r="S36">
            <v>20</v>
          </cell>
          <cell r="T36">
            <v>2060</v>
          </cell>
          <cell r="U36">
            <v>22740</v>
          </cell>
          <cell r="V36" t="str">
            <v>Club Mahindra Holiday Branch Office, Bangalore for 2 day(s) Session for</v>
          </cell>
          <cell r="W36" t="str">
            <v>10 Trainees on dtd. 03rd Aug.11 &amp; 04th Aug.2011.</v>
          </cell>
          <cell r="X36">
            <v>8</v>
          </cell>
          <cell r="Y36" t="str">
            <v>Cecil Abraham</v>
          </cell>
          <cell r="Z36">
            <v>1</v>
          </cell>
        </row>
        <row r="37">
          <cell r="A37">
            <v>32</v>
          </cell>
          <cell r="B37">
            <v>32</v>
          </cell>
          <cell r="C37">
            <v>40765</v>
          </cell>
          <cell r="D37" t="str">
            <v>Axis Bank Limited</v>
          </cell>
          <cell r="E37" t="str">
            <v>YASHADA, Management Development centre Deptt. Raj Bhawan Complex Baner Road, Pune</v>
          </cell>
          <cell r="F37">
            <v>25</v>
          </cell>
          <cell r="G37" t="str">
            <v>14th Jul.11 to 15th Jul.2011</v>
          </cell>
          <cell r="I37" t="str">
            <v>day(s)</v>
          </cell>
          <cell r="J37">
            <v>2</v>
          </cell>
          <cell r="K37">
            <v>12500</v>
          </cell>
          <cell r="L37">
            <v>25000</v>
          </cell>
          <cell r="M37" t="str">
            <v>Expenses</v>
          </cell>
          <cell r="N37">
            <v>0</v>
          </cell>
          <cell r="Q37">
            <v>2500</v>
          </cell>
          <cell r="R37">
            <v>50</v>
          </cell>
          <cell r="S37">
            <v>25</v>
          </cell>
          <cell r="T37">
            <v>2575</v>
          </cell>
          <cell r="U37">
            <v>27575</v>
          </cell>
          <cell r="V37" t="str">
            <v>YASHADA, Management Development centre Deptt. Raj Bhawan Complex Baner Road, Pune for 2 day(s) Session for</v>
          </cell>
          <cell r="W37" t="str">
            <v>25 Trainees on dtd. 14th Jul.11 to 15th Jul.2011.</v>
          </cell>
          <cell r="X37">
            <v>8</v>
          </cell>
          <cell r="Y37" t="str">
            <v>Khushroo Arya</v>
          </cell>
          <cell r="Z37">
            <v>1</v>
          </cell>
        </row>
        <row r="38">
          <cell r="A38">
            <v>33</v>
          </cell>
          <cell r="B38">
            <v>33</v>
          </cell>
          <cell r="C38">
            <v>40780</v>
          </cell>
          <cell r="D38" t="str">
            <v>Fresh &amp; Honest Café Limited</v>
          </cell>
          <cell r="E38" t="str">
            <v>Chennai</v>
          </cell>
          <cell r="F38">
            <v>15</v>
          </cell>
          <cell r="G38" t="str">
            <v>09th Aug.2011</v>
          </cell>
          <cell r="I38" t="str">
            <v>day(s)</v>
          </cell>
          <cell r="J38">
            <v>1</v>
          </cell>
          <cell r="K38">
            <v>12500</v>
          </cell>
          <cell r="L38">
            <v>12500</v>
          </cell>
          <cell r="M38" t="str">
            <v>Expenses</v>
          </cell>
          <cell r="N38">
            <v>0</v>
          </cell>
          <cell r="Q38">
            <v>1250</v>
          </cell>
          <cell r="R38">
            <v>25</v>
          </cell>
          <cell r="S38">
            <v>13</v>
          </cell>
          <cell r="T38">
            <v>1288</v>
          </cell>
          <cell r="U38">
            <v>13788</v>
          </cell>
          <cell r="V38" t="str">
            <v>Chennai for 1 day(s) Session for</v>
          </cell>
          <cell r="W38" t="str">
            <v>15 Trainees on dtd. 09th Aug.2011.</v>
          </cell>
          <cell r="X38">
            <v>8</v>
          </cell>
          <cell r="Y38" t="str">
            <v>Cecil Abraham</v>
          </cell>
          <cell r="Z38">
            <v>1</v>
          </cell>
        </row>
        <row r="39">
          <cell r="A39">
            <v>34</v>
          </cell>
          <cell r="B39">
            <v>34</v>
          </cell>
          <cell r="C39">
            <v>40780</v>
          </cell>
          <cell r="D39" t="str">
            <v>Ford Business Service Centre Pvt. Ltd., Chennai</v>
          </cell>
          <cell r="E39" t="str">
            <v>Chennai</v>
          </cell>
          <cell r="F39">
            <v>23</v>
          </cell>
          <cell r="G39" t="str">
            <v>10th Aug.2011</v>
          </cell>
          <cell r="I39" t="str">
            <v>day(s)</v>
          </cell>
          <cell r="J39">
            <v>1</v>
          </cell>
          <cell r="K39">
            <v>15000</v>
          </cell>
          <cell r="L39">
            <v>15000</v>
          </cell>
          <cell r="M39" t="str">
            <v>Expenses</v>
          </cell>
          <cell r="N39">
            <v>0</v>
          </cell>
          <cell r="Q39">
            <v>1500</v>
          </cell>
          <cell r="R39">
            <v>30</v>
          </cell>
          <cell r="S39">
            <v>15</v>
          </cell>
          <cell r="T39">
            <v>1545</v>
          </cell>
          <cell r="U39">
            <v>16545</v>
          </cell>
          <cell r="V39" t="str">
            <v>Chennai for 1 day(s) Session for</v>
          </cell>
          <cell r="W39" t="str">
            <v>23 Trainees on dtd. 10th Aug.2011.</v>
          </cell>
          <cell r="X39">
            <v>8</v>
          </cell>
          <cell r="Y39" t="str">
            <v>Cecil Abraham</v>
          </cell>
          <cell r="Z39">
            <v>1</v>
          </cell>
        </row>
        <row r="40">
          <cell r="A40">
            <v>35</v>
          </cell>
          <cell r="B40">
            <v>35</v>
          </cell>
          <cell r="C40">
            <v>40780</v>
          </cell>
          <cell r="D40" t="str">
            <v>ENAM Securities Direct Private Limited</v>
          </cell>
          <cell r="E40" t="str">
            <v>Coimbatore</v>
          </cell>
          <cell r="F40">
            <v>26</v>
          </cell>
          <cell r="G40" t="str">
            <v>20th Aug.2011</v>
          </cell>
          <cell r="I40" t="str">
            <v>day(s)</v>
          </cell>
          <cell r="J40">
            <v>1</v>
          </cell>
          <cell r="K40">
            <v>17000</v>
          </cell>
          <cell r="L40">
            <v>17000</v>
          </cell>
          <cell r="M40" t="str">
            <v>Expenses</v>
          </cell>
          <cell r="N40">
            <v>0</v>
          </cell>
          <cell r="Q40">
            <v>1700</v>
          </cell>
          <cell r="R40">
            <v>34</v>
          </cell>
          <cell r="S40">
            <v>17</v>
          </cell>
          <cell r="T40">
            <v>1751</v>
          </cell>
          <cell r="U40">
            <v>18751</v>
          </cell>
          <cell r="V40" t="str">
            <v>Coimbatore for 1 day(s) Session for</v>
          </cell>
          <cell r="W40" t="str">
            <v>26 Trainees on dtd. 20th Aug.2011.</v>
          </cell>
          <cell r="X40">
            <v>8</v>
          </cell>
          <cell r="Y40" t="str">
            <v>Cecil Abraham</v>
          </cell>
          <cell r="Z40">
            <v>1</v>
          </cell>
        </row>
        <row r="41">
          <cell r="A41">
            <v>36</v>
          </cell>
          <cell r="B41">
            <v>36</v>
          </cell>
          <cell r="C41">
            <v>40788</v>
          </cell>
          <cell r="D41" t="str">
            <v>Postal Training Centre, Mysore</v>
          </cell>
          <cell r="E41" t="str">
            <v>Postal Training Centre, Mysore</v>
          </cell>
          <cell r="F41">
            <v>90</v>
          </cell>
          <cell r="G41" t="str">
            <v>2nd, 3rd, 4th, 5th, 6th, 16th, 17th, 18th, 19th, 20th &amp; 22nd Aug 2011</v>
          </cell>
          <cell r="I41" t="str">
            <v>hour(s)</v>
          </cell>
          <cell r="J41">
            <v>36</v>
          </cell>
          <cell r="K41">
            <v>2000</v>
          </cell>
          <cell r="L41">
            <v>72000</v>
          </cell>
          <cell r="M41" t="str">
            <v>Expenses</v>
          </cell>
          <cell r="N41">
            <v>0</v>
          </cell>
          <cell r="Q41">
            <v>7200</v>
          </cell>
          <cell r="R41">
            <v>144</v>
          </cell>
          <cell r="S41">
            <v>72</v>
          </cell>
          <cell r="T41">
            <v>7416</v>
          </cell>
          <cell r="U41">
            <v>79416</v>
          </cell>
          <cell r="V41" t="str">
            <v>Postal Training Centre, Mysore for 36 hour(s) Session for</v>
          </cell>
          <cell r="W41" t="str">
            <v>90 Trainees on dtd. 2nd, 3rd, 4th, 5th, 6th, 16th, 17th, 18th, 19th, 20th &amp; 22nd Aug 2011.</v>
          </cell>
          <cell r="X41">
            <v>2</v>
          </cell>
          <cell r="Y41" t="str">
            <v>Batch 1: Poonamma, Kaveri &amp; Sandhya, Batch 2 &amp; 3: Poonamma, Kaveri &amp; Arun Karumb</v>
          </cell>
          <cell r="Z41">
            <v>1</v>
          </cell>
        </row>
        <row r="42">
          <cell r="A42">
            <v>37</v>
          </cell>
          <cell r="B42">
            <v>37</v>
          </cell>
          <cell r="C42">
            <v>40810</v>
          </cell>
          <cell r="D42" t="str">
            <v>Ford Business Service Centre Pvt. Ltd., Chennai</v>
          </cell>
          <cell r="E42" t="str">
            <v>Coimbtore</v>
          </cell>
          <cell r="F42">
            <v>96</v>
          </cell>
          <cell r="G42" t="str">
            <v>12th, 13th, 14th &amp; 15nd Sep 2011</v>
          </cell>
          <cell r="H42" t="str">
            <v>Campus to Corporate</v>
          </cell>
          <cell r="I42" t="str">
            <v>day(s)</v>
          </cell>
          <cell r="J42">
            <v>4</v>
          </cell>
          <cell r="K42">
            <v>15000</v>
          </cell>
          <cell r="L42">
            <v>60000</v>
          </cell>
          <cell r="M42" t="str">
            <v>Expenses</v>
          </cell>
          <cell r="N42">
            <v>3855</v>
          </cell>
          <cell r="Q42">
            <v>6000</v>
          </cell>
          <cell r="R42">
            <v>120</v>
          </cell>
          <cell r="S42">
            <v>60</v>
          </cell>
          <cell r="T42">
            <v>6180</v>
          </cell>
          <cell r="U42">
            <v>70035</v>
          </cell>
          <cell r="V42" t="str">
            <v>Coimbtore on Campus to Corporate for 4 day(s) Session for</v>
          </cell>
          <cell r="W42" t="str">
            <v>96 Trainees on dtd. 12th, 13th, 14th &amp; 15nd Sep 2011.</v>
          </cell>
          <cell r="X42">
            <v>8</v>
          </cell>
          <cell r="Y42" t="str">
            <v>Cecil Abraham</v>
          </cell>
          <cell r="Z42">
            <v>1</v>
          </cell>
        </row>
        <row r="43">
          <cell r="A43">
            <v>38</v>
          </cell>
          <cell r="B43">
            <v>38</v>
          </cell>
          <cell r="C43">
            <v>40823</v>
          </cell>
          <cell r="D43" t="str">
            <v>Ford Business Service Centre Pvt. Ltd., Coimbtore</v>
          </cell>
          <cell r="E43" t="str">
            <v>Coimbtore</v>
          </cell>
          <cell r="F43">
            <v>96</v>
          </cell>
          <cell r="G43" t="str">
            <v>12th, 13th, 14th &amp; 15nd Sep 2011</v>
          </cell>
          <cell r="H43" t="str">
            <v>Campus to Corporate</v>
          </cell>
          <cell r="I43" t="str">
            <v>day(s)</v>
          </cell>
          <cell r="J43">
            <v>4</v>
          </cell>
          <cell r="K43">
            <v>15000</v>
          </cell>
          <cell r="L43">
            <v>60000</v>
          </cell>
          <cell r="M43" t="str">
            <v>Expenses</v>
          </cell>
          <cell r="Q43">
            <v>6000</v>
          </cell>
          <cell r="R43">
            <v>120</v>
          </cell>
          <cell r="S43">
            <v>60</v>
          </cell>
          <cell r="T43">
            <v>6180</v>
          </cell>
          <cell r="U43">
            <v>66180</v>
          </cell>
          <cell r="V43" t="str">
            <v>Coimbtore on Campus to Corporate for 4 day(s) Session for</v>
          </cell>
          <cell r="W43" t="str">
            <v>96 Trainees on dtd. 12th, 13th, 14th &amp; 15nd Sep 2011.</v>
          </cell>
          <cell r="X43">
            <v>8</v>
          </cell>
          <cell r="Y43" t="str">
            <v>Cecil Abraham</v>
          </cell>
          <cell r="Z43">
            <v>1</v>
          </cell>
        </row>
        <row r="44">
          <cell r="A44">
            <v>39</v>
          </cell>
          <cell r="B44">
            <v>39</v>
          </cell>
          <cell r="C44">
            <v>40845</v>
          </cell>
          <cell r="D44" t="str">
            <v>Postal Training Centre, Madurai</v>
          </cell>
          <cell r="E44" t="str">
            <v>PTC, Madurai</v>
          </cell>
          <cell r="F44">
            <v>37</v>
          </cell>
          <cell r="G44" t="str">
            <v>11th Oct. 2011</v>
          </cell>
          <cell r="H44" t="str">
            <v>Energise</v>
          </cell>
          <cell r="I44" t="str">
            <v>day(s)</v>
          </cell>
          <cell r="J44">
            <v>1</v>
          </cell>
          <cell r="K44">
            <v>13000</v>
          </cell>
          <cell r="L44">
            <v>13000</v>
          </cell>
          <cell r="M44" t="str">
            <v xml:space="preserve">Conveyance, Travelling, boarding </v>
          </cell>
          <cell r="N44">
            <v>0</v>
          </cell>
          <cell r="Q44">
            <v>1300</v>
          </cell>
          <cell r="R44">
            <v>26</v>
          </cell>
          <cell r="S44">
            <v>13</v>
          </cell>
          <cell r="T44">
            <v>1339</v>
          </cell>
          <cell r="U44">
            <v>14339</v>
          </cell>
          <cell r="V44" t="str">
            <v>PTC, Madurai on Energise for 1 day(s) Session for</v>
          </cell>
          <cell r="W44" t="str">
            <v>37 Trainees on dtd. 11th Oct. 2011.</v>
          </cell>
          <cell r="X44">
            <v>8</v>
          </cell>
          <cell r="Y44" t="str">
            <v>Mr.Cecil Abraham, Ms.Kaveri Pratap &amp; Mr. Jonshan</v>
          </cell>
          <cell r="Z44">
            <v>1</v>
          </cell>
        </row>
        <row r="45">
          <cell r="A45">
            <v>40</v>
          </cell>
          <cell r="B45">
            <v>40</v>
          </cell>
          <cell r="C45">
            <v>40845</v>
          </cell>
          <cell r="D45" t="str">
            <v>Postal Training Centre, Madurai</v>
          </cell>
          <cell r="E45" t="str">
            <v>PTC, Madurai</v>
          </cell>
          <cell r="F45">
            <v>37</v>
          </cell>
          <cell r="G45" t="str">
            <v>12th Oct. 2011</v>
          </cell>
          <cell r="H45" t="str">
            <v>Energise</v>
          </cell>
          <cell r="I45" t="str">
            <v>day(s)</v>
          </cell>
          <cell r="J45">
            <v>1</v>
          </cell>
          <cell r="K45">
            <v>13000</v>
          </cell>
          <cell r="L45">
            <v>13000</v>
          </cell>
          <cell r="M45" t="str">
            <v xml:space="preserve">Conveyance, Travelling, boarding </v>
          </cell>
          <cell r="N45">
            <v>0</v>
          </cell>
          <cell r="Q45">
            <v>1300</v>
          </cell>
          <cell r="R45">
            <v>26</v>
          </cell>
          <cell r="S45">
            <v>13</v>
          </cell>
          <cell r="T45">
            <v>1339</v>
          </cell>
          <cell r="U45">
            <v>14339</v>
          </cell>
          <cell r="V45" t="str">
            <v>PTC, Madurai on Energise for 1 day(s) Session for</v>
          </cell>
          <cell r="W45" t="str">
            <v>37 Trainees on dtd. 12th Oct. 2011.</v>
          </cell>
          <cell r="X45">
            <v>8</v>
          </cell>
          <cell r="Y45" t="str">
            <v>Mr.Cecil Abraham, Ms.Kaveri Pratap &amp; Mr. Jonshan</v>
          </cell>
          <cell r="Z45">
            <v>1</v>
          </cell>
        </row>
        <row r="46">
          <cell r="A46">
            <v>41</v>
          </cell>
          <cell r="B46">
            <v>41</v>
          </cell>
          <cell r="C46">
            <v>40845</v>
          </cell>
          <cell r="D46" t="str">
            <v>Postal Training Centre, Madurai</v>
          </cell>
          <cell r="E46" t="str">
            <v>PTC, Madurai</v>
          </cell>
          <cell r="F46">
            <v>37</v>
          </cell>
          <cell r="G46" t="str">
            <v>13th Oct. 2011</v>
          </cell>
          <cell r="H46" t="str">
            <v>Energise</v>
          </cell>
          <cell r="I46" t="str">
            <v>day(s)</v>
          </cell>
          <cell r="J46">
            <v>1</v>
          </cell>
          <cell r="K46">
            <v>13000</v>
          </cell>
          <cell r="L46">
            <v>13000</v>
          </cell>
          <cell r="M46" t="str">
            <v xml:space="preserve">Conveyance, Travelling, boarding </v>
          </cell>
          <cell r="N46">
            <v>0</v>
          </cell>
          <cell r="Q46">
            <v>1300</v>
          </cell>
          <cell r="R46">
            <v>26</v>
          </cell>
          <cell r="S46">
            <v>13</v>
          </cell>
          <cell r="T46">
            <v>1339</v>
          </cell>
          <cell r="U46">
            <v>14339</v>
          </cell>
          <cell r="V46" t="str">
            <v>PTC, Madurai on Energise for 1 day(s) Session for</v>
          </cell>
          <cell r="W46" t="str">
            <v>37 Trainees on dtd. 13th Oct. 2011.</v>
          </cell>
          <cell r="X46">
            <v>8</v>
          </cell>
          <cell r="Y46" t="str">
            <v>Mr.Cecil Abraham, Ms.Kaveri Pratap &amp; Mr. Jonshan</v>
          </cell>
          <cell r="Z46">
            <v>1</v>
          </cell>
        </row>
        <row r="47">
          <cell r="A47">
            <v>42</v>
          </cell>
          <cell r="B47">
            <v>42</v>
          </cell>
          <cell r="C47">
            <v>40845</v>
          </cell>
          <cell r="D47" t="str">
            <v>Postal Training Centre, Madurai</v>
          </cell>
          <cell r="E47" t="str">
            <v>PTC, Madurai</v>
          </cell>
          <cell r="F47">
            <v>37</v>
          </cell>
          <cell r="G47" t="str">
            <v>14th Oct. 2011</v>
          </cell>
          <cell r="H47" t="str">
            <v>Energise</v>
          </cell>
          <cell r="I47" t="str">
            <v>day(s)</v>
          </cell>
          <cell r="J47">
            <v>1</v>
          </cell>
          <cell r="K47">
            <v>13000</v>
          </cell>
          <cell r="L47">
            <v>13000</v>
          </cell>
          <cell r="M47" t="str">
            <v xml:space="preserve">Conveyance, Travelling, boarding </v>
          </cell>
          <cell r="N47">
            <v>0</v>
          </cell>
          <cell r="Q47">
            <v>1300</v>
          </cell>
          <cell r="R47">
            <v>26</v>
          </cell>
          <cell r="S47">
            <v>13</v>
          </cell>
          <cell r="T47">
            <v>1339</v>
          </cell>
          <cell r="U47">
            <v>14339</v>
          </cell>
          <cell r="V47" t="str">
            <v>PTC, Madurai on Energise for 1 day(s) Session for</v>
          </cell>
          <cell r="W47" t="str">
            <v>37 Trainees on dtd. 14th Oct. 2011.</v>
          </cell>
          <cell r="X47">
            <v>8</v>
          </cell>
          <cell r="Y47" t="str">
            <v>Mr.Cecil Abraham, Ms.Kaveri Pratap &amp; Mr. Jonshan</v>
          </cell>
          <cell r="Z47">
            <v>1</v>
          </cell>
        </row>
        <row r="48">
          <cell r="A48">
            <v>43</v>
          </cell>
          <cell r="B48">
            <v>43</v>
          </cell>
          <cell r="C48">
            <v>40845</v>
          </cell>
          <cell r="D48" t="str">
            <v>Postal Training Centre, Madurai</v>
          </cell>
          <cell r="E48" t="str">
            <v>PTC, Madurai</v>
          </cell>
          <cell r="F48">
            <v>38</v>
          </cell>
          <cell r="G48" t="str">
            <v>15th Oct. 2011</v>
          </cell>
          <cell r="H48" t="str">
            <v>Energise</v>
          </cell>
          <cell r="I48" t="str">
            <v>day(s)</v>
          </cell>
          <cell r="J48">
            <v>1</v>
          </cell>
          <cell r="K48">
            <v>13000</v>
          </cell>
          <cell r="L48">
            <v>13000</v>
          </cell>
          <cell r="M48" t="str">
            <v xml:space="preserve">Conveyance, Travelling, boarding </v>
          </cell>
          <cell r="N48">
            <v>0</v>
          </cell>
          <cell r="Q48">
            <v>1300</v>
          </cell>
          <cell r="R48">
            <v>26</v>
          </cell>
          <cell r="S48">
            <v>13</v>
          </cell>
          <cell r="T48">
            <v>1339</v>
          </cell>
          <cell r="U48">
            <v>14339</v>
          </cell>
          <cell r="V48" t="str">
            <v>PTC, Madurai on Energise for 1 day(s) Session for</v>
          </cell>
          <cell r="W48" t="str">
            <v>38 Trainees on dtd. 15th Oct. 2011.</v>
          </cell>
          <cell r="X48">
            <v>8</v>
          </cell>
          <cell r="Y48" t="str">
            <v>Mr.Cecil Abraham, Ms.Kaveri Pratap &amp; Mr. Jonshan</v>
          </cell>
          <cell r="Z48">
            <v>1</v>
          </cell>
        </row>
        <row r="49">
          <cell r="A49">
            <v>44</v>
          </cell>
          <cell r="B49">
            <v>44</v>
          </cell>
          <cell r="C49">
            <v>40845</v>
          </cell>
          <cell r="D49" t="str">
            <v>Postal Training Centre, Madurai</v>
          </cell>
          <cell r="E49" t="str">
            <v>PTC, Madurai</v>
          </cell>
          <cell r="F49">
            <v>38</v>
          </cell>
          <cell r="G49" t="str">
            <v>16th Oct. 2011</v>
          </cell>
          <cell r="H49" t="str">
            <v>Energise</v>
          </cell>
          <cell r="I49" t="str">
            <v>day(s)</v>
          </cell>
          <cell r="J49">
            <v>1</v>
          </cell>
          <cell r="K49">
            <v>13000</v>
          </cell>
          <cell r="L49">
            <v>13000</v>
          </cell>
          <cell r="M49" t="str">
            <v xml:space="preserve">Conveyance, Travelling, boarding </v>
          </cell>
          <cell r="N49">
            <v>0</v>
          </cell>
          <cell r="Q49">
            <v>1300</v>
          </cell>
          <cell r="R49">
            <v>26</v>
          </cell>
          <cell r="S49">
            <v>13</v>
          </cell>
          <cell r="T49">
            <v>1339</v>
          </cell>
          <cell r="U49">
            <v>14339</v>
          </cell>
          <cell r="V49" t="str">
            <v>PTC, Madurai on Energise for 1 day(s) Session for</v>
          </cell>
          <cell r="W49" t="str">
            <v>38 Trainees on dtd. 16th Oct. 2011.</v>
          </cell>
          <cell r="X49">
            <v>8</v>
          </cell>
          <cell r="Y49" t="str">
            <v>Mr.Cecil Abraham, Ms.Kaveri Pratap &amp; Mr. Jonshan</v>
          </cell>
          <cell r="Z49">
            <v>1</v>
          </cell>
        </row>
        <row r="50">
          <cell r="A50">
            <v>45</v>
          </cell>
          <cell r="B50">
            <v>45</v>
          </cell>
          <cell r="C50">
            <v>40877</v>
          </cell>
          <cell r="D50" t="str">
            <v>Reserve Bank of India, Bangalore</v>
          </cell>
          <cell r="E50" t="str">
            <v>RBI, Bangalore</v>
          </cell>
          <cell r="F50">
            <v>20</v>
          </cell>
          <cell r="G50" t="str">
            <v>24h Novl.11 to 25th Nov.2011</v>
          </cell>
          <cell r="H50" t="str">
            <v>Energise</v>
          </cell>
          <cell r="I50" t="str">
            <v>day(s)</v>
          </cell>
          <cell r="J50">
            <v>2</v>
          </cell>
          <cell r="K50">
            <v>12000</v>
          </cell>
          <cell r="L50">
            <v>24000</v>
          </cell>
          <cell r="M50" t="str">
            <v xml:space="preserve">Conveyance, Travelling, boarding </v>
          </cell>
          <cell r="N50">
            <v>0</v>
          </cell>
          <cell r="Q50" t="str">
            <v>"Exempted"</v>
          </cell>
          <cell r="T50" t="str">
            <v>"Exempted"</v>
          </cell>
          <cell r="U50">
            <v>24000</v>
          </cell>
          <cell r="V50" t="str">
            <v>RBI, Bangalore on Energise for 2 day(s) Session for</v>
          </cell>
          <cell r="W50" t="str">
            <v>20 Trainees on dtd. 24h Novl.11 to 25th Nov.2011.</v>
          </cell>
          <cell r="X50">
            <v>8</v>
          </cell>
          <cell r="Y50" t="str">
            <v>Mr.Cecil Abraham, Ms.Kaveri Pratap &amp; Mr. Jonshan</v>
          </cell>
          <cell r="Z50">
            <v>1</v>
          </cell>
        </row>
        <row r="51">
          <cell r="A51">
            <v>46</v>
          </cell>
          <cell r="B51">
            <v>46</v>
          </cell>
          <cell r="C51">
            <v>40878</v>
          </cell>
          <cell r="D51" t="str">
            <v>Axis Bank Limited, Worli,  Mumbai</v>
          </cell>
          <cell r="E51" t="str">
            <v>Axis House, Worli, Mumbai</v>
          </cell>
          <cell r="F51">
            <v>23</v>
          </cell>
          <cell r="G51" t="str">
            <v>12th Oct. 2011</v>
          </cell>
          <cell r="H51" t="str">
            <v>Lead for Results</v>
          </cell>
          <cell r="I51" t="str">
            <v>day(s)</v>
          </cell>
          <cell r="J51">
            <v>1</v>
          </cell>
          <cell r="K51">
            <v>12500</v>
          </cell>
          <cell r="L51">
            <v>12500</v>
          </cell>
          <cell r="M51" t="str">
            <v>Expenses</v>
          </cell>
          <cell r="N51">
            <v>0</v>
          </cell>
          <cell r="Q51">
            <v>1250</v>
          </cell>
          <cell r="R51">
            <v>25</v>
          </cell>
          <cell r="S51">
            <v>13</v>
          </cell>
          <cell r="T51">
            <v>1288</v>
          </cell>
          <cell r="U51">
            <v>13788</v>
          </cell>
          <cell r="V51" t="str">
            <v>Axis House, Worli, Mumbai for 1 day(s) Session for</v>
          </cell>
          <cell r="W51" t="str">
            <v>23 Trainees on dtd. 12th Oct. 2011.</v>
          </cell>
          <cell r="X51">
            <v>8</v>
          </cell>
          <cell r="Y51" t="str">
            <v>Khushroo Arya</v>
          </cell>
          <cell r="Z51">
            <v>1</v>
          </cell>
        </row>
        <row r="52">
          <cell r="A52">
            <v>47</v>
          </cell>
          <cell r="B52">
            <v>47</v>
          </cell>
          <cell r="C52">
            <v>40878</v>
          </cell>
          <cell r="D52" t="str">
            <v>Axis Bank Limited, Worli,  Mumbai</v>
          </cell>
          <cell r="E52" t="str">
            <v>Hotel Karl Residency, Andheri Mumbai</v>
          </cell>
          <cell r="F52">
            <v>31</v>
          </cell>
          <cell r="G52" t="str">
            <v>15th Oct. 2011</v>
          </cell>
          <cell r="H52" t="str">
            <v>Saarathi</v>
          </cell>
          <cell r="I52" t="str">
            <v>day(s)</v>
          </cell>
          <cell r="J52">
            <v>1</v>
          </cell>
          <cell r="K52">
            <v>12500</v>
          </cell>
          <cell r="L52">
            <v>12500</v>
          </cell>
          <cell r="M52" t="str">
            <v>Expenses</v>
          </cell>
          <cell r="N52">
            <v>0</v>
          </cell>
          <cell r="Q52">
            <v>1250</v>
          </cell>
          <cell r="R52">
            <v>25</v>
          </cell>
          <cell r="S52">
            <v>13</v>
          </cell>
          <cell r="T52">
            <v>1288</v>
          </cell>
          <cell r="U52">
            <v>13788</v>
          </cell>
          <cell r="V52" t="str">
            <v>Hotel Karl Residency, Andheri Mumbai for 1 day(s) Session for</v>
          </cell>
          <cell r="W52" t="str">
            <v>31 Trainees on dtd. 15th Oct. 2011.</v>
          </cell>
          <cell r="X52">
            <v>8</v>
          </cell>
          <cell r="Y52" t="str">
            <v>Khushroo Arya</v>
          </cell>
          <cell r="Z52">
            <v>1</v>
          </cell>
        </row>
        <row r="53">
          <cell r="A53">
            <v>48</v>
          </cell>
          <cell r="B53">
            <v>48</v>
          </cell>
          <cell r="C53">
            <v>40878</v>
          </cell>
          <cell r="D53" t="str">
            <v>Axis Bank Limited, Worli,  Mumbai</v>
          </cell>
          <cell r="E53" t="str">
            <v>Axis House, Worli, Mumbai</v>
          </cell>
          <cell r="F53">
            <v>27</v>
          </cell>
          <cell r="G53" t="str">
            <v>19th Oct. 2011</v>
          </cell>
          <cell r="H53" t="str">
            <v>Saarathi</v>
          </cell>
          <cell r="I53" t="str">
            <v>day(s)</v>
          </cell>
          <cell r="J53">
            <v>1</v>
          </cell>
          <cell r="K53">
            <v>12500</v>
          </cell>
          <cell r="L53">
            <v>12500</v>
          </cell>
          <cell r="M53" t="str">
            <v>Expenses</v>
          </cell>
          <cell r="N53">
            <v>0</v>
          </cell>
          <cell r="Q53">
            <v>1250</v>
          </cell>
          <cell r="R53">
            <v>25</v>
          </cell>
          <cell r="S53">
            <v>13</v>
          </cell>
          <cell r="T53">
            <v>1288</v>
          </cell>
          <cell r="U53">
            <v>13788</v>
          </cell>
          <cell r="V53" t="str">
            <v>Axis House, Worli, Mumbai for 1 day(s) Session for</v>
          </cell>
          <cell r="W53" t="str">
            <v>27 Trainees on dtd. 19th Oct. 2011.</v>
          </cell>
          <cell r="X53">
            <v>8</v>
          </cell>
          <cell r="Y53" t="str">
            <v>Khushroo Arya</v>
          </cell>
          <cell r="Z53">
            <v>1</v>
          </cell>
        </row>
        <row r="54">
          <cell r="A54">
            <v>49</v>
          </cell>
          <cell r="B54">
            <v>49</v>
          </cell>
          <cell r="C54">
            <v>40878</v>
          </cell>
          <cell r="D54" t="str">
            <v>Axis Bank Limited, Worli,  Mumbai</v>
          </cell>
          <cell r="E54" t="str">
            <v>Axis House, Worli, Mumbai</v>
          </cell>
          <cell r="F54">
            <v>31</v>
          </cell>
          <cell r="G54" t="str">
            <v>21st Oct.11 to 22nd Oct.2011</v>
          </cell>
          <cell r="H54" t="str">
            <v>Sawagat Induction Programme BBRM</v>
          </cell>
          <cell r="I54" t="str">
            <v>day(s)</v>
          </cell>
          <cell r="J54">
            <v>2</v>
          </cell>
          <cell r="K54">
            <v>12500</v>
          </cell>
          <cell r="L54">
            <v>25000</v>
          </cell>
          <cell r="M54" t="str">
            <v>Expenses</v>
          </cell>
          <cell r="N54">
            <v>0</v>
          </cell>
          <cell r="Q54">
            <v>2500</v>
          </cell>
          <cell r="R54">
            <v>50</v>
          </cell>
          <cell r="S54">
            <v>25</v>
          </cell>
          <cell r="T54">
            <v>2575</v>
          </cell>
          <cell r="U54">
            <v>27575</v>
          </cell>
          <cell r="V54" t="str">
            <v>Axis House, Worli, Mumbai for 2 day(s) Session for</v>
          </cell>
          <cell r="W54" t="str">
            <v>31 Trainees on dtd. 21st Oct.11 to 22nd Oct.2011.</v>
          </cell>
          <cell r="X54">
            <v>8</v>
          </cell>
          <cell r="Y54" t="str">
            <v>Khushroo Arya</v>
          </cell>
          <cell r="Z54">
            <v>1</v>
          </cell>
        </row>
        <row r="55">
          <cell r="A55">
            <v>50</v>
          </cell>
          <cell r="B55">
            <v>50</v>
          </cell>
          <cell r="C55">
            <v>40880</v>
          </cell>
          <cell r="D55" t="str">
            <v>Reserve Bank of India, Bangalore</v>
          </cell>
          <cell r="E55" t="str">
            <v>RBI, Bangalore</v>
          </cell>
          <cell r="F55">
            <v>20</v>
          </cell>
          <cell r="G55" t="str">
            <v>24h Novl.11 to 25th Nov.2011</v>
          </cell>
          <cell r="H55" t="str">
            <v>Energise</v>
          </cell>
          <cell r="I55" t="str">
            <v>day(s)</v>
          </cell>
          <cell r="J55">
            <v>2</v>
          </cell>
          <cell r="K55">
            <v>12000</v>
          </cell>
          <cell r="L55">
            <v>24000</v>
          </cell>
          <cell r="N55">
            <v>0</v>
          </cell>
          <cell r="Q55">
            <v>2400</v>
          </cell>
          <cell r="R55">
            <v>48</v>
          </cell>
          <cell r="S55">
            <v>24</v>
          </cell>
          <cell r="T55">
            <v>2472</v>
          </cell>
          <cell r="U55">
            <v>26472</v>
          </cell>
          <cell r="V55" t="str">
            <v>RBI, Bangalore on Energise for 2 day(s) Session for</v>
          </cell>
          <cell r="W55" t="str">
            <v>20 Trainees on dtd. 24h Novl.11 to 25th Nov.2011.</v>
          </cell>
          <cell r="X55">
            <v>8</v>
          </cell>
          <cell r="Y55" t="str">
            <v>Mr.Cecil Abraham, Ms.Kaveri Pratap &amp; Mr. Jonshan</v>
          </cell>
          <cell r="Z55">
            <v>1</v>
          </cell>
        </row>
        <row r="56">
          <cell r="A56">
            <v>51</v>
          </cell>
          <cell r="B56">
            <v>51</v>
          </cell>
          <cell r="C56">
            <v>40892</v>
          </cell>
          <cell r="D56" t="str">
            <v>Wizcraft International Entertainment Pvt. Ltd.</v>
          </cell>
          <cell r="E56" t="str">
            <v>Gurgaon</v>
          </cell>
          <cell r="F56">
            <v>44</v>
          </cell>
          <cell r="G56" t="str">
            <v>14th &amp; 15th Dec. 2011</v>
          </cell>
          <cell r="H56" t="str">
            <v>"Equip"</v>
          </cell>
          <cell r="I56" t="str">
            <v>day(s)</v>
          </cell>
          <cell r="J56">
            <v>2</v>
          </cell>
          <cell r="K56">
            <v>30000</v>
          </cell>
          <cell r="L56">
            <v>60000</v>
          </cell>
          <cell r="M56" t="str">
            <v>Expenses</v>
          </cell>
          <cell r="N56">
            <v>0</v>
          </cell>
          <cell r="Q56">
            <v>6000</v>
          </cell>
          <cell r="R56">
            <v>120</v>
          </cell>
          <cell r="S56">
            <v>60</v>
          </cell>
          <cell r="T56">
            <v>6180</v>
          </cell>
          <cell r="U56">
            <v>66180</v>
          </cell>
          <cell r="V56" t="str">
            <v>Gurgaon on "Equip" for 2 day(s) Session for</v>
          </cell>
          <cell r="W56" t="str">
            <v>44 Trainees on dtd. 14th &amp; 15th Dec. 2011.</v>
          </cell>
          <cell r="X56">
            <v>12</v>
          </cell>
          <cell r="Y56" t="str">
            <v>Cecil Abraham &amp; Elizabeth</v>
          </cell>
          <cell r="Z56">
            <v>2</v>
          </cell>
        </row>
        <row r="57">
          <cell r="A57">
            <v>52</v>
          </cell>
          <cell r="B57">
            <v>52</v>
          </cell>
          <cell r="C57">
            <v>40905</v>
          </cell>
          <cell r="D57" t="str">
            <v>Postal Training Centre, Mysore</v>
          </cell>
          <cell r="E57" t="str">
            <v>Postal Training Centre, Mysore</v>
          </cell>
          <cell r="F57">
            <v>62</v>
          </cell>
          <cell r="G57" t="str">
            <v>27th, 28th, 29th, 30th Sept. 2011, 01st &amp; 03rd Oct.2011</v>
          </cell>
          <cell r="I57" t="str">
            <v>hour(s)</v>
          </cell>
          <cell r="J57">
            <v>24</v>
          </cell>
          <cell r="K57">
            <v>2000</v>
          </cell>
          <cell r="L57">
            <v>48000</v>
          </cell>
          <cell r="M57" t="str">
            <v>Expenses</v>
          </cell>
          <cell r="N57">
            <v>0</v>
          </cell>
          <cell r="Q57">
            <v>4800</v>
          </cell>
          <cell r="R57">
            <v>96</v>
          </cell>
          <cell r="S57">
            <v>48</v>
          </cell>
          <cell r="T57">
            <v>4944</v>
          </cell>
          <cell r="U57">
            <v>52944</v>
          </cell>
          <cell r="V57" t="str">
            <v>Postal Training Centre, Mysore for 24 hour(s) Session for</v>
          </cell>
          <cell r="W57" t="str">
            <v xml:space="preserve"> 2 Batches 62 Trainees on dtd. 27th, 28th, 29th, 30th Sept. 2011, 01st &amp; 03rd Oct.2011.</v>
          </cell>
          <cell r="X57">
            <v>2</v>
          </cell>
          <cell r="Y57" t="str">
            <v>Ms Marissa</v>
          </cell>
          <cell r="Z57">
            <v>1</v>
          </cell>
        </row>
        <row r="58">
          <cell r="A58">
            <v>53</v>
          </cell>
          <cell r="B58">
            <v>53</v>
          </cell>
          <cell r="C58">
            <v>40905</v>
          </cell>
          <cell r="D58" t="str">
            <v>Postal Training Centre, Mysore</v>
          </cell>
          <cell r="E58" t="str">
            <v>Postal Training Centre, Mysore</v>
          </cell>
          <cell r="F58">
            <v>56</v>
          </cell>
          <cell r="G58" t="str">
            <v>17th, 18th, 21st, 22nd &amp; 23rd Nov.2011</v>
          </cell>
          <cell r="I58" t="str">
            <v>hour(s)</v>
          </cell>
          <cell r="J58">
            <v>24</v>
          </cell>
          <cell r="K58">
            <v>2000</v>
          </cell>
          <cell r="L58">
            <v>48000</v>
          </cell>
          <cell r="M58" t="str">
            <v>Expenses</v>
          </cell>
          <cell r="N58">
            <v>0</v>
          </cell>
          <cell r="Q58">
            <v>4800</v>
          </cell>
          <cell r="R58">
            <v>96</v>
          </cell>
          <cell r="S58">
            <v>48</v>
          </cell>
          <cell r="T58">
            <v>4944</v>
          </cell>
          <cell r="U58">
            <v>52944</v>
          </cell>
          <cell r="V58" t="str">
            <v>Postal Training Centre, Mysore for 24 hour(s) Session for</v>
          </cell>
          <cell r="W58" t="str">
            <v xml:space="preserve"> 2 Batches 56 Trainees on dtd. 17th, 18th, 21st, 22nd &amp; 23rd Nov.2011.</v>
          </cell>
          <cell r="X58">
            <v>2</v>
          </cell>
          <cell r="Y58" t="str">
            <v>Ms Marissa</v>
          </cell>
          <cell r="Z58">
            <v>1</v>
          </cell>
        </row>
        <row r="59">
          <cell r="A59">
            <v>54</v>
          </cell>
          <cell r="B59">
            <v>54</v>
          </cell>
          <cell r="C59">
            <v>40906</v>
          </cell>
          <cell r="D59" t="str">
            <v>Axis Bank Limited, Worli,  Mumbai</v>
          </cell>
          <cell r="E59" t="str">
            <v>Axis House, Bombay Dyeing Mills Compound, Worli, Mumbai</v>
          </cell>
          <cell r="F59">
            <v>29</v>
          </cell>
          <cell r="G59" t="str">
            <v>17th Nov.11 to 18th Nov.2011</v>
          </cell>
          <cell r="H59" t="str">
            <v>'Shubh Arambh'</v>
          </cell>
          <cell r="I59" t="str">
            <v>day(s)</v>
          </cell>
          <cell r="J59">
            <v>2</v>
          </cell>
          <cell r="K59">
            <v>15000</v>
          </cell>
          <cell r="L59">
            <v>30000</v>
          </cell>
          <cell r="M59" t="str">
            <v>Expenses</v>
          </cell>
          <cell r="N59">
            <v>0</v>
          </cell>
          <cell r="Q59">
            <v>3000</v>
          </cell>
          <cell r="R59">
            <v>60</v>
          </cell>
          <cell r="S59">
            <v>30</v>
          </cell>
          <cell r="T59">
            <v>3090</v>
          </cell>
          <cell r="U59">
            <v>33090</v>
          </cell>
          <cell r="V59" t="str">
            <v>Axis House, Bombay Dyeing Mills Compound, Worli, Mumbai on 'Shubh Arambh' for 2 day(s) Session for</v>
          </cell>
          <cell r="W59" t="str">
            <v>29 Trainees on dtd. 17th Nov.11 to 18th Nov.2011.</v>
          </cell>
          <cell r="X59">
            <v>8</v>
          </cell>
          <cell r="Y59" t="str">
            <v>Khushroo Arya</v>
          </cell>
          <cell r="Z59">
            <v>1</v>
          </cell>
        </row>
        <row r="60">
          <cell r="A60">
            <v>55</v>
          </cell>
          <cell r="B60">
            <v>55</v>
          </cell>
          <cell r="C60">
            <v>40919</v>
          </cell>
          <cell r="D60" t="str">
            <v>Fresh &amp; Honest Café Limited</v>
          </cell>
          <cell r="E60" t="str">
            <v>Training Centre, F &amp; H, Chennai</v>
          </cell>
          <cell r="F60">
            <v>14</v>
          </cell>
          <cell r="G60" t="str">
            <v>06th Jan. 2012</v>
          </cell>
          <cell r="H60" t="str">
            <v>Personal Effectiveness Program – Soft Skills</v>
          </cell>
          <cell r="I60" t="str">
            <v>day(s)</v>
          </cell>
          <cell r="J60">
            <v>1</v>
          </cell>
          <cell r="K60">
            <v>12500</v>
          </cell>
          <cell r="L60">
            <v>12500</v>
          </cell>
          <cell r="M60" t="str">
            <v>Expenses</v>
          </cell>
          <cell r="N60">
            <v>0</v>
          </cell>
          <cell r="Q60">
            <v>1250</v>
          </cell>
          <cell r="R60">
            <v>25</v>
          </cell>
          <cell r="S60">
            <v>13</v>
          </cell>
          <cell r="T60">
            <v>1288</v>
          </cell>
          <cell r="U60">
            <v>13788</v>
          </cell>
          <cell r="V60" t="str">
            <v>Training Centre, F &amp; H, Chennai on Personal Effectiveness Program – Soft Skills for 1 day(s) Session for</v>
          </cell>
          <cell r="W60" t="str">
            <v>14 Trainees on dtd. 06th Jan. 2012.</v>
          </cell>
          <cell r="X60">
            <v>8</v>
          </cell>
          <cell r="Y60" t="str">
            <v>Cecil Abraham</v>
          </cell>
          <cell r="Z60">
            <v>1</v>
          </cell>
        </row>
        <row r="61">
          <cell r="A61">
            <v>56</v>
          </cell>
          <cell r="B61">
            <v>56</v>
          </cell>
          <cell r="C61">
            <v>40922</v>
          </cell>
          <cell r="D61" t="str">
            <v>Indian Oil Corporation Limited</v>
          </cell>
          <cell r="E61" t="str">
            <v>Indian Oil Marketing Div, Aurobindo Marg, New Delhi</v>
          </cell>
          <cell r="F61">
            <v>20</v>
          </cell>
          <cell r="G61" t="str">
            <v>09th Jan.12 to 12th Jan.2012</v>
          </cell>
          <cell r="H61" t="str">
            <v xml:space="preserve"> “Leadership Intervention” </v>
          </cell>
          <cell r="I61" t="str">
            <v>day(s)</v>
          </cell>
          <cell r="J61">
            <v>4</v>
          </cell>
          <cell r="K61">
            <v>14000</v>
          </cell>
          <cell r="L61">
            <v>56000</v>
          </cell>
          <cell r="M61" t="str">
            <v>Expenses</v>
          </cell>
          <cell r="N61">
            <v>0</v>
          </cell>
          <cell r="Q61">
            <v>5600</v>
          </cell>
          <cell r="R61">
            <v>112</v>
          </cell>
          <cell r="S61">
            <v>56</v>
          </cell>
          <cell r="T61">
            <v>5768</v>
          </cell>
          <cell r="U61">
            <v>61768</v>
          </cell>
          <cell r="V61" t="str">
            <v>Indian Oil Marketing Div, Aurobindo Marg, New Delhi on  “Leadership Intervention”  for 4 day(s) Session for</v>
          </cell>
          <cell r="W61" t="str">
            <v>20 Trainees on dtd. 09th Jan.12 to 12th Jan.2012.</v>
          </cell>
          <cell r="X61">
            <v>8</v>
          </cell>
          <cell r="Y61" t="str">
            <v>Khushroo Arya</v>
          </cell>
          <cell r="Z61">
            <v>1</v>
          </cell>
        </row>
        <row r="62">
          <cell r="A62">
            <v>57</v>
          </cell>
          <cell r="B62">
            <v>57</v>
          </cell>
          <cell r="C62">
            <v>40926</v>
          </cell>
          <cell r="D62" t="str">
            <v>Postal Training Centre, Mysore</v>
          </cell>
          <cell r="E62" t="str">
            <v>P. T. C., Mysore</v>
          </cell>
          <cell r="F62">
            <v>60</v>
          </cell>
          <cell r="G62" t="str">
            <v>26th Dec.11 to 29th Dec.2011 &amp; 30th Dec.11, 02nd, 03rd n 04th Jan.2012</v>
          </cell>
          <cell r="H62" t="str">
            <v>"Personal Development"</v>
          </cell>
          <cell r="I62" t="str">
            <v>hour(s)</v>
          </cell>
          <cell r="J62">
            <v>16</v>
          </cell>
          <cell r="K62">
            <v>2000</v>
          </cell>
          <cell r="L62">
            <v>32000</v>
          </cell>
          <cell r="M62" t="str">
            <v>Expenses</v>
          </cell>
          <cell r="N62">
            <v>0</v>
          </cell>
          <cell r="Q62">
            <v>3200</v>
          </cell>
          <cell r="R62">
            <v>64</v>
          </cell>
          <cell r="S62">
            <v>32</v>
          </cell>
          <cell r="T62">
            <v>3296</v>
          </cell>
          <cell r="U62">
            <v>35296</v>
          </cell>
          <cell r="V62" t="str">
            <v>P. T. C., Mysore on "Personal Development" for 16 hour(s) Session for</v>
          </cell>
          <cell r="W62" t="str">
            <v xml:space="preserve"> 2 Batches 60 Trainees on dtd. 26th Dec.11 to 29th Dec.2011 &amp; 30th Dec.11, 02nd, 03rd n 04th Jan.2012.</v>
          </cell>
          <cell r="X62">
            <v>16</v>
          </cell>
          <cell r="Y62" t="str">
            <v>Poonamma</v>
          </cell>
          <cell r="Z62">
            <v>1</v>
          </cell>
        </row>
        <row r="63">
          <cell r="A63">
            <v>58</v>
          </cell>
          <cell r="B63">
            <v>58</v>
          </cell>
          <cell r="C63">
            <v>40928</v>
          </cell>
          <cell r="D63" t="str">
            <v>United India Insurance Co. Ltd., Ludhiana</v>
          </cell>
          <cell r="E63" t="str">
            <v>Frankfinn Centre Ludhiana</v>
          </cell>
          <cell r="F63">
            <v>34</v>
          </cell>
          <cell r="G63" t="str">
            <v>16th Jan.12 to 17th Jan.2012</v>
          </cell>
          <cell r="H63" t="str">
            <v>“Personal Effectiveness Program”</v>
          </cell>
          <cell r="I63" t="str">
            <v>batch(s)</v>
          </cell>
          <cell r="J63">
            <v>1</v>
          </cell>
          <cell r="K63">
            <v>15000</v>
          </cell>
          <cell r="L63">
            <v>15000</v>
          </cell>
          <cell r="M63" t="str">
            <v>Expenses</v>
          </cell>
          <cell r="N63">
            <v>0</v>
          </cell>
          <cell r="Q63">
            <v>1500</v>
          </cell>
          <cell r="R63">
            <v>30</v>
          </cell>
          <cell r="S63">
            <v>15</v>
          </cell>
          <cell r="T63">
            <v>1545</v>
          </cell>
          <cell r="U63">
            <v>16545</v>
          </cell>
          <cell r="V63" t="str">
            <v>Frankfinn Centre Ludhiana on “Personal Effectiveness Program” for 1 batch(s) Session for</v>
          </cell>
          <cell r="W63" t="str">
            <v>34 Trainees on dtd. 16th Jan.12 to 17th Jan.2012.</v>
          </cell>
          <cell r="X63">
            <v>12</v>
          </cell>
          <cell r="Y63" t="str">
            <v>Jyotsana</v>
          </cell>
          <cell r="Z63">
            <v>2</v>
          </cell>
          <cell r="AA63">
            <v>1500</v>
          </cell>
          <cell r="AB63">
            <v>3000</v>
          </cell>
        </row>
        <row r="64">
          <cell r="A64">
            <v>59</v>
          </cell>
          <cell r="B64">
            <v>59</v>
          </cell>
          <cell r="C64">
            <v>40928</v>
          </cell>
          <cell r="D64" t="str">
            <v>United India Insurance Co. Ltd., Ludhiana</v>
          </cell>
          <cell r="E64" t="str">
            <v>Frankfinn Centre Ludhiana</v>
          </cell>
          <cell r="F64">
            <v>34</v>
          </cell>
          <cell r="G64" t="str">
            <v>18th Jan.12 to 19th Jan.2012</v>
          </cell>
          <cell r="H64" t="str">
            <v>“Personal Effectiveness Program”</v>
          </cell>
          <cell r="I64" t="str">
            <v>batch(s)</v>
          </cell>
          <cell r="J64">
            <v>1</v>
          </cell>
          <cell r="K64">
            <v>15000</v>
          </cell>
          <cell r="L64">
            <v>15000</v>
          </cell>
          <cell r="M64" t="str">
            <v>Expenses</v>
          </cell>
          <cell r="N64">
            <v>0</v>
          </cell>
          <cell r="Q64">
            <v>1500</v>
          </cell>
          <cell r="R64">
            <v>30</v>
          </cell>
          <cell r="S64">
            <v>15</v>
          </cell>
          <cell r="T64">
            <v>1545</v>
          </cell>
          <cell r="U64">
            <v>16545</v>
          </cell>
          <cell r="V64" t="str">
            <v>Frankfinn Centre Ludhiana on “Personal Effectiveness Program” for 1 batch(s) Session for</v>
          </cell>
          <cell r="W64" t="str">
            <v>34 Trainees on dtd. 18th Jan.12 to 19th Jan.2012.</v>
          </cell>
          <cell r="X64">
            <v>12</v>
          </cell>
          <cell r="Y64" t="str">
            <v>Jyotsana</v>
          </cell>
          <cell r="Z64">
            <v>2</v>
          </cell>
          <cell r="AA64">
            <v>1500</v>
          </cell>
          <cell r="AB64">
            <v>3000</v>
          </cell>
        </row>
        <row r="65">
          <cell r="A65">
            <v>60</v>
          </cell>
          <cell r="B65">
            <v>60</v>
          </cell>
          <cell r="C65">
            <v>40946</v>
          </cell>
          <cell r="D65" t="str">
            <v>United India Insurance Co. Ltd., Ludhiana</v>
          </cell>
          <cell r="E65" t="str">
            <v>Frankfinn Centre Ludhiana</v>
          </cell>
          <cell r="F65">
            <v>34</v>
          </cell>
          <cell r="G65" t="str">
            <v>20th Jan.12 to 21st Jan.2012</v>
          </cell>
          <cell r="H65" t="str">
            <v>“Personal Effectiveness Program”</v>
          </cell>
          <cell r="I65" t="str">
            <v>batch(s)</v>
          </cell>
          <cell r="J65">
            <v>1</v>
          </cell>
          <cell r="K65">
            <v>15000</v>
          </cell>
          <cell r="L65">
            <v>15000</v>
          </cell>
          <cell r="M65" t="str">
            <v>-</v>
          </cell>
          <cell r="O65" t="str">
            <v>-</v>
          </cell>
          <cell r="Q65">
            <v>1500</v>
          </cell>
          <cell r="R65">
            <v>30</v>
          </cell>
          <cell r="S65">
            <v>15</v>
          </cell>
          <cell r="T65">
            <v>1545</v>
          </cell>
          <cell r="U65">
            <v>16545</v>
          </cell>
          <cell r="V65" t="str">
            <v>Frankfinn Centre Ludhiana on “Personal Effectiveness Program” for 1 batch(s) Session for</v>
          </cell>
          <cell r="W65" t="str">
            <v>34 Trainees on dtd. 20th Jan.12 to 21st Jan.2012.</v>
          </cell>
          <cell r="X65">
            <v>12</v>
          </cell>
          <cell r="Y65" t="str">
            <v>Jyotsana</v>
          </cell>
          <cell r="Z65">
            <v>2</v>
          </cell>
          <cell r="AA65">
            <v>1500</v>
          </cell>
          <cell r="AB65">
            <v>3000</v>
          </cell>
        </row>
        <row r="66">
          <cell r="A66">
            <v>61</v>
          </cell>
          <cell r="B66">
            <v>61</v>
          </cell>
          <cell r="C66">
            <v>40946</v>
          </cell>
          <cell r="D66" t="str">
            <v>United India Insurance Co. Ltd., Ludhiana</v>
          </cell>
          <cell r="E66" t="str">
            <v>Frankfinn Centre Ludhiana</v>
          </cell>
          <cell r="F66">
            <v>34</v>
          </cell>
          <cell r="G66" t="str">
            <v>23rd Jan.12 to 24th Jan.2012</v>
          </cell>
          <cell r="H66" t="str">
            <v>“Personal Effectiveness Program”</v>
          </cell>
          <cell r="I66" t="str">
            <v>batch(s)</v>
          </cell>
          <cell r="J66">
            <v>1</v>
          </cell>
          <cell r="K66">
            <v>15000</v>
          </cell>
          <cell r="L66">
            <v>15000</v>
          </cell>
          <cell r="M66" t="str">
            <v>-</v>
          </cell>
          <cell r="N66">
            <v>0</v>
          </cell>
          <cell r="O66" t="str">
            <v>-</v>
          </cell>
          <cell r="P66">
            <v>0</v>
          </cell>
          <cell r="Q66">
            <v>1500</v>
          </cell>
          <cell r="R66">
            <v>30</v>
          </cell>
          <cell r="S66">
            <v>15</v>
          </cell>
          <cell r="T66">
            <v>1545</v>
          </cell>
          <cell r="U66">
            <v>16545</v>
          </cell>
          <cell r="V66" t="str">
            <v>Frankfinn Centre Ludhiana on “Personal Effectiveness Program” for 1 batch(s) Session for</v>
          </cell>
          <cell r="W66" t="str">
            <v>34 Trainees on dtd. 23rd Jan.12 to 24th Jan.2012.</v>
          </cell>
          <cell r="X66">
            <v>12</v>
          </cell>
          <cell r="Y66" t="str">
            <v>Jyotsana</v>
          </cell>
          <cell r="Z66">
            <v>2</v>
          </cell>
          <cell r="AA66">
            <v>1500</v>
          </cell>
          <cell r="AB66">
            <v>3000</v>
          </cell>
        </row>
        <row r="67">
          <cell r="A67">
            <v>62</v>
          </cell>
          <cell r="B67">
            <v>62</v>
          </cell>
          <cell r="C67">
            <v>40946</v>
          </cell>
          <cell r="D67" t="str">
            <v>United India Insurance Co. Ltd., Ludhiana</v>
          </cell>
          <cell r="E67" t="str">
            <v>Frankfinn Centre Ludhiana</v>
          </cell>
          <cell r="F67">
            <v>34</v>
          </cell>
          <cell r="G67" t="str">
            <v>27th Jan.12 to 28th Jan.2012</v>
          </cell>
          <cell r="H67" t="str">
            <v>“Personal Effectiveness Program”</v>
          </cell>
          <cell r="I67" t="str">
            <v>batch(s)</v>
          </cell>
          <cell r="J67">
            <v>1</v>
          </cell>
          <cell r="K67">
            <v>15000</v>
          </cell>
          <cell r="L67">
            <v>15000</v>
          </cell>
          <cell r="M67" t="str">
            <v>-</v>
          </cell>
          <cell r="N67">
            <v>0</v>
          </cell>
          <cell r="O67" t="str">
            <v>-</v>
          </cell>
          <cell r="P67">
            <v>0</v>
          </cell>
          <cell r="Q67">
            <v>1500</v>
          </cell>
          <cell r="R67">
            <v>30</v>
          </cell>
          <cell r="S67">
            <v>15</v>
          </cell>
          <cell r="T67">
            <v>1545</v>
          </cell>
          <cell r="U67">
            <v>16545</v>
          </cell>
          <cell r="V67" t="str">
            <v>Frankfinn Centre Ludhiana on “Personal Effectiveness Program” for 1 batch(s) Session for</v>
          </cell>
          <cell r="W67" t="str">
            <v>34 Trainees on dtd. 27th Jan.12 to 28th Jan.2012.</v>
          </cell>
          <cell r="X67">
            <v>12</v>
          </cell>
          <cell r="Y67" t="str">
            <v>Jyotsana</v>
          </cell>
        </row>
        <row r="68">
          <cell r="A68">
            <v>63</v>
          </cell>
          <cell r="B68">
            <v>63</v>
          </cell>
          <cell r="C68">
            <v>40946</v>
          </cell>
          <cell r="D68" t="str">
            <v>United India Insurance Co. Ltd., Ludhiana</v>
          </cell>
          <cell r="E68" t="str">
            <v>Frankfinn Centre Ludhiana</v>
          </cell>
          <cell r="F68">
            <v>33</v>
          </cell>
          <cell r="G68" t="str">
            <v>01st Feb.12 to 02nd Feb.2012</v>
          </cell>
          <cell r="H68" t="str">
            <v>“Personal Effectiveness Program”</v>
          </cell>
          <cell r="I68" t="str">
            <v>batch(s)</v>
          </cell>
          <cell r="J68">
            <v>1</v>
          </cell>
          <cell r="K68">
            <v>15000</v>
          </cell>
          <cell r="L68">
            <v>15000</v>
          </cell>
          <cell r="M68" t="str">
            <v>-</v>
          </cell>
          <cell r="N68">
            <v>0</v>
          </cell>
          <cell r="O68" t="str">
            <v>-</v>
          </cell>
          <cell r="P68">
            <v>0</v>
          </cell>
          <cell r="Q68">
            <v>1500</v>
          </cell>
          <cell r="R68">
            <v>30</v>
          </cell>
          <cell r="S68">
            <v>15</v>
          </cell>
          <cell r="T68">
            <v>1545</v>
          </cell>
          <cell r="U68">
            <v>16545</v>
          </cell>
          <cell r="V68" t="str">
            <v>Frankfinn Centre Ludhiana on “Personal Effectiveness Program” for 1 batch(s) Session for</v>
          </cell>
          <cell r="W68" t="str">
            <v>33 Trainees on dtd. 01st Feb.12 to 02nd Feb.2012.</v>
          </cell>
          <cell r="X68">
            <v>12</v>
          </cell>
          <cell r="Y68" t="str">
            <v>Jyotsana</v>
          </cell>
        </row>
        <row r="69">
          <cell r="A69">
            <v>64</v>
          </cell>
          <cell r="B69">
            <v>64</v>
          </cell>
          <cell r="C69">
            <v>40946</v>
          </cell>
          <cell r="D69" t="str">
            <v>United India Insurance Co. Ltd., Ludhiana</v>
          </cell>
          <cell r="E69" t="str">
            <v>Frankfinn Centre Ludhiana</v>
          </cell>
          <cell r="F69">
            <v>34</v>
          </cell>
          <cell r="G69" t="str">
            <v>03rd Feb.12 to 04th Feb.2012</v>
          </cell>
          <cell r="H69" t="str">
            <v>“Personal Effectiveness Program”</v>
          </cell>
          <cell r="I69" t="str">
            <v>batch(s)</v>
          </cell>
          <cell r="J69">
            <v>1</v>
          </cell>
          <cell r="K69">
            <v>15000</v>
          </cell>
          <cell r="L69">
            <v>15000</v>
          </cell>
          <cell r="M69" t="str">
            <v>-</v>
          </cell>
          <cell r="N69">
            <v>0</v>
          </cell>
          <cell r="O69" t="str">
            <v>-</v>
          </cell>
          <cell r="P69">
            <v>0</v>
          </cell>
          <cell r="Q69">
            <v>1500</v>
          </cell>
          <cell r="R69">
            <v>30</v>
          </cell>
          <cell r="S69">
            <v>15</v>
          </cell>
          <cell r="T69">
            <v>1545</v>
          </cell>
          <cell r="U69">
            <v>16545</v>
          </cell>
          <cell r="V69" t="str">
            <v>Frankfinn Centre Ludhiana on “Personal Effectiveness Program” for 1 batch(s) Session for</v>
          </cell>
          <cell r="W69" t="str">
            <v>34 Trainees on dtd. 03rd Feb.12 to 04th Feb.2012.</v>
          </cell>
          <cell r="X69">
            <v>12</v>
          </cell>
          <cell r="Y69" t="str">
            <v>Jyotsana</v>
          </cell>
        </row>
        <row r="70">
          <cell r="A70">
            <v>65</v>
          </cell>
          <cell r="B70">
            <v>65</v>
          </cell>
          <cell r="C70">
            <v>40952</v>
          </cell>
          <cell r="D70" t="str">
            <v>United India Insurance Co. Ltd., Ludhiana</v>
          </cell>
          <cell r="E70" t="str">
            <v>Frankfinn Centre Ludhiana</v>
          </cell>
          <cell r="F70">
            <v>35</v>
          </cell>
          <cell r="G70" t="str">
            <v>08th Feb.12 to 09th Feb.2012</v>
          </cell>
          <cell r="H70" t="str">
            <v>“Personal Effectiveness Program”</v>
          </cell>
          <cell r="I70" t="str">
            <v>batch(s)</v>
          </cell>
          <cell r="J70">
            <v>1</v>
          </cell>
          <cell r="K70">
            <v>15000</v>
          </cell>
          <cell r="L70">
            <v>15000</v>
          </cell>
          <cell r="M70" t="str">
            <v>-</v>
          </cell>
          <cell r="N70">
            <v>0</v>
          </cell>
          <cell r="O70" t="str">
            <v>-</v>
          </cell>
          <cell r="P70">
            <v>0</v>
          </cell>
          <cell r="Q70">
            <v>1500</v>
          </cell>
          <cell r="R70">
            <v>30</v>
          </cell>
          <cell r="S70">
            <v>15</v>
          </cell>
          <cell r="T70">
            <v>1545</v>
          </cell>
          <cell r="U70">
            <v>16545</v>
          </cell>
          <cell r="V70" t="str">
            <v>Frankfinn Centre Ludhiana on “Personal Effectiveness Program” for 1 batch(s) Session for</v>
          </cell>
          <cell r="W70" t="str">
            <v>35 Trainees on dtd. 08th Feb.12 to 09th Feb.2012.</v>
          </cell>
          <cell r="X70">
            <v>12</v>
          </cell>
          <cell r="Y70" t="str">
            <v>Jyotsana</v>
          </cell>
        </row>
        <row r="71">
          <cell r="A71">
            <v>66</v>
          </cell>
          <cell r="B71">
            <v>66</v>
          </cell>
          <cell r="C71">
            <v>40954</v>
          </cell>
          <cell r="D71" t="str">
            <v>United India Insurance Co. Ltd., Ludhiana</v>
          </cell>
          <cell r="E71" t="str">
            <v>Frankfinn Centre Ludhiana</v>
          </cell>
          <cell r="F71">
            <v>34</v>
          </cell>
          <cell r="G71" t="str">
            <v>10th Feb.12 to 11th Feb.2012</v>
          </cell>
          <cell r="H71" t="str">
            <v>“Personal Effectiveness Program”</v>
          </cell>
          <cell r="I71" t="str">
            <v>batch(s)</v>
          </cell>
          <cell r="J71">
            <v>1</v>
          </cell>
          <cell r="K71">
            <v>15000</v>
          </cell>
          <cell r="L71">
            <v>15000</v>
          </cell>
          <cell r="M71" t="str">
            <v>-</v>
          </cell>
          <cell r="N71">
            <v>0</v>
          </cell>
          <cell r="O71" t="str">
            <v>-</v>
          </cell>
          <cell r="P71">
            <v>0</v>
          </cell>
          <cell r="Q71">
            <v>1500</v>
          </cell>
          <cell r="R71">
            <v>30</v>
          </cell>
          <cell r="S71">
            <v>15</v>
          </cell>
          <cell r="T71">
            <v>1545</v>
          </cell>
          <cell r="U71">
            <v>16545</v>
          </cell>
          <cell r="V71" t="str">
            <v>Frankfinn Centre Ludhiana on “Personal Effectiveness Program” for 1 batch(s) Session for</v>
          </cell>
          <cell r="W71" t="str">
            <v>34 Trainees on dtd. 10th Feb.12 to 11th Feb.2012.</v>
          </cell>
          <cell r="X71">
            <v>12</v>
          </cell>
          <cell r="Y71" t="str">
            <v>Jyotsana</v>
          </cell>
        </row>
        <row r="72">
          <cell r="A72">
            <v>67</v>
          </cell>
          <cell r="B72">
            <v>67</v>
          </cell>
          <cell r="C72">
            <v>40954</v>
          </cell>
          <cell r="D72" t="str">
            <v>United India Insurance Co. Ltd., Ludhiana</v>
          </cell>
          <cell r="E72" t="str">
            <v>Frankfinn Centre Ludhiana</v>
          </cell>
          <cell r="F72">
            <v>31</v>
          </cell>
          <cell r="G72" t="str">
            <v>13th Feb.12 to 14th Feb.2012</v>
          </cell>
          <cell r="H72" t="str">
            <v>“Personal Effectiveness Program”</v>
          </cell>
          <cell r="I72" t="str">
            <v>batch(s)</v>
          </cell>
          <cell r="J72">
            <v>1</v>
          </cell>
          <cell r="K72">
            <v>15000</v>
          </cell>
          <cell r="L72">
            <v>15000</v>
          </cell>
          <cell r="M72" t="str">
            <v>-</v>
          </cell>
          <cell r="N72">
            <v>0</v>
          </cell>
          <cell r="O72" t="str">
            <v>-</v>
          </cell>
          <cell r="P72">
            <v>0</v>
          </cell>
          <cell r="Q72">
            <v>1500</v>
          </cell>
          <cell r="R72">
            <v>30</v>
          </cell>
          <cell r="S72">
            <v>15</v>
          </cell>
          <cell r="T72">
            <v>1545</v>
          </cell>
          <cell r="U72">
            <v>16545</v>
          </cell>
          <cell r="V72" t="str">
            <v>Frankfinn Centre Ludhiana on “Personal Effectiveness Program” for 1 batch(s) Session for</v>
          </cell>
          <cell r="W72" t="str">
            <v>31 Trainees on dtd. 13th Feb.12 to 14th Feb.2012.</v>
          </cell>
          <cell r="X72">
            <v>12</v>
          </cell>
          <cell r="Y72" t="str">
            <v>Jyotsana</v>
          </cell>
        </row>
        <row r="73">
          <cell r="A73">
            <v>68</v>
          </cell>
          <cell r="B73">
            <v>68</v>
          </cell>
          <cell r="C73">
            <v>40957</v>
          </cell>
          <cell r="D73" t="str">
            <v>United India Insurance Co. Ltd., Ludhiana</v>
          </cell>
          <cell r="E73" t="str">
            <v>Frankfinn Centre Ludhiana</v>
          </cell>
          <cell r="F73">
            <v>35</v>
          </cell>
          <cell r="G73" t="str">
            <v>15th Feb.12 to 16th Feb.2012</v>
          </cell>
          <cell r="H73" t="str">
            <v>“Personal Effectiveness Program”</v>
          </cell>
          <cell r="I73" t="str">
            <v>batch(s)</v>
          </cell>
          <cell r="J73">
            <v>1</v>
          </cell>
          <cell r="K73">
            <v>15000</v>
          </cell>
          <cell r="L73">
            <v>15000</v>
          </cell>
          <cell r="M73" t="str">
            <v>-</v>
          </cell>
          <cell r="N73">
            <v>0</v>
          </cell>
          <cell r="O73" t="str">
            <v>-</v>
          </cell>
          <cell r="P73">
            <v>0</v>
          </cell>
          <cell r="Q73">
            <v>1500</v>
          </cell>
          <cell r="R73">
            <v>30</v>
          </cell>
          <cell r="S73">
            <v>15</v>
          </cell>
          <cell r="T73">
            <v>1545</v>
          </cell>
          <cell r="U73">
            <v>16545</v>
          </cell>
          <cell r="V73" t="str">
            <v>Frankfinn Centre Ludhiana on “Personal Effectiveness Program” for 1 batch(s) Session for</v>
          </cell>
          <cell r="W73" t="str">
            <v>35 Trainees on dtd. 15th Feb.12 to 16th Feb.2012.</v>
          </cell>
          <cell r="X73">
            <v>12</v>
          </cell>
          <cell r="Y73" t="str">
            <v>Jyotsana</v>
          </cell>
        </row>
        <row r="74">
          <cell r="A74">
            <v>69</v>
          </cell>
          <cell r="B74">
            <v>69</v>
          </cell>
          <cell r="C74">
            <v>40963</v>
          </cell>
          <cell r="D74" t="str">
            <v>Ford Business Service Centre Pvt. Ltd., Coimbtore</v>
          </cell>
          <cell r="E74" t="str">
            <v>Coimbtore</v>
          </cell>
          <cell r="F74" t="str">
            <v>07, 21</v>
          </cell>
          <cell r="G74" t="str">
            <v>30th Jan.12 and  31st Jan.2012</v>
          </cell>
          <cell r="H74" t="str">
            <v>Campus to Corporate</v>
          </cell>
          <cell r="I74" t="str">
            <v>day(s)</v>
          </cell>
          <cell r="J74">
            <v>2</v>
          </cell>
          <cell r="K74">
            <v>15000</v>
          </cell>
          <cell r="L74">
            <v>30000</v>
          </cell>
          <cell r="M74" t="str">
            <v>- Travelling &amp; Conveyance</v>
          </cell>
          <cell r="N74">
            <v>3200</v>
          </cell>
          <cell r="O74" t="str">
            <v>-</v>
          </cell>
          <cell r="P74">
            <v>0</v>
          </cell>
          <cell r="Q74">
            <v>3320</v>
          </cell>
          <cell r="R74">
            <v>66</v>
          </cell>
          <cell r="S74">
            <v>33</v>
          </cell>
          <cell r="T74">
            <v>3419</v>
          </cell>
          <cell r="U74">
            <v>36619</v>
          </cell>
          <cell r="V74" t="str">
            <v>Coimbtore on Campus to Corporate for 2 day(s) Session for</v>
          </cell>
          <cell r="W74" t="str">
            <v>07, 21 Trainees on dtd. 30th Jan.12 and  31st Jan.2012.</v>
          </cell>
          <cell r="X74">
            <v>8</v>
          </cell>
          <cell r="Y74" t="str">
            <v>Cecil Abraham</v>
          </cell>
          <cell r="Z74">
            <v>1</v>
          </cell>
        </row>
        <row r="75">
          <cell r="A75">
            <v>70</v>
          </cell>
          <cell r="B75">
            <v>70</v>
          </cell>
          <cell r="C75">
            <v>40963</v>
          </cell>
          <cell r="D75" t="str">
            <v>Postal Training Centre, Madurai</v>
          </cell>
          <cell r="E75" t="str">
            <v>PTC, Madurai</v>
          </cell>
          <cell r="F75">
            <v>22</v>
          </cell>
          <cell r="G75" t="str">
            <v>07th Feb. 2012</v>
          </cell>
          <cell r="H75" t="str">
            <v>Energise</v>
          </cell>
          <cell r="I75" t="str">
            <v>day(s)</v>
          </cell>
          <cell r="J75">
            <v>1</v>
          </cell>
          <cell r="K75">
            <v>13000</v>
          </cell>
          <cell r="L75">
            <v>13000</v>
          </cell>
          <cell r="M75" t="str">
            <v>-</v>
          </cell>
          <cell r="N75">
            <v>0</v>
          </cell>
          <cell r="O75" t="str">
            <v>-</v>
          </cell>
          <cell r="P75">
            <v>0</v>
          </cell>
          <cell r="Q75">
            <v>1300</v>
          </cell>
          <cell r="R75">
            <v>26</v>
          </cell>
          <cell r="S75">
            <v>13</v>
          </cell>
          <cell r="T75">
            <v>1339</v>
          </cell>
          <cell r="U75">
            <v>14339</v>
          </cell>
          <cell r="V75" t="str">
            <v>PTC, Madurai on Energise for 1 day(s) Session for</v>
          </cell>
          <cell r="W75" t="str">
            <v>22 Trainees on dtd. 07th Feb. 2012.</v>
          </cell>
        </row>
        <row r="76">
          <cell r="A76">
            <v>71</v>
          </cell>
          <cell r="B76">
            <v>71</v>
          </cell>
          <cell r="C76">
            <v>40963</v>
          </cell>
          <cell r="D76" t="str">
            <v>Postal Training Centre, Madurai</v>
          </cell>
          <cell r="E76" t="str">
            <v>PTC, Madurai</v>
          </cell>
          <cell r="F76">
            <v>22</v>
          </cell>
          <cell r="G76" t="str">
            <v>08th Feb. 2012</v>
          </cell>
          <cell r="H76" t="str">
            <v>Energise</v>
          </cell>
          <cell r="I76" t="str">
            <v>day(s)</v>
          </cell>
          <cell r="J76">
            <v>1</v>
          </cell>
          <cell r="K76">
            <v>13000</v>
          </cell>
          <cell r="L76">
            <v>13000</v>
          </cell>
          <cell r="M76" t="str">
            <v>-</v>
          </cell>
          <cell r="N76">
            <v>0</v>
          </cell>
          <cell r="O76" t="str">
            <v>-</v>
          </cell>
          <cell r="P76">
            <v>0</v>
          </cell>
          <cell r="Q76">
            <v>1300</v>
          </cell>
          <cell r="R76">
            <v>26</v>
          </cell>
          <cell r="S76">
            <v>13</v>
          </cell>
          <cell r="T76">
            <v>1339</v>
          </cell>
          <cell r="U76">
            <v>14339</v>
          </cell>
          <cell r="V76" t="str">
            <v>PTC, Madurai on Energise for 1 day(s) Session for</v>
          </cell>
          <cell r="W76" t="str">
            <v>22 Trainees on dtd. 08th Feb. 2012.</v>
          </cell>
        </row>
        <row r="77">
          <cell r="A77">
            <v>72</v>
          </cell>
          <cell r="B77">
            <v>72</v>
          </cell>
          <cell r="C77">
            <v>40963</v>
          </cell>
          <cell r="D77" t="str">
            <v>Reserve Bank of India, Chennai</v>
          </cell>
          <cell r="E77" t="str">
            <v>RBI, Chennai</v>
          </cell>
          <cell r="F77">
            <v>29</v>
          </cell>
          <cell r="G77" t="str">
            <v>14th &amp; 15th Feb. 2012</v>
          </cell>
          <cell r="H77" t="str">
            <v>“Personal Effectiveness Program”</v>
          </cell>
          <cell r="I77" t="str">
            <v>day(s)</v>
          </cell>
          <cell r="J77">
            <v>2</v>
          </cell>
          <cell r="K77">
            <v>12000</v>
          </cell>
          <cell r="L77">
            <v>24000</v>
          </cell>
          <cell r="M77" t="str">
            <v>-</v>
          </cell>
          <cell r="N77">
            <v>0</v>
          </cell>
          <cell r="O77" t="str">
            <v>-</v>
          </cell>
          <cell r="P77">
            <v>0</v>
          </cell>
          <cell r="Q77">
            <v>2400</v>
          </cell>
          <cell r="R77">
            <v>48</v>
          </cell>
          <cell r="S77">
            <v>24</v>
          </cell>
          <cell r="T77">
            <v>2472</v>
          </cell>
          <cell r="U77">
            <v>26472</v>
          </cell>
          <cell r="V77" t="str">
            <v>RBI, Chennai on “Personal Effectiveness Program” for 2 day(s) Session for</v>
          </cell>
          <cell r="W77" t="str">
            <v>29 Trainees on dtd. 14th &amp; 15th Feb. 2012.</v>
          </cell>
        </row>
        <row r="78">
          <cell r="A78">
            <v>73</v>
          </cell>
          <cell r="B78">
            <v>73</v>
          </cell>
          <cell r="C78">
            <v>40967</v>
          </cell>
          <cell r="D78" t="str">
            <v>United India Insurance Co. Ltd., Ludhiana</v>
          </cell>
          <cell r="E78" t="str">
            <v>Frankfinn Centre Ludhiana</v>
          </cell>
          <cell r="F78">
            <v>36</v>
          </cell>
          <cell r="G78" t="str">
            <v>17th Feb.12 to 18th Feb.2012</v>
          </cell>
          <cell r="H78" t="str">
            <v>“Personal Effectiveness Program”</v>
          </cell>
          <cell r="I78" t="str">
            <v>batch(s)</v>
          </cell>
          <cell r="J78">
            <v>1</v>
          </cell>
          <cell r="K78">
            <v>15000</v>
          </cell>
          <cell r="L78">
            <v>15000</v>
          </cell>
          <cell r="M78" t="str">
            <v>-</v>
          </cell>
          <cell r="N78">
            <v>0</v>
          </cell>
          <cell r="O78" t="str">
            <v>-</v>
          </cell>
          <cell r="P78">
            <v>0</v>
          </cell>
          <cell r="Q78">
            <v>1500</v>
          </cell>
          <cell r="R78">
            <v>30</v>
          </cell>
          <cell r="S78">
            <v>15</v>
          </cell>
          <cell r="T78">
            <v>1545</v>
          </cell>
          <cell r="U78">
            <v>16545</v>
          </cell>
          <cell r="V78" t="str">
            <v>Frankfinn Centre Ludhiana on “Personal Effectiveness Program” for 1 batch(s) Session for</v>
          </cell>
          <cell r="W78" t="str">
            <v>36 Trainees on dtd. 17th Feb.12 to 18th Feb.2012.</v>
          </cell>
          <cell r="X78">
            <v>12</v>
          </cell>
          <cell r="Y78" t="str">
            <v>Jyotsana</v>
          </cell>
        </row>
        <row r="79">
          <cell r="A79">
            <v>74</v>
          </cell>
          <cell r="B79">
            <v>74</v>
          </cell>
          <cell r="C79">
            <v>40967</v>
          </cell>
          <cell r="D79" t="str">
            <v>United India Insurance Co. Ltd., Ludhiana</v>
          </cell>
          <cell r="E79" t="str">
            <v>Frankfinn Centre Ludhiana</v>
          </cell>
          <cell r="F79">
            <v>38</v>
          </cell>
          <cell r="G79" t="str">
            <v>22nd Feb.12 to 23rd Feb.2012</v>
          </cell>
          <cell r="H79" t="str">
            <v>“Personal Effectiveness Program”</v>
          </cell>
          <cell r="I79" t="str">
            <v>batch(s)</v>
          </cell>
          <cell r="J79">
            <v>1</v>
          </cell>
          <cell r="K79">
            <v>15000</v>
          </cell>
          <cell r="L79">
            <v>15000</v>
          </cell>
          <cell r="M79" t="str">
            <v>-</v>
          </cell>
          <cell r="N79">
            <v>0</v>
          </cell>
          <cell r="O79" t="str">
            <v>-</v>
          </cell>
          <cell r="P79">
            <v>0</v>
          </cell>
          <cell r="Q79">
            <v>1500</v>
          </cell>
          <cell r="R79">
            <v>30</v>
          </cell>
          <cell r="S79">
            <v>15</v>
          </cell>
          <cell r="T79">
            <v>1545</v>
          </cell>
          <cell r="U79">
            <v>16545</v>
          </cell>
          <cell r="V79" t="str">
            <v>Frankfinn Centre Ludhiana on “Personal Effectiveness Program” for 1 batch(s) Session for</v>
          </cell>
          <cell r="W79" t="str">
            <v>38 Trainees on dtd. 22nd Feb.12 to 23rd Feb.2012.</v>
          </cell>
          <cell r="X79">
            <v>12</v>
          </cell>
          <cell r="Y79" t="str">
            <v>Jyotsana</v>
          </cell>
        </row>
        <row r="80">
          <cell r="A80">
            <v>75</v>
          </cell>
          <cell r="B80">
            <v>75</v>
          </cell>
          <cell r="C80">
            <v>40967</v>
          </cell>
          <cell r="D80" t="str">
            <v>United India Insurance Co. Ltd., Ludhiana</v>
          </cell>
          <cell r="E80" t="str">
            <v>Frankfinn Centre Ludhiana</v>
          </cell>
          <cell r="F80">
            <v>40</v>
          </cell>
          <cell r="G80" t="str">
            <v>24th Feb.12 to 25th Feb.2012</v>
          </cell>
          <cell r="H80" t="str">
            <v>“Personal Effectiveness Program”</v>
          </cell>
          <cell r="I80" t="str">
            <v>batch(s)</v>
          </cell>
          <cell r="J80">
            <v>1</v>
          </cell>
          <cell r="K80">
            <v>15000</v>
          </cell>
          <cell r="L80">
            <v>15000</v>
          </cell>
          <cell r="M80" t="str">
            <v>-</v>
          </cell>
          <cell r="N80">
            <v>0</v>
          </cell>
          <cell r="O80" t="str">
            <v>-</v>
          </cell>
          <cell r="P80">
            <v>0</v>
          </cell>
          <cell r="Q80">
            <v>1500</v>
          </cell>
          <cell r="R80">
            <v>30</v>
          </cell>
          <cell r="S80">
            <v>15</v>
          </cell>
          <cell r="T80">
            <v>1545</v>
          </cell>
          <cell r="U80">
            <v>16545</v>
          </cell>
          <cell r="V80" t="str">
            <v>Frankfinn Centre Ludhiana on “Personal Effectiveness Program” for 1 batch(s) Session for</v>
          </cell>
          <cell r="W80" t="str">
            <v>40 Trainees on dtd. 24th Feb.12 to 25th Feb.2012.</v>
          </cell>
          <cell r="X80">
            <v>12</v>
          </cell>
          <cell r="Y80" t="str">
            <v>Jyotsana</v>
          </cell>
        </row>
        <row r="81">
          <cell r="A81">
            <v>76</v>
          </cell>
          <cell r="B81">
            <v>76</v>
          </cell>
          <cell r="C81">
            <v>40967</v>
          </cell>
          <cell r="D81" t="str">
            <v>United India Insurance Co. Ltd., Ludhiana</v>
          </cell>
          <cell r="E81" t="str">
            <v>Frankfinn Centre Ludhiana</v>
          </cell>
          <cell r="F81">
            <v>40</v>
          </cell>
          <cell r="G81" t="str">
            <v>27th Feb.12 to 28th Feb.2012</v>
          </cell>
          <cell r="H81" t="str">
            <v>“Personal Effectiveness Program”</v>
          </cell>
          <cell r="I81" t="str">
            <v>batch(s)</v>
          </cell>
          <cell r="J81">
            <v>1</v>
          </cell>
          <cell r="K81">
            <v>15000</v>
          </cell>
          <cell r="L81">
            <v>15000</v>
          </cell>
          <cell r="M81" t="str">
            <v>-</v>
          </cell>
          <cell r="N81">
            <v>0</v>
          </cell>
          <cell r="O81" t="str">
            <v>-</v>
          </cell>
          <cell r="P81">
            <v>0</v>
          </cell>
          <cell r="Q81">
            <v>1500</v>
          </cell>
          <cell r="R81">
            <v>30</v>
          </cell>
          <cell r="S81">
            <v>15</v>
          </cell>
          <cell r="T81">
            <v>1545</v>
          </cell>
          <cell r="U81">
            <v>16545</v>
          </cell>
          <cell r="V81" t="str">
            <v>Frankfinn Centre Ludhiana on “Personal Effectiveness Program” for 1 batch(s) Session for</v>
          </cell>
          <cell r="W81" t="str">
            <v>40 Trainees on dtd. 27th Feb.12 to 28th Feb.2012.</v>
          </cell>
          <cell r="X81">
            <v>12</v>
          </cell>
          <cell r="Y81" t="str">
            <v>Jyotsana</v>
          </cell>
        </row>
        <row r="82">
          <cell r="A82">
            <v>77</v>
          </cell>
          <cell r="B82">
            <v>77</v>
          </cell>
          <cell r="C82">
            <v>40971</v>
          </cell>
          <cell r="D82" t="str">
            <v>United India Insurance Co. Ltd., Ludhiana</v>
          </cell>
          <cell r="E82" t="str">
            <v>Frankfinn Centre Ludhiana</v>
          </cell>
          <cell r="F82">
            <v>32</v>
          </cell>
          <cell r="G82" t="str">
            <v>29th Feb.12 to 01st Mar.2012</v>
          </cell>
          <cell r="H82" t="str">
            <v>“Personal Effectiveness Program”</v>
          </cell>
          <cell r="I82" t="str">
            <v>batch(s)</v>
          </cell>
          <cell r="J82">
            <v>1</v>
          </cell>
          <cell r="K82">
            <v>15000</v>
          </cell>
          <cell r="L82">
            <v>15000</v>
          </cell>
          <cell r="M82" t="str">
            <v>-</v>
          </cell>
          <cell r="N82">
            <v>0</v>
          </cell>
          <cell r="O82" t="str">
            <v>-</v>
          </cell>
          <cell r="P82">
            <v>0</v>
          </cell>
          <cell r="Q82">
            <v>1500</v>
          </cell>
          <cell r="R82">
            <v>30</v>
          </cell>
          <cell r="S82">
            <v>15</v>
          </cell>
          <cell r="T82">
            <v>1545</v>
          </cell>
          <cell r="U82">
            <v>16545</v>
          </cell>
          <cell r="V82" t="str">
            <v>Frankfinn Centre Ludhiana on “Personal Effectiveness Program” for 1 batch(s) Session for</v>
          </cell>
          <cell r="W82" t="str">
            <v>32 Trainees on dtd. 29th Feb.12 to 01st Mar.2012.</v>
          </cell>
          <cell r="X82">
            <v>12</v>
          </cell>
          <cell r="Y82" t="str">
            <v>Jyotsana</v>
          </cell>
        </row>
        <row r="83">
          <cell r="A83">
            <v>78</v>
          </cell>
          <cell r="B83">
            <v>78</v>
          </cell>
          <cell r="C83">
            <v>40984</v>
          </cell>
          <cell r="D83" t="str">
            <v>Ford Business Service Centre Pvt. Ltd., Chennai</v>
          </cell>
          <cell r="E83" t="str">
            <v>Chennai</v>
          </cell>
          <cell r="F83">
            <v>10</v>
          </cell>
          <cell r="G83" t="str">
            <v>17th Feb. 2012</v>
          </cell>
          <cell r="H83" t="str">
            <v>Campus to Corporate</v>
          </cell>
          <cell r="I83" t="str">
            <v>day(s)</v>
          </cell>
          <cell r="J83">
            <v>1</v>
          </cell>
          <cell r="K83">
            <v>15000</v>
          </cell>
          <cell r="L83">
            <v>15000</v>
          </cell>
          <cell r="M83" t="str">
            <v>-</v>
          </cell>
          <cell r="N83">
            <v>0</v>
          </cell>
          <cell r="O83" t="str">
            <v>-</v>
          </cell>
          <cell r="P83">
            <v>0</v>
          </cell>
          <cell r="Q83">
            <v>1500</v>
          </cell>
          <cell r="R83">
            <v>30</v>
          </cell>
          <cell r="S83">
            <v>15</v>
          </cell>
          <cell r="T83">
            <v>1545</v>
          </cell>
          <cell r="U83">
            <v>16545</v>
          </cell>
          <cell r="V83" t="str">
            <v>Chennai on Campus to Corporate for 1 day(s) Session for</v>
          </cell>
          <cell r="W83" t="str">
            <v>10 Trainees on dtd. 17th Feb. 2012.</v>
          </cell>
          <cell r="X83">
            <v>8</v>
          </cell>
          <cell r="Y83" t="str">
            <v>Cecil Abraham</v>
          </cell>
        </row>
        <row r="84">
          <cell r="A84">
            <v>79</v>
          </cell>
          <cell r="B84">
            <v>79</v>
          </cell>
          <cell r="C84">
            <v>40989</v>
          </cell>
          <cell r="D84" t="str">
            <v>Axis Bank Limited, Worli,  Mumbai</v>
          </cell>
          <cell r="E84" t="str">
            <v>Axis House, Bombay Dyeing Mills Compound, Worli, Mumbai</v>
          </cell>
          <cell r="F84">
            <v>29</v>
          </cell>
          <cell r="G84" t="str">
            <v>17th Nov.11 to 18th Nov.2011</v>
          </cell>
          <cell r="H84" t="str">
            <v>'Shubh Arambh'</v>
          </cell>
          <cell r="I84" t="str">
            <v>day(s)</v>
          </cell>
          <cell r="J84">
            <v>2</v>
          </cell>
          <cell r="K84">
            <v>11000</v>
          </cell>
          <cell r="L84">
            <v>22000</v>
          </cell>
          <cell r="M84" t="str">
            <v>-</v>
          </cell>
          <cell r="N84">
            <v>0</v>
          </cell>
          <cell r="O84" t="str">
            <v>-</v>
          </cell>
          <cell r="P84">
            <v>0</v>
          </cell>
          <cell r="Q84">
            <v>2200</v>
          </cell>
          <cell r="R84">
            <v>44</v>
          </cell>
          <cell r="S84">
            <v>22</v>
          </cell>
          <cell r="T84">
            <v>2266</v>
          </cell>
          <cell r="U84">
            <v>24266</v>
          </cell>
          <cell r="V84" t="str">
            <v>Axis House, Bombay Dyeing Mills Compound, Worli, Mumbai on 'Shubh Arambh' for 2 day(s) Session for</v>
          </cell>
          <cell r="W84" t="str">
            <v>29 Trainees on dtd. 17th Nov.11 to 18th Nov.2011.</v>
          </cell>
          <cell r="X84">
            <v>8</v>
          </cell>
          <cell r="Y84" t="str">
            <v>Khushroo Arya</v>
          </cell>
          <cell r="Z84">
            <v>1</v>
          </cell>
        </row>
        <row r="85">
          <cell r="A85">
            <v>80</v>
          </cell>
          <cell r="B85">
            <v>80</v>
          </cell>
          <cell r="C85">
            <v>40989</v>
          </cell>
          <cell r="D85" t="str">
            <v>Reserve Bank of India, Bangalore</v>
          </cell>
          <cell r="E85" t="str">
            <v>RBI, Bangalore</v>
          </cell>
          <cell r="F85">
            <v>22</v>
          </cell>
          <cell r="G85" t="str">
            <v>15h &amp; 16th Mar. 2012</v>
          </cell>
          <cell r="H85" t="str">
            <v>“Personal Effectiveness Program”</v>
          </cell>
          <cell r="I85" t="str">
            <v>day(s)</v>
          </cell>
          <cell r="J85">
            <v>2</v>
          </cell>
          <cell r="K85">
            <v>12000</v>
          </cell>
          <cell r="L85">
            <v>24000</v>
          </cell>
          <cell r="M85" t="str">
            <v>-</v>
          </cell>
          <cell r="N85">
            <v>0</v>
          </cell>
          <cell r="O85" t="str">
            <v>-</v>
          </cell>
          <cell r="P85">
            <v>0</v>
          </cell>
          <cell r="Q85">
            <v>2400</v>
          </cell>
          <cell r="R85">
            <v>48</v>
          </cell>
          <cell r="S85">
            <v>24</v>
          </cell>
          <cell r="T85">
            <v>2472</v>
          </cell>
          <cell r="U85">
            <v>26472</v>
          </cell>
          <cell r="V85" t="str">
            <v>RBI, Bangalore on “Personal Effectiveness Program” for 2 day(s) Session for</v>
          </cell>
          <cell r="W85" t="str">
            <v>22 Trainees on dtd. 15h &amp; 16th Mar. 2012.</v>
          </cell>
          <cell r="X85">
            <v>16</v>
          </cell>
          <cell r="Y85" t="str">
            <v>Cecil Abraham</v>
          </cell>
        </row>
        <row r="86">
          <cell r="A86">
            <v>81</v>
          </cell>
          <cell r="B86">
            <v>81</v>
          </cell>
          <cell r="C86">
            <v>40989</v>
          </cell>
          <cell r="D86" t="str">
            <v>Nihilent Technologies Private Limited, Pune</v>
          </cell>
          <cell r="E86" t="str">
            <v>Nihilent Office, Pune</v>
          </cell>
          <cell r="F86">
            <v>11</v>
          </cell>
          <cell r="G86" t="str">
            <v>15h to 17th Mar. 2012</v>
          </cell>
          <cell r="H86" t="str">
            <v>“Maximize”</v>
          </cell>
          <cell r="I86" t="str">
            <v>batch(s)</v>
          </cell>
          <cell r="J86">
            <v>1</v>
          </cell>
          <cell r="K86">
            <v>60000</v>
          </cell>
          <cell r="L86">
            <v>60000</v>
          </cell>
          <cell r="M86" t="str">
            <v>-</v>
          </cell>
          <cell r="N86">
            <v>0</v>
          </cell>
          <cell r="O86" t="str">
            <v>-</v>
          </cell>
          <cell r="P86">
            <v>0</v>
          </cell>
          <cell r="Q86">
            <v>6000</v>
          </cell>
          <cell r="R86">
            <v>120</v>
          </cell>
          <cell r="S86">
            <v>60</v>
          </cell>
          <cell r="T86">
            <v>6180</v>
          </cell>
          <cell r="U86">
            <v>66180</v>
          </cell>
          <cell r="V86" t="str">
            <v>Nihilent Office, Pune on “Maximize” for 1 batch(s) Session for</v>
          </cell>
          <cell r="W86" t="str">
            <v>11 Trainees on dtd. 15h to 17th Mar. 2012.</v>
          </cell>
          <cell r="X86">
            <v>24</v>
          </cell>
          <cell r="Y86" t="str">
            <v>Khushroo Arya</v>
          </cell>
        </row>
        <row r="87">
          <cell r="A87">
            <v>82</v>
          </cell>
          <cell r="B87">
            <v>82</v>
          </cell>
          <cell r="C87">
            <v>40995</v>
          </cell>
          <cell r="D87" t="str">
            <v>DAV Institute of Management, Faridabad</v>
          </cell>
          <cell r="E87" t="str">
            <v>NIAM Institute, Faridabad</v>
          </cell>
          <cell r="F87">
            <v>25</v>
          </cell>
          <cell r="G87" t="str">
            <v>23rd to 25th Mar. 2012</v>
          </cell>
          <cell r="H87" t="str">
            <v>“Breakthrough to Peak Performance” including Firewalk</v>
          </cell>
          <cell r="I87" t="str">
            <v>batch(s)</v>
          </cell>
          <cell r="J87">
            <v>1</v>
          </cell>
          <cell r="K87">
            <v>100000</v>
          </cell>
          <cell r="L87">
            <v>100000</v>
          </cell>
          <cell r="M87" t="str">
            <v>-</v>
          </cell>
          <cell r="N87">
            <v>0</v>
          </cell>
          <cell r="O87" t="str">
            <v>-</v>
          </cell>
          <cell r="P87">
            <v>0</v>
          </cell>
          <cell r="Q87">
            <v>10000</v>
          </cell>
          <cell r="R87">
            <v>200</v>
          </cell>
          <cell r="S87">
            <v>100</v>
          </cell>
          <cell r="T87">
            <v>10300</v>
          </cell>
          <cell r="U87">
            <v>110300</v>
          </cell>
          <cell r="V87" t="str">
            <v>NIAM Institute, Faridabad on “Breakthrough to Peak Performance” including Firewalk for 1 batch(s) Session for</v>
          </cell>
          <cell r="W87" t="str">
            <v>25 Trainees on dtd. 23rd to 25th Mar. 2012.</v>
          </cell>
          <cell r="X87">
            <v>24</v>
          </cell>
          <cell r="Y87" t="str">
            <v>Dr. David Iddon</v>
          </cell>
        </row>
        <row r="88">
          <cell r="A88">
            <v>83</v>
          </cell>
          <cell r="B88">
            <v>83</v>
          </cell>
          <cell r="C88">
            <v>40996</v>
          </cell>
          <cell r="D88" t="str">
            <v>Postal Training Centre, Mysore</v>
          </cell>
          <cell r="E88" t="str">
            <v>PTC, Mysore</v>
          </cell>
          <cell r="F88">
            <v>35</v>
          </cell>
          <cell r="G88" t="str">
            <v>24th Feb. to 1st Mar.2012</v>
          </cell>
          <cell r="H88" t="str">
            <v>Grooming &amp; Self Development</v>
          </cell>
          <cell r="I88" t="str">
            <v>hour(s)</v>
          </cell>
          <cell r="J88">
            <v>12</v>
          </cell>
          <cell r="K88">
            <v>2000</v>
          </cell>
          <cell r="L88">
            <v>24000</v>
          </cell>
          <cell r="M88" t="str">
            <v>-</v>
          </cell>
          <cell r="N88">
            <v>0</v>
          </cell>
          <cell r="O88" t="str">
            <v>-</v>
          </cell>
          <cell r="P88">
            <v>0</v>
          </cell>
          <cell r="Q88">
            <v>2400</v>
          </cell>
          <cell r="R88">
            <v>48</v>
          </cell>
          <cell r="S88">
            <v>24</v>
          </cell>
          <cell r="T88">
            <v>2472</v>
          </cell>
          <cell r="U88">
            <v>26472</v>
          </cell>
          <cell r="V88" t="str">
            <v>PTC, Mysore on Grooming &amp; Self Development for 12 hour(s) Session for</v>
          </cell>
          <cell r="W88" t="str">
            <v>35 Trainees on dtd. 24th Feb. to 1st Mar.2012.</v>
          </cell>
          <cell r="X88">
            <v>12.5</v>
          </cell>
          <cell r="Y88" t="str">
            <v>Mrs. Poonamma &amp; Mrs. Kaveri</v>
          </cell>
        </row>
        <row r="89">
          <cell r="A89">
            <v>84</v>
          </cell>
          <cell r="B89">
            <v>84</v>
          </cell>
          <cell r="C89">
            <v>40997</v>
          </cell>
          <cell r="D89" t="str">
            <v>Cancer Treatment Services Hyderabad Pvt. Ltd.</v>
          </cell>
          <cell r="F89" t="str">
            <v>Batch-1 : 21, Batch-2 : 11</v>
          </cell>
          <cell r="G89" t="str">
            <v>Batch-1 : 19th to 21st Mar.12 &amp; Batch-2 : 22nd to 24th Mar.12</v>
          </cell>
          <cell r="H89" t="str">
            <v>"Hospitality In Hospital"</v>
          </cell>
          <cell r="I89" t="str">
            <v>batch(s)</v>
          </cell>
          <cell r="J89">
            <v>2</v>
          </cell>
          <cell r="K89">
            <v>45000</v>
          </cell>
          <cell r="L89">
            <v>90000</v>
          </cell>
          <cell r="M89" t="str">
            <v>- Travelling &amp; Conveyance</v>
          </cell>
          <cell r="N89">
            <v>1450</v>
          </cell>
          <cell r="O89" t="str">
            <v>-</v>
          </cell>
          <cell r="P89">
            <v>0</v>
          </cell>
          <cell r="Q89">
            <v>9145</v>
          </cell>
          <cell r="R89">
            <v>183</v>
          </cell>
          <cell r="S89">
            <v>91</v>
          </cell>
          <cell r="T89">
            <v>9419</v>
          </cell>
          <cell r="U89">
            <v>100869</v>
          </cell>
          <cell r="V89" t="str">
            <v xml:space="preserve"> on "Hospitality In Hospital" for 2 batch(s) Session for</v>
          </cell>
          <cell r="W89" t="str">
            <v>Batch-1 : 21, Batch-2 : 11 Trainees on dtd. Batch-1 : 19th to 21st Mar.12 &amp; Batch-2 : 22nd to 24th Mar.12.</v>
          </cell>
        </row>
        <row r="90">
          <cell r="A90">
            <v>85</v>
          </cell>
          <cell r="B90">
            <v>85</v>
          </cell>
          <cell r="C90">
            <v>40998</v>
          </cell>
          <cell r="D90" t="str">
            <v>Postal Training Centre, Madurai</v>
          </cell>
          <cell r="E90" t="str">
            <v>PTC, Madurai</v>
          </cell>
          <cell r="F90">
            <v>22</v>
          </cell>
          <cell r="G90" t="str">
            <v>27th Mar. 2012</v>
          </cell>
          <cell r="H90" t="str">
            <v>Energise</v>
          </cell>
          <cell r="I90" t="str">
            <v>day(s)</v>
          </cell>
          <cell r="J90">
            <v>1</v>
          </cell>
          <cell r="K90">
            <v>13000</v>
          </cell>
          <cell r="L90">
            <v>13000</v>
          </cell>
          <cell r="M90" t="str">
            <v>-</v>
          </cell>
          <cell r="N90">
            <v>0</v>
          </cell>
          <cell r="O90" t="str">
            <v>-</v>
          </cell>
          <cell r="P90">
            <v>0</v>
          </cell>
          <cell r="Q90">
            <v>1300</v>
          </cell>
          <cell r="R90">
            <v>26</v>
          </cell>
          <cell r="S90">
            <v>13</v>
          </cell>
          <cell r="T90">
            <v>1339</v>
          </cell>
          <cell r="U90">
            <v>14339</v>
          </cell>
          <cell r="V90" t="str">
            <v>PTC, Madurai on Energise for 1 day(s) Session for</v>
          </cell>
          <cell r="W90" t="str">
            <v>22 Trainees on dtd. 27th Mar. 2012.</v>
          </cell>
          <cell r="X90">
            <v>8</v>
          </cell>
          <cell r="Y90" t="str">
            <v>Cecil Abraham &amp; Johnson</v>
          </cell>
        </row>
        <row r="91">
          <cell r="A91">
            <v>86</v>
          </cell>
          <cell r="B91">
            <v>86</v>
          </cell>
          <cell r="C91">
            <v>40998</v>
          </cell>
          <cell r="D91" t="str">
            <v>Postal Training Centre, Madurai</v>
          </cell>
          <cell r="E91" t="str">
            <v>PTC, Madurai</v>
          </cell>
          <cell r="F91">
            <v>22</v>
          </cell>
          <cell r="G91" t="str">
            <v>28th Mar. 2012</v>
          </cell>
          <cell r="H91" t="str">
            <v>Energise</v>
          </cell>
          <cell r="I91" t="str">
            <v>day(s)</v>
          </cell>
          <cell r="J91">
            <v>1</v>
          </cell>
          <cell r="K91">
            <v>13000</v>
          </cell>
          <cell r="L91">
            <v>13000</v>
          </cell>
          <cell r="M91" t="str">
            <v>-</v>
          </cell>
          <cell r="N91">
            <v>0</v>
          </cell>
          <cell r="O91" t="str">
            <v>-</v>
          </cell>
          <cell r="P91">
            <v>0</v>
          </cell>
          <cell r="Q91">
            <v>1300</v>
          </cell>
          <cell r="R91">
            <v>26</v>
          </cell>
          <cell r="S91">
            <v>13</v>
          </cell>
          <cell r="T91">
            <v>1339</v>
          </cell>
          <cell r="U91">
            <v>14339</v>
          </cell>
          <cell r="V91" t="str">
            <v>PTC, Madurai on Energise for 1 day(s) Session for</v>
          </cell>
          <cell r="W91" t="str">
            <v>22 Trainees on dtd. 28th Mar. 2012.</v>
          </cell>
          <cell r="X91">
            <v>8</v>
          </cell>
          <cell r="Y91" t="str">
            <v>Cecil Abraham &amp; Johnson</v>
          </cell>
        </row>
        <row r="92">
          <cell r="A92">
            <v>87</v>
          </cell>
          <cell r="B92">
            <v>87</v>
          </cell>
          <cell r="C92">
            <v>40999</v>
          </cell>
          <cell r="D92" t="str">
            <v>TITAN INDUSTRIES LTD., BANGLORE</v>
          </cell>
          <cell r="E92" t="str">
            <v>Frankfinn centre Jayanagar Bangalore</v>
          </cell>
          <cell r="F92">
            <v>107</v>
          </cell>
          <cell r="G92" t="str">
            <v>14th Mar. to 31st Mar.2012</v>
          </cell>
          <cell r="H92" t="str">
            <v>"Transformation"</v>
          </cell>
          <cell r="I92" t="str">
            <v>batch(s)</v>
          </cell>
          <cell r="J92">
            <v>5.5</v>
          </cell>
          <cell r="K92">
            <v>45000</v>
          </cell>
          <cell r="L92">
            <v>247500</v>
          </cell>
          <cell r="M92" t="str">
            <v>- Grooming Materials (Training)</v>
          </cell>
          <cell r="N92">
            <v>14995</v>
          </cell>
          <cell r="O92" t="str">
            <v>-</v>
          </cell>
          <cell r="P92">
            <v>0</v>
          </cell>
          <cell r="Q92">
            <v>26250</v>
          </cell>
          <cell r="R92">
            <v>525</v>
          </cell>
          <cell r="S92">
            <v>263</v>
          </cell>
          <cell r="T92">
            <v>27038</v>
          </cell>
          <cell r="U92">
            <v>289533</v>
          </cell>
          <cell r="V92" t="str">
            <v>Frankfinn centre Jayanagar Bangalore on "Transformation" for 5.5 batch(s) Session for</v>
          </cell>
          <cell r="W92" t="str">
            <v>107 Trainees on dtd. 14th Mar. to 31st Mar.2012.</v>
          </cell>
        </row>
        <row r="93">
          <cell r="A93">
            <v>88</v>
          </cell>
          <cell r="L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 t="str">
            <v xml:space="preserve"> on  for   Session for</v>
          </cell>
          <cell r="W93" t="str">
            <v xml:space="preserve"> Trainees on dtd. .</v>
          </cell>
        </row>
        <row r="94">
          <cell r="A94">
            <v>89</v>
          </cell>
          <cell r="L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 t="str">
            <v xml:space="preserve"> on  for   Session for</v>
          </cell>
          <cell r="W94" t="str">
            <v xml:space="preserve"> Trainees on dtd. .</v>
          </cell>
        </row>
        <row r="95">
          <cell r="A95">
            <v>90</v>
          </cell>
          <cell r="L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 t="str">
            <v xml:space="preserve"> on  for   Session for</v>
          </cell>
          <cell r="W95" t="str">
            <v xml:space="preserve"> Trainees on dtd. .</v>
          </cell>
        </row>
        <row r="96">
          <cell r="A96">
            <v>91</v>
          </cell>
          <cell r="L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 t="str">
            <v xml:space="preserve"> on  for   Session for</v>
          </cell>
          <cell r="W96" t="str">
            <v xml:space="preserve"> Trainees on dtd. .</v>
          </cell>
        </row>
        <row r="97">
          <cell r="A97">
            <v>92</v>
          </cell>
          <cell r="L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 t="str">
            <v xml:space="preserve"> on  for   Session for</v>
          </cell>
          <cell r="W97" t="str">
            <v xml:space="preserve"> Trainees on dtd. .</v>
          </cell>
        </row>
        <row r="98">
          <cell r="A98">
            <v>93</v>
          </cell>
          <cell r="L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 t="str">
            <v xml:space="preserve"> on  for   Session for</v>
          </cell>
          <cell r="W98" t="str">
            <v xml:space="preserve"> Trainees on dtd. .</v>
          </cell>
        </row>
        <row r="99">
          <cell r="A99">
            <v>94</v>
          </cell>
          <cell r="L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 t="str">
            <v xml:space="preserve"> on  for   Session for</v>
          </cell>
          <cell r="W99" t="str">
            <v xml:space="preserve"> Trainees on dtd. .</v>
          </cell>
        </row>
        <row r="100">
          <cell r="A100">
            <v>95</v>
          </cell>
          <cell r="L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 t="str">
            <v xml:space="preserve"> on  for   Session for</v>
          </cell>
          <cell r="W100" t="str">
            <v xml:space="preserve"> Trainees on dtd. .</v>
          </cell>
        </row>
        <row r="101">
          <cell r="A101">
            <v>96</v>
          </cell>
          <cell r="L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 t="str">
            <v xml:space="preserve"> on  for   Session for</v>
          </cell>
          <cell r="W101" t="str">
            <v xml:space="preserve"> Trainees on dtd. .</v>
          </cell>
        </row>
        <row r="102">
          <cell r="A102">
            <v>97</v>
          </cell>
          <cell r="L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 t="str">
            <v xml:space="preserve"> on  for   Session for</v>
          </cell>
          <cell r="W102" t="str">
            <v xml:space="preserve"> Trainees on dtd. .</v>
          </cell>
        </row>
        <row r="103">
          <cell r="A103">
            <v>98</v>
          </cell>
          <cell r="L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 t="str">
            <v xml:space="preserve"> on  for   Session for</v>
          </cell>
          <cell r="W103" t="str">
            <v xml:space="preserve"> Trainees on dtd. .</v>
          </cell>
        </row>
        <row r="104">
          <cell r="A104">
            <v>99</v>
          </cell>
          <cell r="L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 t="str">
            <v xml:space="preserve"> on  for   Session for</v>
          </cell>
          <cell r="W104" t="str">
            <v xml:space="preserve"> Trainees on dtd. .</v>
          </cell>
        </row>
        <row r="105">
          <cell r="A105">
            <v>100</v>
          </cell>
          <cell r="L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 t="str">
            <v xml:space="preserve"> on  for   Session for</v>
          </cell>
          <cell r="W105" t="str">
            <v xml:space="preserve"> Trainees on dtd. .</v>
          </cell>
        </row>
        <row r="108">
          <cell r="D108" t="str">
            <v>Total</v>
          </cell>
          <cell r="L108">
            <v>2123926</v>
          </cell>
          <cell r="N108">
            <v>28339</v>
          </cell>
          <cell r="Q108">
            <v>211962</v>
          </cell>
          <cell r="R108">
            <v>4238</v>
          </cell>
          <cell r="S108">
            <v>2123</v>
          </cell>
          <cell r="T108">
            <v>218323</v>
          </cell>
          <cell r="U108">
            <v>2370588</v>
          </cell>
          <cell r="V108">
            <v>0</v>
          </cell>
        </row>
      </sheetData>
      <sheetData sheetId="2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List of cheques"/>
      <sheetName val="AXIS"/>
      <sheetName val="HDFC"/>
      <sheetName val="PNB"/>
      <sheetName val="SBI"/>
      <sheetName val="ICICI"/>
      <sheetName val="RBS"/>
      <sheetName val="Nos"/>
      <sheetName val="Sheet1"/>
    </sheetNames>
    <sheetDataSet>
      <sheetData sheetId="0">
        <row r="3">
          <cell r="A3" t="str">
            <v>AXIS/1</v>
          </cell>
          <cell r="B3">
            <v>1</v>
          </cell>
          <cell r="C3" t="str">
            <v>AXIS</v>
          </cell>
          <cell r="D3">
            <v>426</v>
          </cell>
          <cell r="F3">
            <v>41348</v>
          </cell>
          <cell r="G3" t="str">
            <v>Santosh Kumar Choudhary</v>
          </cell>
          <cell r="H3">
            <v>11000</v>
          </cell>
          <cell r="J3" t="str">
            <v>Eleven Thousand Only</v>
          </cell>
        </row>
        <row r="4">
          <cell r="A4" t="str">
            <v>AXIS/2</v>
          </cell>
          <cell r="B4">
            <v>2</v>
          </cell>
          <cell r="C4" t="str">
            <v>AXIS</v>
          </cell>
          <cell r="D4">
            <v>728</v>
          </cell>
          <cell r="E4">
            <v>867156</v>
          </cell>
          <cell r="F4">
            <v>41382</v>
          </cell>
          <cell r="G4" t="str">
            <v>Santosh Kumar Choudhary</v>
          </cell>
          <cell r="H4">
            <v>100000</v>
          </cell>
          <cell r="J4" t="str">
            <v>One Lakh Only</v>
          </cell>
        </row>
        <row r="5">
          <cell r="A5" t="str">
            <v>AXIS/3</v>
          </cell>
          <cell r="B5">
            <v>3</v>
          </cell>
          <cell r="C5" t="str">
            <v>AXIS</v>
          </cell>
          <cell r="D5">
            <v>426</v>
          </cell>
          <cell r="F5">
            <v>42019</v>
          </cell>
          <cell r="G5" t="str">
            <v>Affinity Global Advertising Pvt Ltd</v>
          </cell>
          <cell r="H5">
            <v>22050</v>
          </cell>
          <cell r="J5" t="str">
            <v>Twenty two Thousand Fifty Only</v>
          </cell>
        </row>
        <row r="6">
          <cell r="A6" t="str">
            <v>AXIS/4</v>
          </cell>
          <cell r="B6">
            <v>4</v>
          </cell>
          <cell r="C6" t="str">
            <v>AXIS</v>
          </cell>
          <cell r="D6">
            <v>426</v>
          </cell>
          <cell r="F6">
            <v>42019</v>
          </cell>
          <cell r="G6" t="str">
            <v>Applied Mobile Labs Pvt. Ltd.</v>
          </cell>
          <cell r="H6">
            <v>137445</v>
          </cell>
          <cell r="J6" t="str">
            <v>One Lakh Thirty Seven Thousand Four Hundred Forty Five Only</v>
          </cell>
        </row>
        <row r="7">
          <cell r="A7" t="str">
            <v>AXIS/5</v>
          </cell>
          <cell r="B7">
            <v>5</v>
          </cell>
          <cell r="C7" t="str">
            <v>AXIS</v>
          </cell>
          <cell r="D7">
            <v>426</v>
          </cell>
          <cell r="F7">
            <v>42019</v>
          </cell>
          <cell r="G7" t="str">
            <v>Ibibo Group Pvt. Ltd.</v>
          </cell>
          <cell r="H7">
            <v>325850</v>
          </cell>
          <cell r="J7" t="str">
            <v>Three Lakh Twenty Five Thousand Eight Hundred Fifty Only</v>
          </cell>
        </row>
        <row r="8">
          <cell r="A8" t="str">
            <v>AXIS/6</v>
          </cell>
          <cell r="B8">
            <v>6</v>
          </cell>
          <cell r="C8" t="str">
            <v>AXIS</v>
          </cell>
          <cell r="D8">
            <v>426</v>
          </cell>
          <cell r="F8">
            <v>42019</v>
          </cell>
          <cell r="G8" t="str">
            <v>Quotient Four Technologies Pvt. Ltd.</v>
          </cell>
          <cell r="H8">
            <v>425320</v>
          </cell>
          <cell r="J8" t="str">
            <v>Four Lakh Twenty Five Thousand Three Hundred Twenty Only</v>
          </cell>
        </row>
        <row r="9">
          <cell r="A9" t="str">
            <v>AXIS/7</v>
          </cell>
          <cell r="B9">
            <v>7</v>
          </cell>
          <cell r="C9" t="str">
            <v>AXIS</v>
          </cell>
          <cell r="D9">
            <v>426</v>
          </cell>
          <cell r="F9">
            <v>42019</v>
          </cell>
          <cell r="G9" t="str">
            <v>OMG Network India Pvt. Ltd.</v>
          </cell>
          <cell r="H9">
            <v>602700</v>
          </cell>
          <cell r="J9" t="str">
            <v>Six Lakh Two Thousand Seven Hundred Only</v>
          </cell>
        </row>
        <row r="10">
          <cell r="A10" t="str">
            <v>AXIS/8</v>
          </cell>
          <cell r="B10">
            <v>8</v>
          </cell>
          <cell r="C10" t="str">
            <v>AXIS</v>
          </cell>
          <cell r="D10">
            <v>426</v>
          </cell>
          <cell r="F10">
            <v>42019</v>
          </cell>
          <cell r="G10" t="str">
            <v>Firefly e-Ventures Ltd.</v>
          </cell>
          <cell r="H10">
            <v>19600</v>
          </cell>
          <cell r="J10" t="str">
            <v>Ninteen Thousand Six Hundred Only</v>
          </cell>
        </row>
        <row r="11">
          <cell r="A11" t="str">
            <v>AXIS/9</v>
          </cell>
          <cell r="B11">
            <v>9</v>
          </cell>
          <cell r="C11" t="str">
            <v>AXIS</v>
          </cell>
          <cell r="D11">
            <v>426</v>
          </cell>
          <cell r="G11" t="str">
            <v>GURUDEV FINANCE PVT LTD</v>
          </cell>
          <cell r="H11">
            <v>20000000</v>
          </cell>
          <cell r="J11" t="str">
            <v>Two Crore Only</v>
          </cell>
        </row>
        <row r="12">
          <cell r="A12" t="str">
            <v>AXIS/10</v>
          </cell>
          <cell r="B12">
            <v>10</v>
          </cell>
          <cell r="C12" t="str">
            <v>AXIS</v>
          </cell>
          <cell r="D12">
            <v>426</v>
          </cell>
          <cell r="G12" t="str">
            <v>GURUDEV FINANCE PVT LTD</v>
          </cell>
          <cell r="H12">
            <v>1200000</v>
          </cell>
          <cell r="J12" t="str">
            <v>Twelve Lakh Only</v>
          </cell>
        </row>
        <row r="13">
          <cell r="A13" t="str">
            <v>AXIS/11</v>
          </cell>
          <cell r="B13">
            <v>11</v>
          </cell>
          <cell r="C13" t="str">
            <v>AXIS</v>
          </cell>
          <cell r="D13">
            <v>426</v>
          </cell>
          <cell r="G13" t="str">
            <v>GURUDEV FINANCE PVT LTD</v>
          </cell>
          <cell r="H13">
            <v>1200000</v>
          </cell>
          <cell r="J13" t="str">
            <v>Twelve Lakh Only</v>
          </cell>
        </row>
        <row r="14">
          <cell r="A14" t="str">
            <v>AXIS/12</v>
          </cell>
          <cell r="B14">
            <v>12</v>
          </cell>
          <cell r="C14" t="str">
            <v>AXIS</v>
          </cell>
          <cell r="D14">
            <v>426</v>
          </cell>
          <cell r="G14" t="str">
            <v>GURUDEV FINANCE PVT LTD</v>
          </cell>
          <cell r="H14">
            <v>1200000</v>
          </cell>
          <cell r="J14" t="str">
            <v>Twelve Lakh Only</v>
          </cell>
        </row>
        <row r="15">
          <cell r="A15" t="str">
            <v>AXIS/13</v>
          </cell>
          <cell r="B15">
            <v>13</v>
          </cell>
          <cell r="C15" t="str">
            <v>AXIS</v>
          </cell>
          <cell r="D15">
            <v>426</v>
          </cell>
          <cell r="G15" t="str">
            <v>GURUDEV FINANCE PVT LTD</v>
          </cell>
          <cell r="H15">
            <v>1200000</v>
          </cell>
          <cell r="J15" t="str">
            <v>Twelve Lakh Only</v>
          </cell>
        </row>
        <row r="16">
          <cell r="A16" t="str">
            <v>AXIS/14</v>
          </cell>
          <cell r="B16">
            <v>14</v>
          </cell>
          <cell r="C16" t="str">
            <v>AXIS</v>
          </cell>
          <cell r="D16">
            <v>426</v>
          </cell>
          <cell r="G16" t="str">
            <v>GURUDEV FINANCE PVT LTD</v>
          </cell>
          <cell r="H16">
            <v>1200000</v>
          </cell>
          <cell r="J16" t="str">
            <v>Twelve Lakh Only</v>
          </cell>
        </row>
        <row r="17">
          <cell r="A17" t="str">
            <v>AXIS/15</v>
          </cell>
          <cell r="B17">
            <v>15</v>
          </cell>
          <cell r="C17" t="str">
            <v>AXIS</v>
          </cell>
          <cell r="D17">
            <v>426</v>
          </cell>
          <cell r="G17" t="str">
            <v>GURUDEV FINANCE PVT LTD</v>
          </cell>
          <cell r="H17">
            <v>1200000</v>
          </cell>
          <cell r="J17" t="str">
            <v>Twelve Lakh Only</v>
          </cell>
        </row>
        <row r="18">
          <cell r="A18" t="str">
            <v>AXIS/16</v>
          </cell>
          <cell r="B18">
            <v>16</v>
          </cell>
          <cell r="C18" t="str">
            <v>AXIS</v>
          </cell>
          <cell r="D18">
            <v>426</v>
          </cell>
          <cell r="G18" t="str">
            <v>GURUDEV FINANCE PVT LTD</v>
          </cell>
          <cell r="H18">
            <v>1200000</v>
          </cell>
          <cell r="J18" t="str">
            <v>Twelve Lakh Only</v>
          </cell>
        </row>
        <row r="19">
          <cell r="A19" t="str">
            <v>AXIS/17</v>
          </cell>
          <cell r="B19">
            <v>17</v>
          </cell>
          <cell r="C19" t="str">
            <v>AXIS</v>
          </cell>
          <cell r="D19">
            <v>426</v>
          </cell>
          <cell r="G19" t="str">
            <v>GURUDEV FINANCE PVT LTD</v>
          </cell>
          <cell r="H19">
            <v>1200000</v>
          </cell>
          <cell r="J19" t="str">
            <v>Twelve Lakh Only</v>
          </cell>
        </row>
        <row r="20">
          <cell r="A20" t="str">
            <v>AXIS/18</v>
          </cell>
          <cell r="B20">
            <v>18</v>
          </cell>
          <cell r="C20" t="str">
            <v>AXIS</v>
          </cell>
          <cell r="D20">
            <v>426</v>
          </cell>
          <cell r="G20" t="str">
            <v>GURUDEV FINANCE PVT LTD</v>
          </cell>
          <cell r="H20">
            <v>1200000</v>
          </cell>
          <cell r="J20" t="str">
            <v>Twelve Lakh Only</v>
          </cell>
        </row>
        <row r="21">
          <cell r="A21" t="str">
            <v>AXIS/19</v>
          </cell>
          <cell r="B21">
            <v>19</v>
          </cell>
          <cell r="C21" t="str">
            <v>AXIS</v>
          </cell>
          <cell r="D21">
            <v>426</v>
          </cell>
          <cell r="G21" t="str">
            <v>GURUDEV FINANCE PVT LTD</v>
          </cell>
          <cell r="H21">
            <v>1200000</v>
          </cell>
          <cell r="J21" t="str">
            <v>Twelve Lakh Only</v>
          </cell>
        </row>
        <row r="22">
          <cell r="A22" t="str">
            <v>AXIS/20</v>
          </cell>
          <cell r="B22">
            <v>20</v>
          </cell>
          <cell r="C22" t="str">
            <v>AXIS</v>
          </cell>
          <cell r="D22">
            <v>426</v>
          </cell>
          <cell r="G22" t="str">
            <v>GURUDEV FINANCE PVT LTD</v>
          </cell>
          <cell r="H22">
            <v>1200000</v>
          </cell>
          <cell r="J22" t="str">
            <v>Twelve Lakh Only</v>
          </cell>
        </row>
        <row r="23">
          <cell r="A23" t="str">
            <v>AXIS/21</v>
          </cell>
          <cell r="B23">
            <v>21</v>
          </cell>
          <cell r="C23" t="str">
            <v>AXIS</v>
          </cell>
          <cell r="D23">
            <v>426</v>
          </cell>
          <cell r="G23" t="str">
            <v>GURUDEV FINANCE PVT LTD</v>
          </cell>
          <cell r="H23">
            <v>1200000</v>
          </cell>
          <cell r="J23" t="str">
            <v>Twelve Lakh Only</v>
          </cell>
        </row>
        <row r="24">
          <cell r="A24" t="str">
            <v>AXIS/22</v>
          </cell>
          <cell r="B24">
            <v>22</v>
          </cell>
          <cell r="C24" t="str">
            <v>AXIS</v>
          </cell>
          <cell r="D24">
            <v>426</v>
          </cell>
          <cell r="E24">
            <v>866402</v>
          </cell>
          <cell r="F24">
            <v>41985</v>
          </cell>
          <cell r="G24" t="str">
            <v>FRANKFINN AVIATION SERVICES PVT.LTD.</v>
          </cell>
          <cell r="H24">
            <v>525000</v>
          </cell>
          <cell r="I24" t="str">
            <v>Trf to FASPL</v>
          </cell>
          <cell r="J24" t="str">
            <v>Five Lakh Twenty Five Thousand Only</v>
          </cell>
        </row>
        <row r="25">
          <cell r="A25" t="str">
            <v>AXIS/23</v>
          </cell>
          <cell r="B25">
            <v>23</v>
          </cell>
          <cell r="C25" t="str">
            <v>AXIS</v>
          </cell>
          <cell r="D25">
            <v>426</v>
          </cell>
          <cell r="F25">
            <v>42210</v>
          </cell>
          <cell r="G25" t="str">
            <v>OMG Network India Pvt. Ltd.</v>
          </cell>
          <cell r="H25">
            <v>250000</v>
          </cell>
          <cell r="J25" t="str">
            <v>Two Lakh Fifty Thousand Only</v>
          </cell>
        </row>
        <row r="26">
          <cell r="A26" t="str">
            <v>AXIS/24</v>
          </cell>
          <cell r="B26">
            <v>24</v>
          </cell>
          <cell r="C26" t="str">
            <v>AXIS</v>
          </cell>
          <cell r="D26">
            <v>426</v>
          </cell>
          <cell r="F26">
            <v>42242</v>
          </cell>
          <cell r="G26" t="str">
            <v>OMG Network India Pvt. Ltd.</v>
          </cell>
          <cell r="H26">
            <v>258605</v>
          </cell>
          <cell r="J26" t="str">
            <v>Two Lakh Fifty Eight Thousand Six Hundred Five Only</v>
          </cell>
        </row>
        <row r="27">
          <cell r="A27" t="str">
            <v>/0</v>
          </cell>
          <cell r="B27">
            <v>0</v>
          </cell>
          <cell r="J27" t="str">
            <v>Rupees Nil</v>
          </cell>
        </row>
        <row r="28">
          <cell r="A28" t="str">
            <v>AXIS/25</v>
          </cell>
          <cell r="B28">
            <v>25</v>
          </cell>
          <cell r="C28" t="str">
            <v>AXIS</v>
          </cell>
          <cell r="D28">
            <v>426</v>
          </cell>
          <cell r="E28">
            <v>418516</v>
          </cell>
          <cell r="F28">
            <v>42142</v>
          </cell>
          <cell r="G28" t="str">
            <v>JUST DIAL LTD</v>
          </cell>
          <cell r="H28">
            <v>65361</v>
          </cell>
          <cell r="J28" t="str">
            <v>Sixty Five Thousand Three Hundred Sixty One Only</v>
          </cell>
        </row>
        <row r="29">
          <cell r="A29" t="str">
            <v>AXIS/26</v>
          </cell>
          <cell r="B29">
            <v>26</v>
          </cell>
          <cell r="C29" t="str">
            <v>AXIS</v>
          </cell>
          <cell r="D29">
            <v>426</v>
          </cell>
          <cell r="E29">
            <v>418517</v>
          </cell>
          <cell r="F29">
            <v>42142</v>
          </cell>
          <cell r="G29" t="str">
            <v>JUST DIAL LTD</v>
          </cell>
          <cell r="H29">
            <v>9724</v>
          </cell>
          <cell r="J29" t="str">
            <v>Nine Thousand Seven Hundred Twenty Four Only</v>
          </cell>
        </row>
        <row r="30">
          <cell r="A30" t="str">
            <v>AXIS/27</v>
          </cell>
          <cell r="B30">
            <v>27</v>
          </cell>
          <cell r="C30" t="str">
            <v>AXIS</v>
          </cell>
          <cell r="D30">
            <v>426</v>
          </cell>
          <cell r="E30">
            <v>418518</v>
          </cell>
          <cell r="F30">
            <v>42142</v>
          </cell>
          <cell r="G30" t="str">
            <v>JUST DIAL LTD</v>
          </cell>
          <cell r="H30">
            <v>12016</v>
          </cell>
          <cell r="J30" t="str">
            <v>Twelve Thousand Sixteen Only</v>
          </cell>
        </row>
        <row r="31">
          <cell r="A31" t="str">
            <v>AXIS/28</v>
          </cell>
          <cell r="B31">
            <v>28</v>
          </cell>
          <cell r="C31" t="str">
            <v>AXIS</v>
          </cell>
          <cell r="D31">
            <v>426</v>
          </cell>
          <cell r="E31">
            <v>418519</v>
          </cell>
          <cell r="F31">
            <v>42142</v>
          </cell>
          <cell r="G31" t="str">
            <v>JUST DIAL LTD</v>
          </cell>
          <cell r="H31">
            <v>17435</v>
          </cell>
          <cell r="J31" t="str">
            <v>Seventeen Thousand Four Hundred Thirty Five Only</v>
          </cell>
        </row>
        <row r="32">
          <cell r="A32" t="str">
            <v>AXIS/29</v>
          </cell>
          <cell r="B32">
            <v>29</v>
          </cell>
          <cell r="C32" t="str">
            <v>AXIS</v>
          </cell>
          <cell r="D32">
            <v>426</v>
          </cell>
          <cell r="E32">
            <v>418520</v>
          </cell>
          <cell r="F32">
            <v>42142</v>
          </cell>
          <cell r="G32" t="str">
            <v>JUST DIAL LTD</v>
          </cell>
          <cell r="H32">
            <v>75616</v>
          </cell>
          <cell r="J32" t="str">
            <v>Seventy Five Thousand Six Hundred Sixteen Only</v>
          </cell>
        </row>
        <row r="33">
          <cell r="A33" t="str">
            <v>AXIS/30</v>
          </cell>
          <cell r="B33">
            <v>30</v>
          </cell>
          <cell r="C33" t="str">
            <v>AXIS</v>
          </cell>
          <cell r="D33">
            <v>426</v>
          </cell>
          <cell r="E33">
            <v>418521</v>
          </cell>
          <cell r="F33">
            <v>42142</v>
          </cell>
          <cell r="G33" t="str">
            <v>JUST DIAL LTD</v>
          </cell>
          <cell r="H33">
            <v>9725</v>
          </cell>
          <cell r="J33" t="str">
            <v>Nine Thousand Seven Hundred Twenty Five Only</v>
          </cell>
        </row>
        <row r="34">
          <cell r="A34" t="str">
            <v>AXIS/31</v>
          </cell>
          <cell r="B34">
            <v>31</v>
          </cell>
          <cell r="C34" t="str">
            <v>AXIS</v>
          </cell>
          <cell r="D34">
            <v>426</v>
          </cell>
          <cell r="E34">
            <v>418522</v>
          </cell>
          <cell r="F34">
            <v>42142</v>
          </cell>
          <cell r="G34" t="str">
            <v>JUST DIAL LTD</v>
          </cell>
          <cell r="H34">
            <v>9725</v>
          </cell>
          <cell r="J34" t="str">
            <v>Nine Thousand Seven Hundred Twenty Five Only</v>
          </cell>
        </row>
        <row r="35">
          <cell r="A35" t="str">
            <v>AXIS/32</v>
          </cell>
          <cell r="B35">
            <v>32</v>
          </cell>
          <cell r="C35" t="str">
            <v>AXIS</v>
          </cell>
          <cell r="D35">
            <v>426</v>
          </cell>
          <cell r="E35">
            <v>418523</v>
          </cell>
          <cell r="F35">
            <v>42142</v>
          </cell>
          <cell r="G35" t="str">
            <v>JUST DIAL LTD</v>
          </cell>
          <cell r="H35">
            <v>7175</v>
          </cell>
          <cell r="J35" t="str">
            <v>Seven Thousand One Hundred Seventy Five Only</v>
          </cell>
        </row>
        <row r="36">
          <cell r="A36" t="str">
            <v>AXIS/33</v>
          </cell>
          <cell r="B36">
            <v>33</v>
          </cell>
          <cell r="C36" t="str">
            <v>AXIS</v>
          </cell>
          <cell r="D36">
            <v>426</v>
          </cell>
          <cell r="E36">
            <v>418524</v>
          </cell>
          <cell r="F36">
            <v>42142</v>
          </cell>
          <cell r="G36" t="str">
            <v>JUST DIAL LTD</v>
          </cell>
          <cell r="H36">
            <v>7175</v>
          </cell>
          <cell r="J36" t="str">
            <v>Seven Thousand One Hundred Seventy Five Only</v>
          </cell>
        </row>
        <row r="37">
          <cell r="A37" t="str">
            <v>AXIS/34</v>
          </cell>
          <cell r="B37">
            <v>34</v>
          </cell>
          <cell r="C37" t="str">
            <v>AXIS</v>
          </cell>
          <cell r="D37">
            <v>426</v>
          </cell>
          <cell r="E37">
            <v>418525</v>
          </cell>
          <cell r="F37">
            <v>42142</v>
          </cell>
          <cell r="G37" t="str">
            <v>JUST DIAL LTD</v>
          </cell>
          <cell r="H37">
            <v>7175</v>
          </cell>
          <cell r="J37" t="str">
            <v>Seven Thousand One Hundred Seventy Five Only</v>
          </cell>
        </row>
        <row r="38">
          <cell r="A38" t="str">
            <v>AXIS/35</v>
          </cell>
          <cell r="B38">
            <v>35</v>
          </cell>
          <cell r="C38" t="str">
            <v>AXIS</v>
          </cell>
          <cell r="D38">
            <v>426</v>
          </cell>
          <cell r="E38">
            <v>418526</v>
          </cell>
          <cell r="F38">
            <v>42142</v>
          </cell>
          <cell r="G38" t="str">
            <v>JUST DIAL LTD</v>
          </cell>
          <cell r="H38">
            <v>7175</v>
          </cell>
          <cell r="J38" t="str">
            <v>Seven Thousand One Hundred Seventy Five Only</v>
          </cell>
        </row>
        <row r="39">
          <cell r="A39" t="str">
            <v>AXIS/36</v>
          </cell>
          <cell r="B39">
            <v>36</v>
          </cell>
          <cell r="C39" t="str">
            <v>AXIS</v>
          </cell>
          <cell r="D39">
            <v>426</v>
          </cell>
          <cell r="E39">
            <v>418553</v>
          </cell>
          <cell r="F39">
            <v>42142</v>
          </cell>
          <cell r="G39" t="str">
            <v>JUST DIAL LTD</v>
          </cell>
          <cell r="H39">
            <v>5053</v>
          </cell>
          <cell r="J39" t="str">
            <v>Five Thousand Fifty Three Only</v>
          </cell>
        </row>
        <row r="40">
          <cell r="A40" t="str">
            <v>AXIS/37</v>
          </cell>
          <cell r="B40">
            <v>37</v>
          </cell>
          <cell r="C40" t="str">
            <v>AXIS</v>
          </cell>
          <cell r="D40">
            <v>426</v>
          </cell>
          <cell r="E40">
            <v>418528</v>
          </cell>
          <cell r="F40">
            <v>42142</v>
          </cell>
          <cell r="G40" t="str">
            <v>JUST DIAL LTD</v>
          </cell>
          <cell r="H40">
            <v>5053</v>
          </cell>
          <cell r="J40" t="str">
            <v>Five Thousand Fifty Three Only</v>
          </cell>
        </row>
        <row r="41">
          <cell r="A41" t="str">
            <v>AXIS/38</v>
          </cell>
          <cell r="B41">
            <v>38</v>
          </cell>
          <cell r="C41" t="str">
            <v>AXIS</v>
          </cell>
          <cell r="D41">
            <v>426</v>
          </cell>
          <cell r="E41">
            <v>418529</v>
          </cell>
          <cell r="F41">
            <v>42142</v>
          </cell>
          <cell r="G41" t="str">
            <v>JUST DIAL LTD</v>
          </cell>
          <cell r="H41">
            <v>8939</v>
          </cell>
          <cell r="J41" t="str">
            <v>Eight Thousand Nine Hundred Thirty Nine Only</v>
          </cell>
        </row>
        <row r="42">
          <cell r="A42" t="str">
            <v>AXIS/39</v>
          </cell>
          <cell r="B42">
            <v>39</v>
          </cell>
          <cell r="C42" t="str">
            <v>AXIS</v>
          </cell>
          <cell r="D42">
            <v>426</v>
          </cell>
          <cell r="E42">
            <v>418530</v>
          </cell>
          <cell r="F42">
            <v>42142</v>
          </cell>
          <cell r="G42" t="str">
            <v>JUST DIAL LTD</v>
          </cell>
          <cell r="H42">
            <v>3088</v>
          </cell>
          <cell r="J42" t="str">
            <v>Three Thousand Eighty Eight Only</v>
          </cell>
        </row>
        <row r="43">
          <cell r="A43" t="str">
            <v>AXIS/40</v>
          </cell>
          <cell r="B43">
            <v>40</v>
          </cell>
          <cell r="C43" t="str">
            <v>AXIS</v>
          </cell>
          <cell r="D43">
            <v>426</v>
          </cell>
          <cell r="E43">
            <v>418531</v>
          </cell>
          <cell r="F43">
            <v>42142</v>
          </cell>
          <cell r="G43" t="str">
            <v>JUST DIAL LTD</v>
          </cell>
          <cell r="H43">
            <v>19418</v>
          </cell>
          <cell r="J43" t="str">
            <v>Ninteen Thousand Four Hundred Eighteen Only</v>
          </cell>
        </row>
        <row r="44">
          <cell r="A44" t="str">
            <v>AXIS/41</v>
          </cell>
          <cell r="B44">
            <v>41</v>
          </cell>
          <cell r="C44" t="str">
            <v>AXIS</v>
          </cell>
          <cell r="D44">
            <v>426</v>
          </cell>
          <cell r="E44">
            <v>418554</v>
          </cell>
          <cell r="F44">
            <v>42185</v>
          </cell>
          <cell r="G44" t="str">
            <v>JUST DIAL LTD</v>
          </cell>
          <cell r="H44">
            <v>65361</v>
          </cell>
          <cell r="J44" t="str">
            <v>Sixty Five Thousand Three Hundred Sixty One Only</v>
          </cell>
        </row>
        <row r="45">
          <cell r="A45" t="str">
            <v>AXIS/42</v>
          </cell>
          <cell r="B45">
            <v>42</v>
          </cell>
          <cell r="C45" t="str">
            <v>AXIS</v>
          </cell>
          <cell r="D45">
            <v>426</v>
          </cell>
          <cell r="E45">
            <v>418555</v>
          </cell>
          <cell r="F45">
            <v>42185</v>
          </cell>
          <cell r="G45" t="str">
            <v>JUST DIAL LTD</v>
          </cell>
          <cell r="H45">
            <v>9724</v>
          </cell>
          <cell r="J45" t="str">
            <v>Nine Thousand Seven Hundred Twenty Four Only</v>
          </cell>
        </row>
        <row r="46">
          <cell r="A46" t="str">
            <v>AXIS/43</v>
          </cell>
          <cell r="B46">
            <v>43</v>
          </cell>
          <cell r="C46" t="str">
            <v>AXIS</v>
          </cell>
          <cell r="D46">
            <v>426</v>
          </cell>
          <cell r="E46">
            <v>418556</v>
          </cell>
          <cell r="F46">
            <v>42185</v>
          </cell>
          <cell r="G46" t="str">
            <v>JUST DIAL LTD</v>
          </cell>
          <cell r="H46">
            <v>12016</v>
          </cell>
          <cell r="J46" t="str">
            <v>Twelve Thousand Sixteen Only</v>
          </cell>
        </row>
        <row r="47">
          <cell r="A47" t="str">
            <v>AXIS/44</v>
          </cell>
          <cell r="B47">
            <v>44</v>
          </cell>
          <cell r="C47" t="str">
            <v>AXIS</v>
          </cell>
          <cell r="D47">
            <v>426</v>
          </cell>
          <cell r="E47">
            <v>418557</v>
          </cell>
          <cell r="F47">
            <v>42185</v>
          </cell>
          <cell r="G47" t="str">
            <v>JUST DIAL LTD</v>
          </cell>
          <cell r="H47">
            <v>17435</v>
          </cell>
          <cell r="J47" t="str">
            <v>Seventeen Thousand Four Hundred Thirty Five Only</v>
          </cell>
        </row>
        <row r="48">
          <cell r="A48" t="str">
            <v>AXIS/45</v>
          </cell>
          <cell r="B48">
            <v>45</v>
          </cell>
          <cell r="C48" t="str">
            <v>AXIS</v>
          </cell>
          <cell r="D48">
            <v>426</v>
          </cell>
          <cell r="E48">
            <v>418558</v>
          </cell>
          <cell r="F48">
            <v>42185</v>
          </cell>
          <cell r="G48" t="str">
            <v>JUST DIAL LTD</v>
          </cell>
          <cell r="H48">
            <v>75616</v>
          </cell>
          <cell r="J48" t="str">
            <v>Seventy Five Thousand Six Hundred Sixteen Only</v>
          </cell>
        </row>
        <row r="49">
          <cell r="A49" t="str">
            <v>AXIS/46</v>
          </cell>
          <cell r="B49">
            <v>46</v>
          </cell>
          <cell r="C49" t="str">
            <v>AXIS</v>
          </cell>
          <cell r="D49">
            <v>426</v>
          </cell>
          <cell r="E49">
            <v>418559</v>
          </cell>
          <cell r="F49">
            <v>42185</v>
          </cell>
          <cell r="G49" t="str">
            <v>JUST DIAL LTD</v>
          </cell>
          <cell r="H49">
            <v>9725</v>
          </cell>
          <cell r="J49" t="str">
            <v>Nine Thousand Seven Hundred Twenty Five Only</v>
          </cell>
        </row>
        <row r="50">
          <cell r="A50" t="str">
            <v>AXIS/47</v>
          </cell>
          <cell r="B50">
            <v>47</v>
          </cell>
          <cell r="C50" t="str">
            <v>AXIS</v>
          </cell>
          <cell r="D50">
            <v>426</v>
          </cell>
          <cell r="E50">
            <v>418560</v>
          </cell>
          <cell r="F50">
            <v>42185</v>
          </cell>
          <cell r="G50" t="str">
            <v>JUST DIAL LTD</v>
          </cell>
          <cell r="H50">
            <v>9725</v>
          </cell>
          <cell r="J50" t="str">
            <v>Nine Thousand Seven Hundred Twenty Five Only</v>
          </cell>
        </row>
        <row r="51">
          <cell r="A51" t="str">
            <v>AXIS/48</v>
          </cell>
          <cell r="B51">
            <v>48</v>
          </cell>
          <cell r="C51" t="str">
            <v>AXIS</v>
          </cell>
          <cell r="D51">
            <v>426</v>
          </cell>
          <cell r="E51">
            <v>418561</v>
          </cell>
          <cell r="F51">
            <v>42185</v>
          </cell>
          <cell r="G51" t="str">
            <v>JUST DIAL LTD</v>
          </cell>
          <cell r="H51">
            <v>7175</v>
          </cell>
          <cell r="J51" t="str">
            <v>Seven Thousand One Hundred Seventy Five Only</v>
          </cell>
        </row>
        <row r="52">
          <cell r="A52" t="str">
            <v>AXIS/49</v>
          </cell>
          <cell r="B52">
            <v>49</v>
          </cell>
          <cell r="C52" t="str">
            <v>AXIS</v>
          </cell>
          <cell r="D52">
            <v>426</v>
          </cell>
          <cell r="E52">
            <v>418562</v>
          </cell>
          <cell r="F52">
            <v>42185</v>
          </cell>
          <cell r="G52" t="str">
            <v>JUST DIAL LTD</v>
          </cell>
          <cell r="H52">
            <v>7175</v>
          </cell>
          <cell r="J52" t="str">
            <v>Seven Thousand One Hundred Seventy Five Only</v>
          </cell>
        </row>
        <row r="53">
          <cell r="A53" t="str">
            <v>AXIS/50</v>
          </cell>
          <cell r="B53">
            <v>50</v>
          </cell>
          <cell r="C53" t="str">
            <v>AXIS</v>
          </cell>
          <cell r="D53">
            <v>426</v>
          </cell>
          <cell r="E53">
            <v>418563</v>
          </cell>
          <cell r="F53">
            <v>42185</v>
          </cell>
          <cell r="G53" t="str">
            <v>JUST DIAL LTD</v>
          </cell>
          <cell r="H53">
            <v>7175</v>
          </cell>
          <cell r="J53" t="str">
            <v>Seven Thousand One Hundred Seventy Five Only</v>
          </cell>
        </row>
        <row r="54">
          <cell r="A54" t="str">
            <v>AXIS/51</v>
          </cell>
          <cell r="B54">
            <v>51</v>
          </cell>
          <cell r="C54" t="str">
            <v>AXIS</v>
          </cell>
          <cell r="D54">
            <v>426</v>
          </cell>
          <cell r="E54">
            <v>418564</v>
          </cell>
          <cell r="F54">
            <v>42185</v>
          </cell>
          <cell r="G54" t="str">
            <v>JUST DIAL LTD</v>
          </cell>
          <cell r="H54">
            <v>7175</v>
          </cell>
          <cell r="J54" t="str">
            <v>Seven Thousand One Hundred Seventy Five Only</v>
          </cell>
        </row>
        <row r="55">
          <cell r="A55" t="str">
            <v>AXIS/52</v>
          </cell>
          <cell r="B55">
            <v>52</v>
          </cell>
          <cell r="C55" t="str">
            <v>AXIS</v>
          </cell>
          <cell r="D55">
            <v>426</v>
          </cell>
          <cell r="E55">
            <v>418565</v>
          </cell>
          <cell r="F55">
            <v>42185</v>
          </cell>
          <cell r="G55" t="str">
            <v>JUST DIAL LTD</v>
          </cell>
          <cell r="H55">
            <v>5053</v>
          </cell>
          <cell r="J55" t="str">
            <v>Five Thousand Fifty Three Only</v>
          </cell>
        </row>
        <row r="56">
          <cell r="A56" t="str">
            <v>AXIS/53</v>
          </cell>
          <cell r="B56">
            <v>53</v>
          </cell>
          <cell r="C56" t="str">
            <v>AXIS</v>
          </cell>
          <cell r="D56">
            <v>426</v>
          </cell>
          <cell r="E56">
            <v>418566</v>
          </cell>
          <cell r="F56">
            <v>42185</v>
          </cell>
          <cell r="G56" t="str">
            <v>JUST DIAL LTD</v>
          </cell>
          <cell r="H56">
            <v>5053</v>
          </cell>
          <cell r="J56" t="str">
            <v>Five Thousand Fifty Three Only</v>
          </cell>
        </row>
        <row r="57">
          <cell r="A57" t="str">
            <v>AXIS/54</v>
          </cell>
          <cell r="B57">
            <v>54</v>
          </cell>
          <cell r="C57" t="str">
            <v>AXIS</v>
          </cell>
          <cell r="D57">
            <v>426</v>
          </cell>
          <cell r="E57">
            <v>418567</v>
          </cell>
          <cell r="F57">
            <v>42185</v>
          </cell>
          <cell r="G57" t="str">
            <v>JUST DIAL LTD</v>
          </cell>
          <cell r="H57">
            <v>8939</v>
          </cell>
          <cell r="J57" t="str">
            <v>Eight Thousand Nine Hundred Thirty Nine Only</v>
          </cell>
        </row>
        <row r="58">
          <cell r="A58" t="str">
            <v>AXIS/55</v>
          </cell>
          <cell r="B58">
            <v>55</v>
          </cell>
          <cell r="C58" t="str">
            <v>AXIS</v>
          </cell>
          <cell r="D58">
            <v>426</v>
          </cell>
          <cell r="E58">
            <v>418568</v>
          </cell>
          <cell r="F58">
            <v>42185</v>
          </cell>
          <cell r="G58" t="str">
            <v>JUST DIAL LTD</v>
          </cell>
          <cell r="H58">
            <v>3088</v>
          </cell>
          <cell r="J58" t="str">
            <v>Three Thousand Eighty Eight Only</v>
          </cell>
        </row>
        <row r="59">
          <cell r="A59" t="str">
            <v>AXIS/56</v>
          </cell>
          <cell r="B59">
            <v>56</v>
          </cell>
          <cell r="C59" t="str">
            <v>AXIS</v>
          </cell>
          <cell r="D59">
            <v>426</v>
          </cell>
          <cell r="E59">
            <v>418569</v>
          </cell>
          <cell r="F59">
            <v>42185</v>
          </cell>
          <cell r="G59" t="str">
            <v>JUST DIAL LTD</v>
          </cell>
          <cell r="H59">
            <v>19418</v>
          </cell>
          <cell r="J59" t="str">
            <v>Ninteen Thousand Four Hundred Eighteen Only</v>
          </cell>
        </row>
        <row r="60">
          <cell r="A60" t="str">
            <v>/0</v>
          </cell>
          <cell r="B60">
            <v>0</v>
          </cell>
          <cell r="E60">
            <v>418548</v>
          </cell>
          <cell r="J60" t="str">
            <v>Rupees Nil</v>
          </cell>
        </row>
        <row r="61">
          <cell r="A61" t="str">
            <v>/0</v>
          </cell>
          <cell r="B61">
            <v>0</v>
          </cell>
          <cell r="E61">
            <v>418549</v>
          </cell>
          <cell r="J61" t="str">
            <v>Rupees Nil</v>
          </cell>
        </row>
        <row r="62">
          <cell r="A62" t="str">
            <v>/0</v>
          </cell>
          <cell r="B62">
            <v>0</v>
          </cell>
          <cell r="E62">
            <v>418550</v>
          </cell>
          <cell r="J62" t="str">
            <v>Rupees Nil</v>
          </cell>
        </row>
        <row r="63">
          <cell r="A63" t="str">
            <v>/0</v>
          </cell>
          <cell r="B63">
            <v>0</v>
          </cell>
          <cell r="E63">
            <v>418551</v>
          </cell>
          <cell r="J63" t="str">
            <v>Rupees Nil</v>
          </cell>
        </row>
        <row r="64">
          <cell r="A64" t="str">
            <v>AXIS/57</v>
          </cell>
          <cell r="B64">
            <v>57</v>
          </cell>
          <cell r="C64" t="str">
            <v>AXIS</v>
          </cell>
          <cell r="D64">
            <v>426</v>
          </cell>
          <cell r="E64">
            <v>418571</v>
          </cell>
          <cell r="F64">
            <v>42146</v>
          </cell>
          <cell r="G64" t="str">
            <v>JUST DIAL LTD</v>
          </cell>
          <cell r="H64">
            <v>28235</v>
          </cell>
          <cell r="J64" t="str">
            <v>Twenty Eight Thousand Two Hundred Thirty Five Only</v>
          </cell>
        </row>
        <row r="65">
          <cell r="A65" t="str">
            <v>/0</v>
          </cell>
          <cell r="B65">
            <v>0</v>
          </cell>
          <cell r="J65" t="str">
            <v>Rupees Nil</v>
          </cell>
        </row>
        <row r="66">
          <cell r="A66" t="str">
            <v>/0</v>
          </cell>
          <cell r="B66">
            <v>0</v>
          </cell>
          <cell r="J66" t="str">
            <v>Rupees Nil</v>
          </cell>
        </row>
        <row r="67">
          <cell r="A67" t="str">
            <v>/0</v>
          </cell>
          <cell r="B67">
            <v>0</v>
          </cell>
          <cell r="J67" t="str">
            <v>Rupees Nil</v>
          </cell>
        </row>
        <row r="68">
          <cell r="A68" t="str">
            <v>/0</v>
          </cell>
          <cell r="B68">
            <v>0</v>
          </cell>
          <cell r="J68" t="str">
            <v>Rupees Nil</v>
          </cell>
        </row>
        <row r="69">
          <cell r="A69" t="str">
            <v>/0</v>
          </cell>
          <cell r="B69">
            <v>0</v>
          </cell>
          <cell r="J69" t="str">
            <v>Rupees Nil</v>
          </cell>
        </row>
        <row r="70">
          <cell r="A70" t="str">
            <v>/0</v>
          </cell>
          <cell r="B70">
            <v>0</v>
          </cell>
          <cell r="J70" t="str">
            <v>Rupees Nil</v>
          </cell>
        </row>
        <row r="71">
          <cell r="A71" t="str">
            <v>/0</v>
          </cell>
          <cell r="B71">
            <v>0</v>
          </cell>
          <cell r="J71" t="str">
            <v>Rupees Nil</v>
          </cell>
        </row>
        <row r="72">
          <cell r="A72" t="str">
            <v>/0</v>
          </cell>
          <cell r="B72">
            <v>0</v>
          </cell>
          <cell r="J72" t="str">
            <v>Rupees Nil</v>
          </cell>
        </row>
        <row r="73">
          <cell r="A73" t="str">
            <v>/0</v>
          </cell>
          <cell r="B73">
            <v>0</v>
          </cell>
          <cell r="J73" t="str">
            <v>Rupees Nil</v>
          </cell>
        </row>
        <row r="74">
          <cell r="A74" t="str">
            <v>/0</v>
          </cell>
          <cell r="B74">
            <v>0</v>
          </cell>
          <cell r="J74" t="str">
            <v>Rupees Nil</v>
          </cell>
        </row>
        <row r="75">
          <cell r="A75" t="str">
            <v>/0</v>
          </cell>
          <cell r="B75">
            <v>0</v>
          </cell>
          <cell r="J75" t="str">
            <v>Rupees Nil</v>
          </cell>
        </row>
        <row r="76">
          <cell r="A76" t="str">
            <v>/0</v>
          </cell>
          <cell r="B76">
            <v>0</v>
          </cell>
          <cell r="J76" t="str">
            <v>Rupees Nil</v>
          </cell>
        </row>
        <row r="77">
          <cell r="A77" t="str">
            <v>/0</v>
          </cell>
          <cell r="B77">
            <v>0</v>
          </cell>
          <cell r="J77" t="str">
            <v>Rupees Nil</v>
          </cell>
        </row>
        <row r="78">
          <cell r="A78" t="str">
            <v>/0</v>
          </cell>
          <cell r="B78">
            <v>0</v>
          </cell>
          <cell r="J78" t="str">
            <v>Rupees Nil</v>
          </cell>
        </row>
        <row r="79">
          <cell r="A79" t="str">
            <v>/0</v>
          </cell>
          <cell r="B79">
            <v>0</v>
          </cell>
          <cell r="J79" t="str">
            <v>Rupees Nil</v>
          </cell>
        </row>
        <row r="80">
          <cell r="A80" t="str">
            <v>/0</v>
          </cell>
          <cell r="B80">
            <v>0</v>
          </cell>
          <cell r="J80" t="str">
            <v>Rupees Nil</v>
          </cell>
        </row>
        <row r="81">
          <cell r="A81" t="str">
            <v>/0</v>
          </cell>
          <cell r="B81">
            <v>0</v>
          </cell>
          <cell r="J81" t="str">
            <v>Rupees Nil</v>
          </cell>
        </row>
        <row r="82">
          <cell r="A82" t="str">
            <v>/0</v>
          </cell>
          <cell r="B82">
            <v>0</v>
          </cell>
          <cell r="J82" t="str">
            <v>Rupees Nil</v>
          </cell>
        </row>
        <row r="83">
          <cell r="A83" t="str">
            <v>/0</v>
          </cell>
          <cell r="B83">
            <v>0</v>
          </cell>
          <cell r="J83" t="str">
            <v>Rupees Nil</v>
          </cell>
        </row>
        <row r="84">
          <cell r="A84" t="str">
            <v>/0</v>
          </cell>
          <cell r="B84">
            <v>0</v>
          </cell>
          <cell r="J84" t="str">
            <v>Rupees Nil</v>
          </cell>
        </row>
        <row r="85">
          <cell r="A85" t="str">
            <v>/0</v>
          </cell>
          <cell r="B85">
            <v>0</v>
          </cell>
          <cell r="J85" t="str">
            <v>Rupees Nil</v>
          </cell>
        </row>
        <row r="86">
          <cell r="A86" t="str">
            <v>/0</v>
          </cell>
          <cell r="B86">
            <v>0</v>
          </cell>
          <cell r="J86" t="str">
            <v>Rupees Nil</v>
          </cell>
        </row>
        <row r="87">
          <cell r="A87" t="str">
            <v>/0</v>
          </cell>
          <cell r="B87">
            <v>0</v>
          </cell>
          <cell r="J87" t="str">
            <v>Rupees Nil</v>
          </cell>
        </row>
        <row r="88">
          <cell r="A88" t="str">
            <v>/0</v>
          </cell>
          <cell r="B88">
            <v>0</v>
          </cell>
          <cell r="J88" t="str">
            <v>Rupees Nil</v>
          </cell>
        </row>
        <row r="89">
          <cell r="A89" t="str">
            <v>/0</v>
          </cell>
          <cell r="B89">
            <v>0</v>
          </cell>
          <cell r="J89" t="str">
            <v>Rupees Nil</v>
          </cell>
        </row>
        <row r="90">
          <cell r="A90" t="str">
            <v>/0</v>
          </cell>
          <cell r="B90">
            <v>0</v>
          </cell>
          <cell r="J90" t="str">
            <v>Rupees Nil</v>
          </cell>
        </row>
        <row r="91">
          <cell r="A91" t="str">
            <v>/0</v>
          </cell>
          <cell r="B91">
            <v>0</v>
          </cell>
          <cell r="J91" t="str">
            <v>Rupees Nil</v>
          </cell>
        </row>
        <row r="92">
          <cell r="A92" t="str">
            <v>/0</v>
          </cell>
          <cell r="B92">
            <v>0</v>
          </cell>
          <cell r="J92" t="str">
            <v>Rupees Nil</v>
          </cell>
        </row>
        <row r="93">
          <cell r="A93" t="str">
            <v>/0</v>
          </cell>
          <cell r="B93">
            <v>0</v>
          </cell>
          <cell r="J93" t="str">
            <v>Rupees Nil</v>
          </cell>
        </row>
        <row r="94">
          <cell r="A94" t="str">
            <v>/0</v>
          </cell>
          <cell r="B94">
            <v>0</v>
          </cell>
          <cell r="J94" t="str">
            <v>Rupees Nil</v>
          </cell>
        </row>
        <row r="95">
          <cell r="A95" t="str">
            <v>/0</v>
          </cell>
          <cell r="B95">
            <v>0</v>
          </cell>
          <cell r="J95" t="str">
            <v>Rupees Nil</v>
          </cell>
        </row>
        <row r="96">
          <cell r="A96" t="str">
            <v>/0</v>
          </cell>
          <cell r="B96">
            <v>0</v>
          </cell>
          <cell r="J96" t="str">
            <v>Rupees Nil</v>
          </cell>
        </row>
        <row r="97">
          <cell r="A97" t="str">
            <v>/0</v>
          </cell>
          <cell r="B97">
            <v>0</v>
          </cell>
          <cell r="J97" t="str">
            <v>Rupees Nil</v>
          </cell>
        </row>
        <row r="98">
          <cell r="A98" t="str">
            <v>/0</v>
          </cell>
          <cell r="B98">
            <v>0</v>
          </cell>
          <cell r="J98" t="str">
            <v>Rupees Nil</v>
          </cell>
        </row>
        <row r="99">
          <cell r="A99" t="str">
            <v>/0</v>
          </cell>
          <cell r="B99">
            <v>0</v>
          </cell>
          <cell r="J99" t="str">
            <v>Rupees Nil</v>
          </cell>
        </row>
        <row r="100">
          <cell r="A100" t="str">
            <v>/0</v>
          </cell>
          <cell r="B100">
            <v>0</v>
          </cell>
          <cell r="J100" t="str">
            <v>Rupees Nil</v>
          </cell>
        </row>
        <row r="101">
          <cell r="A101" t="str">
            <v>/0</v>
          </cell>
          <cell r="B101">
            <v>0</v>
          </cell>
          <cell r="J101" t="str">
            <v>Rupees Nil</v>
          </cell>
        </row>
        <row r="102">
          <cell r="A102" t="str">
            <v>/0</v>
          </cell>
          <cell r="B102">
            <v>0</v>
          </cell>
          <cell r="J102" t="str">
            <v>Rupees Nil</v>
          </cell>
        </row>
        <row r="103">
          <cell r="A103" t="str">
            <v>/0</v>
          </cell>
          <cell r="B103">
            <v>0</v>
          </cell>
          <cell r="J103" t="str">
            <v>Rupees Nil</v>
          </cell>
        </row>
        <row r="104">
          <cell r="A104" t="str">
            <v>/0</v>
          </cell>
          <cell r="B104">
            <v>0</v>
          </cell>
          <cell r="J104" t="str">
            <v>Rupees Nil</v>
          </cell>
        </row>
        <row r="105">
          <cell r="A105" t="str">
            <v>/0</v>
          </cell>
          <cell r="B105">
            <v>0</v>
          </cell>
          <cell r="J105" t="str">
            <v>Rupees Nil</v>
          </cell>
        </row>
        <row r="106">
          <cell r="A106" t="str">
            <v>/0</v>
          </cell>
          <cell r="B106">
            <v>0</v>
          </cell>
          <cell r="J106" t="str">
            <v>Rupees Nil</v>
          </cell>
        </row>
        <row r="107">
          <cell r="A107" t="str">
            <v>/0</v>
          </cell>
          <cell r="B107">
            <v>0</v>
          </cell>
          <cell r="J107" t="str">
            <v>Rupees Nil</v>
          </cell>
        </row>
        <row r="108">
          <cell r="A108" t="str">
            <v>/0</v>
          </cell>
          <cell r="B108">
            <v>0</v>
          </cell>
          <cell r="J108" t="str">
            <v>Rupees Nil</v>
          </cell>
        </row>
        <row r="109">
          <cell r="A109" t="str">
            <v>/0</v>
          </cell>
          <cell r="B109">
            <v>0</v>
          </cell>
          <cell r="J109" t="str">
            <v>Rupees Nil</v>
          </cell>
        </row>
        <row r="110">
          <cell r="A110" t="str">
            <v>/0</v>
          </cell>
          <cell r="B110">
            <v>0</v>
          </cell>
          <cell r="J110" t="str">
            <v>Rupees Nil</v>
          </cell>
        </row>
        <row r="111">
          <cell r="A111" t="str">
            <v>/0</v>
          </cell>
          <cell r="B111">
            <v>0</v>
          </cell>
          <cell r="J111" t="str">
            <v>Rupees Nil</v>
          </cell>
        </row>
        <row r="112">
          <cell r="A112" t="str">
            <v>/0</v>
          </cell>
          <cell r="B112">
            <v>0</v>
          </cell>
          <cell r="J112" t="str">
            <v>Rupees Nil</v>
          </cell>
        </row>
        <row r="113">
          <cell r="A113" t="str">
            <v>/0</v>
          </cell>
          <cell r="B113">
            <v>0</v>
          </cell>
          <cell r="J113" t="str">
            <v>Rupees Nil</v>
          </cell>
        </row>
        <row r="114">
          <cell r="A114" t="str">
            <v>/0</v>
          </cell>
          <cell r="B114">
            <v>0</v>
          </cell>
          <cell r="J114" t="str">
            <v>Rupees Nil</v>
          </cell>
        </row>
        <row r="115">
          <cell r="A115" t="str">
            <v>/0</v>
          </cell>
          <cell r="B115">
            <v>0</v>
          </cell>
          <cell r="J115" t="str">
            <v>Rupees Nil</v>
          </cell>
        </row>
        <row r="116">
          <cell r="A116" t="str">
            <v>/0</v>
          </cell>
          <cell r="B116">
            <v>0</v>
          </cell>
          <cell r="J116" t="str">
            <v>Rupees Nil</v>
          </cell>
        </row>
        <row r="117">
          <cell r="A117" t="str">
            <v>/0</v>
          </cell>
          <cell r="B117">
            <v>0</v>
          </cell>
          <cell r="J117" t="str">
            <v>Rupees Nil</v>
          </cell>
        </row>
        <row r="118">
          <cell r="A118" t="str">
            <v>/0</v>
          </cell>
          <cell r="B118">
            <v>0</v>
          </cell>
          <cell r="J118" t="str">
            <v>Rupees Nil</v>
          </cell>
        </row>
        <row r="119">
          <cell r="A119" t="str">
            <v>/0</v>
          </cell>
          <cell r="B119">
            <v>0</v>
          </cell>
          <cell r="J119" t="str">
            <v>Rupees Nil</v>
          </cell>
        </row>
        <row r="120">
          <cell r="A120" t="str">
            <v>/0</v>
          </cell>
          <cell r="B120">
            <v>0</v>
          </cell>
          <cell r="J120" t="str">
            <v>Rupees Nil</v>
          </cell>
        </row>
        <row r="121">
          <cell r="A121" t="str">
            <v>/0</v>
          </cell>
          <cell r="B121">
            <v>0</v>
          </cell>
          <cell r="J121" t="str">
            <v>Rupees Nil</v>
          </cell>
        </row>
        <row r="122">
          <cell r="A122" t="str">
            <v>/0</v>
          </cell>
          <cell r="B122">
            <v>0</v>
          </cell>
          <cell r="J122" t="str">
            <v>Rupees Nil</v>
          </cell>
        </row>
        <row r="123">
          <cell r="A123" t="str">
            <v>/0</v>
          </cell>
          <cell r="B123">
            <v>0</v>
          </cell>
          <cell r="J123" t="str">
            <v>Rupees Nil</v>
          </cell>
        </row>
        <row r="124">
          <cell r="A124" t="str">
            <v>/0</v>
          </cell>
          <cell r="B124">
            <v>0</v>
          </cell>
          <cell r="J124" t="str">
            <v>Rupees Nil</v>
          </cell>
        </row>
        <row r="125">
          <cell r="A125" t="str">
            <v>/0</v>
          </cell>
          <cell r="B125">
            <v>0</v>
          </cell>
          <cell r="J125" t="str">
            <v>Rupees Nil</v>
          </cell>
        </row>
        <row r="126">
          <cell r="A126" t="str">
            <v>/0</v>
          </cell>
          <cell r="B126">
            <v>0</v>
          </cell>
          <cell r="J126" t="str">
            <v>Rupees Nil</v>
          </cell>
        </row>
        <row r="127">
          <cell r="A127" t="str">
            <v>/0</v>
          </cell>
          <cell r="B127">
            <v>0</v>
          </cell>
          <cell r="J127" t="str">
            <v>Rupees Nil</v>
          </cell>
        </row>
        <row r="128">
          <cell r="A128" t="str">
            <v>/0</v>
          </cell>
          <cell r="B128">
            <v>0</v>
          </cell>
          <cell r="J128" t="str">
            <v>Rupees Nil</v>
          </cell>
        </row>
        <row r="129">
          <cell r="A129" t="str">
            <v>/0</v>
          </cell>
          <cell r="B129">
            <v>0</v>
          </cell>
          <cell r="J129" t="str">
            <v>Rupees Nil</v>
          </cell>
        </row>
        <row r="130">
          <cell r="A130" t="str">
            <v>/0</v>
          </cell>
          <cell r="B130">
            <v>0</v>
          </cell>
          <cell r="J130" t="str">
            <v>Rupees Nil</v>
          </cell>
        </row>
        <row r="131">
          <cell r="A131" t="str">
            <v>/0</v>
          </cell>
          <cell r="B131">
            <v>0</v>
          </cell>
          <cell r="J131" t="str">
            <v>Rupees Nil</v>
          </cell>
        </row>
        <row r="132">
          <cell r="A132" t="str">
            <v>/0</v>
          </cell>
          <cell r="B132">
            <v>0</v>
          </cell>
          <cell r="J132" t="str">
            <v>Rupees Nil</v>
          </cell>
        </row>
        <row r="133">
          <cell r="A133" t="str">
            <v>/0</v>
          </cell>
          <cell r="B133">
            <v>0</v>
          </cell>
          <cell r="J133" t="str">
            <v>Rupees Nil</v>
          </cell>
        </row>
        <row r="134">
          <cell r="A134" t="str">
            <v>/0</v>
          </cell>
          <cell r="B134">
            <v>0</v>
          </cell>
          <cell r="J134" t="str">
            <v>Rupees Nil</v>
          </cell>
        </row>
        <row r="135">
          <cell r="A135" t="str">
            <v>/0</v>
          </cell>
          <cell r="B135">
            <v>0</v>
          </cell>
          <cell r="J135" t="str">
            <v>Rupees Nil</v>
          </cell>
        </row>
        <row r="136">
          <cell r="A136" t="str">
            <v>/0</v>
          </cell>
          <cell r="B136">
            <v>0</v>
          </cell>
          <cell r="J136" t="str">
            <v>Rupees Nil</v>
          </cell>
        </row>
        <row r="137">
          <cell r="A137" t="str">
            <v>/0</v>
          </cell>
          <cell r="B137">
            <v>0</v>
          </cell>
          <cell r="J137" t="str">
            <v>Rupees Nil</v>
          </cell>
        </row>
        <row r="138">
          <cell r="A138" t="str">
            <v>/0</v>
          </cell>
          <cell r="B138">
            <v>0</v>
          </cell>
          <cell r="J138" t="str">
            <v>Rupees Nil</v>
          </cell>
        </row>
        <row r="139">
          <cell r="A139" t="str">
            <v>/0</v>
          </cell>
          <cell r="B139">
            <v>0</v>
          </cell>
          <cell r="J139" t="str">
            <v>Rupees Nil</v>
          </cell>
        </row>
        <row r="140">
          <cell r="A140" t="str">
            <v>/0</v>
          </cell>
          <cell r="B140">
            <v>0</v>
          </cell>
          <cell r="J140" t="str">
            <v>Rupees Nil</v>
          </cell>
        </row>
        <row r="141">
          <cell r="A141" t="str">
            <v>/0</v>
          </cell>
          <cell r="B141">
            <v>0</v>
          </cell>
          <cell r="J141" t="str">
            <v>Rupees Nil</v>
          </cell>
        </row>
        <row r="142">
          <cell r="A142" t="str">
            <v>/0</v>
          </cell>
          <cell r="B142">
            <v>0</v>
          </cell>
          <cell r="J142" t="str">
            <v>Rupees Nil</v>
          </cell>
        </row>
        <row r="143">
          <cell r="A143" t="str">
            <v>/0</v>
          </cell>
          <cell r="B143">
            <v>0</v>
          </cell>
          <cell r="J143" t="str">
            <v>Rupees Nil</v>
          </cell>
        </row>
        <row r="144">
          <cell r="A144" t="str">
            <v>/0</v>
          </cell>
          <cell r="B144">
            <v>0</v>
          </cell>
          <cell r="J144" t="str">
            <v>Rupees Nil</v>
          </cell>
        </row>
        <row r="145">
          <cell r="A145" t="str">
            <v>/0</v>
          </cell>
          <cell r="B145">
            <v>0</v>
          </cell>
          <cell r="J145" t="str">
            <v>Rupees Nil</v>
          </cell>
        </row>
        <row r="146">
          <cell r="A146" t="str">
            <v>/0</v>
          </cell>
          <cell r="B146">
            <v>0</v>
          </cell>
          <cell r="J146" t="str">
            <v>Rupees Nil</v>
          </cell>
        </row>
        <row r="147">
          <cell r="A147" t="str">
            <v>/0</v>
          </cell>
          <cell r="B147">
            <v>0</v>
          </cell>
          <cell r="J147" t="str">
            <v>Rupees Nil</v>
          </cell>
        </row>
        <row r="148">
          <cell r="A148" t="str">
            <v>/0</v>
          </cell>
          <cell r="B148">
            <v>0</v>
          </cell>
          <cell r="J148" t="str">
            <v>Rupees Nil</v>
          </cell>
        </row>
        <row r="149">
          <cell r="A149" t="str">
            <v>/0</v>
          </cell>
          <cell r="B149">
            <v>0</v>
          </cell>
          <cell r="J149" t="str">
            <v>Rupees Nil</v>
          </cell>
        </row>
        <row r="150">
          <cell r="A150" t="str">
            <v>/0</v>
          </cell>
          <cell r="B150">
            <v>0</v>
          </cell>
          <cell r="J150" t="str">
            <v>Rupees Nil</v>
          </cell>
        </row>
        <row r="151">
          <cell r="A151" t="str">
            <v>/0</v>
          </cell>
          <cell r="B151">
            <v>0</v>
          </cell>
          <cell r="J151" t="str">
            <v>Rupees Nil</v>
          </cell>
        </row>
        <row r="152">
          <cell r="A152" t="str">
            <v>/0</v>
          </cell>
          <cell r="B152">
            <v>0</v>
          </cell>
          <cell r="J152" t="str">
            <v>Rupees Nil</v>
          </cell>
        </row>
        <row r="153">
          <cell r="A153" t="str">
            <v>/0</v>
          </cell>
          <cell r="B153">
            <v>0</v>
          </cell>
          <cell r="J153" t="str">
            <v>Rupees Nil</v>
          </cell>
        </row>
        <row r="154">
          <cell r="A154" t="str">
            <v>/0</v>
          </cell>
          <cell r="B154">
            <v>0</v>
          </cell>
          <cell r="J154" t="str">
            <v>Rupees Nil</v>
          </cell>
        </row>
        <row r="155">
          <cell r="A155" t="str">
            <v>/0</v>
          </cell>
          <cell r="B155">
            <v>0</v>
          </cell>
          <cell r="J155" t="str">
            <v>Rupees Nil</v>
          </cell>
        </row>
        <row r="156">
          <cell r="A156" t="str">
            <v>/0</v>
          </cell>
          <cell r="B156">
            <v>0</v>
          </cell>
          <cell r="J156" t="str">
            <v>Rupees Nil</v>
          </cell>
        </row>
        <row r="157">
          <cell r="A157" t="str">
            <v>/0</v>
          </cell>
          <cell r="B157">
            <v>0</v>
          </cell>
          <cell r="J157" t="str">
            <v>Rupees Nil</v>
          </cell>
        </row>
        <row r="158">
          <cell r="A158" t="str">
            <v>/0</v>
          </cell>
          <cell r="B158">
            <v>0</v>
          </cell>
          <cell r="J158" t="str">
            <v>Rupees Nil</v>
          </cell>
        </row>
        <row r="159">
          <cell r="A159" t="str">
            <v>/0</v>
          </cell>
          <cell r="B159">
            <v>0</v>
          </cell>
          <cell r="J159" t="str">
            <v>Rupees Nil</v>
          </cell>
        </row>
        <row r="160">
          <cell r="A160" t="str">
            <v>/0</v>
          </cell>
          <cell r="B160">
            <v>0</v>
          </cell>
          <cell r="J160" t="str">
            <v>Rupees Nil</v>
          </cell>
        </row>
        <row r="161">
          <cell r="A161" t="str">
            <v>/0</v>
          </cell>
          <cell r="B161">
            <v>0</v>
          </cell>
          <cell r="J161" t="str">
            <v>Rupees Nil</v>
          </cell>
        </row>
        <row r="162">
          <cell r="A162" t="str">
            <v>/0</v>
          </cell>
          <cell r="B162">
            <v>0</v>
          </cell>
          <cell r="J162" t="str">
            <v>Rupees Nil</v>
          </cell>
        </row>
        <row r="163">
          <cell r="A163" t="str">
            <v>/0</v>
          </cell>
          <cell r="B163">
            <v>0</v>
          </cell>
          <cell r="J163" t="str">
            <v>Rupees Nil</v>
          </cell>
        </row>
        <row r="164">
          <cell r="A164" t="str">
            <v>/0</v>
          </cell>
          <cell r="B164">
            <v>0</v>
          </cell>
          <cell r="J164" t="str">
            <v>Rupees Nil</v>
          </cell>
        </row>
        <row r="165">
          <cell r="A165" t="str">
            <v>/0</v>
          </cell>
          <cell r="B165">
            <v>0</v>
          </cell>
          <cell r="J165" t="str">
            <v>Rupees Nil</v>
          </cell>
        </row>
        <row r="166">
          <cell r="A166" t="str">
            <v>/0</v>
          </cell>
          <cell r="B166">
            <v>0</v>
          </cell>
          <cell r="J166" t="str">
            <v>Rupees Nil</v>
          </cell>
        </row>
        <row r="167">
          <cell r="A167" t="str">
            <v>/0</v>
          </cell>
          <cell r="B167">
            <v>0</v>
          </cell>
          <cell r="J167" t="str">
            <v>Rupees Nil</v>
          </cell>
        </row>
        <row r="168">
          <cell r="A168" t="str">
            <v>/0</v>
          </cell>
          <cell r="B168">
            <v>0</v>
          </cell>
          <cell r="J168" t="str">
            <v>Rupees Nil</v>
          </cell>
        </row>
        <row r="169">
          <cell r="A169" t="str">
            <v>/0</v>
          </cell>
          <cell r="B169">
            <v>0</v>
          </cell>
          <cell r="J169" t="str">
            <v>Rupees Nil</v>
          </cell>
        </row>
        <row r="170">
          <cell r="A170" t="str">
            <v>/0</v>
          </cell>
          <cell r="B170">
            <v>0</v>
          </cell>
          <cell r="J170" t="str">
            <v>Rupees Nil</v>
          </cell>
        </row>
        <row r="171">
          <cell r="A171" t="str">
            <v>/0</v>
          </cell>
          <cell r="B171">
            <v>0</v>
          </cell>
          <cell r="J171" t="str">
            <v>Rupees Nil</v>
          </cell>
        </row>
        <row r="172">
          <cell r="A172" t="str">
            <v>/0</v>
          </cell>
          <cell r="B172">
            <v>0</v>
          </cell>
          <cell r="J172" t="str">
            <v>Rupees Nil</v>
          </cell>
        </row>
        <row r="173">
          <cell r="A173" t="str">
            <v>/0</v>
          </cell>
          <cell r="B173">
            <v>0</v>
          </cell>
          <cell r="J173" t="str">
            <v>Rupees Nil</v>
          </cell>
        </row>
        <row r="174">
          <cell r="A174" t="str">
            <v>/0</v>
          </cell>
          <cell r="B174">
            <v>0</v>
          </cell>
          <cell r="J174" t="str">
            <v>Rupees Nil</v>
          </cell>
        </row>
        <row r="175">
          <cell r="A175" t="str">
            <v>/0</v>
          </cell>
          <cell r="B175">
            <v>0</v>
          </cell>
          <cell r="J175" t="str">
            <v>Rupees Nil</v>
          </cell>
        </row>
        <row r="176">
          <cell r="A176" t="str">
            <v>/0</v>
          </cell>
          <cell r="B176">
            <v>0</v>
          </cell>
          <cell r="J176" t="str">
            <v>Rupees Nil</v>
          </cell>
        </row>
        <row r="177">
          <cell r="A177" t="str">
            <v>/0</v>
          </cell>
          <cell r="B177">
            <v>0</v>
          </cell>
          <cell r="J177" t="str">
            <v>Rupees Nil</v>
          </cell>
        </row>
        <row r="178">
          <cell r="A178" t="str">
            <v>/0</v>
          </cell>
          <cell r="B178">
            <v>0</v>
          </cell>
          <cell r="J178" t="str">
            <v>Rupees Nil</v>
          </cell>
        </row>
        <row r="179">
          <cell r="A179" t="str">
            <v>/0</v>
          </cell>
          <cell r="B179">
            <v>0</v>
          </cell>
          <cell r="J179" t="str">
            <v>Rupees Nil</v>
          </cell>
        </row>
        <row r="180">
          <cell r="A180" t="str">
            <v>/0</v>
          </cell>
          <cell r="B180">
            <v>0</v>
          </cell>
          <cell r="J180" t="str">
            <v>Rupees Nil</v>
          </cell>
        </row>
        <row r="181">
          <cell r="A181" t="str">
            <v>/0</v>
          </cell>
          <cell r="B181">
            <v>0</v>
          </cell>
          <cell r="J181" t="str">
            <v>Rupees Nil</v>
          </cell>
        </row>
        <row r="182">
          <cell r="A182" t="str">
            <v>/0</v>
          </cell>
          <cell r="B182">
            <v>0</v>
          </cell>
          <cell r="J182" t="str">
            <v>Rupees Nil</v>
          </cell>
        </row>
        <row r="183">
          <cell r="A183" t="str">
            <v>/0</v>
          </cell>
          <cell r="B183">
            <v>0</v>
          </cell>
          <cell r="J183" t="str">
            <v>Rupees Nil</v>
          </cell>
        </row>
        <row r="184">
          <cell r="A184" t="str">
            <v>/0</v>
          </cell>
          <cell r="B184">
            <v>0</v>
          </cell>
          <cell r="J184" t="str">
            <v>Rupees Nil</v>
          </cell>
        </row>
        <row r="185">
          <cell r="A185" t="str">
            <v>/0</v>
          </cell>
          <cell r="B185">
            <v>0</v>
          </cell>
          <cell r="J185" t="str">
            <v>Rupees Nil</v>
          </cell>
        </row>
        <row r="186">
          <cell r="A186" t="str">
            <v>/0</v>
          </cell>
          <cell r="B186">
            <v>0</v>
          </cell>
          <cell r="J186" t="str">
            <v>Rupees Nil</v>
          </cell>
        </row>
        <row r="187">
          <cell r="A187" t="str">
            <v>/0</v>
          </cell>
          <cell r="B187">
            <v>0</v>
          </cell>
          <cell r="J187" t="str">
            <v>Rupees Nil</v>
          </cell>
        </row>
        <row r="188">
          <cell r="A188" t="str">
            <v>/0</v>
          </cell>
          <cell r="B188">
            <v>0</v>
          </cell>
          <cell r="J188" t="str">
            <v>Rupees Nil</v>
          </cell>
        </row>
        <row r="189">
          <cell r="A189" t="str">
            <v>/0</v>
          </cell>
          <cell r="B189">
            <v>0</v>
          </cell>
          <cell r="J189" t="str">
            <v>Rupees Nil</v>
          </cell>
        </row>
        <row r="190">
          <cell r="A190" t="str">
            <v>/0</v>
          </cell>
          <cell r="B190">
            <v>0</v>
          </cell>
          <cell r="J190" t="str">
            <v>Rupees Nil</v>
          </cell>
        </row>
        <row r="191">
          <cell r="A191" t="str">
            <v>/0</v>
          </cell>
          <cell r="B191">
            <v>0</v>
          </cell>
          <cell r="J191" t="str">
            <v>Rupees Nil</v>
          </cell>
        </row>
        <row r="192">
          <cell r="A192" t="str">
            <v>/0</v>
          </cell>
          <cell r="B192">
            <v>0</v>
          </cell>
          <cell r="J192" t="str">
            <v>Rupees Nil</v>
          </cell>
        </row>
        <row r="193">
          <cell r="A193" t="str">
            <v>/0</v>
          </cell>
          <cell r="B193">
            <v>0</v>
          </cell>
          <cell r="J193" t="str">
            <v>Rupees Nil</v>
          </cell>
        </row>
        <row r="194">
          <cell r="A194" t="str">
            <v>/0</v>
          </cell>
          <cell r="B194">
            <v>0</v>
          </cell>
          <cell r="J194" t="str">
            <v>Rupees Nil</v>
          </cell>
        </row>
        <row r="195">
          <cell r="A195" t="str">
            <v>/0</v>
          </cell>
          <cell r="B195">
            <v>0</v>
          </cell>
          <cell r="J195" t="str">
            <v>Rupees Nil</v>
          </cell>
        </row>
        <row r="196">
          <cell r="A196" t="str">
            <v>/0</v>
          </cell>
          <cell r="B196">
            <v>0</v>
          </cell>
          <cell r="J196" t="str">
            <v>Rupees Nil</v>
          </cell>
        </row>
        <row r="197">
          <cell r="A197" t="str">
            <v>/0</v>
          </cell>
          <cell r="B197">
            <v>0</v>
          </cell>
          <cell r="J197" t="str">
            <v>Rupees Nil</v>
          </cell>
        </row>
        <row r="198">
          <cell r="A198" t="str">
            <v>/0</v>
          </cell>
          <cell r="B198">
            <v>0</v>
          </cell>
          <cell r="J198" t="str">
            <v>Rupees Nil</v>
          </cell>
        </row>
        <row r="199">
          <cell r="A199" t="str">
            <v>/0</v>
          </cell>
          <cell r="B199">
            <v>0</v>
          </cell>
          <cell r="J199" t="str">
            <v>Rupees Nil</v>
          </cell>
        </row>
        <row r="200">
          <cell r="A200" t="str">
            <v>/0</v>
          </cell>
          <cell r="B200">
            <v>0</v>
          </cell>
          <cell r="J200" t="str">
            <v>Rupees Nil</v>
          </cell>
        </row>
        <row r="201">
          <cell r="A201" t="str">
            <v>/0</v>
          </cell>
          <cell r="B201">
            <v>0</v>
          </cell>
          <cell r="J201" t="str">
            <v>Rupees Nil</v>
          </cell>
        </row>
        <row r="202">
          <cell r="A202" t="str">
            <v>/0</v>
          </cell>
          <cell r="B202">
            <v>0</v>
          </cell>
          <cell r="J202" t="str">
            <v>Rupees Nil</v>
          </cell>
        </row>
        <row r="203">
          <cell r="A203" t="str">
            <v>/0</v>
          </cell>
          <cell r="B203">
            <v>0</v>
          </cell>
          <cell r="J203" t="str">
            <v>Rupees Nil</v>
          </cell>
        </row>
        <row r="204">
          <cell r="A204" t="str">
            <v>/0</v>
          </cell>
          <cell r="B204">
            <v>0</v>
          </cell>
          <cell r="J204" t="str">
            <v>Rupees Nil</v>
          </cell>
        </row>
        <row r="205">
          <cell r="A205" t="str">
            <v>/0</v>
          </cell>
          <cell r="B205">
            <v>0</v>
          </cell>
          <cell r="J205" t="str">
            <v>Rupees Nil</v>
          </cell>
        </row>
        <row r="206">
          <cell r="A206" t="str">
            <v>/0</v>
          </cell>
          <cell r="B206">
            <v>0</v>
          </cell>
          <cell r="J206" t="str">
            <v>Rupees Nil</v>
          </cell>
        </row>
        <row r="207">
          <cell r="A207" t="str">
            <v>/0</v>
          </cell>
          <cell r="B207">
            <v>0</v>
          </cell>
          <cell r="J207" t="str">
            <v>Rupees Nil</v>
          </cell>
        </row>
        <row r="208">
          <cell r="A208" t="str">
            <v>/0</v>
          </cell>
          <cell r="B208">
            <v>0</v>
          </cell>
          <cell r="J208" t="str">
            <v>Rupees Nil</v>
          </cell>
        </row>
        <row r="209">
          <cell r="A209" t="str">
            <v>/0</v>
          </cell>
          <cell r="B209">
            <v>0</v>
          </cell>
          <cell r="J209" t="str">
            <v>Rupees Nil</v>
          </cell>
        </row>
        <row r="210">
          <cell r="A210" t="str">
            <v>/0</v>
          </cell>
          <cell r="B210">
            <v>0</v>
          </cell>
          <cell r="J210" t="str">
            <v>Rupees Nil</v>
          </cell>
        </row>
        <row r="211">
          <cell r="A211" t="str">
            <v>/0</v>
          </cell>
          <cell r="B211">
            <v>0</v>
          </cell>
          <cell r="J211" t="str">
            <v>Rupees Nil</v>
          </cell>
        </row>
        <row r="212">
          <cell r="A212" t="str">
            <v>/0</v>
          </cell>
          <cell r="B212">
            <v>0</v>
          </cell>
          <cell r="J212" t="str">
            <v>Rupees Nil</v>
          </cell>
        </row>
        <row r="213">
          <cell r="A213" t="str">
            <v>/0</v>
          </cell>
          <cell r="B213">
            <v>0</v>
          </cell>
          <cell r="J213" t="str">
            <v>Rupees Nil</v>
          </cell>
        </row>
        <row r="214">
          <cell r="A214" t="str">
            <v>/0</v>
          </cell>
          <cell r="B214">
            <v>0</v>
          </cell>
          <cell r="J214" t="str">
            <v>Rupees Nil</v>
          </cell>
        </row>
        <row r="215">
          <cell r="A215" t="str">
            <v>/0</v>
          </cell>
          <cell r="B215">
            <v>0</v>
          </cell>
          <cell r="J215" t="str">
            <v>Rupees Nil</v>
          </cell>
        </row>
        <row r="216">
          <cell r="A216" t="str">
            <v>/0</v>
          </cell>
          <cell r="B216">
            <v>0</v>
          </cell>
          <cell r="J216" t="str">
            <v>Rupees Nil</v>
          </cell>
        </row>
        <row r="217">
          <cell r="A217" t="str">
            <v>/0</v>
          </cell>
          <cell r="B217">
            <v>0</v>
          </cell>
          <cell r="J217" t="str">
            <v>Rupees Nil</v>
          </cell>
        </row>
        <row r="218">
          <cell r="A218" t="str">
            <v>/0</v>
          </cell>
          <cell r="B218">
            <v>0</v>
          </cell>
          <cell r="J218" t="str">
            <v>Rupees Nil</v>
          </cell>
        </row>
        <row r="219">
          <cell r="A219" t="str">
            <v>/0</v>
          </cell>
          <cell r="B219">
            <v>0</v>
          </cell>
          <cell r="J219" t="str">
            <v>Rupees Nil</v>
          </cell>
        </row>
        <row r="220">
          <cell r="A220" t="str">
            <v>/0</v>
          </cell>
          <cell r="B220">
            <v>0</v>
          </cell>
          <cell r="J220" t="str">
            <v>Rupees Nil</v>
          </cell>
        </row>
        <row r="221">
          <cell r="A221" t="str">
            <v>/0</v>
          </cell>
          <cell r="B221">
            <v>0</v>
          </cell>
          <cell r="J221" t="str">
            <v>Rupees Nil</v>
          </cell>
        </row>
        <row r="222">
          <cell r="A222" t="str">
            <v>/0</v>
          </cell>
          <cell r="B222">
            <v>0</v>
          </cell>
          <cell r="J222" t="str">
            <v>Rupees Nil</v>
          </cell>
        </row>
        <row r="223">
          <cell r="A223" t="str">
            <v>/0</v>
          </cell>
          <cell r="B223">
            <v>0</v>
          </cell>
          <cell r="J223" t="str">
            <v>Rupees Nil</v>
          </cell>
        </row>
        <row r="224">
          <cell r="A224" t="str">
            <v>/0</v>
          </cell>
          <cell r="B224">
            <v>0</v>
          </cell>
          <cell r="J224" t="str">
            <v>Rupees Nil</v>
          </cell>
        </row>
        <row r="225">
          <cell r="A225" t="str">
            <v>/0</v>
          </cell>
          <cell r="B225">
            <v>0</v>
          </cell>
          <cell r="J225" t="str">
            <v>Rupees Nil</v>
          </cell>
        </row>
        <row r="226">
          <cell r="A226" t="str">
            <v>/0</v>
          </cell>
          <cell r="B226">
            <v>0</v>
          </cell>
          <cell r="J226" t="str">
            <v>Rupees Nil</v>
          </cell>
        </row>
        <row r="227">
          <cell r="A227" t="str">
            <v>/0</v>
          </cell>
          <cell r="B227">
            <v>0</v>
          </cell>
          <cell r="J227" t="str">
            <v>Rupees Nil</v>
          </cell>
        </row>
        <row r="228">
          <cell r="A228" t="str">
            <v>/0</v>
          </cell>
          <cell r="B228">
            <v>0</v>
          </cell>
          <cell r="J228" t="str">
            <v>Rupees Nil</v>
          </cell>
        </row>
        <row r="229">
          <cell r="A229" t="str">
            <v>/0</v>
          </cell>
          <cell r="B229">
            <v>0</v>
          </cell>
          <cell r="J229" t="str">
            <v>Rupees Nil</v>
          </cell>
        </row>
        <row r="230">
          <cell r="A230" t="str">
            <v>/0</v>
          </cell>
          <cell r="B230">
            <v>0</v>
          </cell>
          <cell r="J230" t="str">
            <v>Rupees Nil</v>
          </cell>
        </row>
        <row r="231">
          <cell r="A231" t="str">
            <v>/0</v>
          </cell>
          <cell r="B231">
            <v>0</v>
          </cell>
          <cell r="J231" t="str">
            <v>Rupees Nil</v>
          </cell>
        </row>
        <row r="232">
          <cell r="A232" t="str">
            <v>/0</v>
          </cell>
          <cell r="B232">
            <v>0</v>
          </cell>
          <cell r="J232" t="str">
            <v>Rupees Nil</v>
          </cell>
        </row>
        <row r="233">
          <cell r="A233" t="str">
            <v>/0</v>
          </cell>
          <cell r="B233">
            <v>0</v>
          </cell>
          <cell r="J233" t="str">
            <v>Rupees Nil</v>
          </cell>
        </row>
        <row r="234">
          <cell r="A234" t="str">
            <v>/0</v>
          </cell>
          <cell r="B234">
            <v>0</v>
          </cell>
          <cell r="J234" t="str">
            <v>Rupees Nil</v>
          </cell>
        </row>
        <row r="235">
          <cell r="A235" t="str">
            <v>/0</v>
          </cell>
          <cell r="B235">
            <v>0</v>
          </cell>
          <cell r="J235" t="str">
            <v>Rupees Nil</v>
          </cell>
        </row>
        <row r="236">
          <cell r="A236" t="str">
            <v>/0</v>
          </cell>
          <cell r="B236">
            <v>0</v>
          </cell>
          <cell r="J236" t="str">
            <v>Rupees Nil</v>
          </cell>
        </row>
        <row r="237">
          <cell r="A237" t="str">
            <v>/0</v>
          </cell>
          <cell r="B237">
            <v>0</v>
          </cell>
          <cell r="J237" t="str">
            <v>Rupees Nil</v>
          </cell>
        </row>
        <row r="238">
          <cell r="A238" t="str">
            <v>/0</v>
          </cell>
          <cell r="B238">
            <v>0</v>
          </cell>
          <cell r="J238" t="str">
            <v>Rupees Nil</v>
          </cell>
        </row>
        <row r="239">
          <cell r="A239" t="str">
            <v>/0</v>
          </cell>
          <cell r="B239">
            <v>0</v>
          </cell>
          <cell r="J239" t="str">
            <v>Rupees Nil</v>
          </cell>
        </row>
        <row r="240">
          <cell r="A240" t="str">
            <v>/0</v>
          </cell>
          <cell r="B240">
            <v>0</v>
          </cell>
          <cell r="J240" t="str">
            <v>Rupees Nil</v>
          </cell>
        </row>
        <row r="241">
          <cell r="A241" t="str">
            <v>/0</v>
          </cell>
          <cell r="B241">
            <v>0</v>
          </cell>
          <cell r="J241" t="str">
            <v>Rupees Nil</v>
          </cell>
        </row>
        <row r="242">
          <cell r="A242" t="str">
            <v>/0</v>
          </cell>
          <cell r="B242">
            <v>0</v>
          </cell>
          <cell r="J242" t="str">
            <v>Rupees Nil</v>
          </cell>
        </row>
        <row r="243">
          <cell r="A243" t="str">
            <v>/0</v>
          </cell>
          <cell r="B243">
            <v>0</v>
          </cell>
          <cell r="J243" t="str">
            <v>Rupees Nil</v>
          </cell>
        </row>
        <row r="244">
          <cell r="A244" t="str">
            <v>/0</v>
          </cell>
          <cell r="B244">
            <v>0</v>
          </cell>
          <cell r="J244" t="str">
            <v>Rupees Nil</v>
          </cell>
        </row>
        <row r="245">
          <cell r="A245" t="str">
            <v>/0</v>
          </cell>
          <cell r="B245">
            <v>0</v>
          </cell>
          <cell r="J245" t="str">
            <v>Rupees Nil</v>
          </cell>
        </row>
        <row r="246">
          <cell r="A246" t="str">
            <v>/0</v>
          </cell>
          <cell r="B246">
            <v>0</v>
          </cell>
          <cell r="J246" t="str">
            <v>Rupees Nil</v>
          </cell>
        </row>
        <row r="247">
          <cell r="A247" t="str">
            <v>/0</v>
          </cell>
          <cell r="B247">
            <v>0</v>
          </cell>
          <cell r="J247" t="str">
            <v>Rupees Nil</v>
          </cell>
        </row>
        <row r="248">
          <cell r="A248" t="str">
            <v>/0</v>
          </cell>
          <cell r="B248">
            <v>0</v>
          </cell>
          <cell r="J248" t="str">
            <v>Rupees Nil</v>
          </cell>
        </row>
        <row r="249">
          <cell r="A249" t="str">
            <v>/0</v>
          </cell>
          <cell r="B249">
            <v>0</v>
          </cell>
          <cell r="J249" t="str">
            <v>Rupees Nil</v>
          </cell>
        </row>
        <row r="250">
          <cell r="A250" t="str">
            <v>/0</v>
          </cell>
          <cell r="B250">
            <v>0</v>
          </cell>
          <cell r="J250" t="str">
            <v>Rupees Nil</v>
          </cell>
        </row>
        <row r="251">
          <cell r="A251" t="str">
            <v>/0</v>
          </cell>
          <cell r="B251">
            <v>0</v>
          </cell>
          <cell r="J251" t="str">
            <v>Rupees Nil</v>
          </cell>
        </row>
        <row r="252">
          <cell r="A252" t="str">
            <v>/0</v>
          </cell>
          <cell r="B252">
            <v>0</v>
          </cell>
          <cell r="J252" t="str">
            <v>Rupees Nil</v>
          </cell>
        </row>
        <row r="253">
          <cell r="A253" t="str">
            <v>/0</v>
          </cell>
          <cell r="B253">
            <v>0</v>
          </cell>
          <cell r="J253" t="str">
            <v>Rupees Nil</v>
          </cell>
        </row>
        <row r="254">
          <cell r="A254" t="str">
            <v>/0</v>
          </cell>
          <cell r="B254">
            <v>0</v>
          </cell>
          <cell r="J254" t="str">
            <v>Rupees Nil</v>
          </cell>
        </row>
        <row r="255">
          <cell r="A255" t="str">
            <v>/0</v>
          </cell>
          <cell r="B255">
            <v>0</v>
          </cell>
          <cell r="J255" t="str">
            <v>Rupees Nil</v>
          </cell>
        </row>
        <row r="256">
          <cell r="A256" t="str">
            <v>/0</v>
          </cell>
          <cell r="B256">
            <v>0</v>
          </cell>
          <cell r="J256" t="str">
            <v>Rupees Nil</v>
          </cell>
        </row>
        <row r="257">
          <cell r="A257" t="str">
            <v>/0</v>
          </cell>
          <cell r="B257">
            <v>0</v>
          </cell>
          <cell r="J257" t="str">
            <v>Rupees Nil</v>
          </cell>
        </row>
        <row r="258">
          <cell r="A258" t="str">
            <v>/0</v>
          </cell>
          <cell r="B258">
            <v>0</v>
          </cell>
          <cell r="J258" t="str">
            <v>Rupees Nil</v>
          </cell>
        </row>
        <row r="259">
          <cell r="A259" t="str">
            <v>/0</v>
          </cell>
          <cell r="B259">
            <v>0</v>
          </cell>
          <cell r="J259" t="str">
            <v>Rupees Nil</v>
          </cell>
        </row>
        <row r="260">
          <cell r="A260" t="str">
            <v>/0</v>
          </cell>
          <cell r="B260">
            <v>0</v>
          </cell>
          <cell r="J260" t="str">
            <v>Rupees Nil</v>
          </cell>
        </row>
        <row r="261">
          <cell r="A261" t="str">
            <v>/0</v>
          </cell>
          <cell r="B261">
            <v>0</v>
          </cell>
          <cell r="J261" t="str">
            <v>Rupees Nil</v>
          </cell>
        </row>
        <row r="262">
          <cell r="A262" t="str">
            <v>/0</v>
          </cell>
          <cell r="B262">
            <v>0</v>
          </cell>
          <cell r="J262" t="str">
            <v>Rupees Nil</v>
          </cell>
        </row>
        <row r="263">
          <cell r="A263" t="str">
            <v>/0</v>
          </cell>
          <cell r="B263">
            <v>0</v>
          </cell>
          <cell r="J263" t="str">
            <v>Rupees Nil</v>
          </cell>
        </row>
        <row r="264">
          <cell r="A264" t="str">
            <v>/0</v>
          </cell>
          <cell r="B264">
            <v>0</v>
          </cell>
          <cell r="J264" t="str">
            <v>Rupees Nil</v>
          </cell>
        </row>
        <row r="265">
          <cell r="A265" t="str">
            <v>/0</v>
          </cell>
          <cell r="B265">
            <v>0</v>
          </cell>
          <cell r="J265" t="str">
            <v>Rupees Nil</v>
          </cell>
        </row>
        <row r="266">
          <cell r="A266" t="str">
            <v>/0</v>
          </cell>
          <cell r="B266">
            <v>0</v>
          </cell>
          <cell r="J266" t="str">
            <v>Rupees Nil</v>
          </cell>
        </row>
        <row r="267">
          <cell r="A267" t="str">
            <v>/0</v>
          </cell>
          <cell r="B267">
            <v>0</v>
          </cell>
          <cell r="J267" t="str">
            <v>Rupees Nil</v>
          </cell>
        </row>
        <row r="268">
          <cell r="A268" t="str">
            <v>/0</v>
          </cell>
          <cell r="B268">
            <v>0</v>
          </cell>
          <cell r="J268" t="str">
            <v>Rupees Nil</v>
          </cell>
        </row>
        <row r="269">
          <cell r="A269" t="str">
            <v>/0</v>
          </cell>
          <cell r="B269">
            <v>0</v>
          </cell>
          <cell r="J269" t="str">
            <v>Rupees Nil</v>
          </cell>
        </row>
        <row r="270">
          <cell r="A270" t="str">
            <v>/0</v>
          </cell>
          <cell r="B270">
            <v>0</v>
          </cell>
          <cell r="J270" t="str">
            <v>Rupees Nil</v>
          </cell>
        </row>
        <row r="271">
          <cell r="A271" t="str">
            <v>/0</v>
          </cell>
          <cell r="B271">
            <v>0</v>
          </cell>
          <cell r="J271" t="str">
            <v>Rupees Nil</v>
          </cell>
        </row>
        <row r="272">
          <cell r="A272" t="str">
            <v>/0</v>
          </cell>
          <cell r="B272">
            <v>0</v>
          </cell>
          <cell r="J272" t="str">
            <v>Rupees Nil</v>
          </cell>
        </row>
        <row r="273">
          <cell r="A273" t="str">
            <v>/0</v>
          </cell>
          <cell r="B273">
            <v>0</v>
          </cell>
          <cell r="J273" t="str">
            <v>Rupees Nil</v>
          </cell>
        </row>
        <row r="274">
          <cell r="A274" t="str">
            <v>/0</v>
          </cell>
          <cell r="B274">
            <v>0</v>
          </cell>
          <cell r="J274" t="str">
            <v>Rupees Nil</v>
          </cell>
        </row>
        <row r="275">
          <cell r="A275" t="str">
            <v>/0</v>
          </cell>
          <cell r="B275">
            <v>0</v>
          </cell>
          <cell r="J275" t="str">
            <v>Rupees Nil</v>
          </cell>
        </row>
        <row r="276">
          <cell r="A276" t="str">
            <v>/0</v>
          </cell>
          <cell r="B276">
            <v>0</v>
          </cell>
          <cell r="J276" t="str">
            <v>Rupees Nil</v>
          </cell>
        </row>
        <row r="277">
          <cell r="A277" t="str">
            <v>/0</v>
          </cell>
          <cell r="B277">
            <v>0</v>
          </cell>
          <cell r="J277" t="str">
            <v>Rupees Nil</v>
          </cell>
        </row>
        <row r="278">
          <cell r="A278" t="str">
            <v>/0</v>
          </cell>
          <cell r="B278">
            <v>0</v>
          </cell>
          <cell r="J278" t="str">
            <v>Rupees Nil</v>
          </cell>
        </row>
        <row r="279">
          <cell r="A279" t="str">
            <v>/0</v>
          </cell>
          <cell r="B279">
            <v>0</v>
          </cell>
          <cell r="J279" t="str">
            <v>Rupees Nil</v>
          </cell>
        </row>
        <row r="280">
          <cell r="A280" t="str">
            <v>/0</v>
          </cell>
          <cell r="B280">
            <v>0</v>
          </cell>
          <cell r="J280" t="str">
            <v>Rupees Nil</v>
          </cell>
        </row>
        <row r="281">
          <cell r="A281" t="str">
            <v>/0</v>
          </cell>
          <cell r="B281">
            <v>0</v>
          </cell>
          <cell r="J281" t="str">
            <v>Rupees Nil</v>
          </cell>
        </row>
        <row r="282">
          <cell r="A282" t="str">
            <v>/0</v>
          </cell>
          <cell r="B282">
            <v>0</v>
          </cell>
          <cell r="J282" t="str">
            <v>Rupees Nil</v>
          </cell>
        </row>
        <row r="283">
          <cell r="A283" t="str">
            <v>/0</v>
          </cell>
          <cell r="B283">
            <v>0</v>
          </cell>
          <cell r="J283" t="str">
            <v>Rupees Nil</v>
          </cell>
        </row>
        <row r="284">
          <cell r="A284" t="str">
            <v>/0</v>
          </cell>
          <cell r="B284">
            <v>0</v>
          </cell>
          <cell r="J284" t="str">
            <v>Rupees Nil</v>
          </cell>
        </row>
        <row r="285">
          <cell r="A285" t="str">
            <v>/0</v>
          </cell>
          <cell r="B285">
            <v>0</v>
          </cell>
          <cell r="J285" t="str">
            <v>Rupees Nil</v>
          </cell>
        </row>
        <row r="286">
          <cell r="A286" t="str">
            <v>/0</v>
          </cell>
          <cell r="B286">
            <v>0</v>
          </cell>
          <cell r="J286" t="str">
            <v>Rupees Nil</v>
          </cell>
        </row>
        <row r="287">
          <cell r="A287" t="str">
            <v>/0</v>
          </cell>
          <cell r="B287">
            <v>0</v>
          </cell>
          <cell r="J287" t="str">
            <v>Rupees Nil</v>
          </cell>
        </row>
        <row r="288">
          <cell r="A288" t="str">
            <v>/0</v>
          </cell>
          <cell r="B288">
            <v>0</v>
          </cell>
          <cell r="J288" t="str">
            <v>Rupees Nil</v>
          </cell>
        </row>
        <row r="289">
          <cell r="A289" t="str">
            <v>/0</v>
          </cell>
          <cell r="B289">
            <v>0</v>
          </cell>
          <cell r="J289" t="str">
            <v>Rupees Nil</v>
          </cell>
        </row>
        <row r="290">
          <cell r="A290" t="str">
            <v>/0</v>
          </cell>
          <cell r="B290">
            <v>0</v>
          </cell>
          <cell r="J290" t="str">
            <v>Rupees Nil</v>
          </cell>
        </row>
        <row r="291">
          <cell r="A291" t="str">
            <v>/0</v>
          </cell>
          <cell r="B291">
            <v>0</v>
          </cell>
          <cell r="J291" t="str">
            <v>Rupees Nil</v>
          </cell>
        </row>
        <row r="292">
          <cell r="A292" t="str">
            <v>/0</v>
          </cell>
          <cell r="B292">
            <v>0</v>
          </cell>
          <cell r="J292" t="str">
            <v>Rupees Nil</v>
          </cell>
        </row>
        <row r="293">
          <cell r="A293" t="str">
            <v>/0</v>
          </cell>
          <cell r="B293">
            <v>0</v>
          </cell>
          <cell r="J293" t="str">
            <v>Rupees Nil</v>
          </cell>
        </row>
        <row r="294">
          <cell r="A294" t="str">
            <v>/0</v>
          </cell>
          <cell r="B294">
            <v>0</v>
          </cell>
          <cell r="J294" t="str">
            <v>Rupees Nil</v>
          </cell>
        </row>
        <row r="295">
          <cell r="A295" t="str">
            <v>/0</v>
          </cell>
          <cell r="B295">
            <v>0</v>
          </cell>
          <cell r="J295" t="str">
            <v>Rupees Nil</v>
          </cell>
        </row>
        <row r="296">
          <cell r="A296" t="str">
            <v>/0</v>
          </cell>
          <cell r="B296">
            <v>0</v>
          </cell>
          <cell r="J296" t="str">
            <v>Rupees Nil</v>
          </cell>
        </row>
        <row r="297">
          <cell r="A297" t="str">
            <v>/0</v>
          </cell>
          <cell r="B297">
            <v>0</v>
          </cell>
          <cell r="J297" t="str">
            <v>Rupees Nil</v>
          </cell>
        </row>
        <row r="298">
          <cell r="A298" t="str">
            <v>/0</v>
          </cell>
          <cell r="B298">
            <v>0</v>
          </cell>
          <cell r="J298" t="str">
            <v>Rupees Nil</v>
          </cell>
        </row>
        <row r="299">
          <cell r="A299" t="str">
            <v>/0</v>
          </cell>
          <cell r="B299">
            <v>0</v>
          </cell>
          <cell r="J299" t="str">
            <v>Rupees Nil</v>
          </cell>
        </row>
        <row r="300">
          <cell r="A300" t="str">
            <v>/0</v>
          </cell>
          <cell r="B300">
            <v>0</v>
          </cell>
          <cell r="J300" t="str">
            <v>Rupees Nil</v>
          </cell>
        </row>
        <row r="301">
          <cell r="A301" t="str">
            <v>/0</v>
          </cell>
          <cell r="B301">
            <v>0</v>
          </cell>
          <cell r="J301" t="str">
            <v>Rupees Nil</v>
          </cell>
        </row>
        <row r="302">
          <cell r="A302" t="str">
            <v>/0</v>
          </cell>
          <cell r="B302">
            <v>0</v>
          </cell>
          <cell r="J302" t="str">
            <v>Rupees Nil</v>
          </cell>
        </row>
        <row r="303">
          <cell r="A303" t="str">
            <v>/0</v>
          </cell>
          <cell r="B303">
            <v>0</v>
          </cell>
          <cell r="J303" t="str">
            <v>Rupees Nil</v>
          </cell>
        </row>
        <row r="304">
          <cell r="A304" t="str">
            <v>/0</v>
          </cell>
          <cell r="B304">
            <v>0</v>
          </cell>
          <cell r="J304" t="str">
            <v>Rupees Nil</v>
          </cell>
        </row>
        <row r="305">
          <cell r="A305" t="str">
            <v>/0</v>
          </cell>
          <cell r="B305">
            <v>0</v>
          </cell>
          <cell r="J305" t="str">
            <v>Rupees Nil</v>
          </cell>
        </row>
        <row r="306">
          <cell r="A306" t="str">
            <v>/0</v>
          </cell>
          <cell r="B306">
            <v>0</v>
          </cell>
          <cell r="J306" t="str">
            <v>Rupees Nil</v>
          </cell>
        </row>
        <row r="307">
          <cell r="A307" t="str">
            <v>/0</v>
          </cell>
          <cell r="B307">
            <v>0</v>
          </cell>
          <cell r="J307" t="str">
            <v>Rupees Nil</v>
          </cell>
        </row>
        <row r="308">
          <cell r="A308" t="str">
            <v>/0</v>
          </cell>
          <cell r="B308">
            <v>0</v>
          </cell>
          <cell r="J308" t="str">
            <v>Rupees Nil</v>
          </cell>
        </row>
        <row r="309">
          <cell r="A309" t="str">
            <v>/0</v>
          </cell>
          <cell r="B309">
            <v>0</v>
          </cell>
          <cell r="J309" t="str">
            <v>Rupees Nil</v>
          </cell>
        </row>
        <row r="310">
          <cell r="A310" t="str">
            <v>/0</v>
          </cell>
          <cell r="B310">
            <v>0</v>
          </cell>
          <cell r="J310" t="str">
            <v>Rupees Nil</v>
          </cell>
        </row>
        <row r="311">
          <cell r="A311" t="str">
            <v>/0</v>
          </cell>
          <cell r="B311">
            <v>0</v>
          </cell>
          <cell r="J311" t="str">
            <v>Rupees Nil</v>
          </cell>
        </row>
        <row r="312">
          <cell r="A312" t="str">
            <v>/0</v>
          </cell>
          <cell r="B312">
            <v>0</v>
          </cell>
          <cell r="J312" t="str">
            <v>Rupees Nil</v>
          </cell>
        </row>
        <row r="313">
          <cell r="A313" t="str">
            <v>/0</v>
          </cell>
          <cell r="B313">
            <v>0</v>
          </cell>
          <cell r="J313" t="str">
            <v>Rupees Nil</v>
          </cell>
        </row>
        <row r="314">
          <cell r="A314" t="str">
            <v>/0</v>
          </cell>
          <cell r="B314">
            <v>0</v>
          </cell>
          <cell r="J314" t="str">
            <v>Rupees Nil</v>
          </cell>
        </row>
        <row r="315">
          <cell r="A315" t="str">
            <v>/0</v>
          </cell>
          <cell r="B315">
            <v>0</v>
          </cell>
          <cell r="J315" t="str">
            <v>Rupees Nil</v>
          </cell>
        </row>
        <row r="316">
          <cell r="A316" t="str">
            <v>/0</v>
          </cell>
          <cell r="B316">
            <v>0</v>
          </cell>
          <cell r="J316" t="str">
            <v>Rupees Nil</v>
          </cell>
        </row>
        <row r="317">
          <cell r="A317" t="str">
            <v>/0</v>
          </cell>
          <cell r="B317">
            <v>0</v>
          </cell>
          <cell r="J317" t="str">
            <v>Rupees Nil</v>
          </cell>
        </row>
        <row r="318">
          <cell r="A318" t="str">
            <v>/0</v>
          </cell>
          <cell r="B318">
            <v>0</v>
          </cell>
          <cell r="J318" t="str">
            <v>Rupees Nil</v>
          </cell>
        </row>
        <row r="319">
          <cell r="A319" t="str">
            <v>/0</v>
          </cell>
          <cell r="B319">
            <v>0</v>
          </cell>
          <cell r="J319" t="str">
            <v>Rupees Nil</v>
          </cell>
        </row>
        <row r="320">
          <cell r="A320" t="str">
            <v>/0</v>
          </cell>
          <cell r="B320">
            <v>0</v>
          </cell>
          <cell r="J320" t="str">
            <v>Rupees Nil</v>
          </cell>
        </row>
        <row r="321">
          <cell r="A321" t="str">
            <v>/0</v>
          </cell>
          <cell r="B321">
            <v>0</v>
          </cell>
          <cell r="J321" t="str">
            <v>Rupees Nil</v>
          </cell>
        </row>
        <row r="322">
          <cell r="A322" t="str">
            <v>/0</v>
          </cell>
          <cell r="B322">
            <v>0</v>
          </cell>
          <cell r="J322" t="str">
            <v>Rupees Nil</v>
          </cell>
        </row>
        <row r="323">
          <cell r="A323" t="str">
            <v>/0</v>
          </cell>
          <cell r="B323">
            <v>0</v>
          </cell>
          <cell r="J323" t="str">
            <v>Rupees Nil</v>
          </cell>
        </row>
        <row r="324">
          <cell r="A324" t="str">
            <v>/0</v>
          </cell>
          <cell r="B324">
            <v>0</v>
          </cell>
          <cell r="J324" t="str">
            <v>Rupees Nil</v>
          </cell>
        </row>
        <row r="325">
          <cell r="A325" t="str">
            <v>/0</v>
          </cell>
          <cell r="B325">
            <v>0</v>
          </cell>
          <cell r="J325" t="str">
            <v>Rupees Nil</v>
          </cell>
        </row>
        <row r="326">
          <cell r="A326" t="str">
            <v>/0</v>
          </cell>
          <cell r="B326">
            <v>0</v>
          </cell>
          <cell r="J326" t="str">
            <v>Rupees Nil</v>
          </cell>
        </row>
        <row r="327">
          <cell r="A327" t="str">
            <v>/0</v>
          </cell>
          <cell r="B327">
            <v>0</v>
          </cell>
          <cell r="J327" t="str">
            <v>Rupees Nil</v>
          </cell>
        </row>
        <row r="328">
          <cell r="A328" t="str">
            <v>/0</v>
          </cell>
          <cell r="B328">
            <v>0</v>
          </cell>
          <cell r="J328" t="str">
            <v>Rupees Nil</v>
          </cell>
        </row>
        <row r="329">
          <cell r="A329" t="str">
            <v>/0</v>
          </cell>
          <cell r="B329">
            <v>0</v>
          </cell>
          <cell r="J329" t="str">
            <v>Rupees Nil</v>
          </cell>
        </row>
        <row r="330">
          <cell r="A330" t="str">
            <v>/0</v>
          </cell>
          <cell r="B330">
            <v>0</v>
          </cell>
          <cell r="J330" t="str">
            <v>Rupees Nil</v>
          </cell>
        </row>
        <row r="331">
          <cell r="A331" t="str">
            <v>/0</v>
          </cell>
          <cell r="B331">
            <v>0</v>
          </cell>
          <cell r="J331" t="str">
            <v>Rupees Nil</v>
          </cell>
        </row>
        <row r="332">
          <cell r="A332" t="str">
            <v>/0</v>
          </cell>
          <cell r="B332">
            <v>0</v>
          </cell>
          <cell r="J332" t="str">
            <v>Rupees Nil</v>
          </cell>
        </row>
        <row r="333">
          <cell r="A333" t="str">
            <v>/0</v>
          </cell>
          <cell r="B333">
            <v>0</v>
          </cell>
          <cell r="J333" t="str">
            <v>Rupees Nil</v>
          </cell>
        </row>
        <row r="334">
          <cell r="A334" t="str">
            <v>/0</v>
          </cell>
          <cell r="B334">
            <v>0</v>
          </cell>
          <cell r="J334" t="str">
            <v>Rupees Nil</v>
          </cell>
        </row>
        <row r="335">
          <cell r="A335" t="str">
            <v>/0</v>
          </cell>
          <cell r="B335">
            <v>0</v>
          </cell>
          <cell r="J335" t="str">
            <v>Rupees Nil</v>
          </cell>
        </row>
        <row r="336">
          <cell r="A336" t="str">
            <v>/0</v>
          </cell>
          <cell r="B336">
            <v>0</v>
          </cell>
          <cell r="J336" t="str">
            <v>Rupees Nil</v>
          </cell>
        </row>
        <row r="337">
          <cell r="A337" t="str">
            <v>/0</v>
          </cell>
          <cell r="B337">
            <v>0</v>
          </cell>
          <cell r="J337" t="str">
            <v>Rupees Nil</v>
          </cell>
        </row>
        <row r="338">
          <cell r="A338" t="str">
            <v>/0</v>
          </cell>
          <cell r="B338">
            <v>0</v>
          </cell>
          <cell r="J338" t="str">
            <v>Rupees Nil</v>
          </cell>
        </row>
        <row r="339">
          <cell r="A339" t="str">
            <v>/0</v>
          </cell>
          <cell r="B339">
            <v>0</v>
          </cell>
          <cell r="J339" t="str">
            <v>Rupees Nil</v>
          </cell>
        </row>
        <row r="340">
          <cell r="A340" t="str">
            <v>/0</v>
          </cell>
          <cell r="B340">
            <v>0</v>
          </cell>
          <cell r="J340" t="str">
            <v>Rupees Nil</v>
          </cell>
        </row>
        <row r="341">
          <cell r="A341" t="str">
            <v>/0</v>
          </cell>
          <cell r="B341">
            <v>0</v>
          </cell>
          <cell r="J341" t="str">
            <v>Rupees Nil</v>
          </cell>
        </row>
        <row r="342">
          <cell r="A342" t="str">
            <v>/0</v>
          </cell>
          <cell r="B342">
            <v>0</v>
          </cell>
          <cell r="J342" t="str">
            <v>Rupees Nil</v>
          </cell>
        </row>
        <row r="343">
          <cell r="A343" t="str">
            <v>/0</v>
          </cell>
          <cell r="B343">
            <v>0</v>
          </cell>
          <cell r="J343" t="str">
            <v>Rupees Nil</v>
          </cell>
        </row>
        <row r="344">
          <cell r="A344" t="str">
            <v>/0</v>
          </cell>
          <cell r="B344">
            <v>0</v>
          </cell>
          <cell r="J344" t="str">
            <v>Rupees Nil</v>
          </cell>
        </row>
        <row r="345">
          <cell r="A345" t="str">
            <v>/0</v>
          </cell>
          <cell r="B345">
            <v>0</v>
          </cell>
          <cell r="J345" t="str">
            <v>Rupees Nil</v>
          </cell>
        </row>
        <row r="346">
          <cell r="A346" t="str">
            <v>/0</v>
          </cell>
          <cell r="B346">
            <v>0</v>
          </cell>
          <cell r="J346" t="str">
            <v>Rupees Nil</v>
          </cell>
        </row>
        <row r="347">
          <cell r="A347" t="str">
            <v>/0</v>
          </cell>
          <cell r="B347">
            <v>0</v>
          </cell>
          <cell r="J347" t="str">
            <v>Rupees Nil</v>
          </cell>
        </row>
        <row r="348">
          <cell r="A348" t="str">
            <v>/0</v>
          </cell>
          <cell r="B348">
            <v>0</v>
          </cell>
          <cell r="J348" t="str">
            <v>Rupees Nil</v>
          </cell>
        </row>
        <row r="349">
          <cell r="A349" t="str">
            <v>/0</v>
          </cell>
          <cell r="B349">
            <v>0</v>
          </cell>
          <cell r="J349" t="str">
            <v>Rupees Nil</v>
          </cell>
        </row>
        <row r="350">
          <cell r="A350" t="str">
            <v>/0</v>
          </cell>
          <cell r="B350">
            <v>0</v>
          </cell>
          <cell r="J350" t="str">
            <v>Rupees Nil</v>
          </cell>
        </row>
        <row r="351">
          <cell r="A351" t="str">
            <v>/0</v>
          </cell>
          <cell r="B351">
            <v>0</v>
          </cell>
          <cell r="J351" t="str">
            <v>Rupees Nil</v>
          </cell>
        </row>
        <row r="352">
          <cell r="A352" t="str">
            <v>/0</v>
          </cell>
          <cell r="B352">
            <v>0</v>
          </cell>
          <cell r="J352" t="str">
            <v>Rupees Nil</v>
          </cell>
        </row>
        <row r="353">
          <cell r="A353" t="str">
            <v>/0</v>
          </cell>
          <cell r="B353">
            <v>0</v>
          </cell>
          <cell r="J353" t="str">
            <v>Rupees Nil</v>
          </cell>
        </row>
        <row r="354">
          <cell r="A354" t="str">
            <v>/0</v>
          </cell>
          <cell r="B354">
            <v>0</v>
          </cell>
          <cell r="J354" t="str">
            <v>Rupees Nil</v>
          </cell>
        </row>
        <row r="355">
          <cell r="A355" t="str">
            <v>/0</v>
          </cell>
          <cell r="B355">
            <v>0</v>
          </cell>
          <cell r="J355" t="str">
            <v>Rupees Nil</v>
          </cell>
        </row>
        <row r="356">
          <cell r="A356" t="str">
            <v>/0</v>
          </cell>
          <cell r="B356">
            <v>0</v>
          </cell>
          <cell r="J356" t="str">
            <v>Rupees Nil</v>
          </cell>
        </row>
        <row r="357">
          <cell r="A357" t="str">
            <v>/0</v>
          </cell>
          <cell r="B357">
            <v>0</v>
          </cell>
          <cell r="J357" t="str">
            <v>Rupees Nil</v>
          </cell>
        </row>
        <row r="358">
          <cell r="A358" t="str">
            <v>/0</v>
          </cell>
          <cell r="B358">
            <v>0</v>
          </cell>
          <cell r="J358" t="str">
            <v>Rupees Nil</v>
          </cell>
        </row>
        <row r="359">
          <cell r="A359" t="str">
            <v>/0</v>
          </cell>
          <cell r="B359">
            <v>0</v>
          </cell>
          <cell r="J359" t="str">
            <v>Rupees Nil</v>
          </cell>
        </row>
        <row r="360">
          <cell r="A360" t="str">
            <v>/0</v>
          </cell>
          <cell r="B360">
            <v>0</v>
          </cell>
          <cell r="J360" t="str">
            <v>Rupees Nil</v>
          </cell>
        </row>
        <row r="361">
          <cell r="A361" t="str">
            <v>/0</v>
          </cell>
          <cell r="B361">
            <v>0</v>
          </cell>
          <cell r="J361" t="str">
            <v>Rupees Nil</v>
          </cell>
        </row>
        <row r="362">
          <cell r="A362" t="str">
            <v>/0</v>
          </cell>
          <cell r="B362">
            <v>0</v>
          </cell>
          <cell r="J362" t="str">
            <v>Rupees Nil</v>
          </cell>
        </row>
        <row r="363">
          <cell r="A363" t="str">
            <v>/0</v>
          </cell>
          <cell r="B363">
            <v>0</v>
          </cell>
          <cell r="J363" t="str">
            <v>Rupees Nil</v>
          </cell>
        </row>
        <row r="364">
          <cell r="A364" t="str">
            <v>/0</v>
          </cell>
          <cell r="B364">
            <v>0</v>
          </cell>
          <cell r="J364" t="str">
            <v>Rupees Nil</v>
          </cell>
        </row>
        <row r="365">
          <cell r="A365" t="str">
            <v>/0</v>
          </cell>
          <cell r="B365">
            <v>0</v>
          </cell>
          <cell r="J365" t="str">
            <v>Rupees Nil</v>
          </cell>
        </row>
        <row r="366">
          <cell r="A366" t="str">
            <v>/0</v>
          </cell>
          <cell r="B366">
            <v>0</v>
          </cell>
          <cell r="J366" t="str">
            <v>Rupees Nil</v>
          </cell>
        </row>
        <row r="367">
          <cell r="A367" t="str">
            <v>/0</v>
          </cell>
          <cell r="B367">
            <v>0</v>
          </cell>
          <cell r="J367" t="str">
            <v>Rupees Nil</v>
          </cell>
        </row>
        <row r="368">
          <cell r="A368" t="str">
            <v>/0</v>
          </cell>
          <cell r="B368">
            <v>0</v>
          </cell>
          <cell r="J368" t="str">
            <v>Rupees Nil</v>
          </cell>
        </row>
        <row r="369">
          <cell r="A369" t="str">
            <v>/0</v>
          </cell>
          <cell r="B369">
            <v>0</v>
          </cell>
          <cell r="J369" t="str">
            <v>Rupees Nil</v>
          </cell>
        </row>
        <row r="370">
          <cell r="A370" t="str">
            <v>/0</v>
          </cell>
          <cell r="B370">
            <v>0</v>
          </cell>
          <cell r="J370" t="str">
            <v>Rupees Nil</v>
          </cell>
        </row>
        <row r="371">
          <cell r="A371" t="str">
            <v>/0</v>
          </cell>
          <cell r="B371">
            <v>0</v>
          </cell>
          <cell r="J371" t="str">
            <v>Rupees Nil</v>
          </cell>
        </row>
        <row r="372">
          <cell r="A372" t="str">
            <v>/0</v>
          </cell>
          <cell r="B372">
            <v>0</v>
          </cell>
          <cell r="J372" t="str">
            <v>Rupees Nil</v>
          </cell>
        </row>
        <row r="373">
          <cell r="A373" t="str">
            <v>/0</v>
          </cell>
          <cell r="B373">
            <v>0</v>
          </cell>
          <cell r="J373" t="str">
            <v>Rupees Nil</v>
          </cell>
        </row>
        <row r="374">
          <cell r="A374" t="str">
            <v>/0</v>
          </cell>
          <cell r="B374">
            <v>0</v>
          </cell>
          <cell r="J374" t="str">
            <v>Rupees Nil</v>
          </cell>
        </row>
        <row r="375">
          <cell r="A375" t="str">
            <v>/0</v>
          </cell>
          <cell r="B375">
            <v>0</v>
          </cell>
          <cell r="J375" t="str">
            <v>Rupees Nil</v>
          </cell>
        </row>
        <row r="376">
          <cell r="A376" t="str">
            <v>/0</v>
          </cell>
          <cell r="B376">
            <v>0</v>
          </cell>
          <cell r="J376" t="str">
            <v>Rupees Nil</v>
          </cell>
        </row>
        <row r="377">
          <cell r="A377" t="str">
            <v>/0</v>
          </cell>
          <cell r="B377">
            <v>0</v>
          </cell>
          <cell r="J377" t="str">
            <v>Rupees Nil</v>
          </cell>
        </row>
        <row r="378">
          <cell r="A378" t="str">
            <v>/0</v>
          </cell>
          <cell r="B378">
            <v>0</v>
          </cell>
          <cell r="J378" t="str">
            <v>Rupees Nil</v>
          </cell>
        </row>
        <row r="379">
          <cell r="A379" t="str">
            <v>/0</v>
          </cell>
          <cell r="B379">
            <v>0</v>
          </cell>
          <cell r="J379" t="str">
            <v>Rupees Nil</v>
          </cell>
        </row>
        <row r="380">
          <cell r="A380" t="str">
            <v>/0</v>
          </cell>
          <cell r="B380">
            <v>0</v>
          </cell>
          <cell r="J380" t="str">
            <v>Rupees Nil</v>
          </cell>
        </row>
        <row r="381">
          <cell r="A381" t="str">
            <v>/0</v>
          </cell>
          <cell r="B381">
            <v>0</v>
          </cell>
          <cell r="J381" t="str">
            <v>Rupees Nil</v>
          </cell>
        </row>
        <row r="382">
          <cell r="A382" t="str">
            <v>/0</v>
          </cell>
          <cell r="B382">
            <v>0</v>
          </cell>
          <cell r="J382" t="str">
            <v>Rupees Nil</v>
          </cell>
        </row>
        <row r="383">
          <cell r="A383" t="str">
            <v>/0</v>
          </cell>
          <cell r="B383">
            <v>0</v>
          </cell>
          <cell r="J383" t="str">
            <v>Rupees Nil</v>
          </cell>
        </row>
        <row r="384">
          <cell r="A384" t="str">
            <v>/0</v>
          </cell>
          <cell r="B384">
            <v>0</v>
          </cell>
          <cell r="J384" t="str">
            <v>Rupees Nil</v>
          </cell>
        </row>
        <row r="385">
          <cell r="A385" t="str">
            <v>/0</v>
          </cell>
          <cell r="B385">
            <v>0</v>
          </cell>
          <cell r="J385" t="str">
            <v>Rupees Nil</v>
          </cell>
        </row>
        <row r="386">
          <cell r="A386" t="str">
            <v>/0</v>
          </cell>
          <cell r="B386">
            <v>0</v>
          </cell>
          <cell r="J386" t="str">
            <v>Rupees Nil</v>
          </cell>
        </row>
        <row r="387">
          <cell r="A387" t="str">
            <v>/0</v>
          </cell>
          <cell r="B387">
            <v>0</v>
          </cell>
          <cell r="J387" t="str">
            <v>Rupees Nil</v>
          </cell>
        </row>
        <row r="388">
          <cell r="A388" t="str">
            <v>/0</v>
          </cell>
          <cell r="B388">
            <v>0</v>
          </cell>
          <cell r="J388" t="str">
            <v>Rupees Nil</v>
          </cell>
        </row>
        <row r="389">
          <cell r="A389" t="str">
            <v>/0</v>
          </cell>
          <cell r="B389">
            <v>0</v>
          </cell>
          <cell r="J389" t="str">
            <v>Rupees Nil</v>
          </cell>
        </row>
        <row r="390">
          <cell r="A390" t="str">
            <v>/0</v>
          </cell>
          <cell r="B390">
            <v>0</v>
          </cell>
          <cell r="J390" t="str">
            <v>Rupees Nil</v>
          </cell>
        </row>
        <row r="391">
          <cell r="A391" t="str">
            <v>/0</v>
          </cell>
          <cell r="B391">
            <v>0</v>
          </cell>
          <cell r="J391" t="str">
            <v>Rupees Nil</v>
          </cell>
        </row>
        <row r="392">
          <cell r="A392" t="str">
            <v>/0</v>
          </cell>
          <cell r="B392">
            <v>0</v>
          </cell>
          <cell r="J392" t="str">
            <v>Rupees Nil</v>
          </cell>
        </row>
        <row r="393">
          <cell r="A393" t="str">
            <v>/0</v>
          </cell>
          <cell r="B393">
            <v>0</v>
          </cell>
          <cell r="J393" t="str">
            <v>Rupees Nil</v>
          </cell>
        </row>
        <row r="394">
          <cell r="A394" t="str">
            <v>/0</v>
          </cell>
          <cell r="B394">
            <v>0</v>
          </cell>
          <cell r="J394" t="str">
            <v>Rupees Nil</v>
          </cell>
        </row>
        <row r="395">
          <cell r="A395" t="str">
            <v>/0</v>
          </cell>
          <cell r="B395">
            <v>0</v>
          </cell>
          <cell r="J395" t="str">
            <v>Rupees Nil</v>
          </cell>
        </row>
        <row r="396">
          <cell r="A396" t="str">
            <v>/0</v>
          </cell>
          <cell r="B396">
            <v>0</v>
          </cell>
          <cell r="J396" t="str">
            <v>Rupees Nil</v>
          </cell>
        </row>
        <row r="397">
          <cell r="A397" t="str">
            <v>/0</v>
          </cell>
          <cell r="B397">
            <v>0</v>
          </cell>
          <cell r="J397" t="str">
            <v>Rupees Nil</v>
          </cell>
        </row>
        <row r="398">
          <cell r="A398" t="str">
            <v>/0</v>
          </cell>
          <cell r="B398">
            <v>0</v>
          </cell>
          <cell r="J398" t="str">
            <v>Rupees Nil</v>
          </cell>
        </row>
        <row r="399">
          <cell r="A399" t="str">
            <v>/0</v>
          </cell>
          <cell r="B399">
            <v>0</v>
          </cell>
          <cell r="J399" t="str">
            <v>Rupees Nil</v>
          </cell>
        </row>
        <row r="400">
          <cell r="A400" t="str">
            <v>/0</v>
          </cell>
          <cell r="B400">
            <v>0</v>
          </cell>
          <cell r="J400" t="str">
            <v>Rupees Nil</v>
          </cell>
        </row>
        <row r="401">
          <cell r="A401" t="str">
            <v>/0</v>
          </cell>
          <cell r="B401">
            <v>0</v>
          </cell>
          <cell r="J401" t="str">
            <v>Rupees Nil</v>
          </cell>
        </row>
        <row r="402">
          <cell r="A402" t="str">
            <v>/0</v>
          </cell>
          <cell r="B402">
            <v>0</v>
          </cell>
          <cell r="J402" t="str">
            <v>Rupees Nil</v>
          </cell>
        </row>
        <row r="403">
          <cell r="A403" t="str">
            <v>/0</v>
          </cell>
          <cell r="B403">
            <v>0</v>
          </cell>
          <cell r="J403" t="str">
            <v>Rupees Nil</v>
          </cell>
        </row>
        <row r="404">
          <cell r="A404" t="str">
            <v>/0</v>
          </cell>
          <cell r="B404">
            <v>0</v>
          </cell>
          <cell r="J404" t="str">
            <v>Rupees Nil</v>
          </cell>
        </row>
        <row r="405">
          <cell r="A405" t="str">
            <v>/0</v>
          </cell>
          <cell r="B405">
            <v>0</v>
          </cell>
          <cell r="J405" t="str">
            <v>Rupees Nil</v>
          </cell>
        </row>
        <row r="406">
          <cell r="A406" t="str">
            <v>/0</v>
          </cell>
          <cell r="B406">
            <v>0</v>
          </cell>
          <cell r="J406" t="str">
            <v>Rupees Nil</v>
          </cell>
        </row>
        <row r="407">
          <cell r="A407" t="str">
            <v>/0</v>
          </cell>
          <cell r="B407">
            <v>0</v>
          </cell>
          <cell r="J407" t="str">
            <v>Rupees Nil</v>
          </cell>
        </row>
        <row r="408">
          <cell r="A408" t="str">
            <v>/0</v>
          </cell>
          <cell r="B408">
            <v>0</v>
          </cell>
          <cell r="J408" t="str">
            <v>Rupees Nil</v>
          </cell>
        </row>
        <row r="409">
          <cell r="A409" t="str">
            <v>/0</v>
          </cell>
          <cell r="B409">
            <v>0</v>
          </cell>
          <cell r="J409" t="str">
            <v>Rupees Nil</v>
          </cell>
        </row>
        <row r="410">
          <cell r="A410" t="str">
            <v>/0</v>
          </cell>
          <cell r="B410">
            <v>0</v>
          </cell>
          <cell r="J410" t="str">
            <v>Rupees Nil</v>
          </cell>
        </row>
        <row r="411">
          <cell r="A411" t="str">
            <v>/0</v>
          </cell>
          <cell r="B411">
            <v>0</v>
          </cell>
          <cell r="J411" t="str">
            <v>Rupees Nil</v>
          </cell>
        </row>
        <row r="412">
          <cell r="A412" t="str">
            <v>/0</v>
          </cell>
          <cell r="B412">
            <v>0</v>
          </cell>
          <cell r="J412" t="str">
            <v>Rupees Nil</v>
          </cell>
        </row>
        <row r="413">
          <cell r="A413" t="str">
            <v>/0</v>
          </cell>
          <cell r="B413">
            <v>0</v>
          </cell>
          <cell r="J413" t="str">
            <v>Rupees Nil</v>
          </cell>
        </row>
        <row r="414">
          <cell r="A414" t="str">
            <v>/0</v>
          </cell>
          <cell r="B414">
            <v>0</v>
          </cell>
          <cell r="J414" t="str">
            <v>Rupees Nil</v>
          </cell>
        </row>
        <row r="415">
          <cell r="A415" t="str">
            <v>/0</v>
          </cell>
          <cell r="B415">
            <v>0</v>
          </cell>
          <cell r="J415" t="str">
            <v>Rupees Nil</v>
          </cell>
        </row>
        <row r="416">
          <cell r="A416" t="str">
            <v>/0</v>
          </cell>
          <cell r="B416">
            <v>0</v>
          </cell>
          <cell r="J416" t="str">
            <v>Rupees Nil</v>
          </cell>
        </row>
        <row r="417">
          <cell r="A417" t="str">
            <v>/0</v>
          </cell>
          <cell r="B417">
            <v>0</v>
          </cell>
          <cell r="J417" t="str">
            <v>Rupees Nil</v>
          </cell>
        </row>
        <row r="418">
          <cell r="A418" t="str">
            <v>/0</v>
          </cell>
          <cell r="B418">
            <v>0</v>
          </cell>
          <cell r="J418" t="str">
            <v>Rupees Nil</v>
          </cell>
        </row>
        <row r="419">
          <cell r="A419" t="str">
            <v>/0</v>
          </cell>
          <cell r="B419">
            <v>0</v>
          </cell>
          <cell r="J419" t="str">
            <v>Rupees Nil</v>
          </cell>
        </row>
        <row r="420">
          <cell r="A420" t="str">
            <v>/0</v>
          </cell>
          <cell r="B420">
            <v>0</v>
          </cell>
          <cell r="J420" t="str">
            <v>Rupees Nil</v>
          </cell>
        </row>
        <row r="421">
          <cell r="A421" t="str">
            <v>/0</v>
          </cell>
          <cell r="B421">
            <v>0</v>
          </cell>
          <cell r="J421" t="str">
            <v>Rupees Nil</v>
          </cell>
        </row>
        <row r="422">
          <cell r="A422" t="str">
            <v>/0</v>
          </cell>
          <cell r="B422">
            <v>0</v>
          </cell>
          <cell r="J422" t="str">
            <v>Rupees Nil</v>
          </cell>
        </row>
        <row r="423">
          <cell r="A423" t="str">
            <v>/0</v>
          </cell>
          <cell r="B423">
            <v>0</v>
          </cell>
          <cell r="J423" t="str">
            <v>Rupees Nil</v>
          </cell>
        </row>
        <row r="424">
          <cell r="A424" t="str">
            <v>/0</v>
          </cell>
          <cell r="B424">
            <v>0</v>
          </cell>
          <cell r="J424" t="str">
            <v>Rupees Nil</v>
          </cell>
        </row>
        <row r="425">
          <cell r="A425" t="str">
            <v>/0</v>
          </cell>
          <cell r="B425">
            <v>0</v>
          </cell>
          <cell r="J425" t="str">
            <v>Rupees Nil</v>
          </cell>
        </row>
        <row r="426">
          <cell r="A426" t="str">
            <v>/0</v>
          </cell>
          <cell r="B426">
            <v>0</v>
          </cell>
          <cell r="J426" t="str">
            <v>Rupees Nil</v>
          </cell>
        </row>
        <row r="427">
          <cell r="A427" t="str">
            <v>/0</v>
          </cell>
          <cell r="B427">
            <v>0</v>
          </cell>
          <cell r="J427" t="str">
            <v>Rupees Nil</v>
          </cell>
        </row>
        <row r="428">
          <cell r="A428" t="str">
            <v>/0</v>
          </cell>
          <cell r="B428">
            <v>0</v>
          </cell>
          <cell r="J428" t="str">
            <v>Rupees Nil</v>
          </cell>
        </row>
        <row r="429">
          <cell r="A429" t="str">
            <v>/0</v>
          </cell>
          <cell r="B429">
            <v>0</v>
          </cell>
          <cell r="J429" t="str">
            <v>Rupees Nil</v>
          </cell>
        </row>
        <row r="430">
          <cell r="A430" t="str">
            <v>/0</v>
          </cell>
          <cell r="B430">
            <v>0</v>
          </cell>
          <cell r="J430" t="str">
            <v>Rupees Nil</v>
          </cell>
        </row>
        <row r="431">
          <cell r="A431" t="str">
            <v>/0</v>
          </cell>
          <cell r="B431">
            <v>0</v>
          </cell>
          <cell r="J431" t="str">
            <v>Rupees Nil</v>
          </cell>
        </row>
        <row r="432">
          <cell r="A432" t="str">
            <v>/0</v>
          </cell>
          <cell r="B432">
            <v>0</v>
          </cell>
          <cell r="J432" t="str">
            <v>Rupees Nil</v>
          </cell>
        </row>
        <row r="433">
          <cell r="A433" t="str">
            <v>/0</v>
          </cell>
          <cell r="B433">
            <v>0</v>
          </cell>
          <cell r="J433" t="str">
            <v>Rupees Nil</v>
          </cell>
        </row>
        <row r="434">
          <cell r="A434" t="str">
            <v>/0</v>
          </cell>
          <cell r="B434">
            <v>0</v>
          </cell>
          <cell r="J434" t="str">
            <v>Rupees Nil</v>
          </cell>
        </row>
        <row r="435">
          <cell r="A435" t="str">
            <v>/0</v>
          </cell>
          <cell r="B435">
            <v>0</v>
          </cell>
          <cell r="J435" t="str">
            <v>Rupees Nil</v>
          </cell>
        </row>
        <row r="436">
          <cell r="A436" t="str">
            <v>/0</v>
          </cell>
          <cell r="B436">
            <v>0</v>
          </cell>
          <cell r="J436" t="str">
            <v>Rupees Nil</v>
          </cell>
        </row>
        <row r="437">
          <cell r="A437" t="str">
            <v>/0</v>
          </cell>
          <cell r="B437">
            <v>0</v>
          </cell>
          <cell r="J437" t="str">
            <v>Rupees Nil</v>
          </cell>
        </row>
        <row r="438">
          <cell r="A438" t="str">
            <v>/0</v>
          </cell>
          <cell r="B438">
            <v>0</v>
          </cell>
          <cell r="J438" t="str">
            <v>Rupees Nil</v>
          </cell>
        </row>
        <row r="439">
          <cell r="A439" t="str">
            <v>/0</v>
          </cell>
          <cell r="B439">
            <v>0</v>
          </cell>
          <cell r="J439" t="str">
            <v>Rupees Nil</v>
          </cell>
        </row>
        <row r="440">
          <cell r="A440" t="str">
            <v>/0</v>
          </cell>
          <cell r="B440">
            <v>0</v>
          </cell>
          <cell r="J440" t="str">
            <v>Rupees Nil</v>
          </cell>
        </row>
        <row r="441">
          <cell r="A441" t="str">
            <v>/0</v>
          </cell>
          <cell r="B441">
            <v>0</v>
          </cell>
          <cell r="J441" t="str">
            <v>Rupees Nil</v>
          </cell>
        </row>
        <row r="442">
          <cell r="A442" t="str">
            <v>/0</v>
          </cell>
          <cell r="B442">
            <v>0</v>
          </cell>
          <cell r="J442" t="str">
            <v>Rupees Nil</v>
          </cell>
        </row>
        <row r="443">
          <cell r="A443" t="str">
            <v>/0</v>
          </cell>
          <cell r="B443">
            <v>0</v>
          </cell>
          <cell r="J443" t="str">
            <v>Rupees Nil</v>
          </cell>
        </row>
        <row r="444">
          <cell r="A444" t="str">
            <v>/0</v>
          </cell>
          <cell r="B444">
            <v>0</v>
          </cell>
          <cell r="J444" t="str">
            <v>Rupees Nil</v>
          </cell>
        </row>
        <row r="445">
          <cell r="A445" t="str">
            <v>/0</v>
          </cell>
          <cell r="B445">
            <v>0</v>
          </cell>
          <cell r="J445" t="str">
            <v>Rupees Nil</v>
          </cell>
        </row>
        <row r="446">
          <cell r="A446" t="str">
            <v>/0</v>
          </cell>
          <cell r="B446">
            <v>0</v>
          </cell>
          <cell r="J446" t="str">
            <v>Rupees Nil</v>
          </cell>
        </row>
        <row r="447">
          <cell r="A447" t="str">
            <v>/0</v>
          </cell>
          <cell r="B447">
            <v>0</v>
          </cell>
          <cell r="J447" t="str">
            <v>Rupees Nil</v>
          </cell>
        </row>
        <row r="448">
          <cell r="A448" t="str">
            <v>/0</v>
          </cell>
          <cell r="B448">
            <v>0</v>
          </cell>
          <cell r="J448" t="str">
            <v>Rupees Nil</v>
          </cell>
        </row>
        <row r="449">
          <cell r="A449" t="str">
            <v>/0</v>
          </cell>
          <cell r="B449">
            <v>0</v>
          </cell>
          <cell r="J449" t="str">
            <v>Rupees Nil</v>
          </cell>
        </row>
        <row r="450">
          <cell r="A450" t="str">
            <v>/0</v>
          </cell>
          <cell r="B450">
            <v>0</v>
          </cell>
          <cell r="J450" t="str">
            <v>Rupees Nil</v>
          </cell>
        </row>
        <row r="451">
          <cell r="A451" t="str">
            <v>/0</v>
          </cell>
          <cell r="B451">
            <v>0</v>
          </cell>
          <cell r="J451" t="str">
            <v>Rupees Nil</v>
          </cell>
        </row>
        <row r="452">
          <cell r="A452" t="str">
            <v>/0</v>
          </cell>
          <cell r="B452">
            <v>0</v>
          </cell>
          <cell r="J452" t="str">
            <v>Rupees Nil</v>
          </cell>
        </row>
        <row r="453">
          <cell r="A453" t="str">
            <v>/0</v>
          </cell>
          <cell r="B453">
            <v>0</v>
          </cell>
          <cell r="J453" t="str">
            <v>Rupees Nil</v>
          </cell>
        </row>
        <row r="454">
          <cell r="A454" t="str">
            <v>/0</v>
          </cell>
          <cell r="B454">
            <v>0</v>
          </cell>
          <cell r="J454" t="str">
            <v>Rupees Nil</v>
          </cell>
        </row>
        <row r="455">
          <cell r="A455" t="str">
            <v>/0</v>
          </cell>
          <cell r="B455">
            <v>0</v>
          </cell>
          <cell r="J455" t="str">
            <v>Rupees Nil</v>
          </cell>
        </row>
        <row r="456">
          <cell r="A456" t="str">
            <v>/0</v>
          </cell>
          <cell r="B456">
            <v>0</v>
          </cell>
          <cell r="J456" t="str">
            <v>Rupees Nil</v>
          </cell>
        </row>
        <row r="457">
          <cell r="A457" t="str">
            <v>/0</v>
          </cell>
          <cell r="B457">
            <v>0</v>
          </cell>
          <cell r="J457" t="str">
            <v>Rupees Nil</v>
          </cell>
        </row>
        <row r="458">
          <cell r="A458" t="str">
            <v>/0</v>
          </cell>
          <cell r="B458">
            <v>0</v>
          </cell>
          <cell r="J458" t="str">
            <v>Rupees Nil</v>
          </cell>
        </row>
        <row r="459">
          <cell r="A459" t="str">
            <v>/0</v>
          </cell>
          <cell r="B459">
            <v>0</v>
          </cell>
          <cell r="J459" t="str">
            <v>Rupees Nil</v>
          </cell>
        </row>
        <row r="460">
          <cell r="A460" t="str">
            <v>/0</v>
          </cell>
          <cell r="B460">
            <v>0</v>
          </cell>
          <cell r="J460" t="str">
            <v>Rupees Nil</v>
          </cell>
        </row>
        <row r="461">
          <cell r="A461" t="str">
            <v>/0</v>
          </cell>
          <cell r="B461">
            <v>0</v>
          </cell>
          <cell r="J461" t="str">
            <v>Rupees Nil</v>
          </cell>
        </row>
        <row r="462">
          <cell r="A462" t="str">
            <v>/0</v>
          </cell>
          <cell r="B462">
            <v>0</v>
          </cell>
          <cell r="J462" t="str">
            <v>Rupees Nil</v>
          </cell>
        </row>
        <row r="463">
          <cell r="A463" t="str">
            <v>/0</v>
          </cell>
          <cell r="B463">
            <v>0</v>
          </cell>
          <cell r="J463" t="str">
            <v>Rupees Nil</v>
          </cell>
        </row>
        <row r="464">
          <cell r="A464" t="str">
            <v>/0</v>
          </cell>
          <cell r="B464">
            <v>0</v>
          </cell>
          <cell r="J464" t="str">
            <v>Rupees Nil</v>
          </cell>
        </row>
        <row r="465">
          <cell r="A465" t="str">
            <v>/0</v>
          </cell>
          <cell r="B465">
            <v>0</v>
          </cell>
          <cell r="J465" t="str">
            <v>Rupees Nil</v>
          </cell>
        </row>
        <row r="466">
          <cell r="A466" t="str">
            <v>/0</v>
          </cell>
          <cell r="B466">
            <v>0</v>
          </cell>
          <cell r="J466" t="str">
            <v>Rupees Nil</v>
          </cell>
        </row>
        <row r="467">
          <cell r="A467" t="str">
            <v>/0</v>
          </cell>
          <cell r="B467">
            <v>0</v>
          </cell>
          <cell r="J467" t="str">
            <v>Rupees Nil</v>
          </cell>
        </row>
        <row r="468">
          <cell r="A468" t="str">
            <v>/0</v>
          </cell>
          <cell r="B468">
            <v>0</v>
          </cell>
          <cell r="J468" t="str">
            <v>Rupees Nil</v>
          </cell>
        </row>
        <row r="469">
          <cell r="A469" t="str">
            <v>/0</v>
          </cell>
          <cell r="B469">
            <v>0</v>
          </cell>
          <cell r="J469" t="str">
            <v>Rupees Nil</v>
          </cell>
        </row>
        <row r="470">
          <cell r="A470" t="str">
            <v>/0</v>
          </cell>
          <cell r="B470">
            <v>0</v>
          </cell>
          <cell r="J470" t="str">
            <v>Rupees Nil</v>
          </cell>
        </row>
        <row r="471">
          <cell r="A471" t="str">
            <v>/0</v>
          </cell>
          <cell r="B471">
            <v>0</v>
          </cell>
          <cell r="J471" t="str">
            <v>Rupees Nil</v>
          </cell>
        </row>
        <row r="472">
          <cell r="A472" t="str">
            <v>/0</v>
          </cell>
          <cell r="B472">
            <v>0</v>
          </cell>
          <cell r="J472" t="str">
            <v>Rupees Nil</v>
          </cell>
        </row>
        <row r="473">
          <cell r="A473" t="str">
            <v>/0</v>
          </cell>
          <cell r="B473">
            <v>0</v>
          </cell>
          <cell r="J473" t="str">
            <v>Rupees Nil</v>
          </cell>
        </row>
        <row r="474">
          <cell r="A474" t="str">
            <v>/0</v>
          </cell>
          <cell r="B474">
            <v>0</v>
          </cell>
          <cell r="J474" t="str">
            <v>Rupees Nil</v>
          </cell>
        </row>
        <row r="475">
          <cell r="A475" t="str">
            <v>/0</v>
          </cell>
          <cell r="B475">
            <v>0</v>
          </cell>
          <cell r="J475" t="str">
            <v>Rupees Nil</v>
          </cell>
        </row>
        <row r="476">
          <cell r="A476" t="str">
            <v>/0</v>
          </cell>
          <cell r="B476">
            <v>0</v>
          </cell>
          <cell r="J476" t="str">
            <v>Rupees Nil</v>
          </cell>
        </row>
        <row r="477">
          <cell r="A477" t="str">
            <v>/0</v>
          </cell>
          <cell r="B477">
            <v>0</v>
          </cell>
          <cell r="J477" t="str">
            <v>Rupees Nil</v>
          </cell>
        </row>
        <row r="478">
          <cell r="A478" t="str">
            <v>/0</v>
          </cell>
          <cell r="B478">
            <v>0</v>
          </cell>
          <cell r="J478" t="str">
            <v>Rupees Nil</v>
          </cell>
        </row>
        <row r="479">
          <cell r="A479" t="str">
            <v>/0</v>
          </cell>
          <cell r="B479">
            <v>0</v>
          </cell>
          <cell r="J479" t="str">
            <v>Rupees Nil</v>
          </cell>
        </row>
        <row r="480">
          <cell r="A480" t="str">
            <v>/0</v>
          </cell>
          <cell r="B480">
            <v>0</v>
          </cell>
          <cell r="J480" t="str">
            <v>Rupees Nil</v>
          </cell>
        </row>
        <row r="481">
          <cell r="A481" t="str">
            <v>/0</v>
          </cell>
          <cell r="B481">
            <v>0</v>
          </cell>
          <cell r="J481" t="str">
            <v>Rupees Nil</v>
          </cell>
        </row>
        <row r="482">
          <cell r="A482" t="str">
            <v>/0</v>
          </cell>
          <cell r="B482">
            <v>0</v>
          </cell>
          <cell r="J482" t="str">
            <v>Rupees Nil</v>
          </cell>
        </row>
        <row r="483">
          <cell r="A483" t="str">
            <v>/0</v>
          </cell>
          <cell r="B483">
            <v>0</v>
          </cell>
          <cell r="J483" t="str">
            <v>Rupees Nil</v>
          </cell>
        </row>
        <row r="484">
          <cell r="A484" t="str">
            <v>/0</v>
          </cell>
          <cell r="B484">
            <v>0</v>
          </cell>
          <cell r="J484" t="str">
            <v>Rupees Nil</v>
          </cell>
        </row>
        <row r="485">
          <cell r="A485" t="str">
            <v>/0</v>
          </cell>
          <cell r="B485">
            <v>0</v>
          </cell>
          <cell r="J485" t="str">
            <v>Rupees Nil</v>
          </cell>
        </row>
        <row r="486">
          <cell r="A486" t="str">
            <v>/0</v>
          </cell>
          <cell r="B486">
            <v>0</v>
          </cell>
          <cell r="J486" t="str">
            <v>Rupees Nil</v>
          </cell>
        </row>
        <row r="487">
          <cell r="A487" t="str">
            <v>/0</v>
          </cell>
          <cell r="B487">
            <v>0</v>
          </cell>
          <cell r="J487" t="str">
            <v>Rupees Nil</v>
          </cell>
        </row>
        <row r="488">
          <cell r="A488" t="str">
            <v>/0</v>
          </cell>
          <cell r="B488">
            <v>0</v>
          </cell>
          <cell r="J488" t="str">
            <v>Rupees Nil</v>
          </cell>
        </row>
        <row r="489">
          <cell r="A489" t="str">
            <v>/0</v>
          </cell>
          <cell r="B489">
            <v>0</v>
          </cell>
          <cell r="J489" t="str">
            <v>Rupees Nil</v>
          </cell>
        </row>
        <row r="490">
          <cell r="A490" t="str">
            <v>/0</v>
          </cell>
          <cell r="B490">
            <v>0</v>
          </cell>
          <cell r="J490" t="str">
            <v>Rupees Nil</v>
          </cell>
        </row>
        <row r="491">
          <cell r="A491" t="str">
            <v>/0</v>
          </cell>
          <cell r="B491">
            <v>0</v>
          </cell>
          <cell r="J491" t="str">
            <v>Rupees Nil</v>
          </cell>
        </row>
        <row r="492">
          <cell r="A492" t="str">
            <v>/0</v>
          </cell>
          <cell r="B492">
            <v>0</v>
          </cell>
          <cell r="J492" t="str">
            <v>Rupees Nil</v>
          </cell>
        </row>
        <row r="493">
          <cell r="A493" t="str">
            <v>/0</v>
          </cell>
          <cell r="B493">
            <v>0</v>
          </cell>
          <cell r="J493" t="str">
            <v>Rupees Nil</v>
          </cell>
        </row>
        <row r="494">
          <cell r="A494" t="str">
            <v>/0</v>
          </cell>
          <cell r="B494">
            <v>0</v>
          </cell>
          <cell r="J494" t="str">
            <v>Rupees Nil</v>
          </cell>
        </row>
        <row r="495">
          <cell r="A495" t="str">
            <v>/0</v>
          </cell>
          <cell r="B495">
            <v>0</v>
          </cell>
          <cell r="J495" t="str">
            <v>Rupees Nil</v>
          </cell>
        </row>
        <row r="496">
          <cell r="A496" t="str">
            <v>/0</v>
          </cell>
          <cell r="B496">
            <v>0</v>
          </cell>
          <cell r="J496" t="str">
            <v>Rupees Nil</v>
          </cell>
        </row>
        <row r="497">
          <cell r="A497" t="str">
            <v>/0</v>
          </cell>
          <cell r="B497">
            <v>0</v>
          </cell>
          <cell r="J497" t="str">
            <v>Rupees Nil</v>
          </cell>
        </row>
        <row r="498">
          <cell r="A498" t="str">
            <v>/0</v>
          </cell>
          <cell r="B498">
            <v>0</v>
          </cell>
          <cell r="J498" t="str">
            <v>Rupees Nil</v>
          </cell>
        </row>
        <row r="499">
          <cell r="A499" t="str">
            <v>/0</v>
          </cell>
          <cell r="B499">
            <v>0</v>
          </cell>
          <cell r="J499" t="str">
            <v>Rupees Nil</v>
          </cell>
        </row>
        <row r="500">
          <cell r="A500" t="str">
            <v>/0</v>
          </cell>
          <cell r="B500">
            <v>0</v>
          </cell>
          <cell r="J500" t="str">
            <v>Rupees Nil</v>
          </cell>
        </row>
        <row r="501">
          <cell r="A501" t="str">
            <v>/0</v>
          </cell>
          <cell r="B501">
            <v>0</v>
          </cell>
          <cell r="J501" t="str">
            <v>Rupees Nil</v>
          </cell>
        </row>
        <row r="502">
          <cell r="A502" t="str">
            <v>/0</v>
          </cell>
          <cell r="B502">
            <v>0</v>
          </cell>
          <cell r="J502" t="str">
            <v>Rupees Nil</v>
          </cell>
        </row>
        <row r="503">
          <cell r="A503" t="str">
            <v>/0</v>
          </cell>
          <cell r="B503">
            <v>0</v>
          </cell>
          <cell r="J503" t="str">
            <v>Rupees Nil</v>
          </cell>
        </row>
        <row r="504">
          <cell r="A504" t="str">
            <v>/0</v>
          </cell>
          <cell r="B504">
            <v>0</v>
          </cell>
          <cell r="J504" t="str">
            <v>Rupees Nil</v>
          </cell>
        </row>
        <row r="505">
          <cell r="A505" t="str">
            <v>/0</v>
          </cell>
          <cell r="B505">
            <v>0</v>
          </cell>
          <cell r="J505" t="str">
            <v>Rupees Nil</v>
          </cell>
        </row>
        <row r="506">
          <cell r="A506" t="str">
            <v>/0</v>
          </cell>
          <cell r="B506">
            <v>0</v>
          </cell>
          <cell r="J506" t="str">
            <v>Rupees Nil</v>
          </cell>
        </row>
        <row r="507">
          <cell r="A507" t="str">
            <v>/0</v>
          </cell>
          <cell r="B507">
            <v>0</v>
          </cell>
          <cell r="J507" t="str">
            <v>Rupees Nil</v>
          </cell>
        </row>
        <row r="508">
          <cell r="A508" t="str">
            <v>/0</v>
          </cell>
          <cell r="B508">
            <v>0</v>
          </cell>
          <cell r="J508" t="str">
            <v>Rupees Nil</v>
          </cell>
        </row>
        <row r="509">
          <cell r="A509" t="str">
            <v>/0</v>
          </cell>
          <cell r="B509">
            <v>0</v>
          </cell>
          <cell r="J509" t="str">
            <v>Rupees Nil</v>
          </cell>
        </row>
        <row r="510">
          <cell r="A510" t="str">
            <v>/0</v>
          </cell>
          <cell r="B510">
            <v>0</v>
          </cell>
          <cell r="J510" t="str">
            <v>Rupees Nil</v>
          </cell>
        </row>
        <row r="511">
          <cell r="A511" t="str">
            <v>/0</v>
          </cell>
          <cell r="B511">
            <v>0</v>
          </cell>
          <cell r="J511" t="str">
            <v>Rupees Nil</v>
          </cell>
        </row>
        <row r="512">
          <cell r="A512" t="str">
            <v>/0</v>
          </cell>
          <cell r="B512">
            <v>0</v>
          </cell>
          <cell r="J512" t="str">
            <v>Rupees Nil</v>
          </cell>
        </row>
        <row r="513">
          <cell r="A513" t="str">
            <v>/0</v>
          </cell>
          <cell r="B513">
            <v>0</v>
          </cell>
          <cell r="J513" t="str">
            <v>Rupees Nil</v>
          </cell>
        </row>
        <row r="514">
          <cell r="A514" t="str">
            <v>/0</v>
          </cell>
          <cell r="B514">
            <v>0</v>
          </cell>
          <cell r="J514" t="str">
            <v>Rupees Nil</v>
          </cell>
        </row>
        <row r="515">
          <cell r="A515" t="str">
            <v>/0</v>
          </cell>
          <cell r="B515">
            <v>0</v>
          </cell>
          <cell r="J515" t="str">
            <v>Rupees Nil</v>
          </cell>
        </row>
        <row r="516">
          <cell r="A516" t="str">
            <v>/0</v>
          </cell>
          <cell r="B516">
            <v>0</v>
          </cell>
          <cell r="J516" t="str">
            <v>Rupees Nil</v>
          </cell>
        </row>
        <row r="517">
          <cell r="A517" t="str">
            <v>/0</v>
          </cell>
          <cell r="B517">
            <v>0</v>
          </cell>
          <cell r="J517" t="str">
            <v>Rupees Nil</v>
          </cell>
        </row>
        <row r="518">
          <cell r="A518" t="str">
            <v>/0</v>
          </cell>
          <cell r="B518">
            <v>0</v>
          </cell>
          <cell r="J518" t="str">
            <v>Rupees Nil</v>
          </cell>
        </row>
        <row r="519">
          <cell r="A519" t="str">
            <v>/0</v>
          </cell>
          <cell r="B519">
            <v>0</v>
          </cell>
          <cell r="J519" t="str">
            <v>Rupees Nil</v>
          </cell>
        </row>
        <row r="520">
          <cell r="A520" t="str">
            <v>/0</v>
          </cell>
          <cell r="B520">
            <v>0</v>
          </cell>
          <cell r="J520" t="str">
            <v>Rupees Nil</v>
          </cell>
        </row>
        <row r="521">
          <cell r="A521" t="str">
            <v>/0</v>
          </cell>
          <cell r="B521">
            <v>0</v>
          </cell>
          <cell r="J521" t="str">
            <v>Rupees Nil</v>
          </cell>
        </row>
        <row r="522">
          <cell r="A522" t="str">
            <v>/0</v>
          </cell>
          <cell r="B522">
            <v>0</v>
          </cell>
          <cell r="J522" t="str">
            <v>Rupees Nil</v>
          </cell>
        </row>
        <row r="523">
          <cell r="A523" t="str">
            <v>/0</v>
          </cell>
          <cell r="B523">
            <v>0</v>
          </cell>
          <cell r="J523" t="str">
            <v>Rupees Nil</v>
          </cell>
        </row>
        <row r="524">
          <cell r="A524" t="str">
            <v>/0</v>
          </cell>
          <cell r="B524">
            <v>0</v>
          </cell>
          <cell r="J524" t="str">
            <v>Rupees Nil</v>
          </cell>
        </row>
        <row r="525">
          <cell r="A525" t="str">
            <v>/0</v>
          </cell>
          <cell r="B525">
            <v>0</v>
          </cell>
          <cell r="J525" t="str">
            <v>Rupees Nil</v>
          </cell>
        </row>
        <row r="526">
          <cell r="A526" t="str">
            <v>/0</v>
          </cell>
          <cell r="B526">
            <v>0</v>
          </cell>
          <cell r="J526" t="str">
            <v>Rupees Nil</v>
          </cell>
        </row>
        <row r="527">
          <cell r="A527" t="str">
            <v>/0</v>
          </cell>
          <cell r="B527">
            <v>0</v>
          </cell>
          <cell r="J527" t="str">
            <v>Rupees Nil</v>
          </cell>
        </row>
        <row r="528">
          <cell r="A528" t="str">
            <v>/0</v>
          </cell>
          <cell r="B528">
            <v>0</v>
          </cell>
          <cell r="J528" t="str">
            <v>Rupees Nil</v>
          </cell>
        </row>
        <row r="529">
          <cell r="A529" t="str">
            <v>/0</v>
          </cell>
          <cell r="B529">
            <v>0</v>
          </cell>
          <cell r="J529" t="str">
            <v>Rupees Nil</v>
          </cell>
        </row>
        <row r="530">
          <cell r="A530" t="str">
            <v>/0</v>
          </cell>
          <cell r="B530">
            <v>0</v>
          </cell>
          <cell r="J530" t="str">
            <v>Rupees Nil</v>
          </cell>
        </row>
        <row r="531">
          <cell r="A531" t="str">
            <v>/0</v>
          </cell>
          <cell r="B531">
            <v>0</v>
          </cell>
          <cell r="J531" t="str">
            <v>Rupees Nil</v>
          </cell>
        </row>
        <row r="532">
          <cell r="A532" t="str">
            <v>/0</v>
          </cell>
          <cell r="B532">
            <v>0</v>
          </cell>
          <cell r="J532" t="str">
            <v>Rupees Nil</v>
          </cell>
        </row>
        <row r="533">
          <cell r="A533" t="str">
            <v>/0</v>
          </cell>
          <cell r="B533">
            <v>0</v>
          </cell>
          <cell r="J533" t="str">
            <v>Rupees Nil</v>
          </cell>
        </row>
        <row r="534">
          <cell r="A534" t="str">
            <v>/0</v>
          </cell>
          <cell r="B534">
            <v>0</v>
          </cell>
          <cell r="J534" t="str">
            <v>Rupees Nil</v>
          </cell>
        </row>
        <row r="535">
          <cell r="A535" t="str">
            <v>/0</v>
          </cell>
          <cell r="B535">
            <v>0</v>
          </cell>
          <cell r="J535" t="str">
            <v>Rupees Nil</v>
          </cell>
        </row>
        <row r="536">
          <cell r="A536" t="str">
            <v>/0</v>
          </cell>
          <cell r="B536">
            <v>0</v>
          </cell>
          <cell r="J536" t="str">
            <v>Rupees Nil</v>
          </cell>
        </row>
        <row r="537">
          <cell r="A537" t="str">
            <v>/0</v>
          </cell>
          <cell r="B537">
            <v>0</v>
          </cell>
          <cell r="J537" t="str">
            <v>Rupees Nil</v>
          </cell>
        </row>
        <row r="538">
          <cell r="A538" t="str">
            <v>/0</v>
          </cell>
          <cell r="B538">
            <v>0</v>
          </cell>
          <cell r="J538" t="str">
            <v>Rupees Nil</v>
          </cell>
        </row>
        <row r="539">
          <cell r="A539" t="str">
            <v>/0</v>
          </cell>
          <cell r="B539">
            <v>0</v>
          </cell>
          <cell r="J539" t="str">
            <v>Rupees Nil</v>
          </cell>
        </row>
        <row r="540">
          <cell r="A540" t="str">
            <v>/0</v>
          </cell>
          <cell r="B540">
            <v>0</v>
          </cell>
          <cell r="J540" t="str">
            <v>Rupees Nil</v>
          </cell>
        </row>
        <row r="541">
          <cell r="A541" t="str">
            <v>/0</v>
          </cell>
          <cell r="B541">
            <v>0</v>
          </cell>
          <cell r="J541" t="str">
            <v>Rupees Nil</v>
          </cell>
        </row>
        <row r="542">
          <cell r="A542" t="str">
            <v>/0</v>
          </cell>
          <cell r="B542">
            <v>0</v>
          </cell>
          <cell r="J542" t="str">
            <v>Rupees Nil</v>
          </cell>
        </row>
        <row r="543">
          <cell r="A543" t="str">
            <v>/0</v>
          </cell>
          <cell r="B543">
            <v>0</v>
          </cell>
          <cell r="J543" t="str">
            <v>Rupees Nil</v>
          </cell>
        </row>
        <row r="544">
          <cell r="A544" t="str">
            <v>/0</v>
          </cell>
          <cell r="B544">
            <v>0</v>
          </cell>
          <cell r="J544" t="str">
            <v>Rupees Nil</v>
          </cell>
        </row>
        <row r="545">
          <cell r="A545" t="str">
            <v>/0</v>
          </cell>
          <cell r="B545">
            <v>0</v>
          </cell>
          <cell r="J545" t="str">
            <v>Rupees Nil</v>
          </cell>
        </row>
        <row r="546">
          <cell r="A546" t="str">
            <v>/0</v>
          </cell>
          <cell r="B546">
            <v>0</v>
          </cell>
          <cell r="J546" t="str">
            <v>Rupees Nil</v>
          </cell>
        </row>
        <row r="547">
          <cell r="A547" t="str">
            <v>/0</v>
          </cell>
          <cell r="B547">
            <v>0</v>
          </cell>
          <cell r="J547" t="str">
            <v>Rupees Nil</v>
          </cell>
        </row>
        <row r="548">
          <cell r="A548" t="str">
            <v>/0</v>
          </cell>
          <cell r="B548">
            <v>0</v>
          </cell>
          <cell r="J548" t="str">
            <v>Rupees Nil</v>
          </cell>
        </row>
        <row r="549">
          <cell r="A549" t="str">
            <v>/0</v>
          </cell>
          <cell r="B549">
            <v>0</v>
          </cell>
          <cell r="J549" t="str">
            <v>Rupees Nil</v>
          </cell>
        </row>
        <row r="550">
          <cell r="A550" t="str">
            <v>/0</v>
          </cell>
          <cell r="B550">
            <v>0</v>
          </cell>
          <cell r="J550" t="str">
            <v>Rupees Nil</v>
          </cell>
        </row>
        <row r="551">
          <cell r="A551" t="str">
            <v>/0</v>
          </cell>
          <cell r="B551">
            <v>0</v>
          </cell>
          <cell r="J551" t="str">
            <v>Rupees Nil</v>
          </cell>
        </row>
        <row r="552">
          <cell r="A552" t="str">
            <v>/0</v>
          </cell>
          <cell r="B552">
            <v>0</v>
          </cell>
          <cell r="J552" t="str">
            <v>Rupees Nil</v>
          </cell>
        </row>
        <row r="553">
          <cell r="A553" t="str">
            <v>/0</v>
          </cell>
          <cell r="B553">
            <v>0</v>
          </cell>
          <cell r="J553" t="str">
            <v>Rupees Nil</v>
          </cell>
        </row>
        <row r="554">
          <cell r="A554" t="str">
            <v>/0</v>
          </cell>
          <cell r="B554">
            <v>0</v>
          </cell>
          <cell r="J554" t="str">
            <v>Rupees Nil</v>
          </cell>
        </row>
        <row r="555">
          <cell r="A555" t="str">
            <v>/0</v>
          </cell>
          <cell r="B555">
            <v>0</v>
          </cell>
          <cell r="J555" t="str">
            <v>Rupees Nil</v>
          </cell>
        </row>
        <row r="556">
          <cell r="A556" t="str">
            <v>/0</v>
          </cell>
          <cell r="B556">
            <v>0</v>
          </cell>
          <cell r="J556" t="str">
            <v>Rupees Nil</v>
          </cell>
        </row>
        <row r="557">
          <cell r="A557" t="str">
            <v>/0</v>
          </cell>
          <cell r="B557">
            <v>0</v>
          </cell>
          <cell r="J557" t="str">
            <v>Rupees Nil</v>
          </cell>
        </row>
        <row r="558">
          <cell r="A558" t="str">
            <v>/0</v>
          </cell>
          <cell r="B558">
            <v>0</v>
          </cell>
          <cell r="J558" t="str">
            <v>Rupees Nil</v>
          </cell>
        </row>
        <row r="559">
          <cell r="A559" t="str">
            <v>/0</v>
          </cell>
          <cell r="B559">
            <v>0</v>
          </cell>
          <cell r="J559" t="str">
            <v>Rupees Nil</v>
          </cell>
        </row>
        <row r="560">
          <cell r="A560" t="str">
            <v>/0</v>
          </cell>
          <cell r="B560">
            <v>0</v>
          </cell>
          <cell r="J560" t="str">
            <v>Rupees Nil</v>
          </cell>
        </row>
        <row r="561">
          <cell r="A561" t="str">
            <v>/0</v>
          </cell>
          <cell r="B561">
            <v>0</v>
          </cell>
          <cell r="J561" t="str">
            <v>Rupees Nil</v>
          </cell>
        </row>
        <row r="562">
          <cell r="A562" t="str">
            <v>/0</v>
          </cell>
          <cell r="B562">
            <v>0</v>
          </cell>
          <cell r="J562" t="str">
            <v>Rupees Nil</v>
          </cell>
        </row>
        <row r="563">
          <cell r="A563" t="str">
            <v>/0</v>
          </cell>
          <cell r="B563">
            <v>0</v>
          </cell>
          <cell r="J563" t="str">
            <v>Rupees Nil</v>
          </cell>
        </row>
        <row r="564">
          <cell r="A564" t="str">
            <v>/0</v>
          </cell>
          <cell r="B564">
            <v>0</v>
          </cell>
          <cell r="J564" t="str">
            <v>Rupees Nil</v>
          </cell>
        </row>
        <row r="565">
          <cell r="A565" t="str">
            <v>/0</v>
          </cell>
          <cell r="B565">
            <v>0</v>
          </cell>
          <cell r="J565" t="str">
            <v>Rupees Nil</v>
          </cell>
        </row>
        <row r="566">
          <cell r="A566" t="str">
            <v>/0</v>
          </cell>
          <cell r="B566">
            <v>0</v>
          </cell>
          <cell r="J566" t="str">
            <v>Rupees Nil</v>
          </cell>
        </row>
        <row r="567">
          <cell r="A567" t="str">
            <v>/0</v>
          </cell>
          <cell r="B567">
            <v>0</v>
          </cell>
          <cell r="J567" t="str">
            <v>Rupees Nil</v>
          </cell>
        </row>
        <row r="568">
          <cell r="A568" t="str">
            <v>/0</v>
          </cell>
          <cell r="B568">
            <v>0</v>
          </cell>
          <cell r="J568" t="str">
            <v>Rupees Nil</v>
          </cell>
        </row>
        <row r="569">
          <cell r="A569" t="str">
            <v>/0</v>
          </cell>
          <cell r="B569">
            <v>0</v>
          </cell>
          <cell r="J569" t="str">
            <v>Rupees Nil</v>
          </cell>
        </row>
        <row r="570">
          <cell r="A570" t="str">
            <v>/0</v>
          </cell>
          <cell r="B570">
            <v>0</v>
          </cell>
          <cell r="J570" t="str">
            <v>Rupees Nil</v>
          </cell>
        </row>
        <row r="571">
          <cell r="A571" t="str">
            <v>/0</v>
          </cell>
          <cell r="B571">
            <v>0</v>
          </cell>
          <cell r="J571" t="str">
            <v>Rupees Nil</v>
          </cell>
        </row>
        <row r="572">
          <cell r="A572" t="str">
            <v>/0</v>
          </cell>
          <cell r="B572">
            <v>0</v>
          </cell>
          <cell r="J572" t="str">
            <v>Rupees Nil</v>
          </cell>
        </row>
        <row r="573">
          <cell r="A573" t="str">
            <v>/0</v>
          </cell>
          <cell r="B573">
            <v>0</v>
          </cell>
          <cell r="J573" t="str">
            <v>Rupees Nil</v>
          </cell>
        </row>
        <row r="574">
          <cell r="A574" t="str">
            <v>/0</v>
          </cell>
          <cell r="B574">
            <v>0</v>
          </cell>
          <cell r="J574" t="str">
            <v>Rupees Nil</v>
          </cell>
        </row>
        <row r="575">
          <cell r="A575" t="str">
            <v>/0</v>
          </cell>
          <cell r="B575">
            <v>0</v>
          </cell>
          <cell r="J575" t="str">
            <v>Rupees Nil</v>
          </cell>
        </row>
        <row r="576">
          <cell r="A576" t="str">
            <v>/0</v>
          </cell>
          <cell r="B576">
            <v>0</v>
          </cell>
          <cell r="J576" t="str">
            <v>Rupees Nil</v>
          </cell>
        </row>
        <row r="577">
          <cell r="A577" t="str">
            <v>/0</v>
          </cell>
          <cell r="B577">
            <v>0</v>
          </cell>
          <cell r="J577" t="str">
            <v>Rupees Nil</v>
          </cell>
        </row>
        <row r="578">
          <cell r="A578" t="str">
            <v>/0</v>
          </cell>
          <cell r="B578">
            <v>0</v>
          </cell>
          <cell r="J578" t="str">
            <v>Rupees Nil</v>
          </cell>
        </row>
        <row r="579">
          <cell r="A579" t="str">
            <v>/0</v>
          </cell>
          <cell r="B579">
            <v>0</v>
          </cell>
          <cell r="J579" t="str">
            <v>Rupees Nil</v>
          </cell>
        </row>
        <row r="580">
          <cell r="A580" t="str">
            <v>/0</v>
          </cell>
          <cell r="B580">
            <v>0</v>
          </cell>
          <cell r="J580" t="str">
            <v>Rupees Nil</v>
          </cell>
        </row>
        <row r="581">
          <cell r="A581" t="str">
            <v>/0</v>
          </cell>
          <cell r="B581">
            <v>0</v>
          </cell>
          <cell r="J581" t="str">
            <v>Rupees Nil</v>
          </cell>
        </row>
        <row r="582">
          <cell r="A582" t="str">
            <v>/0</v>
          </cell>
          <cell r="B582">
            <v>0</v>
          </cell>
          <cell r="J582" t="str">
            <v>Rupees Nil</v>
          </cell>
        </row>
        <row r="583">
          <cell r="A583" t="str">
            <v>/0</v>
          </cell>
          <cell r="B583">
            <v>0</v>
          </cell>
          <cell r="J583" t="str">
            <v>Rupees Nil</v>
          </cell>
        </row>
        <row r="584">
          <cell r="A584" t="str">
            <v>/0</v>
          </cell>
          <cell r="B584">
            <v>0</v>
          </cell>
          <cell r="J584" t="str">
            <v>Rupees Nil</v>
          </cell>
        </row>
        <row r="585">
          <cell r="A585" t="str">
            <v>/0</v>
          </cell>
          <cell r="B585">
            <v>0</v>
          </cell>
          <cell r="J585" t="str">
            <v>Rupees Nil</v>
          </cell>
        </row>
        <row r="586">
          <cell r="A586" t="str">
            <v>/0</v>
          </cell>
          <cell r="B586">
            <v>0</v>
          </cell>
          <cell r="J586" t="str">
            <v>Rupees Nil</v>
          </cell>
        </row>
        <row r="587">
          <cell r="A587" t="str">
            <v>/0</v>
          </cell>
          <cell r="B587">
            <v>0</v>
          </cell>
          <cell r="J587" t="str">
            <v>Rupees Nil</v>
          </cell>
        </row>
        <row r="588">
          <cell r="A588" t="str">
            <v>/0</v>
          </cell>
          <cell r="B588">
            <v>0</v>
          </cell>
          <cell r="J588" t="str">
            <v>Rupees Nil</v>
          </cell>
        </row>
        <row r="589">
          <cell r="A589" t="str">
            <v>/0</v>
          </cell>
          <cell r="B589">
            <v>0</v>
          </cell>
          <cell r="J589" t="str">
            <v>Rupees Nil</v>
          </cell>
        </row>
        <row r="590">
          <cell r="A590" t="str">
            <v>/0</v>
          </cell>
          <cell r="B590">
            <v>0</v>
          </cell>
          <cell r="J590" t="str">
            <v>Rupees Nil</v>
          </cell>
        </row>
        <row r="591">
          <cell r="A591" t="str">
            <v>/0</v>
          </cell>
          <cell r="B591">
            <v>0</v>
          </cell>
          <cell r="J591" t="str">
            <v>Rupees Nil</v>
          </cell>
        </row>
        <row r="592">
          <cell r="A592" t="str">
            <v>/0</v>
          </cell>
          <cell r="B592">
            <v>0</v>
          </cell>
          <cell r="J592" t="str">
            <v>Rupees Nil</v>
          </cell>
        </row>
        <row r="593">
          <cell r="A593" t="str">
            <v>/0</v>
          </cell>
          <cell r="B593">
            <v>0</v>
          </cell>
          <cell r="J593" t="str">
            <v>Rupees Nil</v>
          </cell>
        </row>
        <row r="594">
          <cell r="A594" t="str">
            <v>/0</v>
          </cell>
          <cell r="B594">
            <v>0</v>
          </cell>
          <cell r="J594" t="str">
            <v>Rupees Nil</v>
          </cell>
        </row>
        <row r="595">
          <cell r="A595" t="str">
            <v>/0</v>
          </cell>
          <cell r="B595">
            <v>0</v>
          </cell>
          <cell r="J595" t="str">
            <v>Rupees Nil</v>
          </cell>
        </row>
        <row r="596">
          <cell r="A596" t="str">
            <v>/0</v>
          </cell>
          <cell r="B596">
            <v>0</v>
          </cell>
          <cell r="J596" t="str">
            <v>Rupees Nil</v>
          </cell>
        </row>
        <row r="597">
          <cell r="A597" t="str">
            <v>/0</v>
          </cell>
          <cell r="B597">
            <v>0</v>
          </cell>
          <cell r="J597" t="str">
            <v>Rupees Nil</v>
          </cell>
        </row>
        <row r="598">
          <cell r="A598" t="str">
            <v>/0</v>
          </cell>
          <cell r="B598">
            <v>0</v>
          </cell>
          <cell r="J598" t="str">
            <v>Rupees Nil</v>
          </cell>
        </row>
        <row r="599">
          <cell r="A599" t="str">
            <v>/0</v>
          </cell>
          <cell r="B599">
            <v>0</v>
          </cell>
          <cell r="J599" t="str">
            <v>Rupees Nil</v>
          </cell>
        </row>
        <row r="600">
          <cell r="A600" t="str">
            <v>/0</v>
          </cell>
          <cell r="B600">
            <v>0</v>
          </cell>
          <cell r="J600" t="str">
            <v>Rupees Nil</v>
          </cell>
        </row>
        <row r="601">
          <cell r="A601" t="str">
            <v>/0</v>
          </cell>
          <cell r="B601">
            <v>0</v>
          </cell>
          <cell r="J601" t="str">
            <v>Rupees Nil</v>
          </cell>
        </row>
        <row r="602">
          <cell r="A602" t="str">
            <v>/0</v>
          </cell>
          <cell r="B602">
            <v>0</v>
          </cell>
          <cell r="J602" t="str">
            <v>Rupees Nil</v>
          </cell>
        </row>
        <row r="603">
          <cell r="A603" t="str">
            <v>/0</v>
          </cell>
          <cell r="B603">
            <v>0</v>
          </cell>
          <cell r="J603" t="str">
            <v>Rupees Nil</v>
          </cell>
        </row>
        <row r="604">
          <cell r="A604" t="str">
            <v>/0</v>
          </cell>
          <cell r="B604">
            <v>0</v>
          </cell>
          <cell r="J604" t="str">
            <v>Rupees Nil</v>
          </cell>
        </row>
        <row r="605">
          <cell r="A605" t="str">
            <v>/0</v>
          </cell>
          <cell r="B605">
            <v>0</v>
          </cell>
          <cell r="J605" t="str">
            <v>Rupees Nil</v>
          </cell>
        </row>
        <row r="606">
          <cell r="A606" t="str">
            <v>/0</v>
          </cell>
          <cell r="B606">
            <v>0</v>
          </cell>
          <cell r="J606" t="str">
            <v>Rupees Nil</v>
          </cell>
        </row>
        <row r="607">
          <cell r="A607" t="str">
            <v>/0</v>
          </cell>
          <cell r="B607">
            <v>0</v>
          </cell>
          <cell r="J607" t="str">
            <v>Rupees Nil</v>
          </cell>
        </row>
        <row r="608">
          <cell r="A608" t="str">
            <v>/0</v>
          </cell>
          <cell r="B608">
            <v>0</v>
          </cell>
          <cell r="J608" t="str">
            <v>Rupees Nil</v>
          </cell>
        </row>
        <row r="609">
          <cell r="A609" t="str">
            <v>/0</v>
          </cell>
          <cell r="B609">
            <v>0</v>
          </cell>
          <cell r="J609" t="str">
            <v>Rupees Nil</v>
          </cell>
        </row>
        <row r="610">
          <cell r="A610" t="str">
            <v>/0</v>
          </cell>
          <cell r="B610">
            <v>0</v>
          </cell>
          <cell r="J610" t="str">
            <v>Rupees Nil</v>
          </cell>
        </row>
        <row r="611">
          <cell r="A611" t="str">
            <v>/0</v>
          </cell>
          <cell r="B611">
            <v>0</v>
          </cell>
          <cell r="J611" t="str">
            <v>Rupees Nil</v>
          </cell>
        </row>
        <row r="612">
          <cell r="A612" t="str">
            <v>/0</v>
          </cell>
          <cell r="B612">
            <v>0</v>
          </cell>
          <cell r="J612" t="str">
            <v>Rupees Nil</v>
          </cell>
        </row>
        <row r="613">
          <cell r="A613" t="str">
            <v>/0</v>
          </cell>
          <cell r="B613">
            <v>0</v>
          </cell>
          <cell r="J613" t="str">
            <v>Rupees Nil</v>
          </cell>
        </row>
        <row r="614">
          <cell r="A614" t="str">
            <v>/0</v>
          </cell>
          <cell r="B614">
            <v>0</v>
          </cell>
          <cell r="J614" t="str">
            <v>Rupees Nil</v>
          </cell>
        </row>
        <row r="615">
          <cell r="A615" t="str">
            <v>/0</v>
          </cell>
          <cell r="B615">
            <v>0</v>
          </cell>
          <cell r="J615" t="str">
            <v>Rupees Nil</v>
          </cell>
        </row>
        <row r="616">
          <cell r="A616" t="str">
            <v>/0</v>
          </cell>
          <cell r="B616">
            <v>0</v>
          </cell>
          <cell r="J616" t="str">
            <v>Rupees Nil</v>
          </cell>
        </row>
        <row r="617">
          <cell r="A617" t="str">
            <v>/0</v>
          </cell>
          <cell r="B617">
            <v>0</v>
          </cell>
          <cell r="J617" t="str">
            <v>Rupees Nil</v>
          </cell>
        </row>
        <row r="618">
          <cell r="A618" t="str">
            <v>/0</v>
          </cell>
          <cell r="B618">
            <v>0</v>
          </cell>
          <cell r="J618" t="str">
            <v>Rupees Nil</v>
          </cell>
        </row>
        <row r="619">
          <cell r="A619" t="str">
            <v>/0</v>
          </cell>
          <cell r="B619">
            <v>0</v>
          </cell>
          <cell r="J619" t="str">
            <v>Rupees Nil</v>
          </cell>
        </row>
        <row r="620">
          <cell r="A620" t="str">
            <v>/0</v>
          </cell>
          <cell r="B620">
            <v>0</v>
          </cell>
          <cell r="J620" t="str">
            <v>Rupees Nil</v>
          </cell>
        </row>
        <row r="621">
          <cell r="A621" t="str">
            <v>/0</v>
          </cell>
          <cell r="B621">
            <v>0</v>
          </cell>
          <cell r="J621" t="str">
            <v>Rupees Nil</v>
          </cell>
        </row>
        <row r="622">
          <cell r="A622" t="str">
            <v>/0</v>
          </cell>
          <cell r="B622">
            <v>0</v>
          </cell>
          <cell r="J622" t="str">
            <v>Rupees Nil</v>
          </cell>
        </row>
        <row r="623">
          <cell r="A623" t="str">
            <v>/0</v>
          </cell>
          <cell r="B623">
            <v>0</v>
          </cell>
          <cell r="J623" t="str">
            <v>Rupees Nil</v>
          </cell>
        </row>
        <row r="624">
          <cell r="A624" t="str">
            <v>/0</v>
          </cell>
          <cell r="B624">
            <v>0</v>
          </cell>
          <cell r="J624" t="str">
            <v>Rupees Nil</v>
          </cell>
        </row>
        <row r="625">
          <cell r="A625" t="str">
            <v>/0</v>
          </cell>
          <cell r="B625">
            <v>0</v>
          </cell>
          <cell r="J625" t="str">
            <v>Rupees Nil</v>
          </cell>
        </row>
        <row r="626">
          <cell r="A626" t="str">
            <v>/0</v>
          </cell>
          <cell r="B626">
            <v>0</v>
          </cell>
          <cell r="J626" t="str">
            <v>Rupees Nil</v>
          </cell>
        </row>
        <row r="627">
          <cell r="A627" t="str">
            <v>/0</v>
          </cell>
          <cell r="B627">
            <v>0</v>
          </cell>
          <cell r="J627" t="str">
            <v>Rupees Nil</v>
          </cell>
        </row>
        <row r="628">
          <cell r="A628" t="str">
            <v>/0</v>
          </cell>
          <cell r="B628">
            <v>0</v>
          </cell>
          <cell r="J628" t="str">
            <v>Rupees Nil</v>
          </cell>
        </row>
        <row r="629">
          <cell r="A629" t="str">
            <v>/0</v>
          </cell>
          <cell r="B629">
            <v>0</v>
          </cell>
          <cell r="J629" t="str">
            <v>Rupees Nil</v>
          </cell>
        </row>
        <row r="630">
          <cell r="A630" t="str">
            <v>/0</v>
          </cell>
          <cell r="B630">
            <v>0</v>
          </cell>
          <cell r="J630" t="str">
            <v>Rupees Nil</v>
          </cell>
        </row>
        <row r="631">
          <cell r="A631" t="str">
            <v>/0</v>
          </cell>
          <cell r="B631">
            <v>0</v>
          </cell>
          <cell r="J631" t="str">
            <v>Rupees Nil</v>
          </cell>
        </row>
        <row r="632">
          <cell r="A632" t="str">
            <v>/0</v>
          </cell>
          <cell r="B632">
            <v>0</v>
          </cell>
          <cell r="J632" t="str">
            <v>Rupees Nil</v>
          </cell>
        </row>
        <row r="633">
          <cell r="A633" t="str">
            <v>/0</v>
          </cell>
          <cell r="B633">
            <v>0</v>
          </cell>
          <cell r="J633" t="str">
            <v>Rupees Nil</v>
          </cell>
        </row>
        <row r="634">
          <cell r="A634" t="str">
            <v>/0</v>
          </cell>
          <cell r="B634">
            <v>0</v>
          </cell>
          <cell r="J634" t="str">
            <v>Rupees Nil</v>
          </cell>
        </row>
        <row r="635">
          <cell r="A635" t="str">
            <v>/0</v>
          </cell>
          <cell r="B635">
            <v>0</v>
          </cell>
          <cell r="J635" t="str">
            <v>Rupees Nil</v>
          </cell>
        </row>
        <row r="636">
          <cell r="A636" t="str">
            <v>/0</v>
          </cell>
          <cell r="B636">
            <v>0</v>
          </cell>
          <cell r="J636" t="str">
            <v>Rupees Nil</v>
          </cell>
        </row>
        <row r="637">
          <cell r="A637" t="str">
            <v>/0</v>
          </cell>
          <cell r="B637">
            <v>0</v>
          </cell>
          <cell r="J637" t="str">
            <v>Rupees Nil</v>
          </cell>
        </row>
        <row r="638">
          <cell r="A638" t="str">
            <v>/0</v>
          </cell>
          <cell r="B638">
            <v>0</v>
          </cell>
          <cell r="J638" t="str">
            <v>Rupees Nil</v>
          </cell>
        </row>
        <row r="639">
          <cell r="A639" t="str">
            <v>/0</v>
          </cell>
          <cell r="B639">
            <v>0</v>
          </cell>
          <cell r="J639" t="str">
            <v>Rupees Nil</v>
          </cell>
        </row>
        <row r="640">
          <cell r="A640" t="str">
            <v>/0</v>
          </cell>
          <cell r="B640">
            <v>0</v>
          </cell>
          <cell r="J640" t="str">
            <v>Rupees Nil</v>
          </cell>
        </row>
        <row r="641">
          <cell r="A641" t="str">
            <v>/0</v>
          </cell>
          <cell r="B641">
            <v>0</v>
          </cell>
          <cell r="J641" t="str">
            <v>Rupees Nil</v>
          </cell>
        </row>
        <row r="642">
          <cell r="A642" t="str">
            <v>/0</v>
          </cell>
          <cell r="B642">
            <v>0</v>
          </cell>
          <cell r="J642" t="str">
            <v>Rupees Nil</v>
          </cell>
        </row>
        <row r="643">
          <cell r="A643" t="str">
            <v>/0</v>
          </cell>
          <cell r="B643">
            <v>0</v>
          </cell>
          <cell r="J643" t="str">
            <v>Rupees Nil</v>
          </cell>
        </row>
        <row r="644">
          <cell r="A644" t="str">
            <v>/0</v>
          </cell>
          <cell r="B644">
            <v>0</v>
          </cell>
          <cell r="J644" t="str">
            <v>Rupees Nil</v>
          </cell>
        </row>
        <row r="645">
          <cell r="A645" t="str">
            <v>/0</v>
          </cell>
          <cell r="B645">
            <v>0</v>
          </cell>
          <cell r="J645" t="str">
            <v>Rupees Nil</v>
          </cell>
        </row>
        <row r="646">
          <cell r="A646" t="str">
            <v>/0</v>
          </cell>
          <cell r="B646">
            <v>0</v>
          </cell>
          <cell r="J646" t="str">
            <v>Rupees Nil</v>
          </cell>
        </row>
        <row r="647">
          <cell r="A647" t="str">
            <v>/0</v>
          </cell>
          <cell r="B647">
            <v>0</v>
          </cell>
          <cell r="J647" t="str">
            <v>Rupees Nil</v>
          </cell>
        </row>
        <row r="648">
          <cell r="A648" t="str">
            <v>/0</v>
          </cell>
          <cell r="B648">
            <v>0</v>
          </cell>
          <cell r="J648" t="str">
            <v>Rupees Nil</v>
          </cell>
        </row>
        <row r="649">
          <cell r="A649" t="str">
            <v>/0</v>
          </cell>
          <cell r="B649">
            <v>0</v>
          </cell>
          <cell r="J649" t="str">
            <v>Rupees Nil</v>
          </cell>
        </row>
        <row r="650">
          <cell r="A650" t="str">
            <v>/0</v>
          </cell>
          <cell r="B650">
            <v>0</v>
          </cell>
          <cell r="J650" t="str">
            <v>Rupees Nil</v>
          </cell>
        </row>
        <row r="651">
          <cell r="A651" t="str">
            <v>/0</v>
          </cell>
          <cell r="B651">
            <v>0</v>
          </cell>
          <cell r="J651" t="str">
            <v>Rupees Nil</v>
          </cell>
        </row>
        <row r="652">
          <cell r="A652" t="str">
            <v>/0</v>
          </cell>
          <cell r="B652">
            <v>0</v>
          </cell>
          <cell r="J652" t="str">
            <v>Rupees Nil</v>
          </cell>
        </row>
        <row r="653">
          <cell r="A653" t="str">
            <v>/0</v>
          </cell>
          <cell r="B653">
            <v>0</v>
          </cell>
          <cell r="J653" t="str">
            <v>Rupees Nil</v>
          </cell>
        </row>
        <row r="654">
          <cell r="A654" t="str">
            <v>/0</v>
          </cell>
          <cell r="B654">
            <v>0</v>
          </cell>
          <cell r="J654" t="str">
            <v>Rupees Nil</v>
          </cell>
        </row>
        <row r="655">
          <cell r="A655" t="str">
            <v>/0</v>
          </cell>
          <cell r="B655">
            <v>0</v>
          </cell>
          <cell r="J655" t="str">
            <v>Rupees Nil</v>
          </cell>
        </row>
        <row r="656">
          <cell r="A656" t="str">
            <v>/0</v>
          </cell>
          <cell r="B656">
            <v>0</v>
          </cell>
          <cell r="J656" t="str">
            <v>Rupees Nil</v>
          </cell>
        </row>
        <row r="657">
          <cell r="A657" t="str">
            <v>/0</v>
          </cell>
          <cell r="B657">
            <v>0</v>
          </cell>
          <cell r="J657" t="str">
            <v>Rupees Nil</v>
          </cell>
        </row>
        <row r="658">
          <cell r="A658" t="str">
            <v>/0</v>
          </cell>
          <cell r="B658">
            <v>0</v>
          </cell>
          <cell r="J658" t="str">
            <v>Rupees Nil</v>
          </cell>
        </row>
        <row r="659">
          <cell r="A659" t="str">
            <v>/0</v>
          </cell>
          <cell r="B659">
            <v>0</v>
          </cell>
          <cell r="J659" t="str">
            <v>Rupees Nil</v>
          </cell>
        </row>
        <row r="660">
          <cell r="A660" t="str">
            <v>/0</v>
          </cell>
          <cell r="B660">
            <v>0</v>
          </cell>
          <cell r="J660" t="str">
            <v>Rupees Nil</v>
          </cell>
        </row>
        <row r="661">
          <cell r="A661" t="str">
            <v>/0</v>
          </cell>
          <cell r="B661">
            <v>0</v>
          </cell>
          <cell r="J661" t="str">
            <v>Rupees Nil</v>
          </cell>
        </row>
        <row r="662">
          <cell r="A662" t="str">
            <v>/0</v>
          </cell>
          <cell r="B662">
            <v>0</v>
          </cell>
          <cell r="J662" t="str">
            <v>Rupees Nil</v>
          </cell>
        </row>
        <row r="663">
          <cell r="A663" t="str">
            <v>/0</v>
          </cell>
          <cell r="B663">
            <v>0</v>
          </cell>
          <cell r="J663" t="str">
            <v>Rupees Nil</v>
          </cell>
        </row>
        <row r="664">
          <cell r="A664" t="str">
            <v>/0</v>
          </cell>
          <cell r="B664">
            <v>0</v>
          </cell>
          <cell r="J664" t="str">
            <v>Rupees Nil</v>
          </cell>
        </row>
        <row r="665">
          <cell r="A665" t="str">
            <v>/0</v>
          </cell>
          <cell r="B665">
            <v>0</v>
          </cell>
          <cell r="J665" t="str">
            <v>Rupees Nil</v>
          </cell>
        </row>
        <row r="666">
          <cell r="A666" t="str">
            <v>/0</v>
          </cell>
          <cell r="B666">
            <v>0</v>
          </cell>
          <cell r="J666" t="str">
            <v>Rupees Nil</v>
          </cell>
        </row>
        <row r="667">
          <cell r="A667" t="str">
            <v>/0</v>
          </cell>
          <cell r="B667">
            <v>0</v>
          </cell>
          <cell r="J667" t="str">
            <v>Rupees Nil</v>
          </cell>
        </row>
        <row r="668">
          <cell r="A668" t="str">
            <v>/0</v>
          </cell>
          <cell r="B668">
            <v>0</v>
          </cell>
          <cell r="J668" t="str">
            <v>Rupees Nil</v>
          </cell>
        </row>
        <row r="669">
          <cell r="A669" t="str">
            <v>/0</v>
          </cell>
          <cell r="B669">
            <v>0</v>
          </cell>
          <cell r="J669" t="str">
            <v>Rupees Nil</v>
          </cell>
        </row>
        <row r="670">
          <cell r="A670" t="str">
            <v>/0</v>
          </cell>
          <cell r="B670">
            <v>0</v>
          </cell>
          <cell r="J670" t="str">
            <v>Rupees Nil</v>
          </cell>
        </row>
        <row r="671">
          <cell r="A671" t="str">
            <v>/0</v>
          </cell>
          <cell r="B671">
            <v>0</v>
          </cell>
          <cell r="J671" t="str">
            <v>Rupees Nil</v>
          </cell>
        </row>
        <row r="672">
          <cell r="A672" t="str">
            <v>/0</v>
          </cell>
          <cell r="B672">
            <v>0</v>
          </cell>
          <cell r="J672" t="str">
            <v>Rupees Nil</v>
          </cell>
        </row>
        <row r="673">
          <cell r="A673" t="str">
            <v>/0</v>
          </cell>
          <cell r="B673">
            <v>0</v>
          </cell>
          <cell r="J673" t="str">
            <v>Rupees Nil</v>
          </cell>
        </row>
        <row r="674">
          <cell r="A674" t="str">
            <v>/0</v>
          </cell>
          <cell r="B674">
            <v>0</v>
          </cell>
          <cell r="J674" t="str">
            <v>Rupees Nil</v>
          </cell>
        </row>
        <row r="675">
          <cell r="A675" t="str">
            <v>/0</v>
          </cell>
          <cell r="B675">
            <v>0</v>
          </cell>
          <cell r="J675" t="str">
            <v>Rupees Nil</v>
          </cell>
        </row>
        <row r="676">
          <cell r="A676" t="str">
            <v>/0</v>
          </cell>
          <cell r="B676">
            <v>0</v>
          </cell>
          <cell r="J676" t="str">
            <v>Rupees Nil</v>
          </cell>
        </row>
        <row r="677">
          <cell r="A677" t="str">
            <v>/0</v>
          </cell>
          <cell r="B677">
            <v>0</v>
          </cell>
          <cell r="J677" t="str">
            <v>Rupees Nil</v>
          </cell>
        </row>
        <row r="678">
          <cell r="A678" t="str">
            <v>/0</v>
          </cell>
          <cell r="B678">
            <v>0</v>
          </cell>
          <cell r="J678" t="str">
            <v>Rupees Nil</v>
          </cell>
        </row>
        <row r="679">
          <cell r="A679" t="str">
            <v>/0</v>
          </cell>
          <cell r="B679">
            <v>0</v>
          </cell>
          <cell r="J679" t="str">
            <v>Rupees Nil</v>
          </cell>
        </row>
        <row r="680">
          <cell r="A680" t="str">
            <v>/0</v>
          </cell>
          <cell r="B680">
            <v>0</v>
          </cell>
          <cell r="J680" t="str">
            <v>Rupees Nil</v>
          </cell>
        </row>
        <row r="681">
          <cell r="A681" t="str">
            <v>/0</v>
          </cell>
          <cell r="B681">
            <v>0</v>
          </cell>
          <cell r="J681" t="str">
            <v>Rupees Nil</v>
          </cell>
        </row>
        <row r="682">
          <cell r="A682" t="str">
            <v>/0</v>
          </cell>
          <cell r="B682">
            <v>0</v>
          </cell>
          <cell r="J682" t="str">
            <v>Rupees Nil</v>
          </cell>
        </row>
        <row r="683">
          <cell r="A683" t="str">
            <v>/0</v>
          </cell>
          <cell r="B683">
            <v>0</v>
          </cell>
          <cell r="J683" t="str">
            <v>Rupees Nil</v>
          </cell>
        </row>
        <row r="684">
          <cell r="A684" t="str">
            <v>/0</v>
          </cell>
          <cell r="B684">
            <v>0</v>
          </cell>
          <cell r="J684" t="str">
            <v>Rupees Nil</v>
          </cell>
        </row>
        <row r="685">
          <cell r="A685" t="str">
            <v>/0</v>
          </cell>
          <cell r="B685">
            <v>0</v>
          </cell>
          <cell r="J685" t="str">
            <v>Rupees Nil</v>
          </cell>
        </row>
        <row r="686">
          <cell r="A686" t="str">
            <v>/0</v>
          </cell>
          <cell r="B686">
            <v>0</v>
          </cell>
          <cell r="J686" t="str">
            <v>Rupees Nil</v>
          </cell>
        </row>
        <row r="687">
          <cell r="A687" t="str">
            <v>/0</v>
          </cell>
          <cell r="B687">
            <v>0</v>
          </cell>
          <cell r="J687" t="str">
            <v>Rupees Nil</v>
          </cell>
        </row>
        <row r="688">
          <cell r="A688" t="str">
            <v>/0</v>
          </cell>
          <cell r="B688">
            <v>0</v>
          </cell>
          <cell r="J688" t="str">
            <v>Rupees Nil</v>
          </cell>
        </row>
        <row r="689">
          <cell r="A689" t="str">
            <v>/0</v>
          </cell>
          <cell r="B689">
            <v>0</v>
          </cell>
          <cell r="J689" t="str">
            <v>Rupees Nil</v>
          </cell>
        </row>
        <row r="690">
          <cell r="A690" t="str">
            <v>/0</v>
          </cell>
          <cell r="B690">
            <v>0</v>
          </cell>
          <cell r="J690" t="str">
            <v>Rupees Nil</v>
          </cell>
        </row>
        <row r="691">
          <cell r="A691" t="str">
            <v>/0</v>
          </cell>
          <cell r="B691">
            <v>0</v>
          </cell>
          <cell r="J691" t="str">
            <v>Rupees Nil</v>
          </cell>
        </row>
        <row r="692">
          <cell r="A692" t="str">
            <v>/0</v>
          </cell>
          <cell r="B692">
            <v>0</v>
          </cell>
          <cell r="J692" t="str">
            <v>Rupees Nil</v>
          </cell>
        </row>
        <row r="693">
          <cell r="A693" t="str">
            <v>/0</v>
          </cell>
          <cell r="B693">
            <v>0</v>
          </cell>
          <cell r="J693" t="str">
            <v>Rupees Nil</v>
          </cell>
        </row>
        <row r="694">
          <cell r="A694" t="str">
            <v>/0</v>
          </cell>
          <cell r="B694">
            <v>0</v>
          </cell>
          <cell r="J694" t="str">
            <v>Rupees Nil</v>
          </cell>
        </row>
        <row r="695">
          <cell r="A695" t="str">
            <v>/0</v>
          </cell>
          <cell r="B695">
            <v>0</v>
          </cell>
          <cell r="J695" t="str">
            <v>Rupees Nil</v>
          </cell>
        </row>
        <row r="696">
          <cell r="A696" t="str">
            <v>/0</v>
          </cell>
          <cell r="B696">
            <v>0</v>
          </cell>
          <cell r="J696" t="str">
            <v>Rupees Nil</v>
          </cell>
        </row>
        <row r="697">
          <cell r="A697" t="str">
            <v>/0</v>
          </cell>
          <cell r="B697">
            <v>0</v>
          </cell>
          <cell r="J697" t="str">
            <v>Rupees Nil</v>
          </cell>
        </row>
        <row r="698">
          <cell r="A698" t="str">
            <v>/0</v>
          </cell>
          <cell r="B698">
            <v>0</v>
          </cell>
          <cell r="J698" t="str">
            <v>Rupees Nil</v>
          </cell>
        </row>
        <row r="699">
          <cell r="A699" t="str">
            <v>/0</v>
          </cell>
          <cell r="B699">
            <v>0</v>
          </cell>
          <cell r="J699" t="str">
            <v>Rupees Nil</v>
          </cell>
        </row>
        <row r="700">
          <cell r="A700" t="str">
            <v>/0</v>
          </cell>
          <cell r="B700">
            <v>0</v>
          </cell>
          <cell r="J700" t="str">
            <v>Rupees Nil</v>
          </cell>
        </row>
        <row r="701">
          <cell r="A701" t="str">
            <v>/0</v>
          </cell>
          <cell r="B701">
            <v>0</v>
          </cell>
          <cell r="J701" t="str">
            <v>Rupees Nil</v>
          </cell>
        </row>
        <row r="702">
          <cell r="A702" t="str">
            <v>/0</v>
          </cell>
          <cell r="B702">
            <v>0</v>
          </cell>
          <cell r="J702" t="str">
            <v>Rupees Nil</v>
          </cell>
        </row>
        <row r="703">
          <cell r="A703" t="str">
            <v>/0</v>
          </cell>
          <cell r="B703">
            <v>0</v>
          </cell>
          <cell r="J703" t="str">
            <v>Rupees Nil</v>
          </cell>
        </row>
        <row r="704">
          <cell r="A704" t="str">
            <v>/0</v>
          </cell>
          <cell r="B704">
            <v>0</v>
          </cell>
          <cell r="J704" t="str">
            <v>Rupees Nil</v>
          </cell>
        </row>
        <row r="705">
          <cell r="A705" t="str">
            <v>/0</v>
          </cell>
          <cell r="B705">
            <v>0</v>
          </cell>
          <cell r="J705" t="str">
            <v>Rupees Nil</v>
          </cell>
        </row>
        <row r="706">
          <cell r="A706" t="str">
            <v>/0</v>
          </cell>
          <cell r="B706">
            <v>0</v>
          </cell>
          <cell r="J706" t="str">
            <v>Rupees Nil</v>
          </cell>
        </row>
        <row r="707">
          <cell r="A707" t="str">
            <v>/0</v>
          </cell>
          <cell r="B707">
            <v>0</v>
          </cell>
          <cell r="J707" t="str">
            <v>Rupees Nil</v>
          </cell>
        </row>
        <row r="708">
          <cell r="A708" t="str">
            <v>/0</v>
          </cell>
          <cell r="B708">
            <v>0</v>
          </cell>
          <cell r="J708" t="str">
            <v>Rupees Nil</v>
          </cell>
        </row>
        <row r="709">
          <cell r="A709" t="str">
            <v>/0</v>
          </cell>
          <cell r="B709">
            <v>0</v>
          </cell>
          <cell r="J709" t="str">
            <v>Rupees Nil</v>
          </cell>
        </row>
        <row r="710">
          <cell r="A710" t="str">
            <v>/0</v>
          </cell>
          <cell r="B710">
            <v>0</v>
          </cell>
          <cell r="J710" t="str">
            <v>Rupees Nil</v>
          </cell>
        </row>
        <row r="711">
          <cell r="A711" t="str">
            <v>/0</v>
          </cell>
          <cell r="B711">
            <v>0</v>
          </cell>
          <cell r="J711" t="str">
            <v>Rupees Nil</v>
          </cell>
        </row>
        <row r="712">
          <cell r="A712" t="str">
            <v>/0</v>
          </cell>
          <cell r="B712">
            <v>0</v>
          </cell>
          <cell r="J712" t="str">
            <v>Rupees Nil</v>
          </cell>
        </row>
        <row r="713">
          <cell r="A713" t="str">
            <v>/0</v>
          </cell>
          <cell r="B713">
            <v>0</v>
          </cell>
          <cell r="J713" t="str">
            <v>Rupees Nil</v>
          </cell>
        </row>
        <row r="714">
          <cell r="A714" t="str">
            <v>/0</v>
          </cell>
          <cell r="B714">
            <v>0</v>
          </cell>
          <cell r="J714" t="str">
            <v>Rupees Nil</v>
          </cell>
        </row>
        <row r="715">
          <cell r="A715" t="str">
            <v>/0</v>
          </cell>
          <cell r="B715">
            <v>0</v>
          </cell>
          <cell r="J715" t="str">
            <v>Rupees Nil</v>
          </cell>
        </row>
        <row r="716">
          <cell r="A716" t="str">
            <v>/0</v>
          </cell>
          <cell r="B716">
            <v>0</v>
          </cell>
          <cell r="J716" t="str">
            <v>Rupees Nil</v>
          </cell>
        </row>
        <row r="717">
          <cell r="A717" t="str">
            <v>/0</v>
          </cell>
          <cell r="B717">
            <v>0</v>
          </cell>
          <cell r="J717" t="str">
            <v>Rupees Nil</v>
          </cell>
        </row>
        <row r="718">
          <cell r="A718" t="str">
            <v>/0</v>
          </cell>
          <cell r="B718">
            <v>0</v>
          </cell>
          <cell r="J718" t="str">
            <v>Rupees Nil</v>
          </cell>
        </row>
        <row r="719">
          <cell r="A719" t="str">
            <v>/0</v>
          </cell>
          <cell r="B719">
            <v>0</v>
          </cell>
          <cell r="J719" t="str">
            <v>Rupees Nil</v>
          </cell>
        </row>
        <row r="720">
          <cell r="A720" t="str">
            <v>/0</v>
          </cell>
          <cell r="B720">
            <v>0</v>
          </cell>
          <cell r="J720" t="str">
            <v>Rupees Nil</v>
          </cell>
        </row>
        <row r="721">
          <cell r="A721" t="str">
            <v>/0</v>
          </cell>
          <cell r="B721">
            <v>0</v>
          </cell>
          <cell r="J721" t="str">
            <v>Rupees Nil</v>
          </cell>
        </row>
        <row r="722">
          <cell r="A722" t="str">
            <v>/0</v>
          </cell>
          <cell r="B722">
            <v>0</v>
          </cell>
          <cell r="J722" t="str">
            <v>Rupees Nil</v>
          </cell>
        </row>
        <row r="723">
          <cell r="A723" t="str">
            <v>/0</v>
          </cell>
          <cell r="B723">
            <v>0</v>
          </cell>
          <cell r="J723" t="str">
            <v>Rupees Nil</v>
          </cell>
        </row>
        <row r="724">
          <cell r="A724" t="str">
            <v>/0</v>
          </cell>
          <cell r="B724">
            <v>0</v>
          </cell>
          <cell r="J724" t="str">
            <v>Rupees Nil</v>
          </cell>
        </row>
        <row r="725">
          <cell r="A725" t="str">
            <v>/0</v>
          </cell>
          <cell r="B725">
            <v>0</v>
          </cell>
          <cell r="J725" t="str">
            <v>Rupees Nil</v>
          </cell>
        </row>
        <row r="726">
          <cell r="A726" t="str">
            <v>/0</v>
          </cell>
          <cell r="B726">
            <v>0</v>
          </cell>
          <cell r="J726" t="str">
            <v>Rupees Nil</v>
          </cell>
        </row>
        <row r="727">
          <cell r="A727" t="str">
            <v>/0</v>
          </cell>
          <cell r="B727">
            <v>0</v>
          </cell>
          <cell r="J727" t="str">
            <v>Rupees Nil</v>
          </cell>
        </row>
        <row r="728">
          <cell r="A728" t="str">
            <v>/0</v>
          </cell>
          <cell r="B728">
            <v>0</v>
          </cell>
          <cell r="J728" t="str">
            <v>Rupees Nil</v>
          </cell>
        </row>
        <row r="729">
          <cell r="A729" t="str">
            <v>/0</v>
          </cell>
          <cell r="B729">
            <v>0</v>
          </cell>
          <cell r="J729" t="str">
            <v>Rupees Nil</v>
          </cell>
        </row>
        <row r="730">
          <cell r="A730" t="str">
            <v>/0</v>
          </cell>
          <cell r="B730">
            <v>0</v>
          </cell>
          <cell r="J730" t="str">
            <v>Rupees Nil</v>
          </cell>
        </row>
        <row r="731">
          <cell r="A731" t="str">
            <v>/0</v>
          </cell>
          <cell r="B731">
            <v>0</v>
          </cell>
          <cell r="J731" t="str">
            <v>Rupees Nil</v>
          </cell>
        </row>
        <row r="732">
          <cell r="A732" t="str">
            <v>/0</v>
          </cell>
          <cell r="B732">
            <v>0</v>
          </cell>
          <cell r="J732" t="str">
            <v>Rupees Nil</v>
          </cell>
        </row>
        <row r="733">
          <cell r="A733" t="str">
            <v>/0</v>
          </cell>
          <cell r="B733">
            <v>0</v>
          </cell>
          <cell r="J733" t="str">
            <v>Rupees Nil</v>
          </cell>
        </row>
        <row r="734">
          <cell r="A734" t="str">
            <v>/0</v>
          </cell>
          <cell r="B734">
            <v>0</v>
          </cell>
          <cell r="J734" t="str">
            <v>Rupees Nil</v>
          </cell>
        </row>
        <row r="735">
          <cell r="A735" t="str">
            <v>/0</v>
          </cell>
          <cell r="B735">
            <v>0</v>
          </cell>
          <cell r="J735" t="str">
            <v>Rupees Nil</v>
          </cell>
        </row>
        <row r="736">
          <cell r="A736" t="str">
            <v>/0</v>
          </cell>
          <cell r="B736">
            <v>0</v>
          </cell>
          <cell r="J736" t="str">
            <v>Rupees Nil</v>
          </cell>
        </row>
        <row r="737">
          <cell r="A737" t="str">
            <v>/0</v>
          </cell>
          <cell r="B737">
            <v>0</v>
          </cell>
          <cell r="J737" t="str">
            <v>Rupees Nil</v>
          </cell>
        </row>
        <row r="738">
          <cell r="A738" t="str">
            <v>/0</v>
          </cell>
          <cell r="B738">
            <v>0</v>
          </cell>
          <cell r="J738" t="str">
            <v>Rupees Nil</v>
          </cell>
        </row>
        <row r="739">
          <cell r="A739" t="str">
            <v>/0</v>
          </cell>
          <cell r="B739">
            <v>0</v>
          </cell>
          <cell r="J739" t="str">
            <v>Rupees Nil</v>
          </cell>
        </row>
        <row r="740">
          <cell r="A740" t="str">
            <v>/0</v>
          </cell>
          <cell r="B740">
            <v>0</v>
          </cell>
          <cell r="J740" t="str">
            <v>Rupees Nil</v>
          </cell>
        </row>
        <row r="741">
          <cell r="A741" t="str">
            <v>/0</v>
          </cell>
          <cell r="B741">
            <v>0</v>
          </cell>
          <cell r="J741" t="str">
            <v>Rupees Nil</v>
          </cell>
        </row>
        <row r="742">
          <cell r="A742" t="str">
            <v>/0</v>
          </cell>
          <cell r="B742">
            <v>0</v>
          </cell>
          <cell r="J742" t="str">
            <v>Rupees Nil</v>
          </cell>
        </row>
        <row r="743">
          <cell r="A743" t="str">
            <v>/0</v>
          </cell>
          <cell r="B743">
            <v>0</v>
          </cell>
          <cell r="J743" t="str">
            <v>Rupees Nil</v>
          </cell>
        </row>
        <row r="744">
          <cell r="A744" t="str">
            <v>/0</v>
          </cell>
          <cell r="B744">
            <v>0</v>
          </cell>
          <cell r="J744" t="str">
            <v>Rupees Nil</v>
          </cell>
        </row>
        <row r="745">
          <cell r="A745" t="str">
            <v>/0</v>
          </cell>
          <cell r="B745">
            <v>0</v>
          </cell>
          <cell r="J745" t="str">
            <v>Rupees Nil</v>
          </cell>
        </row>
        <row r="746">
          <cell r="A746" t="str">
            <v>/0</v>
          </cell>
          <cell r="B746">
            <v>0</v>
          </cell>
          <cell r="J746" t="str">
            <v>Rupees Nil</v>
          </cell>
        </row>
        <row r="747">
          <cell r="A747" t="str">
            <v>/0</v>
          </cell>
          <cell r="B747">
            <v>0</v>
          </cell>
          <cell r="J747" t="str">
            <v>Rupees Nil</v>
          </cell>
        </row>
        <row r="748">
          <cell r="A748" t="str">
            <v>/0</v>
          </cell>
          <cell r="B748">
            <v>0</v>
          </cell>
          <cell r="J748" t="str">
            <v>Rupees Nil</v>
          </cell>
        </row>
        <row r="749">
          <cell r="A749" t="str">
            <v>/0</v>
          </cell>
          <cell r="B749">
            <v>0</v>
          </cell>
          <cell r="J749" t="str">
            <v>Rupees Nil</v>
          </cell>
        </row>
        <row r="750">
          <cell r="A750" t="str">
            <v>/0</v>
          </cell>
          <cell r="B750">
            <v>0</v>
          </cell>
          <cell r="J750" t="str">
            <v>Rupees Nil</v>
          </cell>
        </row>
        <row r="751">
          <cell r="A751" t="str">
            <v>/0</v>
          </cell>
          <cell r="B751">
            <v>0</v>
          </cell>
          <cell r="J751" t="str">
            <v>Rupees Nil</v>
          </cell>
        </row>
        <row r="752">
          <cell r="A752" t="str">
            <v>/0</v>
          </cell>
          <cell r="B752">
            <v>0</v>
          </cell>
          <cell r="J752" t="str">
            <v>Rupees Nil</v>
          </cell>
        </row>
        <row r="753">
          <cell r="A753" t="str">
            <v>/0</v>
          </cell>
          <cell r="B753">
            <v>0</v>
          </cell>
          <cell r="J753" t="str">
            <v>Rupees Nil</v>
          </cell>
        </row>
        <row r="754">
          <cell r="A754" t="str">
            <v>/0</v>
          </cell>
          <cell r="B754">
            <v>0</v>
          </cell>
          <cell r="J754" t="str">
            <v>Rupees Nil</v>
          </cell>
        </row>
        <row r="755">
          <cell r="A755" t="str">
            <v>/0</v>
          </cell>
          <cell r="B755">
            <v>0</v>
          </cell>
          <cell r="J755" t="str">
            <v>Rupees Nil</v>
          </cell>
        </row>
        <row r="756">
          <cell r="A756" t="str">
            <v>/0</v>
          </cell>
          <cell r="B756">
            <v>0</v>
          </cell>
          <cell r="J756" t="str">
            <v>Rupees Nil</v>
          </cell>
        </row>
        <row r="757">
          <cell r="A757" t="str">
            <v>/0</v>
          </cell>
          <cell r="B757">
            <v>0</v>
          </cell>
          <cell r="J757" t="str">
            <v>Rupees Nil</v>
          </cell>
        </row>
        <row r="758">
          <cell r="A758" t="str">
            <v>/0</v>
          </cell>
          <cell r="B758">
            <v>0</v>
          </cell>
          <cell r="J758" t="str">
            <v>Rupees Nil</v>
          </cell>
        </row>
        <row r="759">
          <cell r="A759" t="str">
            <v>/0</v>
          </cell>
          <cell r="B759">
            <v>0</v>
          </cell>
          <cell r="J759" t="str">
            <v>Rupees Nil</v>
          </cell>
        </row>
        <row r="760">
          <cell r="A760" t="str">
            <v>/0</v>
          </cell>
          <cell r="B760">
            <v>0</v>
          </cell>
          <cell r="J760" t="str">
            <v>Rupees Nil</v>
          </cell>
        </row>
        <row r="761">
          <cell r="A761" t="str">
            <v>/0</v>
          </cell>
          <cell r="B761">
            <v>0</v>
          </cell>
          <cell r="J761" t="str">
            <v>Rupees Nil</v>
          </cell>
        </row>
        <row r="762">
          <cell r="A762" t="str">
            <v>/0</v>
          </cell>
          <cell r="B762">
            <v>0</v>
          </cell>
          <cell r="J762" t="str">
            <v>Rupees Nil</v>
          </cell>
        </row>
        <row r="763">
          <cell r="A763" t="str">
            <v>/0</v>
          </cell>
          <cell r="B763">
            <v>0</v>
          </cell>
          <cell r="J763" t="str">
            <v>Rupees Nil</v>
          </cell>
        </row>
        <row r="764">
          <cell r="A764" t="str">
            <v>/0</v>
          </cell>
          <cell r="B764">
            <v>0</v>
          </cell>
          <cell r="J764" t="str">
            <v>Rupees Nil</v>
          </cell>
        </row>
        <row r="765">
          <cell r="A765" t="str">
            <v>/0</v>
          </cell>
          <cell r="B765">
            <v>0</v>
          </cell>
          <cell r="J765" t="str">
            <v>Rupees Nil</v>
          </cell>
        </row>
        <row r="766">
          <cell r="A766" t="str">
            <v>/0</v>
          </cell>
          <cell r="B766">
            <v>0</v>
          </cell>
          <cell r="J766" t="str">
            <v>Rupees Nil</v>
          </cell>
        </row>
        <row r="767">
          <cell r="A767" t="str">
            <v>/0</v>
          </cell>
          <cell r="B767">
            <v>0</v>
          </cell>
          <cell r="J767" t="str">
            <v>Rupees Nil</v>
          </cell>
        </row>
        <row r="768">
          <cell r="A768" t="str">
            <v>/0</v>
          </cell>
          <cell r="B768">
            <v>0</v>
          </cell>
          <cell r="J768" t="str">
            <v>Rupees Nil</v>
          </cell>
        </row>
        <row r="769">
          <cell r="A769" t="str">
            <v>/0</v>
          </cell>
          <cell r="B769">
            <v>0</v>
          </cell>
          <cell r="J769" t="str">
            <v>Rupees Nil</v>
          </cell>
        </row>
        <row r="770">
          <cell r="A770" t="str">
            <v>/0</v>
          </cell>
          <cell r="B770">
            <v>0</v>
          </cell>
          <cell r="J770" t="str">
            <v>Rupees Nil</v>
          </cell>
        </row>
        <row r="771">
          <cell r="A771" t="str">
            <v>/0</v>
          </cell>
          <cell r="B771">
            <v>0</v>
          </cell>
          <cell r="J771" t="str">
            <v>Rupees Nil</v>
          </cell>
        </row>
        <row r="772">
          <cell r="A772" t="str">
            <v>/0</v>
          </cell>
          <cell r="B772">
            <v>0</v>
          </cell>
          <cell r="J772" t="str">
            <v>Rupees Nil</v>
          </cell>
        </row>
        <row r="773">
          <cell r="A773" t="str">
            <v>/0</v>
          </cell>
          <cell r="B773">
            <v>0</v>
          </cell>
          <cell r="J773" t="str">
            <v>Rupees Nil</v>
          </cell>
        </row>
        <row r="774">
          <cell r="A774" t="str">
            <v>/0</v>
          </cell>
          <cell r="B774">
            <v>0</v>
          </cell>
          <cell r="J774" t="str">
            <v>Rupees Nil</v>
          </cell>
        </row>
        <row r="775">
          <cell r="A775" t="str">
            <v>/0</v>
          </cell>
          <cell r="B775">
            <v>0</v>
          </cell>
          <cell r="J775" t="str">
            <v>Rupees Nil</v>
          </cell>
        </row>
        <row r="776">
          <cell r="A776" t="str">
            <v>/0</v>
          </cell>
          <cell r="B776">
            <v>0</v>
          </cell>
          <cell r="J776" t="str">
            <v>Rupees Nil</v>
          </cell>
        </row>
        <row r="777">
          <cell r="A777" t="str">
            <v>/0</v>
          </cell>
          <cell r="B777">
            <v>0</v>
          </cell>
          <cell r="J777" t="str">
            <v>Rupees Nil</v>
          </cell>
        </row>
        <row r="778">
          <cell r="A778" t="str">
            <v>/0</v>
          </cell>
          <cell r="B778">
            <v>0</v>
          </cell>
          <cell r="J778" t="str">
            <v>Rupees Nil</v>
          </cell>
        </row>
        <row r="779">
          <cell r="A779" t="str">
            <v>/0</v>
          </cell>
          <cell r="B779">
            <v>0</v>
          </cell>
          <cell r="J779" t="str">
            <v>Rupees Nil</v>
          </cell>
        </row>
        <row r="780">
          <cell r="A780" t="str">
            <v>/0</v>
          </cell>
          <cell r="B780">
            <v>0</v>
          </cell>
          <cell r="J780" t="str">
            <v>Rupees Nil</v>
          </cell>
        </row>
        <row r="781">
          <cell r="A781" t="str">
            <v>/0</v>
          </cell>
          <cell r="B781">
            <v>0</v>
          </cell>
          <cell r="J781" t="str">
            <v>Rupees Nil</v>
          </cell>
        </row>
        <row r="782">
          <cell r="A782" t="str">
            <v>/0</v>
          </cell>
          <cell r="B782">
            <v>0</v>
          </cell>
          <cell r="J782" t="str">
            <v>Rupees Nil</v>
          </cell>
        </row>
        <row r="783">
          <cell r="A783" t="str">
            <v>/0</v>
          </cell>
          <cell r="B783">
            <v>0</v>
          </cell>
          <cell r="J783" t="str">
            <v>Rupees Nil</v>
          </cell>
        </row>
        <row r="784">
          <cell r="A784" t="str">
            <v>/0</v>
          </cell>
          <cell r="B784">
            <v>0</v>
          </cell>
          <cell r="J784" t="str">
            <v>Rupees Nil</v>
          </cell>
        </row>
        <row r="785">
          <cell r="A785" t="str">
            <v>/0</v>
          </cell>
          <cell r="B785">
            <v>0</v>
          </cell>
          <cell r="J785" t="str">
            <v>Rupees Nil</v>
          </cell>
        </row>
        <row r="786">
          <cell r="A786" t="str">
            <v>/0</v>
          </cell>
          <cell r="B786">
            <v>0</v>
          </cell>
          <cell r="J786" t="str">
            <v>Rupees Nil</v>
          </cell>
        </row>
        <row r="787">
          <cell r="A787" t="str">
            <v>/0</v>
          </cell>
          <cell r="B787">
            <v>0</v>
          </cell>
          <cell r="J787" t="str">
            <v>Rupees Nil</v>
          </cell>
        </row>
        <row r="788">
          <cell r="A788" t="str">
            <v>/0</v>
          </cell>
          <cell r="B788">
            <v>0</v>
          </cell>
          <cell r="J788" t="str">
            <v>Rupees Nil</v>
          </cell>
        </row>
        <row r="789">
          <cell r="A789" t="str">
            <v>/0</v>
          </cell>
          <cell r="B789">
            <v>0</v>
          </cell>
          <cell r="J789" t="str">
            <v>Rupees Nil</v>
          </cell>
        </row>
        <row r="790">
          <cell r="A790" t="str">
            <v>/0</v>
          </cell>
          <cell r="B790">
            <v>0</v>
          </cell>
          <cell r="J790" t="str">
            <v>Rupees Nil</v>
          </cell>
        </row>
        <row r="791">
          <cell r="A791" t="str">
            <v>/0</v>
          </cell>
          <cell r="B791">
            <v>0</v>
          </cell>
          <cell r="J791" t="str">
            <v>Rupees Nil</v>
          </cell>
        </row>
        <row r="792">
          <cell r="A792" t="str">
            <v>/0</v>
          </cell>
          <cell r="B792">
            <v>0</v>
          </cell>
          <cell r="J792" t="str">
            <v>Rupees Nil</v>
          </cell>
        </row>
        <row r="793">
          <cell r="A793" t="str">
            <v>/0</v>
          </cell>
          <cell r="B793">
            <v>0</v>
          </cell>
          <cell r="J793" t="str">
            <v>Rupees Nil</v>
          </cell>
        </row>
        <row r="794">
          <cell r="A794" t="str">
            <v>/0</v>
          </cell>
          <cell r="B794">
            <v>0</v>
          </cell>
          <cell r="J794" t="str">
            <v>Rupees Nil</v>
          </cell>
        </row>
        <row r="795">
          <cell r="A795" t="str">
            <v>/0</v>
          </cell>
          <cell r="B795">
            <v>0</v>
          </cell>
          <cell r="J795" t="str">
            <v>Rupees Nil</v>
          </cell>
        </row>
        <row r="796">
          <cell r="A796" t="str">
            <v>/0</v>
          </cell>
          <cell r="B796">
            <v>0</v>
          </cell>
          <cell r="J796" t="str">
            <v>Rupees Nil</v>
          </cell>
        </row>
        <row r="797">
          <cell r="A797" t="str">
            <v>/0</v>
          </cell>
          <cell r="B797">
            <v>0</v>
          </cell>
          <cell r="J797" t="str">
            <v>Rupees Nil</v>
          </cell>
        </row>
        <row r="798">
          <cell r="A798" t="str">
            <v>/0</v>
          </cell>
          <cell r="B798">
            <v>0</v>
          </cell>
          <cell r="J798" t="str">
            <v>Rupees Nil</v>
          </cell>
        </row>
        <row r="799">
          <cell r="A799" t="str">
            <v>/0</v>
          </cell>
          <cell r="B799">
            <v>0</v>
          </cell>
          <cell r="J799" t="str">
            <v>Rupees Nil</v>
          </cell>
        </row>
        <row r="800">
          <cell r="A800" t="str">
            <v>/0</v>
          </cell>
          <cell r="B800">
            <v>0</v>
          </cell>
          <cell r="J800" t="str">
            <v>Rupees Nil</v>
          </cell>
        </row>
        <row r="801">
          <cell r="A801" t="str">
            <v>/0</v>
          </cell>
          <cell r="B801">
            <v>0</v>
          </cell>
          <cell r="J801" t="str">
            <v>Rupees Nil</v>
          </cell>
        </row>
        <row r="802">
          <cell r="A802" t="str">
            <v>/0</v>
          </cell>
          <cell r="B802">
            <v>0</v>
          </cell>
          <cell r="J802" t="str">
            <v>Rupees Nil</v>
          </cell>
        </row>
        <row r="803">
          <cell r="A803" t="str">
            <v>/0</v>
          </cell>
          <cell r="B803">
            <v>0</v>
          </cell>
          <cell r="J803" t="str">
            <v>Rupees Nil</v>
          </cell>
        </row>
        <row r="804">
          <cell r="A804" t="str">
            <v>/0</v>
          </cell>
          <cell r="B804">
            <v>0</v>
          </cell>
          <cell r="J804" t="str">
            <v>Rupees Nil</v>
          </cell>
        </row>
        <row r="805">
          <cell r="A805" t="str">
            <v>/0</v>
          </cell>
          <cell r="B805">
            <v>0</v>
          </cell>
          <cell r="J805" t="str">
            <v>Rupees Nil</v>
          </cell>
        </row>
        <row r="806">
          <cell r="A806" t="str">
            <v>/0</v>
          </cell>
          <cell r="B806">
            <v>0</v>
          </cell>
          <cell r="J806" t="str">
            <v>Rupees Nil</v>
          </cell>
        </row>
        <row r="807">
          <cell r="A807" t="str">
            <v>/0</v>
          </cell>
          <cell r="B807">
            <v>0</v>
          </cell>
          <cell r="J807" t="str">
            <v>Rupees Nil</v>
          </cell>
        </row>
        <row r="808">
          <cell r="A808" t="str">
            <v>/0</v>
          </cell>
          <cell r="B808">
            <v>0</v>
          </cell>
          <cell r="J808" t="str">
            <v>Rupees Nil</v>
          </cell>
        </row>
        <row r="809">
          <cell r="A809" t="str">
            <v>/0</v>
          </cell>
          <cell r="B809">
            <v>0</v>
          </cell>
          <cell r="J809" t="str">
            <v>Rupees Nil</v>
          </cell>
        </row>
        <row r="810">
          <cell r="A810" t="str">
            <v>/0</v>
          </cell>
          <cell r="B810">
            <v>0</v>
          </cell>
          <cell r="J810" t="str">
            <v>Rupees Nil</v>
          </cell>
        </row>
        <row r="811">
          <cell r="A811" t="str">
            <v>/0</v>
          </cell>
          <cell r="B811">
            <v>0</v>
          </cell>
          <cell r="J811" t="str">
            <v>Rupees Nil</v>
          </cell>
        </row>
        <row r="812">
          <cell r="A812" t="str">
            <v>/0</v>
          </cell>
          <cell r="B812">
            <v>0</v>
          </cell>
          <cell r="J812" t="str">
            <v>Rupees Nil</v>
          </cell>
        </row>
        <row r="813">
          <cell r="A813" t="str">
            <v>/0</v>
          </cell>
          <cell r="B813">
            <v>0</v>
          </cell>
          <cell r="J813" t="str">
            <v>Rupees Nil</v>
          </cell>
        </row>
        <row r="814">
          <cell r="A814" t="str">
            <v>/0</v>
          </cell>
          <cell r="B814">
            <v>0</v>
          </cell>
          <cell r="J814" t="str">
            <v>Rupees Nil</v>
          </cell>
        </row>
        <row r="815">
          <cell r="A815" t="str">
            <v>/0</v>
          </cell>
          <cell r="B815">
            <v>0</v>
          </cell>
          <cell r="J815" t="str">
            <v>Rupees Nil</v>
          </cell>
        </row>
        <row r="816">
          <cell r="A816" t="str">
            <v>/0</v>
          </cell>
          <cell r="B816">
            <v>0</v>
          </cell>
          <cell r="J816" t="str">
            <v>Rupees Nil</v>
          </cell>
        </row>
        <row r="817">
          <cell r="A817" t="str">
            <v>/0</v>
          </cell>
          <cell r="B817">
            <v>0</v>
          </cell>
          <cell r="J817" t="str">
            <v>Rupees Nil</v>
          </cell>
        </row>
        <row r="818">
          <cell r="A818" t="str">
            <v>/0</v>
          </cell>
          <cell r="B818">
            <v>0</v>
          </cell>
          <cell r="J818" t="str">
            <v>Rupees Nil</v>
          </cell>
        </row>
        <row r="819">
          <cell r="A819" t="str">
            <v>/0</v>
          </cell>
          <cell r="B819">
            <v>0</v>
          </cell>
          <cell r="J819" t="str">
            <v>Rupees Nil</v>
          </cell>
        </row>
        <row r="820">
          <cell r="A820" t="str">
            <v>/0</v>
          </cell>
          <cell r="B820">
            <v>0</v>
          </cell>
          <cell r="J820" t="str">
            <v>Rupees Nil</v>
          </cell>
        </row>
        <row r="821">
          <cell r="A821" t="str">
            <v>/0</v>
          </cell>
          <cell r="B821">
            <v>0</v>
          </cell>
          <cell r="J821" t="str">
            <v>Rupees Nil</v>
          </cell>
        </row>
        <row r="822">
          <cell r="A822" t="str">
            <v>/0</v>
          </cell>
          <cell r="B822">
            <v>0</v>
          </cell>
          <cell r="J822" t="str">
            <v>Rupees Nil</v>
          </cell>
        </row>
        <row r="823">
          <cell r="A823" t="str">
            <v>/0</v>
          </cell>
          <cell r="B823">
            <v>0</v>
          </cell>
          <cell r="J823" t="str">
            <v>Rupees Nil</v>
          </cell>
        </row>
        <row r="824">
          <cell r="A824" t="str">
            <v>/0</v>
          </cell>
          <cell r="B824">
            <v>0</v>
          </cell>
          <cell r="J824" t="str">
            <v>Rupees Nil</v>
          </cell>
        </row>
        <row r="825">
          <cell r="A825" t="str">
            <v>/0</v>
          </cell>
          <cell r="B825">
            <v>0</v>
          </cell>
          <cell r="J825" t="str">
            <v>Rupees Nil</v>
          </cell>
        </row>
        <row r="826">
          <cell r="A826" t="str">
            <v>/0</v>
          </cell>
          <cell r="B826">
            <v>0</v>
          </cell>
          <cell r="J826" t="str">
            <v>Rupees Nil</v>
          </cell>
        </row>
        <row r="827">
          <cell r="A827" t="str">
            <v>/0</v>
          </cell>
          <cell r="B827">
            <v>0</v>
          </cell>
          <cell r="J827" t="str">
            <v>Rupees Nil</v>
          </cell>
        </row>
        <row r="828">
          <cell r="A828" t="str">
            <v>/0</v>
          </cell>
          <cell r="B828">
            <v>0</v>
          </cell>
          <cell r="J828" t="str">
            <v>Rupees Nil</v>
          </cell>
        </row>
        <row r="829">
          <cell r="A829" t="str">
            <v>/0</v>
          </cell>
          <cell r="B829">
            <v>0</v>
          </cell>
          <cell r="J829" t="str">
            <v>Rupees Nil</v>
          </cell>
        </row>
        <row r="830">
          <cell r="A830" t="str">
            <v>/0</v>
          </cell>
          <cell r="B830">
            <v>0</v>
          </cell>
          <cell r="J830" t="str">
            <v>Rupees Nil</v>
          </cell>
        </row>
        <row r="831">
          <cell r="A831" t="str">
            <v>/0</v>
          </cell>
          <cell r="B831">
            <v>0</v>
          </cell>
          <cell r="J831" t="str">
            <v>Rupees Nil</v>
          </cell>
        </row>
        <row r="832">
          <cell r="A832" t="str">
            <v>/0</v>
          </cell>
          <cell r="B832">
            <v>0</v>
          </cell>
          <cell r="J832" t="str">
            <v>Rupees Nil</v>
          </cell>
        </row>
        <row r="833">
          <cell r="A833" t="str">
            <v>/0</v>
          </cell>
          <cell r="B833">
            <v>0</v>
          </cell>
          <cell r="J833" t="str">
            <v>Rupees Nil</v>
          </cell>
        </row>
        <row r="834">
          <cell r="A834" t="str">
            <v>/0</v>
          </cell>
          <cell r="B834">
            <v>0</v>
          </cell>
          <cell r="J834" t="str">
            <v>Rupees Nil</v>
          </cell>
        </row>
        <row r="835">
          <cell r="A835" t="str">
            <v>/0</v>
          </cell>
          <cell r="B835">
            <v>0</v>
          </cell>
          <cell r="J835" t="str">
            <v>Rupees Nil</v>
          </cell>
        </row>
        <row r="836">
          <cell r="A836" t="str">
            <v>/0</v>
          </cell>
          <cell r="B836">
            <v>0</v>
          </cell>
          <cell r="J836" t="str">
            <v>Rupees Nil</v>
          </cell>
        </row>
        <row r="837">
          <cell r="A837" t="str">
            <v>/0</v>
          </cell>
          <cell r="B837">
            <v>0</v>
          </cell>
          <cell r="J837" t="str">
            <v>Rupees Nil</v>
          </cell>
        </row>
        <row r="838">
          <cell r="A838" t="str">
            <v>/0</v>
          </cell>
          <cell r="B838">
            <v>0</v>
          </cell>
          <cell r="J838" t="str">
            <v>Rupees Nil</v>
          </cell>
        </row>
        <row r="839">
          <cell r="A839" t="str">
            <v>/0</v>
          </cell>
          <cell r="B839">
            <v>0</v>
          </cell>
          <cell r="J839" t="str">
            <v>Rupees Nil</v>
          </cell>
        </row>
        <row r="840">
          <cell r="A840" t="str">
            <v>/0</v>
          </cell>
          <cell r="B840">
            <v>0</v>
          </cell>
          <cell r="J840" t="str">
            <v>Rupees Nil</v>
          </cell>
        </row>
        <row r="841">
          <cell r="A841" t="str">
            <v>/0</v>
          </cell>
          <cell r="B841">
            <v>0</v>
          </cell>
          <cell r="J841" t="str">
            <v>Rupees Nil</v>
          </cell>
        </row>
        <row r="842">
          <cell r="A842" t="str">
            <v>/0</v>
          </cell>
          <cell r="B842">
            <v>0</v>
          </cell>
          <cell r="J842" t="str">
            <v>Rupees Nil</v>
          </cell>
        </row>
        <row r="843">
          <cell r="A843" t="str">
            <v>/0</v>
          </cell>
          <cell r="B843">
            <v>0</v>
          </cell>
          <cell r="J843" t="str">
            <v>Rupees Nil</v>
          </cell>
        </row>
        <row r="844">
          <cell r="A844" t="str">
            <v>/0</v>
          </cell>
          <cell r="B844">
            <v>0</v>
          </cell>
          <cell r="J844" t="str">
            <v>Rupees Nil</v>
          </cell>
        </row>
        <row r="845">
          <cell r="A845" t="str">
            <v>/0</v>
          </cell>
          <cell r="B845">
            <v>0</v>
          </cell>
          <cell r="J845" t="str">
            <v>Rupees Nil</v>
          </cell>
        </row>
        <row r="846">
          <cell r="A846" t="str">
            <v>/0</v>
          </cell>
          <cell r="B846">
            <v>0</v>
          </cell>
          <cell r="J846" t="str">
            <v>Rupees Nil</v>
          </cell>
        </row>
        <row r="847">
          <cell r="A847" t="str">
            <v>/0</v>
          </cell>
          <cell r="B847">
            <v>0</v>
          </cell>
          <cell r="J847" t="str">
            <v>Rupees Nil</v>
          </cell>
        </row>
        <row r="848">
          <cell r="A848" t="str">
            <v>/0</v>
          </cell>
          <cell r="B848">
            <v>0</v>
          </cell>
          <cell r="J848" t="str">
            <v>Rupees Nil</v>
          </cell>
        </row>
        <row r="849">
          <cell r="A849" t="str">
            <v>/0</v>
          </cell>
          <cell r="B849">
            <v>0</v>
          </cell>
          <cell r="J849" t="str">
            <v>Rupees Nil</v>
          </cell>
        </row>
        <row r="850">
          <cell r="A850" t="str">
            <v>/0</v>
          </cell>
          <cell r="B850">
            <v>0</v>
          </cell>
          <cell r="J850" t="str">
            <v>Rupees Nil</v>
          </cell>
        </row>
        <row r="851">
          <cell r="A851" t="str">
            <v>/0</v>
          </cell>
          <cell r="B851">
            <v>0</v>
          </cell>
          <cell r="J851" t="str">
            <v>Rupees Nil</v>
          </cell>
        </row>
        <row r="852">
          <cell r="A852" t="str">
            <v>/0</v>
          </cell>
          <cell r="B852">
            <v>0</v>
          </cell>
          <cell r="J852" t="str">
            <v>Rupees Nil</v>
          </cell>
        </row>
        <row r="853">
          <cell r="A853" t="str">
            <v>/0</v>
          </cell>
          <cell r="B853">
            <v>0</v>
          </cell>
          <cell r="J853" t="str">
            <v>Rupees Nil</v>
          </cell>
        </row>
        <row r="854">
          <cell r="A854" t="str">
            <v>/0</v>
          </cell>
          <cell r="B854">
            <v>0</v>
          </cell>
          <cell r="J854" t="str">
            <v>Rupees Nil</v>
          </cell>
        </row>
        <row r="855">
          <cell r="A855" t="str">
            <v>/0</v>
          </cell>
          <cell r="B855">
            <v>0</v>
          </cell>
          <cell r="J855" t="str">
            <v>Rupees Nil</v>
          </cell>
        </row>
        <row r="856">
          <cell r="A856" t="str">
            <v>/0</v>
          </cell>
          <cell r="B856">
            <v>0</v>
          </cell>
          <cell r="J856" t="str">
            <v>Rupees Nil</v>
          </cell>
        </row>
        <row r="857">
          <cell r="A857" t="str">
            <v>/0</v>
          </cell>
          <cell r="B857">
            <v>0</v>
          </cell>
          <cell r="J857" t="str">
            <v>Rupees Nil</v>
          </cell>
        </row>
        <row r="858">
          <cell r="A858" t="str">
            <v>/0</v>
          </cell>
          <cell r="B858">
            <v>0</v>
          </cell>
          <cell r="J858" t="str">
            <v>Rupees Nil</v>
          </cell>
        </row>
        <row r="859">
          <cell r="A859" t="str">
            <v>/0</v>
          </cell>
          <cell r="B859">
            <v>0</v>
          </cell>
          <cell r="J859" t="str">
            <v>Rupees Nil</v>
          </cell>
        </row>
        <row r="860">
          <cell r="A860" t="str">
            <v>/0</v>
          </cell>
          <cell r="B860">
            <v>0</v>
          </cell>
          <cell r="J860" t="str">
            <v>Rupees Nil</v>
          </cell>
        </row>
        <row r="861">
          <cell r="A861" t="str">
            <v>/0</v>
          </cell>
          <cell r="B861">
            <v>0</v>
          </cell>
          <cell r="J861" t="str">
            <v>Rupees Nil</v>
          </cell>
        </row>
        <row r="862">
          <cell r="A862" t="str">
            <v>/0</v>
          </cell>
          <cell r="B862">
            <v>0</v>
          </cell>
          <cell r="J862" t="str">
            <v>Rupees Nil</v>
          </cell>
        </row>
        <row r="863">
          <cell r="A863" t="str">
            <v>/0</v>
          </cell>
          <cell r="B863">
            <v>0</v>
          </cell>
          <cell r="J863" t="str">
            <v>Rupees Nil</v>
          </cell>
        </row>
        <row r="864">
          <cell r="A864" t="str">
            <v>/0</v>
          </cell>
          <cell r="B864">
            <v>0</v>
          </cell>
          <cell r="J864" t="str">
            <v>Rupees Nil</v>
          </cell>
        </row>
        <row r="865">
          <cell r="A865" t="str">
            <v>/0</v>
          </cell>
          <cell r="B865">
            <v>0</v>
          </cell>
          <cell r="J865" t="str">
            <v>Rupees Nil</v>
          </cell>
        </row>
        <row r="866">
          <cell r="A866" t="str">
            <v>/0</v>
          </cell>
          <cell r="B866">
            <v>0</v>
          </cell>
          <cell r="J866" t="str">
            <v>Rupees Nil</v>
          </cell>
        </row>
        <row r="867">
          <cell r="A867" t="str">
            <v>/0</v>
          </cell>
          <cell r="B867">
            <v>0</v>
          </cell>
          <cell r="J867" t="str">
            <v>Rupees Nil</v>
          </cell>
        </row>
        <row r="868">
          <cell r="A868" t="str">
            <v>/0</v>
          </cell>
          <cell r="B868">
            <v>0</v>
          </cell>
          <cell r="J868" t="str">
            <v>Rupees Nil</v>
          </cell>
        </row>
        <row r="869">
          <cell r="A869" t="str">
            <v>/0</v>
          </cell>
          <cell r="B869">
            <v>0</v>
          </cell>
          <cell r="J869" t="str">
            <v>Rupees Nil</v>
          </cell>
        </row>
        <row r="870">
          <cell r="A870" t="str">
            <v>/0</v>
          </cell>
          <cell r="B870">
            <v>0</v>
          </cell>
          <cell r="J870" t="str">
            <v>Rupees Nil</v>
          </cell>
        </row>
        <row r="871">
          <cell r="A871" t="str">
            <v>/0</v>
          </cell>
          <cell r="B871">
            <v>0</v>
          </cell>
          <cell r="J871" t="str">
            <v>Rupees Nil</v>
          </cell>
        </row>
        <row r="872">
          <cell r="A872" t="str">
            <v>/0</v>
          </cell>
          <cell r="B872">
            <v>0</v>
          </cell>
          <cell r="J872" t="str">
            <v>Rupees Nil</v>
          </cell>
        </row>
        <row r="873">
          <cell r="A873" t="str">
            <v>/0</v>
          </cell>
          <cell r="B873">
            <v>0</v>
          </cell>
          <cell r="J873" t="str">
            <v>Rupees Nil</v>
          </cell>
        </row>
        <row r="874">
          <cell r="A874" t="str">
            <v>/0</v>
          </cell>
          <cell r="B874">
            <v>0</v>
          </cell>
          <cell r="J874" t="str">
            <v>Rupees Nil</v>
          </cell>
        </row>
        <row r="875">
          <cell r="A875" t="str">
            <v>/0</v>
          </cell>
          <cell r="B875">
            <v>0</v>
          </cell>
          <cell r="J875" t="str">
            <v>Rupees Nil</v>
          </cell>
        </row>
        <row r="876">
          <cell r="A876" t="str">
            <v>/0</v>
          </cell>
          <cell r="B876">
            <v>0</v>
          </cell>
          <cell r="J876" t="str">
            <v>Rupees Nil</v>
          </cell>
        </row>
        <row r="877">
          <cell r="A877" t="str">
            <v>/0</v>
          </cell>
          <cell r="B877">
            <v>0</v>
          </cell>
          <cell r="J877" t="str">
            <v>Rupees Nil</v>
          </cell>
        </row>
        <row r="878">
          <cell r="A878" t="str">
            <v>/0</v>
          </cell>
          <cell r="B878">
            <v>0</v>
          </cell>
          <cell r="J878" t="str">
            <v>Rupees Nil</v>
          </cell>
        </row>
        <row r="879">
          <cell r="A879" t="str">
            <v>/0</v>
          </cell>
          <cell r="B879">
            <v>0</v>
          </cell>
          <cell r="J879" t="str">
            <v>Rupees Nil</v>
          </cell>
        </row>
        <row r="880">
          <cell r="A880" t="str">
            <v>/0</v>
          </cell>
          <cell r="B880">
            <v>0</v>
          </cell>
          <cell r="J880" t="str">
            <v>Rupees Nil</v>
          </cell>
        </row>
        <row r="881">
          <cell r="A881" t="str">
            <v>/0</v>
          </cell>
          <cell r="B881">
            <v>0</v>
          </cell>
          <cell r="J881" t="str">
            <v>Rupees Nil</v>
          </cell>
        </row>
        <row r="882">
          <cell r="A882" t="str">
            <v>/0</v>
          </cell>
          <cell r="B882">
            <v>0</v>
          </cell>
          <cell r="J882" t="str">
            <v>Rupees Nil</v>
          </cell>
        </row>
        <row r="883">
          <cell r="A883" t="str">
            <v>/0</v>
          </cell>
          <cell r="B883">
            <v>0</v>
          </cell>
          <cell r="J883" t="str">
            <v>Rupees Nil</v>
          </cell>
        </row>
        <row r="884">
          <cell r="A884" t="str">
            <v>/0</v>
          </cell>
          <cell r="B884">
            <v>0</v>
          </cell>
          <cell r="J884" t="str">
            <v>Rupees Nil</v>
          </cell>
        </row>
        <row r="885">
          <cell r="A885" t="str">
            <v>/0</v>
          </cell>
          <cell r="B885">
            <v>0</v>
          </cell>
          <cell r="J885" t="str">
            <v>Rupees Nil</v>
          </cell>
        </row>
        <row r="886">
          <cell r="A886" t="str">
            <v>/0</v>
          </cell>
          <cell r="B886">
            <v>0</v>
          </cell>
          <cell r="J886" t="str">
            <v>Rupees Nil</v>
          </cell>
        </row>
        <row r="887">
          <cell r="A887" t="str">
            <v>/0</v>
          </cell>
          <cell r="B887">
            <v>0</v>
          </cell>
          <cell r="J887" t="str">
            <v>Rupees Nil</v>
          </cell>
        </row>
        <row r="888">
          <cell r="A888" t="str">
            <v>/0</v>
          </cell>
          <cell r="B888">
            <v>0</v>
          </cell>
          <cell r="J888" t="str">
            <v>Rupees Nil</v>
          </cell>
        </row>
        <row r="889">
          <cell r="A889" t="str">
            <v>/0</v>
          </cell>
          <cell r="B889">
            <v>0</v>
          </cell>
          <cell r="J889" t="str">
            <v>Rupees Nil</v>
          </cell>
        </row>
        <row r="890">
          <cell r="A890" t="str">
            <v>/0</v>
          </cell>
          <cell r="B890">
            <v>0</v>
          </cell>
          <cell r="J890" t="str">
            <v>Rupees Nil</v>
          </cell>
        </row>
        <row r="891">
          <cell r="A891" t="str">
            <v>/0</v>
          </cell>
          <cell r="B891">
            <v>0</v>
          </cell>
          <cell r="J891" t="str">
            <v>Rupees Nil</v>
          </cell>
        </row>
        <row r="892">
          <cell r="A892" t="str">
            <v>/0</v>
          </cell>
          <cell r="B892">
            <v>0</v>
          </cell>
          <cell r="J892" t="str">
            <v>Rupees Nil</v>
          </cell>
        </row>
        <row r="893">
          <cell r="A893" t="str">
            <v>/0</v>
          </cell>
          <cell r="B893">
            <v>0</v>
          </cell>
          <cell r="J893" t="str">
            <v>Rupees Nil</v>
          </cell>
        </row>
        <row r="894">
          <cell r="A894" t="str">
            <v>/0</v>
          </cell>
          <cell r="B894">
            <v>0</v>
          </cell>
          <cell r="J894" t="str">
            <v>Rupees Nil</v>
          </cell>
        </row>
        <row r="895">
          <cell r="A895" t="str">
            <v>/0</v>
          </cell>
          <cell r="B895">
            <v>0</v>
          </cell>
          <cell r="J895" t="str">
            <v>Rupees Nil</v>
          </cell>
        </row>
        <row r="896">
          <cell r="A896" t="str">
            <v>/0</v>
          </cell>
          <cell r="B896">
            <v>0</v>
          </cell>
          <cell r="J896" t="str">
            <v>Rupees Nil</v>
          </cell>
        </row>
        <row r="897">
          <cell r="A897" t="str">
            <v>/0</v>
          </cell>
          <cell r="B897">
            <v>0</v>
          </cell>
          <cell r="J897" t="str">
            <v>Rupees Nil</v>
          </cell>
        </row>
        <row r="898">
          <cell r="A898" t="str">
            <v>/0</v>
          </cell>
          <cell r="B898">
            <v>0</v>
          </cell>
          <cell r="J898" t="str">
            <v>Rupees Nil</v>
          </cell>
        </row>
        <row r="899">
          <cell r="A899" t="str">
            <v>/0</v>
          </cell>
          <cell r="B899">
            <v>0</v>
          </cell>
          <cell r="J899" t="str">
            <v>Rupees Nil</v>
          </cell>
        </row>
        <row r="900">
          <cell r="A900" t="str">
            <v>/0</v>
          </cell>
          <cell r="B900">
            <v>0</v>
          </cell>
          <cell r="J900" t="str">
            <v>Rupees Nil</v>
          </cell>
        </row>
        <row r="901">
          <cell r="A901" t="str">
            <v>/0</v>
          </cell>
          <cell r="B901">
            <v>0</v>
          </cell>
          <cell r="J901" t="str">
            <v>Rupees Nil</v>
          </cell>
        </row>
        <row r="902">
          <cell r="A902" t="str">
            <v>/0</v>
          </cell>
          <cell r="B902">
            <v>0</v>
          </cell>
          <cell r="J902" t="str">
            <v>Rupees Nil</v>
          </cell>
        </row>
        <row r="903">
          <cell r="A903" t="str">
            <v>/0</v>
          </cell>
          <cell r="B903">
            <v>0</v>
          </cell>
          <cell r="J903" t="str">
            <v>Rupees Nil</v>
          </cell>
        </row>
        <row r="904">
          <cell r="A904" t="str">
            <v>/0</v>
          </cell>
          <cell r="B904">
            <v>0</v>
          </cell>
          <cell r="J904" t="str">
            <v>Rupees Nil</v>
          </cell>
        </row>
        <row r="905">
          <cell r="A905" t="str">
            <v>/0</v>
          </cell>
          <cell r="B905">
            <v>0</v>
          </cell>
          <cell r="J905" t="str">
            <v>Rupees Nil</v>
          </cell>
        </row>
        <row r="906">
          <cell r="A906" t="str">
            <v>/0</v>
          </cell>
          <cell r="B906">
            <v>0</v>
          </cell>
          <cell r="J906" t="str">
            <v>Rupees Nil</v>
          </cell>
        </row>
        <row r="907">
          <cell r="A907" t="str">
            <v>/0</v>
          </cell>
          <cell r="B907">
            <v>0</v>
          </cell>
          <cell r="J907" t="str">
            <v>Rupees Nil</v>
          </cell>
        </row>
        <row r="908">
          <cell r="A908" t="str">
            <v>/0</v>
          </cell>
          <cell r="B908">
            <v>0</v>
          </cell>
          <cell r="J908" t="str">
            <v>Rupees Nil</v>
          </cell>
        </row>
        <row r="909">
          <cell r="A909" t="str">
            <v>/0</v>
          </cell>
          <cell r="B909">
            <v>0</v>
          </cell>
          <cell r="J909" t="str">
            <v>Rupees Nil</v>
          </cell>
        </row>
        <row r="910">
          <cell r="A910" t="str">
            <v>/0</v>
          </cell>
          <cell r="B910">
            <v>0</v>
          </cell>
          <cell r="J910" t="str">
            <v>Rupees Nil</v>
          </cell>
        </row>
        <row r="911">
          <cell r="A911" t="str">
            <v>/0</v>
          </cell>
          <cell r="B911">
            <v>0</v>
          </cell>
          <cell r="J911" t="str">
            <v>Rupees Nil</v>
          </cell>
        </row>
        <row r="912">
          <cell r="A912" t="str">
            <v>/0</v>
          </cell>
          <cell r="B912">
            <v>0</v>
          </cell>
          <cell r="J912" t="str">
            <v>Rupees Nil</v>
          </cell>
        </row>
        <row r="913">
          <cell r="A913" t="str">
            <v>/0</v>
          </cell>
          <cell r="B913">
            <v>0</v>
          </cell>
          <cell r="J913" t="str">
            <v>Rupees Nil</v>
          </cell>
        </row>
        <row r="914">
          <cell r="A914" t="str">
            <v>/0</v>
          </cell>
          <cell r="B914">
            <v>0</v>
          </cell>
          <cell r="J914" t="str">
            <v>Rupees Nil</v>
          </cell>
        </row>
        <row r="915">
          <cell r="A915" t="str">
            <v>/0</v>
          </cell>
          <cell r="B915">
            <v>0</v>
          </cell>
          <cell r="J915" t="str">
            <v>Rupees Nil</v>
          </cell>
        </row>
        <row r="916">
          <cell r="A916" t="str">
            <v>/0</v>
          </cell>
          <cell r="B916">
            <v>0</v>
          </cell>
          <cell r="J916" t="str">
            <v>Rupees Nil</v>
          </cell>
        </row>
        <row r="917">
          <cell r="A917" t="str">
            <v>/0</v>
          </cell>
          <cell r="B917">
            <v>0</v>
          </cell>
          <cell r="J917" t="str">
            <v>Rupees Nil</v>
          </cell>
        </row>
        <row r="918">
          <cell r="A918" t="str">
            <v>/0</v>
          </cell>
          <cell r="B918">
            <v>0</v>
          </cell>
          <cell r="J918" t="str">
            <v>Rupees Nil</v>
          </cell>
        </row>
        <row r="919">
          <cell r="A919" t="str">
            <v>/0</v>
          </cell>
          <cell r="B919">
            <v>0</v>
          </cell>
          <cell r="J919" t="str">
            <v>Rupees Nil</v>
          </cell>
        </row>
        <row r="920">
          <cell r="A920" t="str">
            <v>/0</v>
          </cell>
          <cell r="B920">
            <v>0</v>
          </cell>
          <cell r="J920" t="str">
            <v>Rupees Nil</v>
          </cell>
        </row>
        <row r="921">
          <cell r="A921" t="str">
            <v>/0</v>
          </cell>
          <cell r="B921">
            <v>0</v>
          </cell>
          <cell r="J921" t="str">
            <v>Rupees Nil</v>
          </cell>
        </row>
        <row r="922">
          <cell r="A922" t="str">
            <v>/0</v>
          </cell>
          <cell r="B922">
            <v>0</v>
          </cell>
          <cell r="J922" t="str">
            <v>Rupees Nil</v>
          </cell>
        </row>
        <row r="923">
          <cell r="A923" t="str">
            <v>/0</v>
          </cell>
          <cell r="B923">
            <v>0</v>
          </cell>
          <cell r="J923" t="str">
            <v>Rupees Nil</v>
          </cell>
        </row>
        <row r="924">
          <cell r="A924" t="str">
            <v>/0</v>
          </cell>
          <cell r="B924">
            <v>0</v>
          </cell>
          <cell r="J924" t="str">
            <v>Rupees Nil</v>
          </cell>
        </row>
        <row r="925">
          <cell r="A925" t="str">
            <v>/0</v>
          </cell>
          <cell r="B925">
            <v>0</v>
          </cell>
          <cell r="J925" t="str">
            <v>Rupees Nil</v>
          </cell>
        </row>
        <row r="926">
          <cell r="A926" t="str">
            <v>/0</v>
          </cell>
          <cell r="B926">
            <v>0</v>
          </cell>
          <cell r="J926" t="str">
            <v>Rupees Nil</v>
          </cell>
        </row>
        <row r="927">
          <cell r="A927" t="str">
            <v>/0</v>
          </cell>
          <cell r="B927">
            <v>0</v>
          </cell>
          <cell r="J927" t="str">
            <v>Rupees Nil</v>
          </cell>
        </row>
        <row r="928">
          <cell r="A928" t="str">
            <v>/0</v>
          </cell>
          <cell r="B928">
            <v>0</v>
          </cell>
          <cell r="J928" t="str">
            <v>Rupees Nil</v>
          </cell>
        </row>
        <row r="929">
          <cell r="A929" t="str">
            <v>/0</v>
          </cell>
          <cell r="B929">
            <v>0</v>
          </cell>
          <cell r="J929" t="str">
            <v>Rupees Nil</v>
          </cell>
        </row>
        <row r="930">
          <cell r="A930" t="str">
            <v>/0</v>
          </cell>
          <cell r="B930">
            <v>0</v>
          </cell>
          <cell r="J930" t="str">
            <v>Rupees Nil</v>
          </cell>
        </row>
        <row r="931">
          <cell r="A931" t="str">
            <v>/0</v>
          </cell>
          <cell r="B931">
            <v>0</v>
          </cell>
          <cell r="J931" t="str">
            <v>Rupees Nil</v>
          </cell>
        </row>
        <row r="932">
          <cell r="A932" t="str">
            <v>/0</v>
          </cell>
          <cell r="B932">
            <v>0</v>
          </cell>
          <cell r="J932" t="str">
            <v>Rupees Nil</v>
          </cell>
        </row>
        <row r="933">
          <cell r="A933" t="str">
            <v>/0</v>
          </cell>
          <cell r="B933">
            <v>0</v>
          </cell>
          <cell r="J933" t="str">
            <v>Rupees Nil</v>
          </cell>
        </row>
        <row r="934">
          <cell r="A934" t="str">
            <v>/0</v>
          </cell>
          <cell r="B934">
            <v>0</v>
          </cell>
          <cell r="J934" t="str">
            <v>Rupees Nil</v>
          </cell>
        </row>
        <row r="935">
          <cell r="A935" t="str">
            <v>/0</v>
          </cell>
          <cell r="B935">
            <v>0</v>
          </cell>
          <cell r="J935" t="str">
            <v>Rupees Nil</v>
          </cell>
        </row>
        <row r="936">
          <cell r="A936" t="str">
            <v>/0</v>
          </cell>
          <cell r="B936">
            <v>0</v>
          </cell>
          <cell r="J936" t="str">
            <v>Rupees Nil</v>
          </cell>
        </row>
        <row r="937">
          <cell r="A937" t="str">
            <v>/0</v>
          </cell>
          <cell r="B937">
            <v>0</v>
          </cell>
          <cell r="J937" t="str">
            <v>Rupees Nil</v>
          </cell>
        </row>
        <row r="938">
          <cell r="A938" t="str">
            <v>/0</v>
          </cell>
          <cell r="B938">
            <v>0</v>
          </cell>
          <cell r="J938" t="str">
            <v>Rupees Nil</v>
          </cell>
        </row>
        <row r="939">
          <cell r="A939" t="str">
            <v>/0</v>
          </cell>
          <cell r="B939">
            <v>0</v>
          </cell>
          <cell r="J939" t="str">
            <v>Rupees Nil</v>
          </cell>
        </row>
        <row r="940">
          <cell r="A940" t="str">
            <v>/0</v>
          </cell>
          <cell r="B940">
            <v>0</v>
          </cell>
          <cell r="J940" t="str">
            <v>Rupees Nil</v>
          </cell>
        </row>
        <row r="941">
          <cell r="A941" t="str">
            <v>/0</v>
          </cell>
          <cell r="B941">
            <v>0</v>
          </cell>
          <cell r="J941" t="str">
            <v>Rupees Nil</v>
          </cell>
        </row>
        <row r="942">
          <cell r="A942" t="str">
            <v>/0</v>
          </cell>
          <cell r="B942">
            <v>0</v>
          </cell>
          <cell r="J942" t="str">
            <v>Rupees Nil</v>
          </cell>
        </row>
        <row r="943">
          <cell r="A943" t="str">
            <v>/0</v>
          </cell>
          <cell r="B943">
            <v>0</v>
          </cell>
          <cell r="J943" t="str">
            <v>Rupees Nil</v>
          </cell>
        </row>
        <row r="944">
          <cell r="A944" t="str">
            <v>/0</v>
          </cell>
          <cell r="B944">
            <v>0</v>
          </cell>
          <cell r="J944" t="str">
            <v>Rupees Nil</v>
          </cell>
        </row>
        <row r="945">
          <cell r="A945" t="str">
            <v>/0</v>
          </cell>
          <cell r="B945">
            <v>0</v>
          </cell>
          <cell r="J945" t="str">
            <v>Rupees Nil</v>
          </cell>
        </row>
        <row r="946">
          <cell r="A946" t="str">
            <v>/0</v>
          </cell>
          <cell r="B946">
            <v>0</v>
          </cell>
          <cell r="J946" t="str">
            <v>Rupees Nil</v>
          </cell>
        </row>
        <row r="947">
          <cell r="A947" t="str">
            <v>/0</v>
          </cell>
          <cell r="B947">
            <v>0</v>
          </cell>
          <cell r="J947" t="str">
            <v>Rupees Nil</v>
          </cell>
        </row>
        <row r="948">
          <cell r="A948" t="str">
            <v>/0</v>
          </cell>
          <cell r="B948">
            <v>0</v>
          </cell>
          <cell r="J948" t="str">
            <v>Rupees Nil</v>
          </cell>
        </row>
        <row r="949">
          <cell r="A949" t="str">
            <v>/0</v>
          </cell>
          <cell r="B949">
            <v>0</v>
          </cell>
          <cell r="J949" t="str">
            <v>Rupees Nil</v>
          </cell>
        </row>
        <row r="950">
          <cell r="A950" t="str">
            <v>/0</v>
          </cell>
          <cell r="B950">
            <v>0</v>
          </cell>
          <cell r="J950" t="str">
            <v>Rupees Nil</v>
          </cell>
        </row>
        <row r="951">
          <cell r="A951" t="str">
            <v>/0</v>
          </cell>
          <cell r="B951">
            <v>0</v>
          </cell>
          <cell r="J951" t="str">
            <v>Rupees Nil</v>
          </cell>
        </row>
        <row r="952">
          <cell r="A952" t="str">
            <v>/0</v>
          </cell>
          <cell r="B952">
            <v>0</v>
          </cell>
          <cell r="J952" t="str">
            <v>Rupees Nil</v>
          </cell>
        </row>
        <row r="953">
          <cell r="A953" t="str">
            <v>/0</v>
          </cell>
          <cell r="B953">
            <v>0</v>
          </cell>
          <cell r="J953" t="str">
            <v>Rupees Nil</v>
          </cell>
        </row>
        <row r="954">
          <cell r="A954" t="str">
            <v>/0</v>
          </cell>
          <cell r="B954">
            <v>0</v>
          </cell>
          <cell r="J954" t="str">
            <v>Rupees Nil</v>
          </cell>
        </row>
        <row r="955">
          <cell r="A955" t="str">
            <v>/0</v>
          </cell>
          <cell r="B955">
            <v>0</v>
          </cell>
          <cell r="J955" t="str">
            <v>Rupees Nil</v>
          </cell>
        </row>
        <row r="956">
          <cell r="A956" t="str">
            <v>/0</v>
          </cell>
          <cell r="B956">
            <v>0</v>
          </cell>
          <cell r="J956" t="str">
            <v>Rupees Nil</v>
          </cell>
        </row>
        <row r="957">
          <cell r="A957" t="str">
            <v>/0</v>
          </cell>
          <cell r="B957">
            <v>0</v>
          </cell>
          <cell r="J957" t="str">
            <v>Rupees Nil</v>
          </cell>
        </row>
        <row r="958">
          <cell r="A958" t="str">
            <v>/0</v>
          </cell>
          <cell r="B958">
            <v>0</v>
          </cell>
          <cell r="J958" t="str">
            <v>Rupees Nil</v>
          </cell>
        </row>
        <row r="959">
          <cell r="A959" t="str">
            <v>/0</v>
          </cell>
          <cell r="B959">
            <v>0</v>
          </cell>
          <cell r="J959" t="str">
            <v>Rupees Nil</v>
          </cell>
        </row>
        <row r="960">
          <cell r="A960" t="str">
            <v>/0</v>
          </cell>
          <cell r="B960">
            <v>0</v>
          </cell>
          <cell r="J960" t="str">
            <v>Rupees Nil</v>
          </cell>
        </row>
        <row r="961">
          <cell r="A961" t="str">
            <v>/0</v>
          </cell>
          <cell r="B961">
            <v>0</v>
          </cell>
          <cell r="J961" t="str">
            <v>Rupees Nil</v>
          </cell>
        </row>
        <row r="962">
          <cell r="A962" t="str">
            <v>/0</v>
          </cell>
          <cell r="B962">
            <v>0</v>
          </cell>
          <cell r="J962" t="str">
            <v>Rupees Nil</v>
          </cell>
        </row>
        <row r="963">
          <cell r="A963" t="str">
            <v>/0</v>
          </cell>
          <cell r="B963">
            <v>0</v>
          </cell>
          <cell r="J963" t="str">
            <v>Rupees Nil</v>
          </cell>
        </row>
        <row r="964">
          <cell r="A964" t="str">
            <v>/0</v>
          </cell>
          <cell r="B964">
            <v>0</v>
          </cell>
          <cell r="J964" t="str">
            <v>Rupees Nil</v>
          </cell>
        </row>
        <row r="965">
          <cell r="A965" t="str">
            <v>/0</v>
          </cell>
          <cell r="B965">
            <v>0</v>
          </cell>
          <cell r="J965" t="str">
            <v>Rupees Nil</v>
          </cell>
        </row>
        <row r="966">
          <cell r="A966" t="str">
            <v>/0</v>
          </cell>
          <cell r="B966">
            <v>0</v>
          </cell>
          <cell r="J966" t="str">
            <v>Rupees Nil</v>
          </cell>
        </row>
        <row r="967">
          <cell r="A967" t="str">
            <v>/0</v>
          </cell>
          <cell r="B967">
            <v>0</v>
          </cell>
          <cell r="J967" t="str">
            <v>Rupees Nil</v>
          </cell>
        </row>
        <row r="968">
          <cell r="A968" t="str">
            <v>/0</v>
          </cell>
          <cell r="B968">
            <v>0</v>
          </cell>
          <cell r="J968" t="str">
            <v>Rupees Nil</v>
          </cell>
        </row>
        <row r="969">
          <cell r="A969" t="str">
            <v>/0</v>
          </cell>
          <cell r="B969">
            <v>0</v>
          </cell>
          <cell r="J969" t="str">
            <v>Rupees Nil</v>
          </cell>
        </row>
        <row r="970">
          <cell r="A970" t="str">
            <v>/0</v>
          </cell>
          <cell r="B970">
            <v>0</v>
          </cell>
          <cell r="J970" t="str">
            <v>Rupees Nil</v>
          </cell>
        </row>
        <row r="971">
          <cell r="A971" t="str">
            <v>/0</v>
          </cell>
          <cell r="B971">
            <v>0</v>
          </cell>
          <cell r="J971" t="str">
            <v>Rupees Nil</v>
          </cell>
        </row>
        <row r="972">
          <cell r="A972" t="str">
            <v>/0</v>
          </cell>
          <cell r="B972">
            <v>0</v>
          </cell>
          <cell r="J972" t="str">
            <v>Rupees Nil</v>
          </cell>
        </row>
        <row r="973">
          <cell r="A973" t="str">
            <v>/0</v>
          </cell>
          <cell r="B973">
            <v>0</v>
          </cell>
          <cell r="J973" t="str">
            <v>Rupees Nil</v>
          </cell>
        </row>
        <row r="974">
          <cell r="A974" t="str">
            <v>/0</v>
          </cell>
          <cell r="B974">
            <v>0</v>
          </cell>
          <cell r="J974" t="str">
            <v>Rupees Nil</v>
          </cell>
        </row>
        <row r="975">
          <cell r="A975" t="str">
            <v>/0</v>
          </cell>
          <cell r="B975">
            <v>0</v>
          </cell>
          <cell r="J975" t="str">
            <v>Rupees Nil</v>
          </cell>
        </row>
        <row r="976">
          <cell r="A976" t="str">
            <v>/0</v>
          </cell>
          <cell r="B976">
            <v>0</v>
          </cell>
          <cell r="J976" t="str">
            <v>Rupees Nil</v>
          </cell>
        </row>
        <row r="977">
          <cell r="A977" t="str">
            <v>/0</v>
          </cell>
          <cell r="B977">
            <v>0</v>
          </cell>
          <cell r="J977" t="str">
            <v>Rupees Nil</v>
          </cell>
        </row>
        <row r="978">
          <cell r="A978" t="str">
            <v>/0</v>
          </cell>
          <cell r="B978">
            <v>0</v>
          </cell>
          <cell r="J978" t="str">
            <v>Rupees Nil</v>
          </cell>
        </row>
        <row r="979">
          <cell r="A979" t="str">
            <v>/0</v>
          </cell>
          <cell r="B979">
            <v>0</v>
          </cell>
          <cell r="J979" t="str">
            <v>Rupees Nil</v>
          </cell>
        </row>
        <row r="980">
          <cell r="A980" t="str">
            <v>/0</v>
          </cell>
          <cell r="B980">
            <v>0</v>
          </cell>
          <cell r="J980" t="str">
            <v>Rupees Nil</v>
          </cell>
        </row>
        <row r="981">
          <cell r="A981" t="str">
            <v>/0</v>
          </cell>
          <cell r="B981">
            <v>0</v>
          </cell>
          <cell r="J981" t="str">
            <v>Rupees Nil</v>
          </cell>
        </row>
        <row r="982">
          <cell r="A982" t="str">
            <v>/0</v>
          </cell>
          <cell r="B982">
            <v>0</v>
          </cell>
          <cell r="J982" t="str">
            <v>Rupees Nil</v>
          </cell>
        </row>
        <row r="983">
          <cell r="A983" t="str">
            <v>/0</v>
          </cell>
          <cell r="B983">
            <v>0</v>
          </cell>
          <cell r="J983" t="str">
            <v>Rupees Nil</v>
          </cell>
        </row>
        <row r="984">
          <cell r="A984" t="str">
            <v>/0</v>
          </cell>
          <cell r="B984">
            <v>0</v>
          </cell>
          <cell r="J984" t="str">
            <v>Rupees Nil</v>
          </cell>
        </row>
        <row r="985">
          <cell r="A985" t="str">
            <v>/0</v>
          </cell>
          <cell r="B985">
            <v>0</v>
          </cell>
          <cell r="J985" t="str">
            <v>Rupees Nil</v>
          </cell>
        </row>
        <row r="986">
          <cell r="A986" t="str">
            <v>/0</v>
          </cell>
          <cell r="B986">
            <v>0</v>
          </cell>
          <cell r="J986" t="str">
            <v>Rupees Nil</v>
          </cell>
        </row>
        <row r="987">
          <cell r="A987" t="str">
            <v>/0</v>
          </cell>
          <cell r="B987">
            <v>0</v>
          </cell>
          <cell r="J987" t="str">
            <v>Rupees Nil</v>
          </cell>
        </row>
        <row r="988">
          <cell r="A988" t="str">
            <v>/0</v>
          </cell>
          <cell r="B988">
            <v>0</v>
          </cell>
          <cell r="J988" t="str">
            <v>Rupees Nil</v>
          </cell>
        </row>
        <row r="989">
          <cell r="A989" t="str">
            <v>/0</v>
          </cell>
          <cell r="B989">
            <v>0</v>
          </cell>
          <cell r="J989" t="str">
            <v>Rupees Nil</v>
          </cell>
        </row>
        <row r="990">
          <cell r="A990" t="str">
            <v>/0</v>
          </cell>
          <cell r="B990">
            <v>0</v>
          </cell>
          <cell r="J990" t="str">
            <v>Rupees Nil</v>
          </cell>
        </row>
        <row r="991">
          <cell r="A991" t="str">
            <v>/0</v>
          </cell>
          <cell r="B991">
            <v>0</v>
          </cell>
          <cell r="J991" t="str">
            <v>Rupees Nil</v>
          </cell>
        </row>
        <row r="992">
          <cell r="A992" t="str">
            <v>/0</v>
          </cell>
          <cell r="B992">
            <v>0</v>
          </cell>
          <cell r="J992" t="str">
            <v>Rupees Nil</v>
          </cell>
        </row>
        <row r="993">
          <cell r="A993" t="str">
            <v>/0</v>
          </cell>
          <cell r="B993">
            <v>0</v>
          </cell>
          <cell r="J993" t="str">
            <v>Rupees Nil</v>
          </cell>
        </row>
        <row r="994">
          <cell r="A994" t="str">
            <v>/0</v>
          </cell>
          <cell r="B994">
            <v>0</v>
          </cell>
          <cell r="J994" t="str">
            <v>Rupees Nil</v>
          </cell>
        </row>
        <row r="995">
          <cell r="A995" t="str">
            <v>/0</v>
          </cell>
          <cell r="B995">
            <v>0</v>
          </cell>
          <cell r="J995" t="str">
            <v>Rupees Nil</v>
          </cell>
        </row>
        <row r="996">
          <cell r="A996" t="str">
            <v>/0</v>
          </cell>
          <cell r="B996">
            <v>0</v>
          </cell>
          <cell r="J996" t="str">
            <v>Rupees Nil</v>
          </cell>
        </row>
        <row r="997">
          <cell r="A997" t="str">
            <v>/0</v>
          </cell>
          <cell r="B997">
            <v>0</v>
          </cell>
          <cell r="J997" t="str">
            <v>Rupees Nil</v>
          </cell>
        </row>
        <row r="998">
          <cell r="A998" t="str">
            <v>/0</v>
          </cell>
          <cell r="B998">
            <v>0</v>
          </cell>
          <cell r="J998" t="str">
            <v>Rupees Nil</v>
          </cell>
        </row>
        <row r="999">
          <cell r="A999" t="str">
            <v>/0</v>
          </cell>
          <cell r="B999">
            <v>0</v>
          </cell>
          <cell r="J999" t="str">
            <v>Rupees Nil</v>
          </cell>
        </row>
        <row r="1000">
          <cell r="A1000" t="str">
            <v>/0</v>
          </cell>
          <cell r="B1000">
            <v>0</v>
          </cell>
          <cell r="J1000" t="str">
            <v>Rupees Nil</v>
          </cell>
        </row>
        <row r="1001">
          <cell r="A1001" t="str">
            <v>/0</v>
          </cell>
          <cell r="B1001">
            <v>0</v>
          </cell>
          <cell r="J1001" t="str">
            <v>Rupees Nil</v>
          </cell>
        </row>
        <row r="1002">
          <cell r="A1002" t="str">
            <v>/0</v>
          </cell>
          <cell r="B1002">
            <v>0</v>
          </cell>
          <cell r="J1002" t="str">
            <v>Rupees Nil</v>
          </cell>
        </row>
        <row r="1003">
          <cell r="A1003" t="str">
            <v>/0</v>
          </cell>
          <cell r="B1003">
            <v>0</v>
          </cell>
          <cell r="J1003" t="str">
            <v>Rupees Nil</v>
          </cell>
        </row>
        <row r="1004">
          <cell r="A1004" t="str">
            <v>/0</v>
          </cell>
          <cell r="B1004">
            <v>0</v>
          </cell>
          <cell r="J1004" t="str">
            <v>Rupees Nil</v>
          </cell>
        </row>
        <row r="1005">
          <cell r="A1005" t="str">
            <v>/0</v>
          </cell>
          <cell r="B1005">
            <v>0</v>
          </cell>
          <cell r="J1005" t="str">
            <v>Rupees Nil</v>
          </cell>
        </row>
        <row r="1006">
          <cell r="A1006" t="str">
            <v>/0</v>
          </cell>
          <cell r="B1006">
            <v>0</v>
          </cell>
          <cell r="J1006" t="str">
            <v>Rupees Nil</v>
          </cell>
        </row>
        <row r="1007">
          <cell r="A1007" t="str">
            <v>/0</v>
          </cell>
          <cell r="B1007">
            <v>0</v>
          </cell>
          <cell r="J1007" t="str">
            <v>Rupees Nil</v>
          </cell>
        </row>
        <row r="1008">
          <cell r="A1008" t="str">
            <v>/0</v>
          </cell>
          <cell r="B1008">
            <v>0</v>
          </cell>
          <cell r="J1008" t="str">
            <v>Rupees Nil</v>
          </cell>
        </row>
        <row r="1009">
          <cell r="A1009" t="str">
            <v>/0</v>
          </cell>
          <cell r="B1009">
            <v>0</v>
          </cell>
          <cell r="J1009" t="str">
            <v>Rupees Nil</v>
          </cell>
        </row>
        <row r="1010">
          <cell r="A1010" t="str">
            <v>/0</v>
          </cell>
          <cell r="B1010">
            <v>0</v>
          </cell>
          <cell r="J1010" t="str">
            <v>Rupees Nil</v>
          </cell>
        </row>
        <row r="1011">
          <cell r="A1011" t="str">
            <v>/0</v>
          </cell>
          <cell r="B1011">
            <v>0</v>
          </cell>
          <cell r="J1011" t="str">
            <v>Rupees Nil</v>
          </cell>
        </row>
        <row r="1012">
          <cell r="A1012" t="str">
            <v>/0</v>
          </cell>
          <cell r="B1012">
            <v>0</v>
          </cell>
          <cell r="J1012" t="str">
            <v>Rupees Nil</v>
          </cell>
        </row>
        <row r="1013">
          <cell r="A1013" t="str">
            <v>/0</v>
          </cell>
          <cell r="B1013">
            <v>0</v>
          </cell>
          <cell r="J1013" t="str">
            <v>Rupees Nil</v>
          </cell>
        </row>
        <row r="1014">
          <cell r="A1014" t="str">
            <v>/0</v>
          </cell>
          <cell r="B1014">
            <v>0</v>
          </cell>
          <cell r="J1014" t="str">
            <v>Rupees Nil</v>
          </cell>
        </row>
        <row r="1015">
          <cell r="A1015" t="str">
            <v>/0</v>
          </cell>
          <cell r="B1015">
            <v>0</v>
          </cell>
          <cell r="J1015" t="str">
            <v>Rupees Nil</v>
          </cell>
        </row>
        <row r="1016">
          <cell r="A1016" t="str">
            <v>/0</v>
          </cell>
          <cell r="B1016">
            <v>0</v>
          </cell>
          <cell r="J1016" t="str">
            <v>Rupees Nil</v>
          </cell>
        </row>
        <row r="1017">
          <cell r="A1017" t="str">
            <v>/0</v>
          </cell>
          <cell r="B1017">
            <v>0</v>
          </cell>
          <cell r="J1017" t="str">
            <v>Rupees Nil</v>
          </cell>
        </row>
        <row r="1018">
          <cell r="A1018" t="str">
            <v>/0</v>
          </cell>
          <cell r="B1018">
            <v>0</v>
          </cell>
          <cell r="J1018" t="str">
            <v>Rupees Nil</v>
          </cell>
        </row>
        <row r="1019">
          <cell r="A1019" t="str">
            <v>/0</v>
          </cell>
          <cell r="B1019">
            <v>0</v>
          </cell>
          <cell r="J1019" t="str">
            <v>Rupees Nil</v>
          </cell>
        </row>
        <row r="1020">
          <cell r="A1020" t="str">
            <v>/0</v>
          </cell>
          <cell r="B1020">
            <v>0</v>
          </cell>
          <cell r="J1020" t="str">
            <v>Rupees Nil</v>
          </cell>
        </row>
        <row r="1021">
          <cell r="A1021" t="str">
            <v>/0</v>
          </cell>
          <cell r="B1021">
            <v>0</v>
          </cell>
          <cell r="J1021" t="str">
            <v>Rupees Nil</v>
          </cell>
        </row>
        <row r="1022">
          <cell r="A1022" t="str">
            <v>/0</v>
          </cell>
          <cell r="B1022">
            <v>0</v>
          </cell>
          <cell r="J1022" t="str">
            <v>Rupees Nil</v>
          </cell>
        </row>
        <row r="1023">
          <cell r="A1023" t="str">
            <v>/0</v>
          </cell>
          <cell r="B1023">
            <v>0</v>
          </cell>
          <cell r="J1023" t="str">
            <v>Rupees Nil</v>
          </cell>
        </row>
        <row r="1024">
          <cell r="A1024" t="str">
            <v>/0</v>
          </cell>
          <cell r="B1024">
            <v>0</v>
          </cell>
          <cell r="J1024" t="str">
            <v>Rupees Nil</v>
          </cell>
        </row>
        <row r="1025">
          <cell r="A1025" t="str">
            <v>/0</v>
          </cell>
          <cell r="B1025">
            <v>0</v>
          </cell>
          <cell r="J1025" t="str">
            <v>Rupees Nil</v>
          </cell>
        </row>
        <row r="1026">
          <cell r="A1026" t="str">
            <v>/0</v>
          </cell>
          <cell r="B1026">
            <v>0</v>
          </cell>
          <cell r="J1026" t="str">
            <v>Rupees Nil</v>
          </cell>
        </row>
        <row r="1027">
          <cell r="A1027" t="str">
            <v>/0</v>
          </cell>
          <cell r="B1027">
            <v>0</v>
          </cell>
          <cell r="J1027" t="str">
            <v>Rupees Nil</v>
          </cell>
        </row>
        <row r="1028">
          <cell r="A1028" t="str">
            <v>/0</v>
          </cell>
          <cell r="B1028">
            <v>0</v>
          </cell>
          <cell r="J1028" t="str">
            <v>Rupees Nil</v>
          </cell>
        </row>
        <row r="1029">
          <cell r="A1029" t="str">
            <v>/0</v>
          </cell>
          <cell r="B1029">
            <v>0</v>
          </cell>
          <cell r="J1029" t="str">
            <v>Rupees Nil</v>
          </cell>
        </row>
        <row r="1030">
          <cell r="A1030" t="str">
            <v>/0</v>
          </cell>
          <cell r="B1030">
            <v>0</v>
          </cell>
          <cell r="J1030" t="str">
            <v>Rupees Nil</v>
          </cell>
        </row>
        <row r="1031">
          <cell r="A1031" t="str">
            <v>/0</v>
          </cell>
          <cell r="B1031">
            <v>0</v>
          </cell>
          <cell r="J1031" t="str">
            <v>Rupees Nil</v>
          </cell>
        </row>
        <row r="1032">
          <cell r="A1032" t="str">
            <v>/0</v>
          </cell>
          <cell r="B1032">
            <v>0</v>
          </cell>
          <cell r="J1032" t="str">
            <v>Rupees Nil</v>
          </cell>
        </row>
        <row r="1033">
          <cell r="A1033" t="str">
            <v>/0</v>
          </cell>
          <cell r="B1033">
            <v>0</v>
          </cell>
          <cell r="J1033" t="str">
            <v>Rupees Nil</v>
          </cell>
        </row>
        <row r="1034">
          <cell r="A1034" t="str">
            <v>/0</v>
          </cell>
          <cell r="B1034">
            <v>0</v>
          </cell>
          <cell r="J1034" t="str">
            <v>Rupees Nil</v>
          </cell>
        </row>
        <row r="1035">
          <cell r="A1035" t="str">
            <v>/0</v>
          </cell>
          <cell r="B1035">
            <v>0</v>
          </cell>
          <cell r="J1035" t="str">
            <v>Rupees Nil</v>
          </cell>
        </row>
        <row r="1036">
          <cell r="A1036" t="str">
            <v>/0</v>
          </cell>
          <cell r="B1036">
            <v>0</v>
          </cell>
          <cell r="J1036" t="str">
            <v>Rupees Nil</v>
          </cell>
        </row>
        <row r="1037">
          <cell r="A1037" t="str">
            <v>/0</v>
          </cell>
          <cell r="B1037">
            <v>0</v>
          </cell>
          <cell r="J1037" t="str">
            <v>Rupees Nil</v>
          </cell>
        </row>
        <row r="1038">
          <cell r="A1038" t="str">
            <v>/0</v>
          </cell>
          <cell r="B1038">
            <v>0</v>
          </cell>
          <cell r="J1038" t="str">
            <v>Rupees Nil</v>
          </cell>
        </row>
        <row r="1039">
          <cell r="A1039" t="str">
            <v>/0</v>
          </cell>
          <cell r="B1039">
            <v>0</v>
          </cell>
          <cell r="J1039" t="str">
            <v>Rupees Nil</v>
          </cell>
        </row>
        <row r="1040">
          <cell r="A1040" t="str">
            <v>/0</v>
          </cell>
          <cell r="B1040">
            <v>0</v>
          </cell>
          <cell r="J1040" t="str">
            <v>Rupees Nil</v>
          </cell>
        </row>
        <row r="1041">
          <cell r="A1041" t="str">
            <v>/0</v>
          </cell>
          <cell r="B1041">
            <v>0</v>
          </cell>
          <cell r="J1041" t="str">
            <v>Rupees Nil</v>
          </cell>
        </row>
        <row r="1042">
          <cell r="A1042" t="str">
            <v>/0</v>
          </cell>
          <cell r="B1042">
            <v>0</v>
          </cell>
          <cell r="J1042" t="str">
            <v>Rupees Nil</v>
          </cell>
        </row>
        <row r="1043">
          <cell r="A1043" t="str">
            <v>/0</v>
          </cell>
          <cell r="B1043">
            <v>0</v>
          </cell>
          <cell r="J1043" t="str">
            <v>Rupees Nil</v>
          </cell>
        </row>
        <row r="1044">
          <cell r="A1044" t="str">
            <v>/0</v>
          </cell>
          <cell r="B1044">
            <v>0</v>
          </cell>
          <cell r="J1044" t="str">
            <v>Rupees Nil</v>
          </cell>
        </row>
        <row r="1045">
          <cell r="A1045" t="str">
            <v>/0</v>
          </cell>
          <cell r="B1045">
            <v>0</v>
          </cell>
          <cell r="J1045" t="str">
            <v>Rupees Nil</v>
          </cell>
        </row>
        <row r="1046">
          <cell r="A1046" t="str">
            <v>/0</v>
          </cell>
          <cell r="B1046">
            <v>0</v>
          </cell>
          <cell r="J1046" t="str">
            <v>Rupees Nil</v>
          </cell>
        </row>
        <row r="1047">
          <cell r="A1047" t="str">
            <v>/0</v>
          </cell>
          <cell r="B1047">
            <v>0</v>
          </cell>
          <cell r="J1047" t="str">
            <v>Rupees Nil</v>
          </cell>
        </row>
        <row r="1048">
          <cell r="A1048" t="str">
            <v>/0</v>
          </cell>
          <cell r="B1048">
            <v>0</v>
          </cell>
          <cell r="J1048" t="str">
            <v>Rupees Nil</v>
          </cell>
        </row>
        <row r="1049">
          <cell r="A1049" t="str">
            <v>/0</v>
          </cell>
          <cell r="B1049">
            <v>0</v>
          </cell>
          <cell r="J1049" t="str">
            <v>Rupees Nil</v>
          </cell>
        </row>
        <row r="1050">
          <cell r="A1050" t="str">
            <v>/0</v>
          </cell>
          <cell r="B1050">
            <v>0</v>
          </cell>
          <cell r="J1050" t="str">
            <v>Rupees Nil</v>
          </cell>
        </row>
        <row r="1051">
          <cell r="A1051" t="str">
            <v>/0</v>
          </cell>
          <cell r="B1051">
            <v>0</v>
          </cell>
          <cell r="J1051" t="str">
            <v>Rupees Nil</v>
          </cell>
        </row>
        <row r="1052">
          <cell r="A1052" t="str">
            <v>/0</v>
          </cell>
          <cell r="B1052">
            <v>0</v>
          </cell>
          <cell r="J1052" t="str">
            <v>Rupees Nil</v>
          </cell>
        </row>
        <row r="1053">
          <cell r="A1053" t="str">
            <v>/0</v>
          </cell>
          <cell r="B1053">
            <v>0</v>
          </cell>
          <cell r="J1053" t="str">
            <v>Rupees Nil</v>
          </cell>
        </row>
        <row r="1054">
          <cell r="A1054" t="str">
            <v>/0</v>
          </cell>
          <cell r="B1054">
            <v>0</v>
          </cell>
          <cell r="J1054" t="str">
            <v>Rupees Nil</v>
          </cell>
        </row>
        <row r="1055">
          <cell r="A1055" t="str">
            <v>/0</v>
          </cell>
          <cell r="B1055">
            <v>0</v>
          </cell>
          <cell r="J1055" t="str">
            <v>Rupees Nil</v>
          </cell>
        </row>
        <row r="1056">
          <cell r="A1056" t="str">
            <v>/0</v>
          </cell>
          <cell r="B1056">
            <v>0</v>
          </cell>
          <cell r="J1056" t="str">
            <v>Rupees Nil</v>
          </cell>
        </row>
        <row r="1057">
          <cell r="A1057" t="str">
            <v>/0</v>
          </cell>
          <cell r="B1057">
            <v>0</v>
          </cell>
          <cell r="J1057" t="str">
            <v>Rupees Nil</v>
          </cell>
        </row>
        <row r="1058">
          <cell r="A1058" t="str">
            <v>/0</v>
          </cell>
          <cell r="B1058">
            <v>0</v>
          </cell>
          <cell r="J1058" t="str">
            <v>Rupees Nil</v>
          </cell>
        </row>
        <row r="1059">
          <cell r="A1059" t="str">
            <v>/0</v>
          </cell>
          <cell r="B1059">
            <v>0</v>
          </cell>
          <cell r="J1059" t="str">
            <v>Rupees Nil</v>
          </cell>
        </row>
        <row r="1060">
          <cell r="A1060" t="str">
            <v>/0</v>
          </cell>
          <cell r="B1060">
            <v>0</v>
          </cell>
          <cell r="J1060" t="str">
            <v>Rupees Nil</v>
          </cell>
        </row>
        <row r="1061">
          <cell r="A1061" t="str">
            <v>/0</v>
          </cell>
          <cell r="B1061">
            <v>0</v>
          </cell>
          <cell r="J1061" t="str">
            <v>Rupees Nil</v>
          </cell>
        </row>
        <row r="1062">
          <cell r="A1062" t="str">
            <v>/0</v>
          </cell>
          <cell r="B1062">
            <v>0</v>
          </cell>
          <cell r="J1062" t="str">
            <v>Rupees Nil</v>
          </cell>
        </row>
        <row r="1063">
          <cell r="A1063" t="str">
            <v>/0</v>
          </cell>
          <cell r="B1063">
            <v>0</v>
          </cell>
          <cell r="J1063" t="str">
            <v>Rupees Nil</v>
          </cell>
        </row>
        <row r="1064">
          <cell r="A1064" t="str">
            <v>/0</v>
          </cell>
          <cell r="B1064">
            <v>0</v>
          </cell>
          <cell r="J1064" t="str">
            <v>Rupees Nil</v>
          </cell>
        </row>
        <row r="1065">
          <cell r="A1065" t="str">
            <v>/0</v>
          </cell>
          <cell r="B1065">
            <v>0</v>
          </cell>
          <cell r="J1065" t="str">
            <v>Rupees Nil</v>
          </cell>
        </row>
        <row r="1066">
          <cell r="A1066" t="str">
            <v>/0</v>
          </cell>
          <cell r="B1066">
            <v>0</v>
          </cell>
          <cell r="J1066" t="str">
            <v>Rupees Nil</v>
          </cell>
        </row>
        <row r="1067">
          <cell r="A1067" t="str">
            <v>/0</v>
          </cell>
          <cell r="B1067">
            <v>0</v>
          </cell>
          <cell r="J1067" t="str">
            <v>Rupees Nil</v>
          </cell>
        </row>
        <row r="1068">
          <cell r="A1068" t="str">
            <v>/0</v>
          </cell>
          <cell r="B1068">
            <v>0</v>
          </cell>
          <cell r="J1068" t="str">
            <v>Rupees Nil</v>
          </cell>
        </row>
        <row r="1069">
          <cell r="A1069" t="str">
            <v>/0</v>
          </cell>
          <cell r="B1069">
            <v>0</v>
          </cell>
          <cell r="J1069" t="str">
            <v>Rupees Nil</v>
          </cell>
        </row>
        <row r="1070">
          <cell r="A1070" t="str">
            <v>/0</v>
          </cell>
          <cell r="B1070">
            <v>0</v>
          </cell>
          <cell r="J1070" t="str">
            <v>Rupees Nil</v>
          </cell>
        </row>
        <row r="1071">
          <cell r="A1071" t="str">
            <v>/0</v>
          </cell>
          <cell r="B1071">
            <v>0</v>
          </cell>
          <cell r="J1071" t="str">
            <v>Rupees Nil</v>
          </cell>
        </row>
        <row r="1072">
          <cell r="A1072" t="str">
            <v>/0</v>
          </cell>
          <cell r="B1072">
            <v>0</v>
          </cell>
          <cell r="J1072" t="str">
            <v>Rupees Nil</v>
          </cell>
        </row>
        <row r="1073">
          <cell r="A1073" t="str">
            <v>/0</v>
          </cell>
          <cell r="B1073">
            <v>0</v>
          </cell>
          <cell r="J1073" t="str">
            <v>Rupees Nil</v>
          </cell>
        </row>
        <row r="1074">
          <cell r="A1074" t="str">
            <v>/0</v>
          </cell>
          <cell r="B1074">
            <v>0</v>
          </cell>
          <cell r="J1074" t="str">
            <v>Rupees Nil</v>
          </cell>
        </row>
        <row r="1075">
          <cell r="A1075" t="str">
            <v>/0</v>
          </cell>
          <cell r="B1075">
            <v>0</v>
          </cell>
          <cell r="J1075" t="str">
            <v>Rupees Nil</v>
          </cell>
        </row>
        <row r="1076">
          <cell r="A1076" t="str">
            <v>/0</v>
          </cell>
          <cell r="B1076">
            <v>0</v>
          </cell>
          <cell r="J1076" t="str">
            <v>Rupees Nil</v>
          </cell>
        </row>
        <row r="1077">
          <cell r="A1077" t="str">
            <v>/0</v>
          </cell>
          <cell r="B1077">
            <v>0</v>
          </cell>
          <cell r="J1077" t="str">
            <v>Rupees Nil</v>
          </cell>
        </row>
        <row r="1078">
          <cell r="A1078" t="str">
            <v>/0</v>
          </cell>
          <cell r="B1078">
            <v>0</v>
          </cell>
          <cell r="J1078" t="str">
            <v>Rupees Nil</v>
          </cell>
        </row>
        <row r="1079">
          <cell r="A1079" t="str">
            <v>/0</v>
          </cell>
          <cell r="B1079">
            <v>0</v>
          </cell>
          <cell r="J1079" t="str">
            <v>Rupees Nil</v>
          </cell>
        </row>
        <row r="1080">
          <cell r="A1080" t="str">
            <v>/0</v>
          </cell>
          <cell r="B1080">
            <v>0</v>
          </cell>
          <cell r="J1080" t="str">
            <v>Rupees Nil</v>
          </cell>
        </row>
        <row r="1081">
          <cell r="A1081" t="str">
            <v>/0</v>
          </cell>
          <cell r="B1081">
            <v>0</v>
          </cell>
          <cell r="J1081" t="str">
            <v>Rupees Nil</v>
          </cell>
        </row>
        <row r="1082">
          <cell r="A1082" t="str">
            <v>/0</v>
          </cell>
          <cell r="B1082">
            <v>0</v>
          </cell>
          <cell r="J1082" t="str">
            <v>Rupees Nil</v>
          </cell>
        </row>
        <row r="1083">
          <cell r="A1083" t="str">
            <v>/0</v>
          </cell>
          <cell r="B1083">
            <v>0</v>
          </cell>
          <cell r="J1083" t="str">
            <v>Rupees Nil</v>
          </cell>
        </row>
        <row r="1084">
          <cell r="A1084" t="str">
            <v>/0</v>
          </cell>
          <cell r="B1084">
            <v>0</v>
          </cell>
          <cell r="J1084" t="str">
            <v>Rupees Nil</v>
          </cell>
        </row>
        <row r="1085">
          <cell r="A1085" t="str">
            <v>/0</v>
          </cell>
          <cell r="B1085">
            <v>0</v>
          </cell>
          <cell r="J1085" t="str">
            <v>Rupees Nil</v>
          </cell>
        </row>
        <row r="1086">
          <cell r="A1086" t="str">
            <v>/0</v>
          </cell>
          <cell r="B1086">
            <v>0</v>
          </cell>
          <cell r="J1086" t="str">
            <v>Rupees Nil</v>
          </cell>
        </row>
        <row r="1087">
          <cell r="A1087" t="str">
            <v>/0</v>
          </cell>
          <cell r="B1087">
            <v>0</v>
          </cell>
          <cell r="J1087" t="str">
            <v>Rupees Nil</v>
          </cell>
        </row>
        <row r="1088">
          <cell r="A1088" t="str">
            <v>/0</v>
          </cell>
          <cell r="B1088">
            <v>0</v>
          </cell>
          <cell r="J1088" t="str">
            <v>Rupees Nil</v>
          </cell>
        </row>
        <row r="1089">
          <cell r="A1089" t="str">
            <v>/0</v>
          </cell>
          <cell r="B1089">
            <v>0</v>
          </cell>
          <cell r="J1089" t="str">
            <v>Rupees Nil</v>
          </cell>
        </row>
        <row r="1090">
          <cell r="A1090" t="str">
            <v>/0</v>
          </cell>
          <cell r="B1090">
            <v>0</v>
          </cell>
          <cell r="J1090" t="str">
            <v>Rupees Nil</v>
          </cell>
        </row>
        <row r="1091">
          <cell r="A1091" t="str">
            <v>/0</v>
          </cell>
          <cell r="B1091">
            <v>0</v>
          </cell>
          <cell r="J1091" t="str">
            <v>Rupees Nil</v>
          </cell>
        </row>
        <row r="1092">
          <cell r="A1092" t="str">
            <v>/0</v>
          </cell>
          <cell r="B1092">
            <v>0</v>
          </cell>
          <cell r="J1092" t="str">
            <v>Rupees Nil</v>
          </cell>
        </row>
        <row r="1093">
          <cell r="A1093" t="str">
            <v>/0</v>
          </cell>
          <cell r="B1093">
            <v>0</v>
          </cell>
          <cell r="J1093" t="str">
            <v>Rupees Nil</v>
          </cell>
        </row>
        <row r="1094">
          <cell r="A1094" t="str">
            <v>/0</v>
          </cell>
          <cell r="B1094">
            <v>0</v>
          </cell>
          <cell r="J1094" t="str">
            <v>Rupees Nil</v>
          </cell>
        </row>
        <row r="1095">
          <cell r="A1095" t="str">
            <v>/0</v>
          </cell>
          <cell r="B1095">
            <v>0</v>
          </cell>
          <cell r="J1095" t="str">
            <v>Rupees Nil</v>
          </cell>
        </row>
        <row r="1096">
          <cell r="A1096" t="str">
            <v>/0</v>
          </cell>
          <cell r="B1096">
            <v>0</v>
          </cell>
          <cell r="J1096" t="str">
            <v>Rupees Nil</v>
          </cell>
        </row>
        <row r="1097">
          <cell r="A1097" t="str">
            <v>/0</v>
          </cell>
          <cell r="B1097">
            <v>0</v>
          </cell>
          <cell r="J1097" t="str">
            <v>Rupees Nil</v>
          </cell>
        </row>
        <row r="1098">
          <cell r="A1098" t="str">
            <v>/0</v>
          </cell>
          <cell r="B1098">
            <v>0</v>
          </cell>
          <cell r="J1098" t="str">
            <v>Rupees Nil</v>
          </cell>
        </row>
        <row r="1099">
          <cell r="A1099" t="str">
            <v>/0</v>
          </cell>
          <cell r="B1099">
            <v>0</v>
          </cell>
          <cell r="J1099" t="str">
            <v>Rupees Nil</v>
          </cell>
        </row>
        <row r="1100">
          <cell r="A1100" t="str">
            <v>/0</v>
          </cell>
          <cell r="B1100">
            <v>0</v>
          </cell>
          <cell r="J1100" t="str">
            <v>Rupees Nil</v>
          </cell>
        </row>
        <row r="1101">
          <cell r="A1101" t="str">
            <v>/0</v>
          </cell>
          <cell r="B1101">
            <v>0</v>
          </cell>
          <cell r="J1101" t="str">
            <v>Rupees Nil</v>
          </cell>
        </row>
        <row r="1102">
          <cell r="A1102" t="str">
            <v>/0</v>
          </cell>
          <cell r="B1102">
            <v>0</v>
          </cell>
          <cell r="J1102" t="str">
            <v>Rupees Nil</v>
          </cell>
        </row>
        <row r="1103">
          <cell r="A1103" t="str">
            <v>/0</v>
          </cell>
          <cell r="B1103">
            <v>0</v>
          </cell>
          <cell r="J1103" t="str">
            <v>Rupees Nil</v>
          </cell>
        </row>
        <row r="1104">
          <cell r="A1104" t="str">
            <v>/0</v>
          </cell>
          <cell r="B1104">
            <v>0</v>
          </cell>
          <cell r="J1104" t="str">
            <v>Rupees Nil</v>
          </cell>
        </row>
        <row r="1105">
          <cell r="A1105" t="str">
            <v>/0</v>
          </cell>
          <cell r="B1105">
            <v>0</v>
          </cell>
          <cell r="J1105" t="str">
            <v>Rupees Nil</v>
          </cell>
        </row>
        <row r="1106">
          <cell r="A1106" t="str">
            <v>/0</v>
          </cell>
          <cell r="B1106">
            <v>0</v>
          </cell>
          <cell r="J1106" t="str">
            <v>Rupees Nil</v>
          </cell>
        </row>
        <row r="1107">
          <cell r="A1107" t="str">
            <v>/0</v>
          </cell>
          <cell r="B1107">
            <v>0</v>
          </cell>
          <cell r="J1107" t="str">
            <v>Rupees Nil</v>
          </cell>
        </row>
        <row r="1108">
          <cell r="A1108" t="str">
            <v>/0</v>
          </cell>
          <cell r="B1108">
            <v>0</v>
          </cell>
          <cell r="J1108" t="str">
            <v>Rupees Nil</v>
          </cell>
        </row>
        <row r="1109">
          <cell r="A1109" t="str">
            <v>/0</v>
          </cell>
          <cell r="B1109">
            <v>0</v>
          </cell>
          <cell r="J1109" t="str">
            <v>Rupees Nil</v>
          </cell>
        </row>
        <row r="1110">
          <cell r="A1110" t="str">
            <v>/0</v>
          </cell>
          <cell r="B1110">
            <v>0</v>
          </cell>
          <cell r="J1110" t="str">
            <v>Rupees Nil</v>
          </cell>
        </row>
        <row r="1111">
          <cell r="A1111" t="str">
            <v>/0</v>
          </cell>
          <cell r="B1111">
            <v>0</v>
          </cell>
          <cell r="J1111" t="str">
            <v>Rupees Nil</v>
          </cell>
        </row>
        <row r="1112">
          <cell r="A1112" t="str">
            <v>/0</v>
          </cell>
          <cell r="B1112">
            <v>0</v>
          </cell>
          <cell r="J1112" t="str">
            <v>Rupees Nil</v>
          </cell>
        </row>
        <row r="1113">
          <cell r="A1113" t="str">
            <v>/0</v>
          </cell>
          <cell r="B1113">
            <v>0</v>
          </cell>
          <cell r="J1113" t="str">
            <v>Rupees Nil</v>
          </cell>
        </row>
        <row r="1114">
          <cell r="A1114" t="str">
            <v>/0</v>
          </cell>
          <cell r="B1114">
            <v>0</v>
          </cell>
          <cell r="J1114" t="str">
            <v>Rupees Nil</v>
          </cell>
        </row>
        <row r="1115">
          <cell r="A1115" t="str">
            <v>/0</v>
          </cell>
          <cell r="B1115">
            <v>0</v>
          </cell>
          <cell r="J1115" t="str">
            <v>Rupees Nil</v>
          </cell>
        </row>
        <row r="1116">
          <cell r="A1116" t="str">
            <v>/0</v>
          </cell>
          <cell r="B1116">
            <v>0</v>
          </cell>
          <cell r="J1116" t="str">
            <v>Rupees Nil</v>
          </cell>
        </row>
        <row r="1117">
          <cell r="A1117" t="str">
            <v>/0</v>
          </cell>
          <cell r="B1117">
            <v>0</v>
          </cell>
          <cell r="J1117" t="str">
            <v>Rupees Nil</v>
          </cell>
        </row>
        <row r="1118">
          <cell r="A1118" t="str">
            <v>/0</v>
          </cell>
          <cell r="B1118">
            <v>0</v>
          </cell>
          <cell r="J1118" t="str">
            <v>Rupees Nil</v>
          </cell>
        </row>
        <row r="1119">
          <cell r="A1119" t="str">
            <v>/0</v>
          </cell>
          <cell r="B1119">
            <v>0</v>
          </cell>
          <cell r="J1119" t="str">
            <v>Rupees Nil</v>
          </cell>
        </row>
        <row r="1120">
          <cell r="A1120" t="str">
            <v>/0</v>
          </cell>
          <cell r="B1120">
            <v>0</v>
          </cell>
          <cell r="J1120" t="str">
            <v>Rupees Nil</v>
          </cell>
        </row>
        <row r="1121">
          <cell r="A1121" t="str">
            <v>/0</v>
          </cell>
          <cell r="B1121">
            <v>0</v>
          </cell>
          <cell r="J1121" t="str">
            <v>Rupees Nil</v>
          </cell>
        </row>
        <row r="1122">
          <cell r="A1122" t="str">
            <v>/0</v>
          </cell>
          <cell r="B1122">
            <v>0</v>
          </cell>
          <cell r="J1122" t="str">
            <v>Rupees Nil</v>
          </cell>
        </row>
        <row r="1123">
          <cell r="A1123" t="str">
            <v>/0</v>
          </cell>
          <cell r="B1123">
            <v>0</v>
          </cell>
          <cell r="J1123" t="str">
            <v>Rupees Nil</v>
          </cell>
        </row>
        <row r="1124">
          <cell r="A1124" t="str">
            <v>/0</v>
          </cell>
          <cell r="B1124">
            <v>0</v>
          </cell>
          <cell r="J1124" t="str">
            <v>Rupees Nil</v>
          </cell>
        </row>
        <row r="1125">
          <cell r="A1125" t="str">
            <v>/0</v>
          </cell>
          <cell r="B1125">
            <v>0</v>
          </cell>
          <cell r="J1125" t="str">
            <v>Rupees Nil</v>
          </cell>
        </row>
        <row r="1126">
          <cell r="A1126" t="str">
            <v>/0</v>
          </cell>
          <cell r="B1126">
            <v>0</v>
          </cell>
          <cell r="J1126" t="str">
            <v>Rupees Nil</v>
          </cell>
        </row>
        <row r="1127">
          <cell r="A1127" t="str">
            <v>/0</v>
          </cell>
          <cell r="B1127">
            <v>0</v>
          </cell>
          <cell r="J1127" t="str">
            <v>Rupees Nil</v>
          </cell>
        </row>
        <row r="1128">
          <cell r="A1128" t="str">
            <v>/0</v>
          </cell>
          <cell r="B1128">
            <v>0</v>
          </cell>
          <cell r="J1128" t="str">
            <v>Rupees Nil</v>
          </cell>
        </row>
        <row r="1129">
          <cell r="A1129" t="str">
            <v>/0</v>
          </cell>
          <cell r="B1129">
            <v>0</v>
          </cell>
          <cell r="J1129" t="str">
            <v>Rupees Nil</v>
          </cell>
        </row>
        <row r="1130">
          <cell r="A1130" t="str">
            <v>/0</v>
          </cell>
          <cell r="B1130">
            <v>0</v>
          </cell>
          <cell r="J1130" t="str">
            <v>Rupees Nil</v>
          </cell>
        </row>
        <row r="1131">
          <cell r="A1131" t="str">
            <v>/0</v>
          </cell>
          <cell r="B1131">
            <v>0</v>
          </cell>
          <cell r="J1131" t="str">
            <v>Rupees Nil</v>
          </cell>
        </row>
        <row r="1132">
          <cell r="A1132" t="str">
            <v>/0</v>
          </cell>
          <cell r="B1132">
            <v>0</v>
          </cell>
          <cell r="J1132" t="str">
            <v>Rupees Nil</v>
          </cell>
        </row>
        <row r="1133">
          <cell r="A1133" t="str">
            <v>/0</v>
          </cell>
          <cell r="B1133">
            <v>0</v>
          </cell>
          <cell r="J1133" t="str">
            <v>Rupees Nil</v>
          </cell>
        </row>
        <row r="1134">
          <cell r="A1134" t="str">
            <v>/0</v>
          </cell>
          <cell r="B1134">
            <v>0</v>
          </cell>
          <cell r="J1134" t="str">
            <v>Rupees Nil</v>
          </cell>
        </row>
        <row r="1135">
          <cell r="A1135" t="str">
            <v>/0</v>
          </cell>
          <cell r="B1135">
            <v>0</v>
          </cell>
          <cell r="J1135" t="str">
            <v>Rupees Nil</v>
          </cell>
        </row>
        <row r="1136">
          <cell r="A1136" t="str">
            <v>/0</v>
          </cell>
          <cell r="B1136">
            <v>0</v>
          </cell>
          <cell r="J1136" t="str">
            <v>Rupees Nil</v>
          </cell>
        </row>
        <row r="1137">
          <cell r="A1137" t="str">
            <v>/0</v>
          </cell>
          <cell r="B1137">
            <v>0</v>
          </cell>
          <cell r="J1137" t="str">
            <v>Rupees Nil</v>
          </cell>
        </row>
        <row r="1138">
          <cell r="A1138" t="str">
            <v>/0</v>
          </cell>
          <cell r="B1138">
            <v>0</v>
          </cell>
          <cell r="J1138" t="str">
            <v>Rupees Nil</v>
          </cell>
        </row>
        <row r="1139">
          <cell r="A1139" t="str">
            <v>/0</v>
          </cell>
          <cell r="B1139">
            <v>0</v>
          </cell>
          <cell r="J1139" t="str">
            <v>Rupees Nil</v>
          </cell>
        </row>
        <row r="1140">
          <cell r="A1140" t="str">
            <v>/0</v>
          </cell>
          <cell r="B1140">
            <v>0</v>
          </cell>
          <cell r="J1140" t="str">
            <v>Rupees Nil</v>
          </cell>
        </row>
        <row r="1141">
          <cell r="A1141" t="str">
            <v>/0</v>
          </cell>
          <cell r="B1141">
            <v>0</v>
          </cell>
          <cell r="J1141" t="str">
            <v>Rupees Nil</v>
          </cell>
        </row>
        <row r="1142">
          <cell r="A1142" t="str">
            <v>/0</v>
          </cell>
          <cell r="B1142">
            <v>0</v>
          </cell>
          <cell r="J1142" t="str">
            <v>Rupees Nil</v>
          </cell>
        </row>
        <row r="1143">
          <cell r="A1143" t="str">
            <v>/0</v>
          </cell>
          <cell r="B1143">
            <v>0</v>
          </cell>
          <cell r="J1143" t="str">
            <v>Rupees Nil</v>
          </cell>
        </row>
        <row r="1144">
          <cell r="A1144" t="str">
            <v>/0</v>
          </cell>
          <cell r="B1144">
            <v>0</v>
          </cell>
          <cell r="J1144" t="str">
            <v>Rupees Nil</v>
          </cell>
        </row>
        <row r="1145">
          <cell r="A1145" t="str">
            <v>/0</v>
          </cell>
          <cell r="B1145">
            <v>0</v>
          </cell>
          <cell r="J1145" t="str">
            <v>Rupees Nil</v>
          </cell>
        </row>
        <row r="1146">
          <cell r="A1146" t="str">
            <v>/0</v>
          </cell>
          <cell r="B1146">
            <v>0</v>
          </cell>
          <cell r="J1146" t="str">
            <v>Rupees Nil</v>
          </cell>
        </row>
        <row r="1147">
          <cell r="A1147" t="str">
            <v>/0</v>
          </cell>
          <cell r="B1147">
            <v>0</v>
          </cell>
          <cell r="J1147" t="str">
            <v>Rupees Nil</v>
          </cell>
        </row>
        <row r="1148">
          <cell r="A1148" t="str">
            <v>/0</v>
          </cell>
          <cell r="B1148">
            <v>0</v>
          </cell>
          <cell r="J1148" t="str">
            <v>Rupees Nil</v>
          </cell>
        </row>
        <row r="1149">
          <cell r="A1149" t="str">
            <v>/0</v>
          </cell>
          <cell r="B1149">
            <v>0</v>
          </cell>
          <cell r="J1149" t="str">
            <v>Rupees Nil</v>
          </cell>
        </row>
        <row r="1150">
          <cell r="A1150" t="str">
            <v>/0</v>
          </cell>
          <cell r="B1150">
            <v>0</v>
          </cell>
          <cell r="J1150" t="str">
            <v>Rupees Nil</v>
          </cell>
        </row>
        <row r="1151">
          <cell r="A1151" t="str">
            <v>/0</v>
          </cell>
          <cell r="B1151">
            <v>0</v>
          </cell>
          <cell r="J1151" t="str">
            <v>Rupees Nil</v>
          </cell>
        </row>
        <row r="1152">
          <cell r="A1152" t="str">
            <v>/0</v>
          </cell>
          <cell r="B1152">
            <v>0</v>
          </cell>
          <cell r="J1152" t="str">
            <v>Rupees Nil</v>
          </cell>
        </row>
        <row r="1153">
          <cell r="A1153" t="str">
            <v>/0</v>
          </cell>
          <cell r="B1153">
            <v>0</v>
          </cell>
          <cell r="J1153" t="str">
            <v>Rupees Nil</v>
          </cell>
        </row>
        <row r="1154">
          <cell r="A1154" t="str">
            <v>/0</v>
          </cell>
          <cell r="B1154">
            <v>0</v>
          </cell>
          <cell r="J1154" t="str">
            <v>Rupees Nil</v>
          </cell>
        </row>
        <row r="1155">
          <cell r="A1155" t="str">
            <v>/0</v>
          </cell>
          <cell r="B1155">
            <v>0</v>
          </cell>
          <cell r="J1155" t="str">
            <v>Rupees Nil</v>
          </cell>
        </row>
        <row r="1156">
          <cell r="A1156" t="str">
            <v>/0</v>
          </cell>
          <cell r="B1156">
            <v>0</v>
          </cell>
          <cell r="J1156" t="str">
            <v>Rupees Nil</v>
          </cell>
        </row>
        <row r="1157">
          <cell r="A1157" t="str">
            <v>/0</v>
          </cell>
          <cell r="B1157">
            <v>0</v>
          </cell>
          <cell r="J1157" t="str">
            <v>Rupees Nil</v>
          </cell>
        </row>
        <row r="1158">
          <cell r="A1158" t="str">
            <v>/0</v>
          </cell>
          <cell r="B1158">
            <v>0</v>
          </cell>
          <cell r="J1158" t="str">
            <v>Rupees Nil</v>
          </cell>
        </row>
        <row r="1159">
          <cell r="A1159" t="str">
            <v>/0</v>
          </cell>
          <cell r="B1159">
            <v>0</v>
          </cell>
          <cell r="J1159" t="str">
            <v>Rupees Nil</v>
          </cell>
        </row>
        <row r="1160">
          <cell r="A1160" t="str">
            <v>/0</v>
          </cell>
          <cell r="B1160">
            <v>0</v>
          </cell>
          <cell r="J1160" t="str">
            <v>Rupees Nil</v>
          </cell>
        </row>
        <row r="1161">
          <cell r="A1161" t="str">
            <v>/0</v>
          </cell>
          <cell r="B1161">
            <v>0</v>
          </cell>
          <cell r="J1161" t="str">
            <v>Rupees Nil</v>
          </cell>
        </row>
        <row r="1162">
          <cell r="A1162" t="str">
            <v>/0</v>
          </cell>
          <cell r="B1162">
            <v>0</v>
          </cell>
          <cell r="J1162" t="str">
            <v>Rupees Nil</v>
          </cell>
        </row>
        <row r="1163">
          <cell r="A1163" t="str">
            <v>/0</v>
          </cell>
          <cell r="B1163">
            <v>0</v>
          </cell>
          <cell r="J1163" t="str">
            <v>Rupees Nil</v>
          </cell>
        </row>
        <row r="1164">
          <cell r="A1164" t="str">
            <v>/0</v>
          </cell>
          <cell r="B1164">
            <v>0</v>
          </cell>
          <cell r="J1164" t="str">
            <v>Rupees Nil</v>
          </cell>
        </row>
        <row r="1165">
          <cell r="A1165" t="str">
            <v>/0</v>
          </cell>
          <cell r="B1165">
            <v>0</v>
          </cell>
          <cell r="J1165" t="str">
            <v>Rupees Nil</v>
          </cell>
        </row>
        <row r="1166">
          <cell r="A1166" t="str">
            <v>/0</v>
          </cell>
          <cell r="B1166">
            <v>0</v>
          </cell>
          <cell r="J1166" t="str">
            <v>Rupees Nil</v>
          </cell>
        </row>
        <row r="1167">
          <cell r="A1167" t="str">
            <v>/0</v>
          </cell>
          <cell r="B1167">
            <v>0</v>
          </cell>
          <cell r="J1167" t="str">
            <v>Rupees Nil</v>
          </cell>
        </row>
        <row r="1168">
          <cell r="A1168" t="str">
            <v>/0</v>
          </cell>
          <cell r="B1168">
            <v>0</v>
          </cell>
          <cell r="J1168" t="str">
            <v>Rupees Nil</v>
          </cell>
        </row>
        <row r="1169">
          <cell r="A1169" t="str">
            <v>/0</v>
          </cell>
          <cell r="B1169">
            <v>0</v>
          </cell>
          <cell r="J1169" t="str">
            <v>Rupees Nil</v>
          </cell>
        </row>
        <row r="1170">
          <cell r="A1170" t="str">
            <v>/0</v>
          </cell>
          <cell r="B1170">
            <v>0</v>
          </cell>
          <cell r="J1170" t="str">
            <v>Rupees Nil</v>
          </cell>
        </row>
        <row r="1171">
          <cell r="A1171" t="str">
            <v>/0</v>
          </cell>
          <cell r="B1171">
            <v>0</v>
          </cell>
          <cell r="J1171" t="str">
            <v>Rupees Nil</v>
          </cell>
        </row>
        <row r="1172">
          <cell r="A1172" t="str">
            <v>/0</v>
          </cell>
          <cell r="B1172">
            <v>0</v>
          </cell>
          <cell r="J1172" t="str">
            <v>Rupees Nil</v>
          </cell>
        </row>
        <row r="1173">
          <cell r="A1173" t="str">
            <v>/0</v>
          </cell>
          <cell r="B1173">
            <v>0</v>
          </cell>
          <cell r="J1173" t="str">
            <v>Rupees Nil</v>
          </cell>
        </row>
        <row r="1174">
          <cell r="A1174" t="str">
            <v>/0</v>
          </cell>
          <cell r="B1174">
            <v>0</v>
          </cell>
          <cell r="J1174" t="str">
            <v>Rupees Nil</v>
          </cell>
        </row>
        <row r="1175">
          <cell r="A1175" t="str">
            <v>/0</v>
          </cell>
          <cell r="B1175">
            <v>0</v>
          </cell>
          <cell r="J1175" t="str">
            <v>Rupees Nil</v>
          </cell>
        </row>
        <row r="1176">
          <cell r="A1176" t="str">
            <v>/0</v>
          </cell>
          <cell r="B1176">
            <v>0</v>
          </cell>
          <cell r="J1176" t="str">
            <v>Rupees Nil</v>
          </cell>
        </row>
        <row r="1177">
          <cell r="A1177" t="str">
            <v>/0</v>
          </cell>
          <cell r="B1177">
            <v>0</v>
          </cell>
          <cell r="J1177" t="str">
            <v>Rupees Nil</v>
          </cell>
        </row>
        <row r="1178">
          <cell r="A1178" t="str">
            <v>/0</v>
          </cell>
          <cell r="B1178">
            <v>0</v>
          </cell>
          <cell r="J1178" t="str">
            <v>Rupees Nil</v>
          </cell>
        </row>
        <row r="1179">
          <cell r="A1179" t="str">
            <v>/0</v>
          </cell>
          <cell r="B1179">
            <v>0</v>
          </cell>
          <cell r="J1179" t="str">
            <v>Rupees Nil</v>
          </cell>
        </row>
        <row r="1180">
          <cell r="A1180" t="str">
            <v>/0</v>
          </cell>
          <cell r="B1180">
            <v>0</v>
          </cell>
          <cell r="J1180" t="str">
            <v>Rupees Nil</v>
          </cell>
        </row>
        <row r="1181">
          <cell r="A1181" t="str">
            <v>/0</v>
          </cell>
          <cell r="B1181">
            <v>0</v>
          </cell>
          <cell r="J1181" t="str">
            <v>Rupees Nil</v>
          </cell>
        </row>
        <row r="1182">
          <cell r="A1182" t="str">
            <v>/0</v>
          </cell>
          <cell r="B1182">
            <v>0</v>
          </cell>
          <cell r="J1182" t="str">
            <v>Rupees Nil</v>
          </cell>
        </row>
        <row r="1183">
          <cell r="A1183" t="str">
            <v>/0</v>
          </cell>
          <cell r="B1183">
            <v>0</v>
          </cell>
          <cell r="J1183" t="str">
            <v>Rupees Nil</v>
          </cell>
        </row>
        <row r="1184">
          <cell r="A1184" t="str">
            <v>/0</v>
          </cell>
          <cell r="B1184">
            <v>0</v>
          </cell>
          <cell r="J1184" t="str">
            <v>Rupees Nil</v>
          </cell>
        </row>
        <row r="1185">
          <cell r="A1185" t="str">
            <v>/0</v>
          </cell>
          <cell r="B1185">
            <v>0</v>
          </cell>
          <cell r="J1185" t="str">
            <v>Rupees Nil</v>
          </cell>
        </row>
        <row r="1186">
          <cell r="A1186" t="str">
            <v>/0</v>
          </cell>
          <cell r="B1186">
            <v>0</v>
          </cell>
          <cell r="J1186" t="str">
            <v>Rupees Nil</v>
          </cell>
        </row>
        <row r="1187">
          <cell r="A1187" t="str">
            <v>/0</v>
          </cell>
          <cell r="B1187">
            <v>0</v>
          </cell>
          <cell r="J1187" t="str">
            <v>Rupees Nil</v>
          </cell>
        </row>
        <row r="1188">
          <cell r="A1188" t="str">
            <v>/0</v>
          </cell>
          <cell r="B1188">
            <v>0</v>
          </cell>
          <cell r="J1188" t="str">
            <v>Rupees Nil</v>
          </cell>
        </row>
        <row r="1189">
          <cell r="A1189" t="str">
            <v>/0</v>
          </cell>
          <cell r="B1189">
            <v>0</v>
          </cell>
          <cell r="J1189" t="str">
            <v>Rupees Nil</v>
          </cell>
        </row>
        <row r="1190">
          <cell r="A1190" t="str">
            <v>/0</v>
          </cell>
          <cell r="B1190">
            <v>0</v>
          </cell>
          <cell r="J1190" t="str">
            <v>Rupees Nil</v>
          </cell>
        </row>
        <row r="1191">
          <cell r="A1191" t="str">
            <v>/0</v>
          </cell>
          <cell r="B1191">
            <v>0</v>
          </cell>
          <cell r="J1191" t="str">
            <v>Rupees Nil</v>
          </cell>
        </row>
        <row r="1192">
          <cell r="A1192" t="str">
            <v>/0</v>
          </cell>
          <cell r="B1192">
            <v>0</v>
          </cell>
          <cell r="J1192" t="str">
            <v>Rupees Nil</v>
          </cell>
        </row>
        <row r="1193">
          <cell r="A1193" t="str">
            <v>/0</v>
          </cell>
          <cell r="B1193">
            <v>0</v>
          </cell>
          <cell r="J1193" t="str">
            <v>Rupees Nil</v>
          </cell>
        </row>
        <row r="1194">
          <cell r="A1194" t="str">
            <v>/0</v>
          </cell>
          <cell r="B1194">
            <v>0</v>
          </cell>
          <cell r="J1194" t="str">
            <v>Rupees Nil</v>
          </cell>
        </row>
        <row r="1195">
          <cell r="A1195" t="str">
            <v>/0</v>
          </cell>
          <cell r="B1195">
            <v>0</v>
          </cell>
          <cell r="J1195" t="str">
            <v>Rupees Nil</v>
          </cell>
        </row>
        <row r="1196">
          <cell r="A1196" t="str">
            <v>/0</v>
          </cell>
          <cell r="B1196">
            <v>0</v>
          </cell>
          <cell r="J1196" t="str">
            <v>Rupees Nil</v>
          </cell>
        </row>
        <row r="1197">
          <cell r="A1197" t="str">
            <v>/0</v>
          </cell>
          <cell r="B1197">
            <v>0</v>
          </cell>
          <cell r="J1197" t="str">
            <v>Rupees Nil</v>
          </cell>
        </row>
        <row r="1198">
          <cell r="A1198" t="str">
            <v>/0</v>
          </cell>
          <cell r="B1198">
            <v>0</v>
          </cell>
          <cell r="J1198" t="str">
            <v>Rupees Nil</v>
          </cell>
        </row>
        <row r="1199">
          <cell r="A1199" t="str">
            <v>/0</v>
          </cell>
          <cell r="B1199">
            <v>0</v>
          </cell>
          <cell r="J1199" t="str">
            <v>Rupees Nil</v>
          </cell>
        </row>
        <row r="1200">
          <cell r="A1200" t="str">
            <v>/0</v>
          </cell>
          <cell r="B1200">
            <v>0</v>
          </cell>
          <cell r="J1200" t="str">
            <v>Rupees Nil</v>
          </cell>
        </row>
        <row r="1201">
          <cell r="A1201" t="str">
            <v>/0</v>
          </cell>
          <cell r="B1201">
            <v>0</v>
          </cell>
          <cell r="J1201" t="str">
            <v>Rupees Nil</v>
          </cell>
        </row>
        <row r="1202">
          <cell r="A1202" t="str">
            <v>/0</v>
          </cell>
          <cell r="B1202">
            <v>0</v>
          </cell>
          <cell r="J1202" t="str">
            <v>Rupees Nil</v>
          </cell>
        </row>
        <row r="1203">
          <cell r="A1203" t="str">
            <v>/0</v>
          </cell>
          <cell r="B1203">
            <v>0</v>
          </cell>
          <cell r="J1203" t="str">
            <v>Rupees Nil</v>
          </cell>
        </row>
        <row r="1204">
          <cell r="A1204" t="str">
            <v>/0</v>
          </cell>
          <cell r="B1204">
            <v>0</v>
          </cell>
          <cell r="J1204" t="str">
            <v>Rupees Nil</v>
          </cell>
        </row>
        <row r="1205">
          <cell r="A1205" t="str">
            <v>/0</v>
          </cell>
          <cell r="B1205">
            <v>0</v>
          </cell>
          <cell r="J1205" t="str">
            <v>Rupees Nil</v>
          </cell>
        </row>
        <row r="1206">
          <cell r="A1206" t="str">
            <v>/0</v>
          </cell>
          <cell r="B1206">
            <v>0</v>
          </cell>
          <cell r="J1206" t="str">
            <v>Rupees Nil</v>
          </cell>
        </row>
        <row r="1207">
          <cell r="A1207" t="str">
            <v>/0</v>
          </cell>
          <cell r="B1207">
            <v>0</v>
          </cell>
          <cell r="J1207" t="str">
            <v>Rupees Nil</v>
          </cell>
        </row>
        <row r="1208">
          <cell r="A1208" t="str">
            <v>/0</v>
          </cell>
          <cell r="B1208">
            <v>0</v>
          </cell>
          <cell r="J1208" t="str">
            <v>Rupees Nil</v>
          </cell>
        </row>
        <row r="1209">
          <cell r="A1209" t="str">
            <v>/0</v>
          </cell>
          <cell r="B1209">
            <v>0</v>
          </cell>
          <cell r="J1209" t="str">
            <v>Rupees Nil</v>
          </cell>
        </row>
        <row r="1210">
          <cell r="A1210" t="str">
            <v>/0</v>
          </cell>
          <cell r="B1210">
            <v>0</v>
          </cell>
          <cell r="J1210" t="str">
            <v>Rupees Nil</v>
          </cell>
        </row>
        <row r="1211">
          <cell r="A1211" t="str">
            <v>/0</v>
          </cell>
          <cell r="B1211">
            <v>0</v>
          </cell>
          <cell r="J1211" t="str">
            <v>Rupees Nil</v>
          </cell>
        </row>
        <row r="1212">
          <cell r="A1212" t="str">
            <v>/0</v>
          </cell>
          <cell r="B1212">
            <v>0</v>
          </cell>
          <cell r="J1212" t="str">
            <v>Rupees Nil</v>
          </cell>
        </row>
        <row r="1213">
          <cell r="A1213" t="str">
            <v>/0</v>
          </cell>
          <cell r="B1213">
            <v>0</v>
          </cell>
          <cell r="J1213" t="str">
            <v>Rupees Nil</v>
          </cell>
        </row>
        <row r="1214">
          <cell r="A1214" t="str">
            <v>/0</v>
          </cell>
          <cell r="B1214">
            <v>0</v>
          </cell>
          <cell r="J1214" t="str">
            <v>Rupees Nil</v>
          </cell>
        </row>
        <row r="1215">
          <cell r="A1215" t="str">
            <v>/0</v>
          </cell>
          <cell r="B1215">
            <v>0</v>
          </cell>
          <cell r="J1215" t="str">
            <v>Rupees Nil</v>
          </cell>
        </row>
        <row r="1216">
          <cell r="A1216" t="str">
            <v>/0</v>
          </cell>
          <cell r="B1216">
            <v>0</v>
          </cell>
          <cell r="J1216" t="str">
            <v>Rupees Nil</v>
          </cell>
        </row>
        <row r="1217">
          <cell r="A1217" t="str">
            <v>/0</v>
          </cell>
          <cell r="B1217">
            <v>0</v>
          </cell>
          <cell r="J1217" t="str">
            <v>Rupees Nil</v>
          </cell>
        </row>
        <row r="1218">
          <cell r="A1218" t="str">
            <v>/0</v>
          </cell>
          <cell r="B1218">
            <v>0</v>
          </cell>
          <cell r="J1218" t="str">
            <v>Rupees Nil</v>
          </cell>
        </row>
        <row r="1219">
          <cell r="A1219" t="str">
            <v>/0</v>
          </cell>
          <cell r="B1219">
            <v>0</v>
          </cell>
          <cell r="J1219" t="str">
            <v>Rupees Nil</v>
          </cell>
        </row>
        <row r="1220">
          <cell r="A1220" t="str">
            <v>/0</v>
          </cell>
          <cell r="B1220">
            <v>0</v>
          </cell>
          <cell r="J1220" t="str">
            <v>Rupees Nil</v>
          </cell>
        </row>
        <row r="1221">
          <cell r="A1221" t="str">
            <v>/0</v>
          </cell>
          <cell r="B1221">
            <v>0</v>
          </cell>
          <cell r="J1221" t="str">
            <v>Rupees Nil</v>
          </cell>
        </row>
        <row r="1222">
          <cell r="A1222" t="str">
            <v>/0</v>
          </cell>
          <cell r="B1222">
            <v>0</v>
          </cell>
          <cell r="J1222" t="str">
            <v>Rupees Nil</v>
          </cell>
        </row>
        <row r="1223">
          <cell r="A1223" t="str">
            <v>/0</v>
          </cell>
          <cell r="B1223">
            <v>0</v>
          </cell>
          <cell r="J1223" t="str">
            <v>Rupees Nil</v>
          </cell>
        </row>
        <row r="1224">
          <cell r="A1224" t="str">
            <v>/0</v>
          </cell>
          <cell r="B1224">
            <v>0</v>
          </cell>
          <cell r="J1224" t="str">
            <v>Rupees Nil</v>
          </cell>
        </row>
        <row r="1225">
          <cell r="A1225" t="str">
            <v>/0</v>
          </cell>
          <cell r="B1225">
            <v>0</v>
          </cell>
          <cell r="J1225" t="str">
            <v>Rupees Nil</v>
          </cell>
        </row>
        <row r="1226">
          <cell r="A1226" t="str">
            <v>/0</v>
          </cell>
          <cell r="B1226">
            <v>0</v>
          </cell>
          <cell r="J1226" t="str">
            <v>Rupees Nil</v>
          </cell>
        </row>
        <row r="1227">
          <cell r="A1227" t="str">
            <v>/0</v>
          </cell>
          <cell r="B1227">
            <v>0</v>
          </cell>
          <cell r="J1227" t="str">
            <v>Rupees Nil</v>
          </cell>
        </row>
        <row r="1228">
          <cell r="A1228" t="str">
            <v>/0</v>
          </cell>
          <cell r="B1228">
            <v>0</v>
          </cell>
          <cell r="J1228" t="str">
            <v>Rupees Nil</v>
          </cell>
        </row>
        <row r="1229">
          <cell r="A1229" t="str">
            <v>/0</v>
          </cell>
          <cell r="B1229">
            <v>0</v>
          </cell>
          <cell r="J1229" t="str">
            <v>Rupees Nil</v>
          </cell>
        </row>
        <row r="1230">
          <cell r="A1230" t="str">
            <v>/0</v>
          </cell>
          <cell r="B1230">
            <v>0</v>
          </cell>
          <cell r="J1230" t="str">
            <v>Rupees Nil</v>
          </cell>
        </row>
        <row r="1231">
          <cell r="A1231" t="str">
            <v>/0</v>
          </cell>
          <cell r="B1231">
            <v>0</v>
          </cell>
          <cell r="J1231" t="str">
            <v>Rupees Nil</v>
          </cell>
        </row>
        <row r="1232">
          <cell r="A1232" t="str">
            <v>/0</v>
          </cell>
          <cell r="B1232">
            <v>0</v>
          </cell>
          <cell r="J1232" t="str">
            <v>Rupees Nil</v>
          </cell>
        </row>
        <row r="1233">
          <cell r="A1233" t="str">
            <v>/0</v>
          </cell>
          <cell r="B1233">
            <v>0</v>
          </cell>
          <cell r="J1233" t="str">
            <v>Rupees Nil</v>
          </cell>
        </row>
        <row r="1234">
          <cell r="A1234" t="str">
            <v>/0</v>
          </cell>
          <cell r="B1234">
            <v>0</v>
          </cell>
          <cell r="J1234" t="str">
            <v>Rupees Nil</v>
          </cell>
        </row>
        <row r="1235">
          <cell r="A1235" t="str">
            <v>/0</v>
          </cell>
          <cell r="B1235">
            <v>0</v>
          </cell>
          <cell r="J1235" t="str">
            <v>Rupees Nil</v>
          </cell>
        </row>
        <row r="1236">
          <cell r="A1236" t="str">
            <v>/0</v>
          </cell>
          <cell r="B1236">
            <v>0</v>
          </cell>
          <cell r="J1236" t="str">
            <v>Rupees Nil</v>
          </cell>
        </row>
        <row r="1237">
          <cell r="A1237" t="str">
            <v>/0</v>
          </cell>
          <cell r="B1237">
            <v>0</v>
          </cell>
          <cell r="J1237" t="str">
            <v>Rupees Nil</v>
          </cell>
        </row>
        <row r="1238">
          <cell r="A1238" t="str">
            <v>/0</v>
          </cell>
          <cell r="B1238">
            <v>0</v>
          </cell>
          <cell r="J1238" t="str">
            <v>Rupees Nil</v>
          </cell>
        </row>
        <row r="1239">
          <cell r="A1239" t="str">
            <v>/0</v>
          </cell>
          <cell r="B1239">
            <v>0</v>
          </cell>
          <cell r="J1239" t="str">
            <v>Rupees Nil</v>
          </cell>
        </row>
        <row r="1240">
          <cell r="A1240" t="str">
            <v>/0</v>
          </cell>
          <cell r="B1240">
            <v>0</v>
          </cell>
          <cell r="J1240" t="str">
            <v>Rupees Nil</v>
          </cell>
        </row>
        <row r="1241">
          <cell r="A1241" t="str">
            <v>/0</v>
          </cell>
          <cell r="B1241">
            <v>0</v>
          </cell>
          <cell r="J1241" t="str">
            <v>Rupees Nil</v>
          </cell>
        </row>
        <row r="1242">
          <cell r="A1242" t="str">
            <v>/0</v>
          </cell>
          <cell r="B1242">
            <v>0</v>
          </cell>
          <cell r="J1242" t="str">
            <v>Rupees Nil</v>
          </cell>
        </row>
        <row r="1243">
          <cell r="A1243" t="str">
            <v>/0</v>
          </cell>
          <cell r="B1243">
            <v>0</v>
          </cell>
          <cell r="J1243" t="str">
            <v>Rupees Nil</v>
          </cell>
        </row>
        <row r="1244">
          <cell r="A1244" t="str">
            <v>/0</v>
          </cell>
          <cell r="B1244">
            <v>0</v>
          </cell>
          <cell r="J1244" t="str">
            <v>Rupees Nil</v>
          </cell>
        </row>
        <row r="1245">
          <cell r="A1245" t="str">
            <v>/0</v>
          </cell>
          <cell r="B1245">
            <v>0</v>
          </cell>
          <cell r="J1245" t="str">
            <v>Rupees Nil</v>
          </cell>
        </row>
        <row r="1246">
          <cell r="A1246" t="str">
            <v>/0</v>
          </cell>
          <cell r="B1246">
            <v>0</v>
          </cell>
          <cell r="J1246" t="str">
            <v>Rupees Nil</v>
          </cell>
        </row>
        <row r="1247">
          <cell r="A1247" t="str">
            <v>/0</v>
          </cell>
          <cell r="B1247">
            <v>0</v>
          </cell>
          <cell r="J1247" t="str">
            <v>Rupees Nil</v>
          </cell>
        </row>
        <row r="1248">
          <cell r="A1248" t="str">
            <v>/0</v>
          </cell>
          <cell r="B1248">
            <v>0</v>
          </cell>
          <cell r="J1248" t="str">
            <v>Rupees Nil</v>
          </cell>
        </row>
        <row r="1249">
          <cell r="A1249" t="str">
            <v>/0</v>
          </cell>
          <cell r="B1249">
            <v>0</v>
          </cell>
          <cell r="J1249" t="str">
            <v>Rupees Nil</v>
          </cell>
        </row>
        <row r="1250">
          <cell r="A1250" t="str">
            <v>/0</v>
          </cell>
          <cell r="B1250">
            <v>0</v>
          </cell>
          <cell r="J1250" t="str">
            <v>Rupees Nil</v>
          </cell>
        </row>
        <row r="1251">
          <cell r="A1251" t="str">
            <v>/0</v>
          </cell>
          <cell r="B1251">
            <v>0</v>
          </cell>
          <cell r="J1251" t="str">
            <v>Rupees Nil</v>
          </cell>
        </row>
        <row r="1252">
          <cell r="A1252" t="str">
            <v>/0</v>
          </cell>
          <cell r="B1252">
            <v>0</v>
          </cell>
          <cell r="J1252" t="str">
            <v>Rupees Nil</v>
          </cell>
        </row>
        <row r="1253">
          <cell r="A1253" t="str">
            <v>/0</v>
          </cell>
          <cell r="B1253">
            <v>0</v>
          </cell>
          <cell r="J1253" t="str">
            <v>Rupees Nil</v>
          </cell>
        </row>
        <row r="1254">
          <cell r="A1254" t="str">
            <v>/0</v>
          </cell>
          <cell r="B1254">
            <v>0</v>
          </cell>
          <cell r="J1254" t="str">
            <v>Rupees Nil</v>
          </cell>
        </row>
        <row r="1255">
          <cell r="A1255" t="str">
            <v>/0</v>
          </cell>
          <cell r="B1255">
            <v>0</v>
          </cell>
          <cell r="J1255" t="str">
            <v>Rupees Nil</v>
          </cell>
        </row>
        <row r="1256">
          <cell r="A1256" t="str">
            <v>/0</v>
          </cell>
          <cell r="B1256">
            <v>0</v>
          </cell>
          <cell r="J1256" t="str">
            <v>Rupees Nil</v>
          </cell>
        </row>
        <row r="1257">
          <cell r="A1257" t="str">
            <v>/0</v>
          </cell>
          <cell r="B1257">
            <v>0</v>
          </cell>
          <cell r="J1257" t="str">
            <v>Rupees Nil</v>
          </cell>
        </row>
        <row r="1258">
          <cell r="A1258" t="str">
            <v>/0</v>
          </cell>
          <cell r="B1258">
            <v>0</v>
          </cell>
          <cell r="J1258" t="str">
            <v>Rupees Nil</v>
          </cell>
        </row>
        <row r="1259">
          <cell r="A1259" t="str">
            <v>/0</v>
          </cell>
          <cell r="B1259">
            <v>0</v>
          </cell>
          <cell r="J1259" t="str">
            <v>Rupees Nil</v>
          </cell>
        </row>
        <row r="1260">
          <cell r="A1260" t="str">
            <v>/0</v>
          </cell>
          <cell r="B1260">
            <v>0</v>
          </cell>
          <cell r="J1260" t="str">
            <v>Rupees Nil</v>
          </cell>
        </row>
        <row r="1261">
          <cell r="A1261" t="str">
            <v>/0</v>
          </cell>
          <cell r="B1261">
            <v>0</v>
          </cell>
          <cell r="J1261" t="str">
            <v>Rupees Nil</v>
          </cell>
        </row>
        <row r="1262">
          <cell r="A1262" t="str">
            <v>/0</v>
          </cell>
          <cell r="B1262">
            <v>0</v>
          </cell>
          <cell r="J1262" t="str">
            <v>Rupees Nil</v>
          </cell>
        </row>
        <row r="1263">
          <cell r="A1263" t="str">
            <v>/0</v>
          </cell>
          <cell r="B1263">
            <v>0</v>
          </cell>
          <cell r="J1263" t="str">
            <v>Rupees Nil</v>
          </cell>
        </row>
        <row r="1264">
          <cell r="A1264" t="str">
            <v>/0</v>
          </cell>
          <cell r="B1264">
            <v>0</v>
          </cell>
          <cell r="J1264" t="str">
            <v>Rupees Nil</v>
          </cell>
        </row>
        <row r="1265">
          <cell r="A1265" t="str">
            <v>/0</v>
          </cell>
          <cell r="B1265">
            <v>0</v>
          </cell>
          <cell r="J1265" t="str">
            <v>Rupees Nil</v>
          </cell>
        </row>
        <row r="1266">
          <cell r="A1266" t="str">
            <v>/0</v>
          </cell>
          <cell r="B1266">
            <v>0</v>
          </cell>
          <cell r="J1266" t="str">
            <v>Rupees Nil</v>
          </cell>
        </row>
        <row r="1267">
          <cell r="A1267" t="str">
            <v>/0</v>
          </cell>
          <cell r="B1267">
            <v>0</v>
          </cell>
          <cell r="J1267" t="str">
            <v>Rupees Nil</v>
          </cell>
        </row>
        <row r="1268">
          <cell r="A1268" t="str">
            <v>/0</v>
          </cell>
          <cell r="B1268">
            <v>0</v>
          </cell>
          <cell r="J1268" t="str">
            <v>Rupees Nil</v>
          </cell>
        </row>
        <row r="1269">
          <cell r="A1269" t="str">
            <v>/0</v>
          </cell>
          <cell r="B1269">
            <v>0</v>
          </cell>
          <cell r="J1269" t="str">
            <v>Rupees Nil</v>
          </cell>
        </row>
        <row r="1270">
          <cell r="A1270" t="str">
            <v>/0</v>
          </cell>
          <cell r="B1270">
            <v>0</v>
          </cell>
          <cell r="J1270" t="str">
            <v>Rupees Nil</v>
          </cell>
        </row>
        <row r="1271">
          <cell r="A1271" t="str">
            <v>/0</v>
          </cell>
          <cell r="B1271">
            <v>0</v>
          </cell>
          <cell r="J1271" t="str">
            <v>Rupees Nil</v>
          </cell>
        </row>
        <row r="1272">
          <cell r="A1272" t="str">
            <v>/0</v>
          </cell>
          <cell r="B1272">
            <v>0</v>
          </cell>
          <cell r="J1272" t="str">
            <v>Rupees Nil</v>
          </cell>
        </row>
        <row r="1273">
          <cell r="A1273" t="str">
            <v>/0</v>
          </cell>
          <cell r="B1273">
            <v>0</v>
          </cell>
          <cell r="J1273" t="str">
            <v>Rupees Nil</v>
          </cell>
        </row>
        <row r="1274">
          <cell r="A1274" t="str">
            <v>/0</v>
          </cell>
          <cell r="B1274">
            <v>0</v>
          </cell>
          <cell r="J1274" t="str">
            <v>Rupees Nil</v>
          </cell>
        </row>
        <row r="1275">
          <cell r="A1275" t="str">
            <v>/0</v>
          </cell>
          <cell r="B1275">
            <v>0</v>
          </cell>
          <cell r="J1275" t="str">
            <v>Rupees Nil</v>
          </cell>
        </row>
        <row r="1276">
          <cell r="A1276" t="str">
            <v>/0</v>
          </cell>
          <cell r="B1276">
            <v>0</v>
          </cell>
          <cell r="J1276" t="str">
            <v>Rupees Nil</v>
          </cell>
        </row>
        <row r="1277">
          <cell r="A1277" t="str">
            <v>/0</v>
          </cell>
          <cell r="B1277">
            <v>0</v>
          </cell>
          <cell r="J1277" t="str">
            <v>Rupees Nil</v>
          </cell>
        </row>
        <row r="1278">
          <cell r="A1278" t="str">
            <v>/0</v>
          </cell>
          <cell r="B1278">
            <v>0</v>
          </cell>
          <cell r="J1278" t="str">
            <v>Rupees Nil</v>
          </cell>
        </row>
        <row r="1279">
          <cell r="A1279" t="str">
            <v>/0</v>
          </cell>
          <cell r="B1279">
            <v>0</v>
          </cell>
          <cell r="J1279" t="str">
            <v>Rupees Nil</v>
          </cell>
        </row>
        <row r="1280">
          <cell r="A1280" t="str">
            <v>/0</v>
          </cell>
          <cell r="B1280">
            <v>0</v>
          </cell>
          <cell r="J1280" t="str">
            <v>Rupees Nil</v>
          </cell>
        </row>
        <row r="1281">
          <cell r="A1281" t="str">
            <v>/0</v>
          </cell>
          <cell r="B1281">
            <v>0</v>
          </cell>
          <cell r="J1281" t="str">
            <v>Rupees Nil</v>
          </cell>
        </row>
        <row r="1282">
          <cell r="A1282" t="str">
            <v>/0</v>
          </cell>
          <cell r="B1282">
            <v>0</v>
          </cell>
          <cell r="J1282" t="str">
            <v>Rupees Nil</v>
          </cell>
        </row>
        <row r="1283">
          <cell r="A1283" t="str">
            <v>/0</v>
          </cell>
          <cell r="B1283">
            <v>0</v>
          </cell>
          <cell r="J1283" t="str">
            <v>Rupees Nil</v>
          </cell>
        </row>
        <row r="1284">
          <cell r="A1284" t="str">
            <v>/0</v>
          </cell>
          <cell r="B1284">
            <v>0</v>
          </cell>
          <cell r="J1284" t="str">
            <v>Rupees Nil</v>
          </cell>
        </row>
        <row r="1285">
          <cell r="A1285" t="str">
            <v>/0</v>
          </cell>
          <cell r="B1285">
            <v>0</v>
          </cell>
          <cell r="J1285" t="str">
            <v>Rupees Nil</v>
          </cell>
        </row>
        <row r="1286">
          <cell r="A1286" t="str">
            <v>/0</v>
          </cell>
          <cell r="B1286">
            <v>0</v>
          </cell>
          <cell r="J1286" t="str">
            <v>Rupees Nil</v>
          </cell>
        </row>
        <row r="1287">
          <cell r="A1287" t="str">
            <v>/0</v>
          </cell>
          <cell r="B1287">
            <v>0</v>
          </cell>
          <cell r="J1287" t="str">
            <v>Rupees Nil</v>
          </cell>
        </row>
        <row r="1288">
          <cell r="A1288" t="str">
            <v>/0</v>
          </cell>
          <cell r="B1288">
            <v>0</v>
          </cell>
          <cell r="J1288" t="str">
            <v>Rupees Nil</v>
          </cell>
        </row>
        <row r="1289">
          <cell r="A1289" t="str">
            <v>/0</v>
          </cell>
          <cell r="B1289">
            <v>0</v>
          </cell>
          <cell r="J1289" t="str">
            <v>Rupees Nil</v>
          </cell>
        </row>
        <row r="1290">
          <cell r="A1290" t="str">
            <v>/0</v>
          </cell>
          <cell r="B1290">
            <v>0</v>
          </cell>
          <cell r="J1290" t="str">
            <v>Rupees Nil</v>
          </cell>
        </row>
        <row r="1291">
          <cell r="A1291" t="str">
            <v>/0</v>
          </cell>
          <cell r="B1291">
            <v>0</v>
          </cell>
          <cell r="J1291" t="str">
            <v>Rupees Nil</v>
          </cell>
        </row>
        <row r="1292">
          <cell r="A1292" t="str">
            <v>/0</v>
          </cell>
          <cell r="B1292">
            <v>0</v>
          </cell>
          <cell r="J1292" t="str">
            <v>Rupees Nil</v>
          </cell>
        </row>
        <row r="1293">
          <cell r="A1293" t="str">
            <v>/0</v>
          </cell>
          <cell r="B1293">
            <v>0</v>
          </cell>
          <cell r="J1293" t="str">
            <v>Rupees Nil</v>
          </cell>
        </row>
        <row r="1294">
          <cell r="A1294" t="str">
            <v>/0</v>
          </cell>
          <cell r="B1294">
            <v>0</v>
          </cell>
          <cell r="J1294" t="str">
            <v>Rupees Nil</v>
          </cell>
        </row>
        <row r="1295">
          <cell r="A1295" t="str">
            <v>/0</v>
          </cell>
          <cell r="B1295">
            <v>0</v>
          </cell>
          <cell r="J1295" t="str">
            <v>Rupees Nil</v>
          </cell>
        </row>
        <row r="1296">
          <cell r="A1296" t="str">
            <v>/0</v>
          </cell>
          <cell r="B1296">
            <v>0</v>
          </cell>
          <cell r="J1296" t="str">
            <v>Rupees Nil</v>
          </cell>
        </row>
        <row r="1297">
          <cell r="A1297" t="str">
            <v>/0</v>
          </cell>
          <cell r="B1297">
            <v>0</v>
          </cell>
          <cell r="J1297" t="str">
            <v>Rupees Nil</v>
          </cell>
        </row>
        <row r="1298">
          <cell r="A1298" t="str">
            <v>/0</v>
          </cell>
          <cell r="B1298">
            <v>0</v>
          </cell>
          <cell r="J1298" t="str">
            <v>Rupees Nil</v>
          </cell>
        </row>
        <row r="1299">
          <cell r="A1299" t="str">
            <v>/0</v>
          </cell>
          <cell r="B1299">
            <v>0</v>
          </cell>
          <cell r="J1299" t="str">
            <v>Rupees Nil</v>
          </cell>
        </row>
        <row r="1300">
          <cell r="A1300" t="str">
            <v>/0</v>
          </cell>
          <cell r="B1300">
            <v>0</v>
          </cell>
          <cell r="J1300" t="str">
            <v>Rupees Nil</v>
          </cell>
        </row>
        <row r="1301">
          <cell r="A1301" t="str">
            <v>/0</v>
          </cell>
          <cell r="B1301">
            <v>0</v>
          </cell>
          <cell r="J1301" t="str">
            <v>Rupees Nil</v>
          </cell>
        </row>
        <row r="1302">
          <cell r="A1302" t="str">
            <v>/0</v>
          </cell>
          <cell r="B1302">
            <v>0</v>
          </cell>
          <cell r="J1302" t="str">
            <v>Rupees Nil</v>
          </cell>
        </row>
        <row r="1303">
          <cell r="A1303" t="str">
            <v>/0</v>
          </cell>
          <cell r="B1303">
            <v>0</v>
          </cell>
          <cell r="J1303" t="str">
            <v>Rupees Nil</v>
          </cell>
        </row>
        <row r="1304">
          <cell r="A1304" t="str">
            <v>/0</v>
          </cell>
          <cell r="B1304">
            <v>0</v>
          </cell>
          <cell r="J1304" t="str">
            <v>Rupees Nil</v>
          </cell>
        </row>
        <row r="1305">
          <cell r="A1305" t="str">
            <v>/0</v>
          </cell>
          <cell r="B1305">
            <v>0</v>
          </cell>
          <cell r="J1305" t="str">
            <v>Rupees Nil</v>
          </cell>
        </row>
        <row r="1306">
          <cell r="A1306" t="str">
            <v>/0</v>
          </cell>
          <cell r="B1306">
            <v>0</v>
          </cell>
          <cell r="J1306" t="str">
            <v>Rupees Nil</v>
          </cell>
        </row>
        <row r="1307">
          <cell r="A1307" t="str">
            <v>/0</v>
          </cell>
          <cell r="B1307">
            <v>0</v>
          </cell>
          <cell r="J1307" t="str">
            <v>Rupees Nil</v>
          </cell>
        </row>
        <row r="1308">
          <cell r="A1308" t="str">
            <v>/0</v>
          </cell>
          <cell r="B1308">
            <v>0</v>
          </cell>
          <cell r="J1308" t="str">
            <v>Rupees Nil</v>
          </cell>
        </row>
        <row r="1309">
          <cell r="A1309" t="str">
            <v>/0</v>
          </cell>
          <cell r="B1309">
            <v>0</v>
          </cell>
          <cell r="J1309" t="str">
            <v>Rupees Nil</v>
          </cell>
        </row>
        <row r="1310">
          <cell r="A1310" t="str">
            <v>/0</v>
          </cell>
          <cell r="B1310">
            <v>0</v>
          </cell>
          <cell r="J1310" t="str">
            <v>Rupees Nil</v>
          </cell>
        </row>
        <row r="1311">
          <cell r="A1311" t="str">
            <v>/0</v>
          </cell>
          <cell r="B1311">
            <v>0</v>
          </cell>
          <cell r="J1311" t="str">
            <v>Rupees Nil</v>
          </cell>
        </row>
        <row r="1312">
          <cell r="A1312" t="str">
            <v>/0</v>
          </cell>
          <cell r="B1312">
            <v>0</v>
          </cell>
          <cell r="J1312" t="str">
            <v>Rupees Nil</v>
          </cell>
        </row>
        <row r="1313">
          <cell r="A1313" t="str">
            <v>/0</v>
          </cell>
          <cell r="B1313">
            <v>0</v>
          </cell>
          <cell r="J1313" t="str">
            <v>Rupees Nil</v>
          </cell>
        </row>
        <row r="1314">
          <cell r="A1314" t="str">
            <v>/0</v>
          </cell>
          <cell r="B1314">
            <v>0</v>
          </cell>
          <cell r="J1314" t="str">
            <v>Rupees Nil</v>
          </cell>
        </row>
        <row r="1315">
          <cell r="A1315" t="str">
            <v>/0</v>
          </cell>
          <cell r="B1315">
            <v>0</v>
          </cell>
          <cell r="J1315" t="str">
            <v>Rupees Nil</v>
          </cell>
        </row>
        <row r="1316">
          <cell r="A1316" t="str">
            <v>/0</v>
          </cell>
          <cell r="B1316">
            <v>0</v>
          </cell>
          <cell r="J1316" t="str">
            <v>Rupees Nil</v>
          </cell>
        </row>
        <row r="1317">
          <cell r="A1317" t="str">
            <v>/0</v>
          </cell>
          <cell r="B1317">
            <v>0</v>
          </cell>
          <cell r="J1317" t="str">
            <v>Rupees Nil</v>
          </cell>
        </row>
        <row r="1318">
          <cell r="A1318" t="str">
            <v>/0</v>
          </cell>
          <cell r="B1318">
            <v>0</v>
          </cell>
          <cell r="J1318" t="str">
            <v>Rupees Nil</v>
          </cell>
        </row>
        <row r="1319">
          <cell r="A1319" t="str">
            <v>/0</v>
          </cell>
          <cell r="B1319">
            <v>0</v>
          </cell>
          <cell r="J1319" t="str">
            <v>Rupees Nil</v>
          </cell>
        </row>
        <row r="1320">
          <cell r="A1320" t="str">
            <v>/0</v>
          </cell>
          <cell r="B1320">
            <v>0</v>
          </cell>
          <cell r="J1320" t="str">
            <v>Rupees Nil</v>
          </cell>
        </row>
        <row r="1321">
          <cell r="A1321" t="str">
            <v>/0</v>
          </cell>
          <cell r="B1321">
            <v>0</v>
          </cell>
          <cell r="J1321" t="str">
            <v>Rupees Nil</v>
          </cell>
        </row>
        <row r="1322">
          <cell r="A1322" t="str">
            <v>/0</v>
          </cell>
          <cell r="B1322">
            <v>0</v>
          </cell>
          <cell r="J1322" t="str">
            <v>Rupees Nil</v>
          </cell>
        </row>
        <row r="1323">
          <cell r="A1323" t="str">
            <v>/0</v>
          </cell>
          <cell r="B1323">
            <v>0</v>
          </cell>
          <cell r="J1323" t="str">
            <v>Rupees Nil</v>
          </cell>
        </row>
        <row r="1324">
          <cell r="A1324" t="str">
            <v>/0</v>
          </cell>
          <cell r="B1324">
            <v>0</v>
          </cell>
          <cell r="J1324" t="str">
            <v>Rupees Nil</v>
          </cell>
        </row>
        <row r="1325">
          <cell r="A1325" t="str">
            <v>/0</v>
          </cell>
          <cell r="B1325">
            <v>0</v>
          </cell>
          <cell r="J1325" t="str">
            <v>Rupees Nil</v>
          </cell>
        </row>
        <row r="1326">
          <cell r="A1326" t="str">
            <v>/0</v>
          </cell>
          <cell r="B1326">
            <v>0</v>
          </cell>
          <cell r="J1326" t="str">
            <v>Rupees Nil</v>
          </cell>
        </row>
        <row r="1327">
          <cell r="A1327" t="str">
            <v>/0</v>
          </cell>
          <cell r="B1327">
            <v>0</v>
          </cell>
          <cell r="J1327" t="str">
            <v>Rupees Nil</v>
          </cell>
        </row>
        <row r="1328">
          <cell r="A1328" t="str">
            <v>/0</v>
          </cell>
          <cell r="B1328">
            <v>0</v>
          </cell>
          <cell r="J1328" t="str">
            <v>Rupees Nil</v>
          </cell>
        </row>
        <row r="1329">
          <cell r="A1329" t="str">
            <v>/0</v>
          </cell>
          <cell r="B1329">
            <v>0</v>
          </cell>
          <cell r="J1329" t="str">
            <v>Rupees Nil</v>
          </cell>
        </row>
        <row r="1330">
          <cell r="A1330" t="str">
            <v>/0</v>
          </cell>
          <cell r="B1330">
            <v>0</v>
          </cell>
          <cell r="J1330" t="str">
            <v>Rupees Nil</v>
          </cell>
        </row>
        <row r="1331">
          <cell r="A1331" t="str">
            <v>/0</v>
          </cell>
          <cell r="B1331">
            <v>0</v>
          </cell>
          <cell r="J1331" t="str">
            <v>Rupees Nil</v>
          </cell>
        </row>
        <row r="1332">
          <cell r="A1332" t="str">
            <v>/0</v>
          </cell>
          <cell r="B1332">
            <v>0</v>
          </cell>
          <cell r="J1332" t="str">
            <v>Rupees Nil</v>
          </cell>
        </row>
        <row r="1333">
          <cell r="A1333" t="str">
            <v>/0</v>
          </cell>
          <cell r="B1333">
            <v>0</v>
          </cell>
          <cell r="J1333" t="str">
            <v>Rupees Nil</v>
          </cell>
        </row>
        <row r="1334">
          <cell r="A1334" t="str">
            <v>/0</v>
          </cell>
          <cell r="B1334">
            <v>0</v>
          </cell>
          <cell r="J1334" t="str">
            <v>Rupees Nil</v>
          </cell>
        </row>
        <row r="1335">
          <cell r="A1335" t="str">
            <v>/0</v>
          </cell>
          <cell r="B1335">
            <v>0</v>
          </cell>
          <cell r="J1335" t="str">
            <v>Rupees Nil</v>
          </cell>
        </row>
        <row r="1336">
          <cell r="A1336" t="str">
            <v>/0</v>
          </cell>
          <cell r="B1336">
            <v>0</v>
          </cell>
          <cell r="J1336" t="str">
            <v>Rupees Nil</v>
          </cell>
        </row>
        <row r="1337">
          <cell r="A1337" t="str">
            <v>/0</v>
          </cell>
          <cell r="B1337">
            <v>0</v>
          </cell>
          <cell r="J1337" t="str">
            <v>Rupees Nil</v>
          </cell>
        </row>
        <row r="1338">
          <cell r="A1338" t="str">
            <v>/0</v>
          </cell>
          <cell r="B1338">
            <v>0</v>
          </cell>
          <cell r="J1338" t="str">
            <v>Rupees Nil</v>
          </cell>
        </row>
        <row r="1339">
          <cell r="A1339" t="str">
            <v>/0</v>
          </cell>
          <cell r="B1339">
            <v>0</v>
          </cell>
          <cell r="J1339" t="str">
            <v>Rupees Nil</v>
          </cell>
        </row>
        <row r="1340">
          <cell r="A1340" t="str">
            <v>/0</v>
          </cell>
          <cell r="B1340">
            <v>0</v>
          </cell>
          <cell r="J1340" t="str">
            <v>Rupees Nil</v>
          </cell>
        </row>
        <row r="1341">
          <cell r="A1341" t="str">
            <v>/0</v>
          </cell>
          <cell r="B1341">
            <v>0</v>
          </cell>
          <cell r="J1341" t="str">
            <v>Rupees Nil</v>
          </cell>
        </row>
        <row r="1342">
          <cell r="A1342" t="str">
            <v>/0</v>
          </cell>
          <cell r="B1342">
            <v>0</v>
          </cell>
          <cell r="J1342" t="str">
            <v>Rupees Nil</v>
          </cell>
        </row>
        <row r="1343">
          <cell r="A1343" t="str">
            <v>/0</v>
          </cell>
          <cell r="B1343">
            <v>0</v>
          </cell>
          <cell r="J1343" t="str">
            <v>Rupees Nil</v>
          </cell>
        </row>
        <row r="1344">
          <cell r="A1344" t="str">
            <v>/0</v>
          </cell>
          <cell r="B1344">
            <v>0</v>
          </cell>
          <cell r="J1344" t="str">
            <v>Rupees Nil</v>
          </cell>
        </row>
        <row r="1345">
          <cell r="A1345" t="str">
            <v>/0</v>
          </cell>
          <cell r="B1345">
            <v>0</v>
          </cell>
          <cell r="J1345" t="str">
            <v>Rupees Nil</v>
          </cell>
        </row>
        <row r="1346">
          <cell r="A1346" t="str">
            <v>/0</v>
          </cell>
          <cell r="B1346">
            <v>0</v>
          </cell>
          <cell r="J1346" t="str">
            <v>Rupees Nil</v>
          </cell>
        </row>
        <row r="1347">
          <cell r="A1347" t="str">
            <v>/0</v>
          </cell>
          <cell r="B1347">
            <v>0</v>
          </cell>
          <cell r="J1347" t="str">
            <v>Rupees Nil</v>
          </cell>
        </row>
        <row r="1348">
          <cell r="A1348" t="str">
            <v>/0</v>
          </cell>
          <cell r="B1348">
            <v>0</v>
          </cell>
          <cell r="J1348" t="str">
            <v>Rupees Nil</v>
          </cell>
        </row>
        <row r="1349">
          <cell r="A1349" t="str">
            <v>/0</v>
          </cell>
          <cell r="B1349">
            <v>0</v>
          </cell>
          <cell r="J1349" t="str">
            <v>Rupees Nil</v>
          </cell>
        </row>
        <row r="1350">
          <cell r="A1350" t="str">
            <v>/0</v>
          </cell>
          <cell r="B1350">
            <v>0</v>
          </cell>
          <cell r="J1350" t="str">
            <v>Rupees Nil</v>
          </cell>
        </row>
        <row r="1351">
          <cell r="A1351" t="str">
            <v>/0</v>
          </cell>
          <cell r="B1351">
            <v>0</v>
          </cell>
          <cell r="J1351" t="str">
            <v>Rupees Nil</v>
          </cell>
        </row>
        <row r="1352">
          <cell r="A1352" t="str">
            <v>/0</v>
          </cell>
          <cell r="B1352">
            <v>0</v>
          </cell>
          <cell r="J1352" t="str">
            <v>Rupees Nil</v>
          </cell>
        </row>
        <row r="1353">
          <cell r="A1353" t="str">
            <v>/0</v>
          </cell>
          <cell r="B1353">
            <v>0</v>
          </cell>
          <cell r="J1353" t="str">
            <v>Rupees Nil</v>
          </cell>
        </row>
        <row r="1354">
          <cell r="A1354" t="str">
            <v>/0</v>
          </cell>
          <cell r="B1354">
            <v>0</v>
          </cell>
          <cell r="J1354" t="str">
            <v>Rupees Nil</v>
          </cell>
        </row>
        <row r="1355">
          <cell r="A1355" t="str">
            <v>/0</v>
          </cell>
          <cell r="B1355">
            <v>0</v>
          </cell>
          <cell r="J1355" t="str">
            <v>Rupees Nil</v>
          </cell>
        </row>
        <row r="1356">
          <cell r="A1356" t="str">
            <v>/0</v>
          </cell>
          <cell r="B1356">
            <v>0</v>
          </cell>
          <cell r="J1356" t="str">
            <v>Rupees Nil</v>
          </cell>
        </row>
        <row r="1357">
          <cell r="A1357" t="str">
            <v>/0</v>
          </cell>
          <cell r="B1357">
            <v>0</v>
          </cell>
          <cell r="J1357" t="str">
            <v>Rupees Nil</v>
          </cell>
        </row>
        <row r="1358">
          <cell r="A1358" t="str">
            <v>/0</v>
          </cell>
          <cell r="B1358">
            <v>0</v>
          </cell>
          <cell r="J1358" t="str">
            <v>Rupees Nil</v>
          </cell>
        </row>
        <row r="1359">
          <cell r="A1359" t="str">
            <v>/0</v>
          </cell>
          <cell r="B1359">
            <v>0</v>
          </cell>
          <cell r="J1359" t="str">
            <v>Rupees Nil</v>
          </cell>
        </row>
        <row r="1360">
          <cell r="A1360" t="str">
            <v>/0</v>
          </cell>
          <cell r="B1360">
            <v>0</v>
          </cell>
          <cell r="J1360" t="str">
            <v>Rupees Nil</v>
          </cell>
        </row>
        <row r="1361">
          <cell r="A1361" t="str">
            <v>/0</v>
          </cell>
          <cell r="B1361">
            <v>0</v>
          </cell>
          <cell r="J1361" t="str">
            <v>Rupees Nil</v>
          </cell>
        </row>
        <row r="1362">
          <cell r="A1362" t="str">
            <v>/0</v>
          </cell>
          <cell r="B1362">
            <v>0</v>
          </cell>
          <cell r="J1362" t="str">
            <v>Rupees Nil</v>
          </cell>
        </row>
        <row r="1363">
          <cell r="A1363" t="str">
            <v>/0</v>
          </cell>
          <cell r="B1363">
            <v>0</v>
          </cell>
          <cell r="J1363" t="str">
            <v>Rupees Nil</v>
          </cell>
        </row>
        <row r="1364">
          <cell r="A1364" t="str">
            <v>/0</v>
          </cell>
          <cell r="B1364">
            <v>0</v>
          </cell>
          <cell r="J1364" t="str">
            <v>Rupees Nil</v>
          </cell>
        </row>
        <row r="1365">
          <cell r="A1365" t="str">
            <v>/0</v>
          </cell>
          <cell r="B1365">
            <v>0</v>
          </cell>
          <cell r="J1365" t="str">
            <v>Rupees Nil</v>
          </cell>
        </row>
        <row r="1366">
          <cell r="A1366" t="str">
            <v>/0</v>
          </cell>
          <cell r="B1366">
            <v>0</v>
          </cell>
          <cell r="J1366" t="str">
            <v>Rupees Nil</v>
          </cell>
        </row>
        <row r="1367">
          <cell r="A1367" t="str">
            <v>/0</v>
          </cell>
          <cell r="B1367">
            <v>0</v>
          </cell>
          <cell r="J1367" t="str">
            <v>Rupees Nil</v>
          </cell>
        </row>
        <row r="1368">
          <cell r="A1368" t="str">
            <v>/0</v>
          </cell>
          <cell r="B1368">
            <v>0</v>
          </cell>
          <cell r="J1368" t="str">
            <v>Rupees Nil</v>
          </cell>
        </row>
        <row r="1369">
          <cell r="A1369" t="str">
            <v>/0</v>
          </cell>
          <cell r="B1369">
            <v>0</v>
          </cell>
          <cell r="J1369" t="str">
            <v>Rupees Nil</v>
          </cell>
        </row>
        <row r="1370">
          <cell r="A1370" t="str">
            <v>/0</v>
          </cell>
          <cell r="B1370">
            <v>0</v>
          </cell>
          <cell r="J1370" t="str">
            <v>Rupees Nil</v>
          </cell>
        </row>
        <row r="1371">
          <cell r="A1371" t="str">
            <v>/0</v>
          </cell>
          <cell r="B1371">
            <v>0</v>
          </cell>
          <cell r="J1371" t="str">
            <v>Rupees Nil</v>
          </cell>
        </row>
        <row r="1372">
          <cell r="A1372" t="str">
            <v>/0</v>
          </cell>
          <cell r="B1372">
            <v>0</v>
          </cell>
          <cell r="J1372" t="str">
            <v>Rupees Nil</v>
          </cell>
        </row>
        <row r="1373">
          <cell r="A1373" t="str">
            <v>/0</v>
          </cell>
          <cell r="B1373">
            <v>0</v>
          </cell>
          <cell r="J1373" t="str">
            <v>Rupees Nil</v>
          </cell>
        </row>
        <row r="1374">
          <cell r="A1374" t="str">
            <v>/0</v>
          </cell>
          <cell r="B1374">
            <v>0</v>
          </cell>
          <cell r="J1374" t="str">
            <v>Rupees Nil</v>
          </cell>
        </row>
        <row r="1375">
          <cell r="A1375" t="str">
            <v>/0</v>
          </cell>
          <cell r="B1375">
            <v>0</v>
          </cell>
          <cell r="J1375" t="str">
            <v>Rupees Nil</v>
          </cell>
        </row>
        <row r="1376">
          <cell r="A1376" t="str">
            <v>/0</v>
          </cell>
          <cell r="B1376">
            <v>0</v>
          </cell>
          <cell r="J1376" t="str">
            <v>Rupees Nil</v>
          </cell>
        </row>
        <row r="1377">
          <cell r="A1377" t="str">
            <v>/0</v>
          </cell>
          <cell r="B1377">
            <v>0</v>
          </cell>
          <cell r="J1377" t="str">
            <v>Rupees Nil</v>
          </cell>
        </row>
        <row r="1378">
          <cell r="A1378" t="str">
            <v>/0</v>
          </cell>
          <cell r="B1378">
            <v>0</v>
          </cell>
          <cell r="J1378" t="str">
            <v>Rupees Nil</v>
          </cell>
        </row>
        <row r="1379">
          <cell r="A1379" t="str">
            <v>/0</v>
          </cell>
          <cell r="B1379">
            <v>0</v>
          </cell>
          <cell r="J1379" t="str">
            <v>Rupees Nil</v>
          </cell>
        </row>
        <row r="1380">
          <cell r="A1380" t="str">
            <v>/0</v>
          </cell>
          <cell r="B1380">
            <v>0</v>
          </cell>
          <cell r="J1380" t="str">
            <v>Rupees Nil</v>
          </cell>
        </row>
        <row r="1381">
          <cell r="A1381" t="str">
            <v>/0</v>
          </cell>
          <cell r="B1381">
            <v>0</v>
          </cell>
          <cell r="J1381" t="str">
            <v>Rupees Nil</v>
          </cell>
        </row>
        <row r="1382">
          <cell r="A1382" t="str">
            <v>/0</v>
          </cell>
          <cell r="B1382">
            <v>0</v>
          </cell>
          <cell r="J1382" t="str">
            <v>Rupees Nil</v>
          </cell>
        </row>
        <row r="1383">
          <cell r="A1383" t="str">
            <v>/0</v>
          </cell>
          <cell r="B1383">
            <v>0</v>
          </cell>
          <cell r="J1383" t="str">
            <v>Rupees Nil</v>
          </cell>
        </row>
        <row r="1384">
          <cell r="A1384" t="str">
            <v>/0</v>
          </cell>
          <cell r="B1384">
            <v>0</v>
          </cell>
          <cell r="J1384" t="str">
            <v>Rupees Nil</v>
          </cell>
        </row>
        <row r="1385">
          <cell r="A1385" t="str">
            <v>/0</v>
          </cell>
          <cell r="B1385">
            <v>0</v>
          </cell>
          <cell r="J1385" t="str">
            <v>Rupees Nil</v>
          </cell>
        </row>
        <row r="1386">
          <cell r="A1386" t="str">
            <v>/0</v>
          </cell>
          <cell r="B1386">
            <v>0</v>
          </cell>
          <cell r="J1386" t="str">
            <v>Rupees Nil</v>
          </cell>
        </row>
        <row r="1387">
          <cell r="A1387" t="str">
            <v>/0</v>
          </cell>
          <cell r="B1387">
            <v>0</v>
          </cell>
          <cell r="J1387" t="str">
            <v>Rupees Nil</v>
          </cell>
        </row>
        <row r="1388">
          <cell r="A1388" t="str">
            <v>/0</v>
          </cell>
          <cell r="B1388">
            <v>0</v>
          </cell>
          <cell r="J1388" t="str">
            <v>Rupees Nil</v>
          </cell>
        </row>
        <row r="1389">
          <cell r="A1389" t="str">
            <v>/0</v>
          </cell>
          <cell r="B1389">
            <v>0</v>
          </cell>
          <cell r="J1389" t="str">
            <v>Rupees Nil</v>
          </cell>
        </row>
        <row r="1390">
          <cell r="A1390" t="str">
            <v>/0</v>
          </cell>
          <cell r="B1390">
            <v>0</v>
          </cell>
          <cell r="J1390" t="str">
            <v>Rupees Nil</v>
          </cell>
        </row>
        <row r="1391">
          <cell r="A1391" t="str">
            <v>/0</v>
          </cell>
          <cell r="B1391">
            <v>0</v>
          </cell>
          <cell r="J1391" t="str">
            <v>Rupees Nil</v>
          </cell>
        </row>
        <row r="1392">
          <cell r="A1392" t="str">
            <v>/0</v>
          </cell>
          <cell r="B1392">
            <v>0</v>
          </cell>
          <cell r="J1392" t="str">
            <v>Rupees Nil</v>
          </cell>
        </row>
        <row r="1393">
          <cell r="A1393" t="str">
            <v>/0</v>
          </cell>
          <cell r="B1393">
            <v>0</v>
          </cell>
          <cell r="J1393" t="str">
            <v>Rupees Nil</v>
          </cell>
        </row>
        <row r="1394">
          <cell r="A1394" t="str">
            <v>/0</v>
          </cell>
          <cell r="B1394">
            <v>0</v>
          </cell>
          <cell r="J1394" t="str">
            <v>Rupees Nil</v>
          </cell>
        </row>
        <row r="1395">
          <cell r="A1395" t="str">
            <v>/0</v>
          </cell>
          <cell r="B1395">
            <v>0</v>
          </cell>
          <cell r="J1395" t="str">
            <v>Rupees Nil</v>
          </cell>
        </row>
        <row r="1396">
          <cell r="A1396" t="str">
            <v>/0</v>
          </cell>
          <cell r="B1396">
            <v>0</v>
          </cell>
          <cell r="J1396" t="str">
            <v>Rupees Nil</v>
          </cell>
        </row>
        <row r="1397">
          <cell r="A1397" t="str">
            <v>/0</v>
          </cell>
          <cell r="B1397">
            <v>0</v>
          </cell>
          <cell r="J1397" t="str">
            <v>Rupees Nil</v>
          </cell>
        </row>
        <row r="1398">
          <cell r="A1398" t="str">
            <v>/0</v>
          </cell>
          <cell r="B1398">
            <v>0</v>
          </cell>
          <cell r="J1398" t="str">
            <v>Rupees Nil</v>
          </cell>
        </row>
        <row r="1399">
          <cell r="A1399" t="str">
            <v>/0</v>
          </cell>
          <cell r="B1399">
            <v>0</v>
          </cell>
          <cell r="J1399" t="str">
            <v>Rupees Nil</v>
          </cell>
        </row>
        <row r="1400">
          <cell r="A1400" t="str">
            <v>/0</v>
          </cell>
          <cell r="B1400">
            <v>0</v>
          </cell>
          <cell r="J1400" t="str">
            <v>Rupees Nil</v>
          </cell>
        </row>
        <row r="1401">
          <cell r="A1401" t="str">
            <v>/0</v>
          </cell>
          <cell r="B1401">
            <v>0</v>
          </cell>
          <cell r="J1401" t="str">
            <v>Rupees Nil</v>
          </cell>
        </row>
        <row r="1402">
          <cell r="A1402" t="str">
            <v>/0</v>
          </cell>
          <cell r="B1402">
            <v>0</v>
          </cell>
          <cell r="J1402" t="str">
            <v>Rupees Nil</v>
          </cell>
        </row>
        <row r="1403">
          <cell r="A1403" t="str">
            <v>/0</v>
          </cell>
          <cell r="B1403">
            <v>0</v>
          </cell>
          <cell r="J1403" t="str">
            <v>Rupees Nil</v>
          </cell>
        </row>
        <row r="1404">
          <cell r="A1404" t="str">
            <v>/0</v>
          </cell>
          <cell r="B1404">
            <v>0</v>
          </cell>
          <cell r="J1404" t="str">
            <v>Rupees Nil</v>
          </cell>
        </row>
        <row r="1405">
          <cell r="A1405" t="str">
            <v>/0</v>
          </cell>
          <cell r="B1405">
            <v>0</v>
          </cell>
          <cell r="J1405" t="str">
            <v>Rupees Nil</v>
          </cell>
        </row>
        <row r="1406">
          <cell r="A1406" t="str">
            <v>/0</v>
          </cell>
          <cell r="B1406">
            <v>0</v>
          </cell>
          <cell r="J1406" t="str">
            <v>Rupees Nil</v>
          </cell>
        </row>
        <row r="1407">
          <cell r="A1407" t="str">
            <v>/0</v>
          </cell>
          <cell r="B1407">
            <v>0</v>
          </cell>
          <cell r="J1407" t="str">
            <v>Rupees Nil</v>
          </cell>
        </row>
        <row r="1408">
          <cell r="A1408" t="str">
            <v>/0</v>
          </cell>
          <cell r="B1408">
            <v>0</v>
          </cell>
          <cell r="J1408" t="str">
            <v>Rupees Nil</v>
          </cell>
        </row>
        <row r="1409">
          <cell r="A1409" t="str">
            <v>/0</v>
          </cell>
          <cell r="B1409">
            <v>0</v>
          </cell>
          <cell r="J1409" t="str">
            <v>Rupees Nil</v>
          </cell>
        </row>
        <row r="1410">
          <cell r="A1410" t="str">
            <v>/0</v>
          </cell>
          <cell r="B1410">
            <v>0</v>
          </cell>
          <cell r="J1410" t="str">
            <v>Rupees Nil</v>
          </cell>
        </row>
        <row r="1411">
          <cell r="A1411" t="str">
            <v>/0</v>
          </cell>
          <cell r="B1411">
            <v>0</v>
          </cell>
          <cell r="J1411" t="str">
            <v>Rupees Nil</v>
          </cell>
        </row>
        <row r="1412">
          <cell r="A1412" t="str">
            <v>/0</v>
          </cell>
          <cell r="B1412">
            <v>0</v>
          </cell>
          <cell r="J1412" t="str">
            <v>Rupees Nil</v>
          </cell>
        </row>
        <row r="1413">
          <cell r="A1413" t="str">
            <v>/0</v>
          </cell>
          <cell r="B1413">
            <v>0</v>
          </cell>
          <cell r="J1413" t="str">
            <v>Rupees Nil</v>
          </cell>
        </row>
        <row r="1414">
          <cell r="A1414" t="str">
            <v>/0</v>
          </cell>
          <cell r="B1414">
            <v>0</v>
          </cell>
          <cell r="J1414" t="str">
            <v>Rupees Nil</v>
          </cell>
        </row>
        <row r="1415">
          <cell r="A1415" t="str">
            <v>/0</v>
          </cell>
          <cell r="B1415">
            <v>0</v>
          </cell>
          <cell r="J1415" t="str">
            <v>Rupees Nil</v>
          </cell>
        </row>
        <row r="1416">
          <cell r="A1416" t="str">
            <v>/0</v>
          </cell>
          <cell r="B1416">
            <v>0</v>
          </cell>
          <cell r="J1416" t="str">
            <v>Rupees Nil</v>
          </cell>
        </row>
        <row r="1417">
          <cell r="A1417" t="str">
            <v>/0</v>
          </cell>
          <cell r="B1417">
            <v>0</v>
          </cell>
          <cell r="J1417" t="str">
            <v>Rupees Nil</v>
          </cell>
        </row>
        <row r="1418">
          <cell r="A1418" t="str">
            <v>/0</v>
          </cell>
          <cell r="B1418">
            <v>0</v>
          </cell>
          <cell r="J1418" t="str">
            <v>Rupees Nil</v>
          </cell>
        </row>
        <row r="1419">
          <cell r="A1419" t="str">
            <v>/0</v>
          </cell>
          <cell r="B1419">
            <v>0</v>
          </cell>
          <cell r="J1419" t="str">
            <v>Rupees Nil</v>
          </cell>
        </row>
        <row r="1420">
          <cell r="A1420" t="str">
            <v>/0</v>
          </cell>
          <cell r="B1420">
            <v>0</v>
          </cell>
          <cell r="J1420" t="str">
            <v>Rupees Nil</v>
          </cell>
        </row>
        <row r="1421">
          <cell r="A1421" t="str">
            <v>/0</v>
          </cell>
          <cell r="B1421">
            <v>0</v>
          </cell>
          <cell r="J1421" t="str">
            <v>Rupees Nil</v>
          </cell>
        </row>
        <row r="1422">
          <cell r="A1422" t="str">
            <v>/0</v>
          </cell>
          <cell r="B1422">
            <v>0</v>
          </cell>
          <cell r="J1422" t="str">
            <v>Rupees Nil</v>
          </cell>
        </row>
        <row r="1423">
          <cell r="A1423" t="str">
            <v>/0</v>
          </cell>
          <cell r="B1423">
            <v>0</v>
          </cell>
          <cell r="J1423" t="str">
            <v>Rupees Nil</v>
          </cell>
        </row>
        <row r="1424">
          <cell r="A1424" t="str">
            <v>/0</v>
          </cell>
          <cell r="B1424">
            <v>0</v>
          </cell>
          <cell r="J1424" t="str">
            <v>Rupees Nil</v>
          </cell>
        </row>
        <row r="1425">
          <cell r="A1425" t="str">
            <v>/0</v>
          </cell>
          <cell r="B1425">
            <v>0</v>
          </cell>
          <cell r="J1425" t="str">
            <v>Rupees Nil</v>
          </cell>
        </row>
        <row r="1426">
          <cell r="A1426" t="str">
            <v>/0</v>
          </cell>
          <cell r="B1426">
            <v>0</v>
          </cell>
          <cell r="J1426" t="str">
            <v>Rupees Nil</v>
          </cell>
        </row>
        <row r="1427">
          <cell r="A1427" t="str">
            <v>/0</v>
          </cell>
          <cell r="B1427">
            <v>0</v>
          </cell>
          <cell r="J1427" t="str">
            <v>Rupees Nil</v>
          </cell>
        </row>
        <row r="1428">
          <cell r="A1428" t="str">
            <v>/0</v>
          </cell>
          <cell r="B1428">
            <v>0</v>
          </cell>
          <cell r="J1428" t="str">
            <v>Rupees Nil</v>
          </cell>
        </row>
        <row r="1429">
          <cell r="A1429" t="str">
            <v>/0</v>
          </cell>
          <cell r="B1429">
            <v>0</v>
          </cell>
          <cell r="J1429" t="str">
            <v>Rupees Nil</v>
          </cell>
        </row>
        <row r="1430">
          <cell r="A1430" t="str">
            <v>/0</v>
          </cell>
          <cell r="B1430">
            <v>0</v>
          </cell>
          <cell r="J1430" t="str">
            <v>Rupees Nil</v>
          </cell>
        </row>
        <row r="1431">
          <cell r="A1431" t="str">
            <v>/0</v>
          </cell>
          <cell r="B1431">
            <v>0</v>
          </cell>
          <cell r="J1431" t="str">
            <v>Rupees Nil</v>
          </cell>
        </row>
        <row r="1432">
          <cell r="A1432" t="str">
            <v>/0</v>
          </cell>
          <cell r="B1432">
            <v>0</v>
          </cell>
          <cell r="J1432" t="str">
            <v>Rupees Nil</v>
          </cell>
        </row>
        <row r="1433">
          <cell r="A1433" t="str">
            <v>/0</v>
          </cell>
          <cell r="B1433">
            <v>0</v>
          </cell>
          <cell r="J1433" t="str">
            <v>Rupees Nil</v>
          </cell>
        </row>
        <row r="1434">
          <cell r="A1434" t="str">
            <v>/0</v>
          </cell>
          <cell r="B1434">
            <v>0</v>
          </cell>
          <cell r="J1434" t="str">
            <v>Rupees Nil</v>
          </cell>
        </row>
        <row r="1435">
          <cell r="A1435" t="str">
            <v>/0</v>
          </cell>
          <cell r="B1435">
            <v>0</v>
          </cell>
          <cell r="J1435" t="str">
            <v>Rupees Nil</v>
          </cell>
        </row>
        <row r="1436">
          <cell r="A1436" t="str">
            <v>/0</v>
          </cell>
          <cell r="B1436">
            <v>0</v>
          </cell>
          <cell r="J1436" t="str">
            <v>Rupees Nil</v>
          </cell>
        </row>
        <row r="1437">
          <cell r="A1437" t="str">
            <v>/0</v>
          </cell>
          <cell r="B1437">
            <v>0</v>
          </cell>
          <cell r="J1437" t="str">
            <v>Rupees Nil</v>
          </cell>
        </row>
        <row r="1438">
          <cell r="A1438" t="str">
            <v>/0</v>
          </cell>
          <cell r="B1438">
            <v>0</v>
          </cell>
          <cell r="J1438" t="str">
            <v>Rupees Nil</v>
          </cell>
        </row>
        <row r="1439">
          <cell r="A1439" t="str">
            <v>/0</v>
          </cell>
          <cell r="B1439">
            <v>0</v>
          </cell>
          <cell r="J1439" t="str">
            <v>Rupees Nil</v>
          </cell>
        </row>
        <row r="1440">
          <cell r="A1440" t="str">
            <v>/0</v>
          </cell>
          <cell r="B1440">
            <v>0</v>
          </cell>
          <cell r="J1440" t="str">
            <v>Rupees Nil</v>
          </cell>
        </row>
        <row r="1441">
          <cell r="A1441" t="str">
            <v>/0</v>
          </cell>
          <cell r="B1441">
            <v>0</v>
          </cell>
          <cell r="J1441" t="str">
            <v>Rupees Nil</v>
          </cell>
        </row>
        <row r="1442">
          <cell r="A1442" t="str">
            <v>/0</v>
          </cell>
          <cell r="B1442">
            <v>0</v>
          </cell>
          <cell r="J1442" t="str">
            <v>Rupees Nil</v>
          </cell>
        </row>
        <row r="1443">
          <cell r="A1443" t="str">
            <v>/0</v>
          </cell>
          <cell r="B1443">
            <v>0</v>
          </cell>
          <cell r="J1443" t="str">
            <v>Rupees Nil</v>
          </cell>
        </row>
        <row r="1444">
          <cell r="A1444" t="str">
            <v>/0</v>
          </cell>
          <cell r="B1444">
            <v>0</v>
          </cell>
          <cell r="J1444" t="str">
            <v>Rupees Nil</v>
          </cell>
        </row>
        <row r="1445">
          <cell r="A1445" t="str">
            <v>/0</v>
          </cell>
          <cell r="B1445">
            <v>0</v>
          </cell>
          <cell r="J1445" t="str">
            <v>Rupees Nil</v>
          </cell>
        </row>
        <row r="1446">
          <cell r="A1446" t="str">
            <v>/0</v>
          </cell>
          <cell r="B1446">
            <v>0</v>
          </cell>
          <cell r="J1446" t="str">
            <v>Rupees Nil</v>
          </cell>
        </row>
        <row r="1447">
          <cell r="A1447" t="str">
            <v>/0</v>
          </cell>
          <cell r="B1447">
            <v>0</v>
          </cell>
          <cell r="J1447" t="str">
            <v>Rupees Nil</v>
          </cell>
        </row>
        <row r="1448">
          <cell r="A1448" t="str">
            <v>/0</v>
          </cell>
          <cell r="B1448">
            <v>0</v>
          </cell>
          <cell r="J1448" t="str">
            <v>Rupees Nil</v>
          </cell>
        </row>
        <row r="1449">
          <cell r="A1449" t="str">
            <v>/0</v>
          </cell>
          <cell r="B1449">
            <v>0</v>
          </cell>
          <cell r="J1449" t="str">
            <v>Rupees Nil</v>
          </cell>
        </row>
        <row r="1450">
          <cell r="A1450" t="str">
            <v>/0</v>
          </cell>
          <cell r="B1450">
            <v>0</v>
          </cell>
          <cell r="J1450" t="str">
            <v>Rupees Nil</v>
          </cell>
        </row>
        <row r="1451">
          <cell r="A1451" t="str">
            <v>/0</v>
          </cell>
          <cell r="B1451">
            <v>0</v>
          </cell>
          <cell r="J1451" t="str">
            <v>Rupees Nil</v>
          </cell>
        </row>
        <row r="1452">
          <cell r="A1452" t="str">
            <v>/0</v>
          </cell>
          <cell r="B1452">
            <v>0</v>
          </cell>
          <cell r="J1452" t="str">
            <v>Rupees Nil</v>
          </cell>
        </row>
        <row r="1453">
          <cell r="A1453" t="str">
            <v>/0</v>
          </cell>
          <cell r="B1453">
            <v>0</v>
          </cell>
          <cell r="J1453" t="str">
            <v>Rupees Nil</v>
          </cell>
        </row>
        <row r="1454">
          <cell r="A1454" t="str">
            <v>/0</v>
          </cell>
          <cell r="B1454">
            <v>0</v>
          </cell>
          <cell r="J1454" t="str">
            <v>Rupees Nil</v>
          </cell>
        </row>
        <row r="1455">
          <cell r="A1455" t="str">
            <v>/0</v>
          </cell>
          <cell r="B1455">
            <v>0</v>
          </cell>
          <cell r="J1455" t="str">
            <v>Rupees Nil</v>
          </cell>
        </row>
        <row r="1456">
          <cell r="A1456" t="str">
            <v>/0</v>
          </cell>
          <cell r="B1456">
            <v>0</v>
          </cell>
          <cell r="J1456" t="str">
            <v>Rupees Nil</v>
          </cell>
        </row>
        <row r="1457">
          <cell r="A1457" t="str">
            <v>/0</v>
          </cell>
          <cell r="B1457">
            <v>0</v>
          </cell>
          <cell r="J1457" t="str">
            <v>Rupees Nil</v>
          </cell>
        </row>
        <row r="1458">
          <cell r="A1458" t="str">
            <v>/0</v>
          </cell>
          <cell r="B1458">
            <v>0</v>
          </cell>
          <cell r="J1458" t="str">
            <v>Rupees Nil</v>
          </cell>
        </row>
        <row r="1459">
          <cell r="A1459" t="str">
            <v>/0</v>
          </cell>
          <cell r="B1459">
            <v>0</v>
          </cell>
          <cell r="J1459" t="str">
            <v>Rupees Nil</v>
          </cell>
        </row>
        <row r="1460">
          <cell r="A1460" t="str">
            <v>/0</v>
          </cell>
          <cell r="B1460">
            <v>0</v>
          </cell>
          <cell r="J1460" t="str">
            <v>Rupees Nil</v>
          </cell>
        </row>
        <row r="1461">
          <cell r="A1461" t="str">
            <v>/0</v>
          </cell>
          <cell r="B1461">
            <v>0</v>
          </cell>
          <cell r="J1461" t="str">
            <v>Rupees Nil</v>
          </cell>
        </row>
        <row r="1462">
          <cell r="A1462" t="str">
            <v>/0</v>
          </cell>
          <cell r="B1462">
            <v>0</v>
          </cell>
          <cell r="J1462" t="str">
            <v>Rupees Nil</v>
          </cell>
        </row>
        <row r="1463">
          <cell r="A1463" t="str">
            <v>/0</v>
          </cell>
          <cell r="B1463">
            <v>0</v>
          </cell>
          <cell r="J1463" t="str">
            <v>Rupees Nil</v>
          </cell>
        </row>
        <row r="1464">
          <cell r="A1464" t="str">
            <v>/0</v>
          </cell>
          <cell r="B1464">
            <v>0</v>
          </cell>
          <cell r="J1464" t="str">
            <v>Rupees Nil</v>
          </cell>
        </row>
        <row r="1465">
          <cell r="A1465" t="str">
            <v>/0</v>
          </cell>
          <cell r="B1465">
            <v>0</v>
          </cell>
          <cell r="J1465" t="str">
            <v>Rupees Nil</v>
          </cell>
        </row>
        <row r="1466">
          <cell r="A1466" t="str">
            <v>/0</v>
          </cell>
          <cell r="B1466">
            <v>0</v>
          </cell>
          <cell r="J1466" t="str">
            <v>Rupees Nil</v>
          </cell>
        </row>
        <row r="1467">
          <cell r="A1467" t="str">
            <v>/0</v>
          </cell>
          <cell r="B1467">
            <v>0</v>
          </cell>
          <cell r="J1467" t="str">
            <v>Rupees Nil</v>
          </cell>
        </row>
        <row r="1468">
          <cell r="A1468" t="str">
            <v>/0</v>
          </cell>
          <cell r="B1468">
            <v>0</v>
          </cell>
          <cell r="J1468" t="str">
            <v>Rupees Nil</v>
          </cell>
        </row>
        <row r="1469">
          <cell r="A1469" t="str">
            <v>/0</v>
          </cell>
          <cell r="B1469">
            <v>0</v>
          </cell>
          <cell r="J1469" t="str">
            <v>Rupees Nil</v>
          </cell>
        </row>
        <row r="1470">
          <cell r="A1470" t="str">
            <v>/0</v>
          </cell>
          <cell r="B1470">
            <v>0</v>
          </cell>
          <cell r="J1470" t="str">
            <v>Rupees Nil</v>
          </cell>
        </row>
        <row r="1471">
          <cell r="A1471" t="str">
            <v>/0</v>
          </cell>
          <cell r="B1471">
            <v>0</v>
          </cell>
          <cell r="J1471" t="str">
            <v>Rupees Nil</v>
          </cell>
        </row>
        <row r="1472">
          <cell r="A1472" t="str">
            <v>/0</v>
          </cell>
          <cell r="B1472">
            <v>0</v>
          </cell>
          <cell r="J1472" t="str">
            <v>Rupees Nil</v>
          </cell>
        </row>
        <row r="1473">
          <cell r="A1473" t="str">
            <v>/0</v>
          </cell>
          <cell r="B1473">
            <v>0</v>
          </cell>
          <cell r="J1473" t="str">
            <v>Rupees Nil</v>
          </cell>
        </row>
        <row r="1474">
          <cell r="A1474" t="str">
            <v>/0</v>
          </cell>
          <cell r="B1474">
            <v>0</v>
          </cell>
          <cell r="J1474" t="str">
            <v>Rupees Nil</v>
          </cell>
        </row>
        <row r="1475">
          <cell r="A1475" t="str">
            <v>/0</v>
          </cell>
          <cell r="B1475">
            <v>0</v>
          </cell>
          <cell r="J1475" t="str">
            <v>Rupees Nil</v>
          </cell>
        </row>
        <row r="1476">
          <cell r="A1476" t="str">
            <v>/0</v>
          </cell>
          <cell r="B1476">
            <v>0</v>
          </cell>
          <cell r="J1476" t="str">
            <v>Rupees Nil</v>
          </cell>
        </row>
        <row r="1477">
          <cell r="A1477" t="str">
            <v>/0</v>
          </cell>
          <cell r="B1477">
            <v>0</v>
          </cell>
          <cell r="J1477" t="str">
            <v>Rupees Nil</v>
          </cell>
        </row>
        <row r="1478">
          <cell r="A1478" t="str">
            <v>/0</v>
          </cell>
          <cell r="B1478">
            <v>0</v>
          </cell>
          <cell r="J1478" t="str">
            <v>Rupees Nil</v>
          </cell>
        </row>
        <row r="1479">
          <cell r="A1479" t="str">
            <v>/0</v>
          </cell>
          <cell r="B1479">
            <v>0</v>
          </cell>
          <cell r="J1479" t="str">
            <v>Rupees Nil</v>
          </cell>
        </row>
        <row r="1480">
          <cell r="A1480" t="str">
            <v>/0</v>
          </cell>
          <cell r="B1480">
            <v>0</v>
          </cell>
          <cell r="J1480" t="str">
            <v>Rupees Nil</v>
          </cell>
        </row>
        <row r="1481">
          <cell r="A1481" t="str">
            <v>/0</v>
          </cell>
          <cell r="B1481">
            <v>0</v>
          </cell>
          <cell r="J1481" t="str">
            <v>Rupees Nil</v>
          </cell>
        </row>
        <row r="1482">
          <cell r="A1482" t="str">
            <v>/0</v>
          </cell>
          <cell r="B1482">
            <v>0</v>
          </cell>
          <cell r="J1482" t="str">
            <v>Rupees Nil</v>
          </cell>
        </row>
        <row r="1483">
          <cell r="A1483" t="str">
            <v>/0</v>
          </cell>
          <cell r="B1483">
            <v>0</v>
          </cell>
          <cell r="J1483" t="str">
            <v>Rupees Nil</v>
          </cell>
        </row>
        <row r="1484">
          <cell r="A1484" t="str">
            <v>/0</v>
          </cell>
          <cell r="B1484">
            <v>0</v>
          </cell>
          <cell r="J1484" t="str">
            <v>Rupees Nil</v>
          </cell>
        </row>
        <row r="1485">
          <cell r="A1485" t="str">
            <v>/0</v>
          </cell>
          <cell r="B1485">
            <v>0</v>
          </cell>
          <cell r="J1485" t="str">
            <v>Rupees Nil</v>
          </cell>
        </row>
        <row r="1486">
          <cell r="A1486" t="str">
            <v>/0</v>
          </cell>
          <cell r="B1486">
            <v>0</v>
          </cell>
          <cell r="J1486" t="str">
            <v>Rupees Nil</v>
          </cell>
        </row>
        <row r="1487">
          <cell r="A1487" t="str">
            <v>/0</v>
          </cell>
          <cell r="B1487">
            <v>0</v>
          </cell>
          <cell r="J1487" t="str">
            <v>Rupees Nil</v>
          </cell>
        </row>
        <row r="1488">
          <cell r="A1488" t="str">
            <v>/0</v>
          </cell>
          <cell r="B1488">
            <v>0</v>
          </cell>
          <cell r="J1488" t="str">
            <v>Rupees Nil</v>
          </cell>
        </row>
        <row r="1489">
          <cell r="A1489" t="str">
            <v>/0</v>
          </cell>
          <cell r="B1489">
            <v>0</v>
          </cell>
          <cell r="J1489" t="str">
            <v>Rupees Nil</v>
          </cell>
        </row>
        <row r="1490">
          <cell r="A1490" t="str">
            <v>/0</v>
          </cell>
          <cell r="B1490">
            <v>0</v>
          </cell>
          <cell r="J1490" t="str">
            <v>Rupees Nil</v>
          </cell>
        </row>
        <row r="1491">
          <cell r="A1491" t="str">
            <v>/0</v>
          </cell>
          <cell r="B1491">
            <v>0</v>
          </cell>
          <cell r="J1491" t="str">
            <v>Rupees Nil</v>
          </cell>
        </row>
        <row r="1492">
          <cell r="A1492" t="str">
            <v>/0</v>
          </cell>
          <cell r="B1492">
            <v>0</v>
          </cell>
          <cell r="J1492" t="str">
            <v>Rupees Nil</v>
          </cell>
        </row>
        <row r="1493">
          <cell r="A1493" t="str">
            <v>/0</v>
          </cell>
          <cell r="B1493">
            <v>0</v>
          </cell>
          <cell r="J1493" t="str">
            <v>Rupees Nil</v>
          </cell>
        </row>
        <row r="1494">
          <cell r="A1494" t="str">
            <v>/0</v>
          </cell>
          <cell r="B1494">
            <v>0</v>
          </cell>
          <cell r="J1494" t="str">
            <v>Rupees Nil</v>
          </cell>
        </row>
        <row r="1495">
          <cell r="A1495" t="str">
            <v>/0</v>
          </cell>
          <cell r="B1495">
            <v>0</v>
          </cell>
          <cell r="J1495" t="str">
            <v>Rupees Nil</v>
          </cell>
        </row>
        <row r="1496">
          <cell r="A1496" t="str">
            <v>/0</v>
          </cell>
          <cell r="B1496">
            <v>0</v>
          </cell>
          <cell r="J1496" t="str">
            <v>Rupees Nil</v>
          </cell>
        </row>
        <row r="1497">
          <cell r="A1497" t="str">
            <v>/0</v>
          </cell>
          <cell r="B1497">
            <v>0</v>
          </cell>
          <cell r="J1497" t="str">
            <v>Rupees Nil</v>
          </cell>
        </row>
        <row r="1498">
          <cell r="A1498" t="str">
            <v>/0</v>
          </cell>
          <cell r="B1498">
            <v>0</v>
          </cell>
          <cell r="J1498" t="str">
            <v>Rupees Nil</v>
          </cell>
        </row>
        <row r="1499">
          <cell r="A1499" t="str">
            <v>/0</v>
          </cell>
          <cell r="B1499">
            <v>0</v>
          </cell>
          <cell r="J1499" t="str">
            <v>Rupees Nil</v>
          </cell>
        </row>
        <row r="1500">
          <cell r="A1500" t="str">
            <v>/0</v>
          </cell>
          <cell r="B1500">
            <v>0</v>
          </cell>
          <cell r="J1500" t="str">
            <v>Rupees Nil</v>
          </cell>
        </row>
        <row r="1501">
          <cell r="A1501" t="str">
            <v>/0</v>
          </cell>
          <cell r="B1501">
            <v>0</v>
          </cell>
          <cell r="J1501" t="str">
            <v>Rupees Nil</v>
          </cell>
        </row>
        <row r="1502">
          <cell r="A1502" t="str">
            <v>/0</v>
          </cell>
          <cell r="B1502">
            <v>0</v>
          </cell>
          <cell r="J1502" t="str">
            <v>Rupees Nil</v>
          </cell>
        </row>
        <row r="1503">
          <cell r="A1503" t="str">
            <v>/0</v>
          </cell>
          <cell r="B1503">
            <v>0</v>
          </cell>
          <cell r="J1503" t="str">
            <v>Rupees Nil</v>
          </cell>
        </row>
        <row r="1504">
          <cell r="A1504" t="str">
            <v>/0</v>
          </cell>
          <cell r="B1504">
            <v>0</v>
          </cell>
          <cell r="J1504" t="str">
            <v>Rupees Nil</v>
          </cell>
        </row>
        <row r="1505">
          <cell r="A1505" t="str">
            <v>/0</v>
          </cell>
          <cell r="B1505">
            <v>0</v>
          </cell>
          <cell r="J1505" t="str">
            <v>Rupees Nil</v>
          </cell>
        </row>
        <row r="1506">
          <cell r="A1506" t="str">
            <v>/0</v>
          </cell>
          <cell r="B1506">
            <v>0</v>
          </cell>
          <cell r="J1506" t="str">
            <v>Rupees Nil</v>
          </cell>
        </row>
        <row r="1507">
          <cell r="A1507" t="str">
            <v>/0</v>
          </cell>
          <cell r="B1507">
            <v>0</v>
          </cell>
          <cell r="J1507" t="str">
            <v>Rupees Nil</v>
          </cell>
        </row>
        <row r="1508">
          <cell r="A1508" t="str">
            <v>/0</v>
          </cell>
          <cell r="B1508">
            <v>0</v>
          </cell>
          <cell r="J1508" t="str">
            <v>Rupees Nil</v>
          </cell>
        </row>
        <row r="1509">
          <cell r="A1509" t="str">
            <v>/0</v>
          </cell>
          <cell r="B1509">
            <v>0</v>
          </cell>
          <cell r="J1509" t="str">
            <v>Rupees Nil</v>
          </cell>
        </row>
        <row r="1510">
          <cell r="A1510" t="str">
            <v>/0</v>
          </cell>
          <cell r="B1510">
            <v>0</v>
          </cell>
          <cell r="J1510" t="str">
            <v>Rupees Nil</v>
          </cell>
        </row>
        <row r="1511">
          <cell r="A1511" t="str">
            <v>/0</v>
          </cell>
          <cell r="B1511">
            <v>0</v>
          </cell>
          <cell r="J1511" t="str">
            <v>Rupees Nil</v>
          </cell>
        </row>
        <row r="1512">
          <cell r="A1512" t="str">
            <v>/0</v>
          </cell>
          <cell r="B1512">
            <v>0</v>
          </cell>
          <cell r="J1512" t="str">
            <v>Rupees Nil</v>
          </cell>
        </row>
        <row r="1513">
          <cell r="A1513" t="str">
            <v>/0</v>
          </cell>
          <cell r="B1513">
            <v>0</v>
          </cell>
          <cell r="J1513" t="str">
            <v>Rupees Nil</v>
          </cell>
        </row>
        <row r="1514">
          <cell r="A1514" t="str">
            <v>/0</v>
          </cell>
          <cell r="B1514">
            <v>0</v>
          </cell>
          <cell r="J1514" t="str">
            <v>Rupees Nil</v>
          </cell>
        </row>
        <row r="1515">
          <cell r="A1515" t="str">
            <v>/0</v>
          </cell>
          <cell r="B1515">
            <v>0</v>
          </cell>
          <cell r="J1515" t="str">
            <v>Rupees Nil</v>
          </cell>
        </row>
        <row r="1516">
          <cell r="A1516" t="str">
            <v>/0</v>
          </cell>
          <cell r="B1516">
            <v>0</v>
          </cell>
          <cell r="J1516" t="str">
            <v>Rupees Nil</v>
          </cell>
        </row>
        <row r="1517">
          <cell r="A1517" t="str">
            <v>/0</v>
          </cell>
          <cell r="B1517">
            <v>0</v>
          </cell>
          <cell r="J1517" t="str">
            <v>Rupees Nil</v>
          </cell>
        </row>
        <row r="1518">
          <cell r="A1518" t="str">
            <v>/0</v>
          </cell>
          <cell r="B1518">
            <v>0</v>
          </cell>
          <cell r="J1518" t="str">
            <v>Rupees Nil</v>
          </cell>
        </row>
        <row r="1519">
          <cell r="A1519" t="str">
            <v>/0</v>
          </cell>
          <cell r="B1519">
            <v>0</v>
          </cell>
          <cell r="J1519" t="str">
            <v>Rupees Nil</v>
          </cell>
        </row>
        <row r="1520">
          <cell r="A1520" t="str">
            <v>/0</v>
          </cell>
          <cell r="B1520">
            <v>0</v>
          </cell>
          <cell r="J1520" t="str">
            <v>Rupees Nil</v>
          </cell>
        </row>
        <row r="1521">
          <cell r="A1521" t="str">
            <v>/0</v>
          </cell>
          <cell r="B1521">
            <v>0</v>
          </cell>
          <cell r="J1521" t="str">
            <v>Rupees Nil</v>
          </cell>
        </row>
        <row r="1522">
          <cell r="A1522" t="str">
            <v>/0</v>
          </cell>
          <cell r="B1522">
            <v>0</v>
          </cell>
          <cell r="J1522" t="str">
            <v>Rupees Nil</v>
          </cell>
        </row>
        <row r="1523">
          <cell r="A1523" t="str">
            <v>/0</v>
          </cell>
          <cell r="B1523">
            <v>0</v>
          </cell>
          <cell r="J1523" t="str">
            <v>Rupees Nil</v>
          </cell>
        </row>
        <row r="1524">
          <cell r="A1524" t="str">
            <v>/0</v>
          </cell>
          <cell r="B1524">
            <v>0</v>
          </cell>
          <cell r="J1524" t="str">
            <v>Rupees Nil</v>
          </cell>
        </row>
        <row r="1525">
          <cell r="A1525" t="str">
            <v>/0</v>
          </cell>
          <cell r="B1525">
            <v>0</v>
          </cell>
          <cell r="J1525" t="str">
            <v>Rupees Nil</v>
          </cell>
        </row>
        <row r="1526">
          <cell r="A1526" t="str">
            <v>/0</v>
          </cell>
          <cell r="B1526">
            <v>0</v>
          </cell>
          <cell r="J1526" t="str">
            <v>Rupees Nil</v>
          </cell>
        </row>
        <row r="1527">
          <cell r="A1527" t="str">
            <v>/0</v>
          </cell>
          <cell r="B1527">
            <v>0</v>
          </cell>
          <cell r="J1527" t="str">
            <v>Rupees Nil</v>
          </cell>
        </row>
        <row r="1528">
          <cell r="A1528" t="str">
            <v>/0</v>
          </cell>
          <cell r="B1528">
            <v>0</v>
          </cell>
          <cell r="J1528" t="str">
            <v>Rupees Nil</v>
          </cell>
        </row>
        <row r="1529">
          <cell r="A1529" t="str">
            <v>/0</v>
          </cell>
          <cell r="B1529">
            <v>0</v>
          </cell>
          <cell r="J1529" t="str">
            <v>Rupees Nil</v>
          </cell>
        </row>
        <row r="1530">
          <cell r="A1530" t="str">
            <v>/0</v>
          </cell>
          <cell r="B1530">
            <v>0</v>
          </cell>
          <cell r="J1530" t="str">
            <v>Rupees Nil</v>
          </cell>
        </row>
        <row r="1531">
          <cell r="A1531" t="str">
            <v>/0</v>
          </cell>
          <cell r="B1531">
            <v>0</v>
          </cell>
          <cell r="J1531" t="str">
            <v>Rupees Nil</v>
          </cell>
        </row>
        <row r="1532">
          <cell r="A1532" t="str">
            <v>/0</v>
          </cell>
          <cell r="B1532">
            <v>0</v>
          </cell>
          <cell r="J1532" t="str">
            <v>Rupees Nil</v>
          </cell>
        </row>
        <row r="1533">
          <cell r="A1533" t="str">
            <v>/0</v>
          </cell>
          <cell r="B1533">
            <v>0</v>
          </cell>
          <cell r="J1533" t="str">
            <v>Rupees Nil</v>
          </cell>
        </row>
        <row r="1534">
          <cell r="A1534" t="str">
            <v>/0</v>
          </cell>
          <cell r="B1534">
            <v>0</v>
          </cell>
          <cell r="J1534" t="str">
            <v>Rupees Nil</v>
          </cell>
        </row>
        <row r="1535">
          <cell r="A1535" t="str">
            <v>/0</v>
          </cell>
          <cell r="B1535">
            <v>0</v>
          </cell>
          <cell r="J1535" t="str">
            <v>Rupees Nil</v>
          </cell>
        </row>
        <row r="1536">
          <cell r="A1536" t="str">
            <v>/0</v>
          </cell>
          <cell r="B1536">
            <v>0</v>
          </cell>
          <cell r="J1536" t="str">
            <v>Rupees Nil</v>
          </cell>
        </row>
        <row r="1537">
          <cell r="A1537" t="str">
            <v>/0</v>
          </cell>
          <cell r="B1537">
            <v>0</v>
          </cell>
          <cell r="J1537" t="str">
            <v>Rupees Nil</v>
          </cell>
        </row>
        <row r="1538">
          <cell r="A1538" t="str">
            <v>/0</v>
          </cell>
          <cell r="B1538">
            <v>0</v>
          </cell>
          <cell r="J1538" t="str">
            <v>Rupees Nil</v>
          </cell>
        </row>
        <row r="1539">
          <cell r="A1539" t="str">
            <v>/0</v>
          </cell>
          <cell r="B1539">
            <v>0</v>
          </cell>
          <cell r="J1539" t="str">
            <v>Rupees Nil</v>
          </cell>
        </row>
        <row r="1540">
          <cell r="A1540" t="str">
            <v>/0</v>
          </cell>
          <cell r="B1540">
            <v>0</v>
          </cell>
          <cell r="J1540" t="str">
            <v>Rupees Nil</v>
          </cell>
        </row>
        <row r="1541">
          <cell r="A1541" t="str">
            <v>/0</v>
          </cell>
          <cell r="B1541">
            <v>0</v>
          </cell>
          <cell r="J1541" t="str">
            <v>Rupees Nil</v>
          </cell>
        </row>
        <row r="1542">
          <cell r="A1542" t="str">
            <v>/0</v>
          </cell>
          <cell r="B1542">
            <v>0</v>
          </cell>
          <cell r="J1542" t="str">
            <v>Rupees Nil</v>
          </cell>
        </row>
        <row r="1543">
          <cell r="A1543" t="str">
            <v>/0</v>
          </cell>
          <cell r="B1543">
            <v>0</v>
          </cell>
          <cell r="J1543" t="str">
            <v>Rupees Nil</v>
          </cell>
        </row>
        <row r="1544">
          <cell r="A1544" t="str">
            <v>/0</v>
          </cell>
          <cell r="B1544">
            <v>0</v>
          </cell>
          <cell r="J1544" t="str">
            <v>Rupees Nil</v>
          </cell>
        </row>
        <row r="1545">
          <cell r="A1545" t="str">
            <v>/0</v>
          </cell>
          <cell r="B1545">
            <v>0</v>
          </cell>
          <cell r="J1545" t="str">
            <v>Rupees Nil</v>
          </cell>
        </row>
        <row r="1546">
          <cell r="A1546" t="str">
            <v>/0</v>
          </cell>
          <cell r="B1546">
            <v>0</v>
          </cell>
          <cell r="J1546" t="str">
            <v>Rupees Nil</v>
          </cell>
        </row>
        <row r="1547">
          <cell r="A1547" t="str">
            <v>/0</v>
          </cell>
          <cell r="B1547">
            <v>0</v>
          </cell>
          <cell r="J1547" t="str">
            <v>Rupees Nil</v>
          </cell>
        </row>
        <row r="1548">
          <cell r="A1548" t="str">
            <v>/0</v>
          </cell>
          <cell r="B1548">
            <v>0</v>
          </cell>
          <cell r="J1548" t="str">
            <v>Rupees Nil</v>
          </cell>
        </row>
        <row r="1549">
          <cell r="A1549" t="str">
            <v>/0</v>
          </cell>
          <cell r="B1549">
            <v>0</v>
          </cell>
          <cell r="J1549" t="str">
            <v>Rupees Nil</v>
          </cell>
        </row>
        <row r="1550">
          <cell r="A1550" t="str">
            <v>/0</v>
          </cell>
          <cell r="B1550">
            <v>0</v>
          </cell>
          <cell r="J1550" t="str">
            <v>Rupees Nil</v>
          </cell>
        </row>
        <row r="1551">
          <cell r="A1551" t="str">
            <v>/0</v>
          </cell>
          <cell r="B1551">
            <v>0</v>
          </cell>
          <cell r="J1551" t="str">
            <v>Rupees Nil</v>
          </cell>
        </row>
        <row r="1552">
          <cell r="A1552" t="str">
            <v>/0</v>
          </cell>
          <cell r="B1552">
            <v>0</v>
          </cell>
          <cell r="J1552" t="str">
            <v>Rupees Nil</v>
          </cell>
        </row>
        <row r="1553">
          <cell r="A1553" t="str">
            <v>/0</v>
          </cell>
          <cell r="B1553">
            <v>0</v>
          </cell>
          <cell r="J1553" t="str">
            <v>Rupees Nil</v>
          </cell>
        </row>
        <row r="1554">
          <cell r="A1554" t="str">
            <v>/0</v>
          </cell>
          <cell r="B1554">
            <v>0</v>
          </cell>
          <cell r="J1554" t="str">
            <v>Rupees Nil</v>
          </cell>
        </row>
        <row r="1555">
          <cell r="A1555" t="str">
            <v>/0</v>
          </cell>
          <cell r="B1555">
            <v>0</v>
          </cell>
          <cell r="J1555" t="str">
            <v>Rupees Nil</v>
          </cell>
        </row>
        <row r="1556">
          <cell r="A1556" t="str">
            <v>/0</v>
          </cell>
          <cell r="B1556">
            <v>0</v>
          </cell>
          <cell r="J1556" t="str">
            <v>Rupees Nil</v>
          </cell>
        </row>
        <row r="1557">
          <cell r="A1557" t="str">
            <v>/0</v>
          </cell>
          <cell r="B1557">
            <v>0</v>
          </cell>
          <cell r="J1557" t="str">
            <v>Rupees Nil</v>
          </cell>
        </row>
        <row r="1558">
          <cell r="A1558" t="str">
            <v>/0</v>
          </cell>
          <cell r="B1558">
            <v>0</v>
          </cell>
          <cell r="J1558" t="str">
            <v>Rupees Nil</v>
          </cell>
        </row>
        <row r="1559">
          <cell r="A1559" t="str">
            <v>/0</v>
          </cell>
          <cell r="B1559">
            <v>0</v>
          </cell>
          <cell r="J1559" t="str">
            <v>Rupees Nil</v>
          </cell>
        </row>
        <row r="1560">
          <cell r="A1560" t="str">
            <v>/0</v>
          </cell>
          <cell r="B1560">
            <v>0</v>
          </cell>
          <cell r="J1560" t="str">
            <v>Rupees Nil</v>
          </cell>
        </row>
        <row r="1561">
          <cell r="A1561" t="str">
            <v>/0</v>
          </cell>
          <cell r="B1561">
            <v>0</v>
          </cell>
          <cell r="J1561" t="str">
            <v>Rupees Nil</v>
          </cell>
        </row>
        <row r="1562">
          <cell r="A1562" t="str">
            <v>/0</v>
          </cell>
          <cell r="B1562">
            <v>0</v>
          </cell>
          <cell r="J1562" t="str">
            <v>Rupees Nil</v>
          </cell>
        </row>
        <row r="1563">
          <cell r="A1563" t="str">
            <v>/0</v>
          </cell>
          <cell r="B1563">
            <v>0</v>
          </cell>
          <cell r="J1563" t="str">
            <v>Rupees Nil</v>
          </cell>
        </row>
        <row r="1564">
          <cell r="A1564" t="str">
            <v>/0</v>
          </cell>
          <cell r="B1564">
            <v>0</v>
          </cell>
          <cell r="J1564" t="str">
            <v>Rupees Nil</v>
          </cell>
        </row>
        <row r="1565">
          <cell r="A1565" t="str">
            <v>/0</v>
          </cell>
          <cell r="B1565">
            <v>0</v>
          </cell>
          <cell r="J1565" t="str">
            <v>Rupees Nil</v>
          </cell>
        </row>
        <row r="1566">
          <cell r="A1566" t="str">
            <v>/0</v>
          </cell>
          <cell r="B1566">
            <v>0</v>
          </cell>
          <cell r="J1566" t="str">
            <v>Rupees Nil</v>
          </cell>
        </row>
        <row r="1567">
          <cell r="A1567" t="str">
            <v>/0</v>
          </cell>
          <cell r="B1567">
            <v>0</v>
          </cell>
          <cell r="J1567" t="str">
            <v>Rupees Nil</v>
          </cell>
        </row>
        <row r="1568">
          <cell r="A1568" t="str">
            <v>/0</v>
          </cell>
          <cell r="B1568">
            <v>0</v>
          </cell>
          <cell r="J1568" t="str">
            <v>Rupees Nil</v>
          </cell>
        </row>
        <row r="1569">
          <cell r="A1569" t="str">
            <v>/0</v>
          </cell>
          <cell r="B1569">
            <v>0</v>
          </cell>
          <cell r="J1569" t="str">
            <v>Rupees Nil</v>
          </cell>
        </row>
        <row r="1570">
          <cell r="A1570" t="str">
            <v>/0</v>
          </cell>
          <cell r="B1570">
            <v>0</v>
          </cell>
          <cell r="J1570" t="str">
            <v>Rupees Nil</v>
          </cell>
        </row>
        <row r="1571">
          <cell r="A1571" t="str">
            <v>/0</v>
          </cell>
          <cell r="B1571">
            <v>0</v>
          </cell>
          <cell r="J1571" t="str">
            <v>Rupees Nil</v>
          </cell>
        </row>
        <row r="1572">
          <cell r="A1572" t="str">
            <v>/0</v>
          </cell>
          <cell r="B1572">
            <v>0</v>
          </cell>
          <cell r="J1572" t="str">
            <v>Rupees Nil</v>
          </cell>
        </row>
        <row r="1573">
          <cell r="A1573" t="str">
            <v>/0</v>
          </cell>
          <cell r="B1573">
            <v>0</v>
          </cell>
          <cell r="J1573" t="str">
            <v>Rupees Nil</v>
          </cell>
        </row>
        <row r="1574">
          <cell r="A1574" t="str">
            <v>/0</v>
          </cell>
          <cell r="B1574">
            <v>0</v>
          </cell>
          <cell r="J1574" t="str">
            <v>Rupees Nil</v>
          </cell>
        </row>
        <row r="1575">
          <cell r="A1575" t="str">
            <v>/0</v>
          </cell>
          <cell r="B1575">
            <v>0</v>
          </cell>
          <cell r="J1575" t="str">
            <v>Rupees Nil</v>
          </cell>
        </row>
        <row r="1576">
          <cell r="A1576" t="str">
            <v>/0</v>
          </cell>
          <cell r="B1576">
            <v>0</v>
          </cell>
          <cell r="J1576" t="str">
            <v>Rupees Nil</v>
          </cell>
        </row>
        <row r="1577">
          <cell r="A1577" t="str">
            <v>/0</v>
          </cell>
          <cell r="B1577">
            <v>0</v>
          </cell>
          <cell r="J1577" t="str">
            <v>Rupees Nil</v>
          </cell>
        </row>
        <row r="1578">
          <cell r="A1578" t="str">
            <v>/0</v>
          </cell>
          <cell r="B1578">
            <v>0</v>
          </cell>
          <cell r="J1578" t="str">
            <v>Rupees Nil</v>
          </cell>
        </row>
        <row r="1579">
          <cell r="A1579" t="str">
            <v>/0</v>
          </cell>
          <cell r="B1579">
            <v>0</v>
          </cell>
          <cell r="J1579" t="str">
            <v>Rupees Nil</v>
          </cell>
        </row>
        <row r="1580">
          <cell r="A1580" t="str">
            <v>/0</v>
          </cell>
          <cell r="B1580">
            <v>0</v>
          </cell>
          <cell r="J1580" t="str">
            <v>Rupees Nil</v>
          </cell>
        </row>
        <row r="1581">
          <cell r="A1581" t="str">
            <v>/0</v>
          </cell>
          <cell r="B1581">
            <v>0</v>
          </cell>
          <cell r="J1581" t="str">
            <v>Rupees Nil</v>
          </cell>
        </row>
        <row r="1582">
          <cell r="A1582" t="str">
            <v>/0</v>
          </cell>
          <cell r="B1582">
            <v>0</v>
          </cell>
          <cell r="J1582" t="str">
            <v>Rupees Nil</v>
          </cell>
        </row>
        <row r="1583">
          <cell r="A1583" t="str">
            <v>/0</v>
          </cell>
          <cell r="B1583">
            <v>0</v>
          </cell>
          <cell r="J1583" t="str">
            <v>Rupees Nil</v>
          </cell>
        </row>
        <row r="1584">
          <cell r="A1584" t="str">
            <v>/0</v>
          </cell>
          <cell r="B1584">
            <v>0</v>
          </cell>
          <cell r="J1584" t="str">
            <v>Rupees Nil</v>
          </cell>
        </row>
        <row r="1585">
          <cell r="A1585" t="str">
            <v>/0</v>
          </cell>
          <cell r="B1585">
            <v>0</v>
          </cell>
          <cell r="J1585" t="str">
            <v>Rupees Nil</v>
          </cell>
        </row>
        <row r="1586">
          <cell r="A1586" t="str">
            <v>/0</v>
          </cell>
          <cell r="B1586">
            <v>0</v>
          </cell>
          <cell r="J1586" t="str">
            <v>Rupees Nil</v>
          </cell>
        </row>
        <row r="1587">
          <cell r="A1587" t="str">
            <v>/0</v>
          </cell>
          <cell r="B1587">
            <v>0</v>
          </cell>
          <cell r="J1587" t="str">
            <v>Rupees Nil</v>
          </cell>
        </row>
        <row r="1588">
          <cell r="A1588" t="str">
            <v>/0</v>
          </cell>
          <cell r="B1588">
            <v>0</v>
          </cell>
          <cell r="J1588" t="str">
            <v>Rupees Nil</v>
          </cell>
        </row>
        <row r="1589">
          <cell r="A1589" t="str">
            <v>/0</v>
          </cell>
          <cell r="B1589">
            <v>0</v>
          </cell>
          <cell r="J1589" t="str">
            <v>Rupees Nil</v>
          </cell>
        </row>
        <row r="1590">
          <cell r="A1590" t="str">
            <v>/0</v>
          </cell>
          <cell r="B1590">
            <v>0</v>
          </cell>
          <cell r="J1590" t="str">
            <v>Rupees Nil</v>
          </cell>
        </row>
        <row r="1591">
          <cell r="A1591" t="str">
            <v>/0</v>
          </cell>
          <cell r="B1591">
            <v>0</v>
          </cell>
          <cell r="J1591" t="str">
            <v>Rupees Nil</v>
          </cell>
        </row>
        <row r="1592">
          <cell r="A1592" t="str">
            <v>/0</v>
          </cell>
          <cell r="B1592">
            <v>0</v>
          </cell>
          <cell r="J1592" t="str">
            <v>Rupees Nil</v>
          </cell>
        </row>
        <row r="1593">
          <cell r="A1593" t="str">
            <v>/0</v>
          </cell>
          <cell r="B1593">
            <v>0</v>
          </cell>
          <cell r="J1593" t="str">
            <v>Rupees Nil</v>
          </cell>
        </row>
        <row r="1594">
          <cell r="A1594" t="str">
            <v>/0</v>
          </cell>
          <cell r="B1594">
            <v>0</v>
          </cell>
          <cell r="J1594" t="str">
            <v>Rupees Nil</v>
          </cell>
        </row>
        <row r="1595">
          <cell r="A1595" t="str">
            <v>/0</v>
          </cell>
          <cell r="B1595">
            <v>0</v>
          </cell>
          <cell r="J1595" t="str">
            <v>Rupees Nil</v>
          </cell>
        </row>
        <row r="1596">
          <cell r="A1596" t="str">
            <v>/0</v>
          </cell>
          <cell r="B1596">
            <v>0</v>
          </cell>
          <cell r="J1596" t="str">
            <v>Rupees Nil</v>
          </cell>
        </row>
        <row r="1597">
          <cell r="A1597" t="str">
            <v>/0</v>
          </cell>
          <cell r="B1597">
            <v>0</v>
          </cell>
          <cell r="J1597" t="str">
            <v>Rupees Nil</v>
          </cell>
        </row>
        <row r="1598">
          <cell r="A1598" t="str">
            <v>/0</v>
          </cell>
          <cell r="B1598">
            <v>0</v>
          </cell>
          <cell r="J1598" t="str">
            <v>Rupees Nil</v>
          </cell>
        </row>
        <row r="1599">
          <cell r="A1599" t="str">
            <v>/0</v>
          </cell>
          <cell r="B1599">
            <v>0</v>
          </cell>
          <cell r="J1599" t="str">
            <v>Rupees Nil</v>
          </cell>
        </row>
        <row r="1600">
          <cell r="A1600" t="str">
            <v>/0</v>
          </cell>
          <cell r="B1600">
            <v>0</v>
          </cell>
          <cell r="J1600" t="str">
            <v>Rupees Nil</v>
          </cell>
        </row>
        <row r="1601">
          <cell r="A1601" t="str">
            <v>/0</v>
          </cell>
          <cell r="B1601">
            <v>0</v>
          </cell>
          <cell r="J1601" t="str">
            <v>Rupees Nil</v>
          </cell>
        </row>
        <row r="1602">
          <cell r="A1602" t="str">
            <v>/0</v>
          </cell>
          <cell r="B1602">
            <v>0</v>
          </cell>
          <cell r="J1602" t="str">
            <v>Rupees Nil</v>
          </cell>
        </row>
        <row r="1603">
          <cell r="A1603" t="str">
            <v>/0</v>
          </cell>
          <cell r="B1603">
            <v>0</v>
          </cell>
          <cell r="J1603" t="str">
            <v>Rupees Nil</v>
          </cell>
        </row>
        <row r="1604">
          <cell r="A1604" t="str">
            <v>/0</v>
          </cell>
          <cell r="B1604">
            <v>0</v>
          </cell>
          <cell r="J1604" t="str">
            <v>Rupees Nil</v>
          </cell>
        </row>
        <row r="1605">
          <cell r="A1605" t="str">
            <v>/0</v>
          </cell>
          <cell r="B1605">
            <v>0</v>
          </cell>
          <cell r="J1605" t="str">
            <v>Rupees Nil</v>
          </cell>
        </row>
        <row r="1606">
          <cell r="A1606" t="str">
            <v>/0</v>
          </cell>
          <cell r="B1606">
            <v>0</v>
          </cell>
          <cell r="J1606" t="str">
            <v>Rupees Nil</v>
          </cell>
        </row>
        <row r="1607">
          <cell r="A1607" t="str">
            <v>/0</v>
          </cell>
          <cell r="B1607">
            <v>0</v>
          </cell>
          <cell r="J1607" t="str">
            <v>Rupees Nil</v>
          </cell>
        </row>
        <row r="1608">
          <cell r="A1608" t="str">
            <v>/0</v>
          </cell>
          <cell r="B1608">
            <v>0</v>
          </cell>
          <cell r="J1608" t="str">
            <v>Rupees Nil</v>
          </cell>
        </row>
        <row r="1609">
          <cell r="A1609" t="str">
            <v>/0</v>
          </cell>
          <cell r="B1609">
            <v>0</v>
          </cell>
          <cell r="J1609" t="str">
            <v>Rupees Nil</v>
          </cell>
        </row>
        <row r="1610">
          <cell r="A1610" t="str">
            <v>/0</v>
          </cell>
          <cell r="B1610">
            <v>0</v>
          </cell>
          <cell r="J1610" t="str">
            <v>Rupees Nil</v>
          </cell>
        </row>
        <row r="1611">
          <cell r="A1611" t="str">
            <v>/0</v>
          </cell>
          <cell r="B1611">
            <v>0</v>
          </cell>
          <cell r="J1611" t="str">
            <v>Rupees Nil</v>
          </cell>
        </row>
        <row r="1612">
          <cell r="A1612" t="str">
            <v>/0</v>
          </cell>
          <cell r="B1612">
            <v>0</v>
          </cell>
          <cell r="J1612" t="str">
            <v>Rupees Nil</v>
          </cell>
        </row>
        <row r="1613">
          <cell r="A1613" t="str">
            <v>/0</v>
          </cell>
          <cell r="B1613">
            <v>0</v>
          </cell>
          <cell r="J1613" t="str">
            <v>Rupees Nil</v>
          </cell>
        </row>
        <row r="1614">
          <cell r="A1614" t="str">
            <v>/0</v>
          </cell>
          <cell r="B1614">
            <v>0</v>
          </cell>
          <cell r="J1614" t="str">
            <v>Rupees Nil</v>
          </cell>
        </row>
        <row r="1615">
          <cell r="A1615" t="str">
            <v>/0</v>
          </cell>
          <cell r="B1615">
            <v>0</v>
          </cell>
          <cell r="J1615" t="str">
            <v>Rupees Nil</v>
          </cell>
        </row>
        <row r="1616">
          <cell r="A1616" t="str">
            <v>/0</v>
          </cell>
          <cell r="B1616">
            <v>0</v>
          </cell>
          <cell r="J1616" t="str">
            <v>Rupees Nil</v>
          </cell>
        </row>
        <row r="1617">
          <cell r="A1617" t="str">
            <v>/0</v>
          </cell>
          <cell r="B1617">
            <v>0</v>
          </cell>
          <cell r="J1617" t="str">
            <v>Rupees Nil</v>
          </cell>
        </row>
        <row r="1618">
          <cell r="A1618" t="str">
            <v>/0</v>
          </cell>
          <cell r="B1618">
            <v>0</v>
          </cell>
          <cell r="J1618" t="str">
            <v>Rupees Nil</v>
          </cell>
        </row>
        <row r="1619">
          <cell r="A1619" t="str">
            <v>/0</v>
          </cell>
          <cell r="B1619">
            <v>0</v>
          </cell>
          <cell r="J1619" t="str">
            <v>Rupees Nil</v>
          </cell>
        </row>
        <row r="1620">
          <cell r="A1620" t="str">
            <v>/0</v>
          </cell>
          <cell r="B1620">
            <v>0</v>
          </cell>
          <cell r="J1620" t="str">
            <v>Rupees Nil</v>
          </cell>
        </row>
        <row r="1621">
          <cell r="A1621" t="str">
            <v>/0</v>
          </cell>
          <cell r="B1621">
            <v>0</v>
          </cell>
          <cell r="J1621" t="str">
            <v>Rupees Nil</v>
          </cell>
        </row>
        <row r="1622">
          <cell r="A1622" t="str">
            <v>/0</v>
          </cell>
          <cell r="B1622">
            <v>0</v>
          </cell>
          <cell r="J1622" t="str">
            <v>Rupees Nil</v>
          </cell>
        </row>
        <row r="1623">
          <cell r="A1623" t="str">
            <v>/0</v>
          </cell>
          <cell r="B1623">
            <v>0</v>
          </cell>
          <cell r="J1623" t="str">
            <v>Rupees Nil</v>
          </cell>
        </row>
        <row r="1624">
          <cell r="A1624" t="str">
            <v>/0</v>
          </cell>
          <cell r="B1624">
            <v>0</v>
          </cell>
          <cell r="J1624" t="str">
            <v>Rupees Nil</v>
          </cell>
        </row>
        <row r="1625">
          <cell r="A1625" t="str">
            <v>/0</v>
          </cell>
          <cell r="B1625">
            <v>0</v>
          </cell>
          <cell r="J1625" t="str">
            <v>Rupees Nil</v>
          </cell>
        </row>
        <row r="1626">
          <cell r="A1626" t="str">
            <v>/0</v>
          </cell>
          <cell r="B1626">
            <v>0</v>
          </cell>
          <cell r="J1626" t="str">
            <v>Rupees Nil</v>
          </cell>
        </row>
        <row r="1627">
          <cell r="A1627" t="str">
            <v>/0</v>
          </cell>
          <cell r="B1627">
            <v>0</v>
          </cell>
          <cell r="J1627" t="str">
            <v>Rupees Nil</v>
          </cell>
        </row>
        <row r="1628">
          <cell r="A1628" t="str">
            <v>/0</v>
          </cell>
          <cell r="B1628">
            <v>0</v>
          </cell>
          <cell r="J1628" t="str">
            <v>Rupees Nil</v>
          </cell>
        </row>
        <row r="1629">
          <cell r="A1629" t="str">
            <v>/0</v>
          </cell>
          <cell r="B1629">
            <v>0</v>
          </cell>
          <cell r="J1629" t="str">
            <v>Rupees Nil</v>
          </cell>
        </row>
        <row r="1630">
          <cell r="A1630" t="str">
            <v>/0</v>
          </cell>
          <cell r="B1630">
            <v>0</v>
          </cell>
          <cell r="J1630" t="str">
            <v>Rupees Nil</v>
          </cell>
        </row>
        <row r="1631">
          <cell r="A1631" t="str">
            <v>/0</v>
          </cell>
          <cell r="B1631">
            <v>0</v>
          </cell>
          <cell r="J1631" t="str">
            <v>Rupees Nil</v>
          </cell>
        </row>
        <row r="1632">
          <cell r="A1632" t="str">
            <v>/0</v>
          </cell>
          <cell r="B1632">
            <v>0</v>
          </cell>
          <cell r="J1632" t="str">
            <v>Rupees Nil</v>
          </cell>
        </row>
        <row r="1633">
          <cell r="A1633" t="str">
            <v>/0</v>
          </cell>
          <cell r="B1633">
            <v>0</v>
          </cell>
          <cell r="J1633" t="str">
            <v>Rupees Nil</v>
          </cell>
        </row>
        <row r="1634">
          <cell r="A1634" t="str">
            <v>/0</v>
          </cell>
          <cell r="B1634">
            <v>0</v>
          </cell>
          <cell r="J1634" t="str">
            <v>Rupees Nil</v>
          </cell>
        </row>
        <row r="1635">
          <cell r="A1635" t="str">
            <v>/0</v>
          </cell>
          <cell r="B1635">
            <v>0</v>
          </cell>
          <cell r="J1635" t="str">
            <v>Rupees Nil</v>
          </cell>
        </row>
        <row r="1636">
          <cell r="A1636" t="str">
            <v>/0</v>
          </cell>
          <cell r="B1636">
            <v>0</v>
          </cell>
          <cell r="J1636" t="str">
            <v>Rupees Nil</v>
          </cell>
        </row>
        <row r="1637">
          <cell r="A1637" t="str">
            <v>/0</v>
          </cell>
          <cell r="B1637">
            <v>0</v>
          </cell>
          <cell r="J1637" t="str">
            <v>Rupees Nil</v>
          </cell>
        </row>
        <row r="1638">
          <cell r="A1638" t="str">
            <v>/0</v>
          </cell>
          <cell r="B1638">
            <v>0</v>
          </cell>
          <cell r="J1638" t="str">
            <v>Rupees Nil</v>
          </cell>
        </row>
        <row r="1639">
          <cell r="A1639" t="str">
            <v>/0</v>
          </cell>
          <cell r="B1639">
            <v>0</v>
          </cell>
          <cell r="J1639" t="str">
            <v>Rupees Nil</v>
          </cell>
        </row>
        <row r="1640">
          <cell r="A1640" t="str">
            <v>/0</v>
          </cell>
          <cell r="B1640">
            <v>0</v>
          </cell>
          <cell r="J1640" t="str">
            <v>Rupees Nil</v>
          </cell>
        </row>
        <row r="1641">
          <cell r="A1641" t="str">
            <v>/0</v>
          </cell>
          <cell r="B1641">
            <v>0</v>
          </cell>
          <cell r="J1641" t="str">
            <v>Rupees Nil</v>
          </cell>
        </row>
        <row r="1642">
          <cell r="A1642" t="str">
            <v>/0</v>
          </cell>
          <cell r="B1642">
            <v>0</v>
          </cell>
          <cell r="J1642" t="str">
            <v>Rupees Nil</v>
          </cell>
        </row>
        <row r="1643">
          <cell r="A1643" t="str">
            <v>/0</v>
          </cell>
          <cell r="B1643">
            <v>0</v>
          </cell>
          <cell r="J1643" t="str">
            <v>Rupees Nil</v>
          </cell>
        </row>
        <row r="1644">
          <cell r="A1644" t="str">
            <v>/0</v>
          </cell>
          <cell r="B1644">
            <v>0</v>
          </cell>
          <cell r="J1644" t="str">
            <v>Rupees Nil</v>
          </cell>
        </row>
        <row r="1645">
          <cell r="A1645" t="str">
            <v>/0</v>
          </cell>
          <cell r="B1645">
            <v>0</v>
          </cell>
          <cell r="J1645" t="str">
            <v>Rupees Nil</v>
          </cell>
        </row>
        <row r="1646">
          <cell r="A1646" t="str">
            <v>/0</v>
          </cell>
          <cell r="B1646">
            <v>0</v>
          </cell>
          <cell r="J1646" t="str">
            <v>Rupees Nil</v>
          </cell>
        </row>
        <row r="1647">
          <cell r="A1647" t="str">
            <v>/0</v>
          </cell>
          <cell r="B1647">
            <v>0</v>
          </cell>
          <cell r="J1647" t="str">
            <v>Rupees Nil</v>
          </cell>
        </row>
        <row r="1648">
          <cell r="A1648" t="str">
            <v>/0</v>
          </cell>
          <cell r="B1648">
            <v>0</v>
          </cell>
          <cell r="J1648" t="str">
            <v>Rupees Nil</v>
          </cell>
        </row>
        <row r="1649">
          <cell r="A1649" t="str">
            <v>/0</v>
          </cell>
          <cell r="B1649">
            <v>0</v>
          </cell>
          <cell r="J1649" t="str">
            <v>Rupees Nil</v>
          </cell>
        </row>
        <row r="1650">
          <cell r="A1650" t="str">
            <v>/0</v>
          </cell>
          <cell r="B1650">
            <v>0</v>
          </cell>
          <cell r="J1650" t="str">
            <v>Rupees Nil</v>
          </cell>
        </row>
        <row r="1651">
          <cell r="A1651" t="str">
            <v>/0</v>
          </cell>
          <cell r="B1651">
            <v>0</v>
          </cell>
          <cell r="J1651" t="str">
            <v>Rupees Nil</v>
          </cell>
        </row>
        <row r="1652">
          <cell r="A1652" t="str">
            <v>/0</v>
          </cell>
          <cell r="B1652">
            <v>0</v>
          </cell>
          <cell r="J1652" t="str">
            <v>Rupees Nil</v>
          </cell>
        </row>
        <row r="1653">
          <cell r="A1653" t="str">
            <v>/0</v>
          </cell>
          <cell r="B1653">
            <v>0</v>
          </cell>
          <cell r="J1653" t="str">
            <v>Rupees Nil</v>
          </cell>
        </row>
        <row r="1654">
          <cell r="A1654" t="str">
            <v>/0</v>
          </cell>
          <cell r="B1654">
            <v>0</v>
          </cell>
          <cell r="J1654" t="str">
            <v>Rupees Nil</v>
          </cell>
        </row>
        <row r="1655">
          <cell r="A1655" t="str">
            <v>/0</v>
          </cell>
          <cell r="B1655">
            <v>0</v>
          </cell>
          <cell r="J1655" t="str">
            <v>Rupees Nil</v>
          </cell>
        </row>
        <row r="1656">
          <cell r="A1656" t="str">
            <v>/0</v>
          </cell>
          <cell r="B1656">
            <v>0</v>
          </cell>
          <cell r="J1656" t="str">
            <v>Rupees Nil</v>
          </cell>
        </row>
        <row r="1657">
          <cell r="A1657" t="str">
            <v>/0</v>
          </cell>
          <cell r="B1657">
            <v>0</v>
          </cell>
          <cell r="J1657" t="str">
            <v>Rupees Nil</v>
          </cell>
        </row>
        <row r="1658">
          <cell r="A1658" t="str">
            <v>/0</v>
          </cell>
          <cell r="B1658">
            <v>0</v>
          </cell>
          <cell r="J1658" t="str">
            <v>Rupees Nil</v>
          </cell>
        </row>
        <row r="1659">
          <cell r="A1659" t="str">
            <v>/0</v>
          </cell>
          <cell r="B1659">
            <v>0</v>
          </cell>
          <cell r="J1659" t="str">
            <v>Rupees Nil</v>
          </cell>
        </row>
        <row r="1660">
          <cell r="A1660" t="str">
            <v>/0</v>
          </cell>
          <cell r="B1660">
            <v>0</v>
          </cell>
          <cell r="J1660" t="str">
            <v>Rupees Nil</v>
          </cell>
        </row>
        <row r="1661">
          <cell r="A1661" t="str">
            <v>/0</v>
          </cell>
          <cell r="B1661">
            <v>0</v>
          </cell>
          <cell r="J1661" t="str">
            <v>Rupees Nil</v>
          </cell>
        </row>
        <row r="1662">
          <cell r="A1662" t="str">
            <v>/0</v>
          </cell>
          <cell r="B1662">
            <v>0</v>
          </cell>
          <cell r="J1662" t="str">
            <v>Rupees Nil</v>
          </cell>
        </row>
        <row r="1663">
          <cell r="A1663" t="str">
            <v>/0</v>
          </cell>
          <cell r="B1663">
            <v>0</v>
          </cell>
          <cell r="J1663" t="str">
            <v>Rupees Nil</v>
          </cell>
        </row>
        <row r="1664">
          <cell r="A1664" t="str">
            <v>/0</v>
          </cell>
          <cell r="B1664">
            <v>0</v>
          </cell>
          <cell r="J1664" t="str">
            <v>Rupees Nil</v>
          </cell>
        </row>
        <row r="1665">
          <cell r="A1665" t="str">
            <v>/0</v>
          </cell>
          <cell r="B1665">
            <v>0</v>
          </cell>
          <cell r="J1665" t="str">
            <v>Rupees Nil</v>
          </cell>
        </row>
        <row r="1666">
          <cell r="A1666" t="str">
            <v>/0</v>
          </cell>
          <cell r="B1666">
            <v>0</v>
          </cell>
          <cell r="J1666" t="str">
            <v>Rupees Nil</v>
          </cell>
        </row>
        <row r="1667">
          <cell r="A1667" t="str">
            <v>/0</v>
          </cell>
          <cell r="B1667">
            <v>0</v>
          </cell>
          <cell r="J1667" t="str">
            <v>Rupees Nil</v>
          </cell>
        </row>
        <row r="1668">
          <cell r="A1668" t="str">
            <v>/0</v>
          </cell>
          <cell r="B1668">
            <v>0</v>
          </cell>
          <cell r="J1668" t="str">
            <v>Rupees Nil</v>
          </cell>
        </row>
        <row r="1669">
          <cell r="A1669" t="str">
            <v>/0</v>
          </cell>
          <cell r="B1669">
            <v>0</v>
          </cell>
          <cell r="J1669" t="str">
            <v>Rupees Nil</v>
          </cell>
        </row>
        <row r="1670">
          <cell r="A1670" t="str">
            <v>/0</v>
          </cell>
          <cell r="B1670">
            <v>0</v>
          </cell>
          <cell r="J1670" t="str">
            <v>Rupees Nil</v>
          </cell>
        </row>
        <row r="1671">
          <cell r="A1671" t="str">
            <v>/0</v>
          </cell>
          <cell r="B1671">
            <v>0</v>
          </cell>
          <cell r="J1671" t="str">
            <v>Rupees Nil</v>
          </cell>
        </row>
        <row r="1672">
          <cell r="A1672" t="str">
            <v>/0</v>
          </cell>
          <cell r="B1672">
            <v>0</v>
          </cell>
          <cell r="J1672" t="str">
            <v>Rupees Nil</v>
          </cell>
        </row>
        <row r="1673">
          <cell r="A1673" t="str">
            <v>/0</v>
          </cell>
          <cell r="B1673">
            <v>0</v>
          </cell>
          <cell r="J1673" t="str">
            <v>Rupees Nil</v>
          </cell>
        </row>
        <row r="1674">
          <cell r="A1674" t="str">
            <v>/0</v>
          </cell>
          <cell r="B1674">
            <v>0</v>
          </cell>
          <cell r="J1674" t="str">
            <v>Rupees Nil</v>
          </cell>
        </row>
        <row r="1675">
          <cell r="A1675" t="str">
            <v>/0</v>
          </cell>
          <cell r="B1675">
            <v>0</v>
          </cell>
          <cell r="J1675" t="str">
            <v>Rupees Nil</v>
          </cell>
        </row>
        <row r="1676">
          <cell r="A1676" t="str">
            <v>/0</v>
          </cell>
          <cell r="B1676">
            <v>0</v>
          </cell>
          <cell r="J1676" t="str">
            <v>Rupees Nil</v>
          </cell>
        </row>
        <row r="1677">
          <cell r="A1677" t="str">
            <v>/0</v>
          </cell>
          <cell r="B1677">
            <v>0</v>
          </cell>
          <cell r="J1677" t="str">
            <v>Rupees Nil</v>
          </cell>
        </row>
        <row r="1678">
          <cell r="A1678" t="str">
            <v>/0</v>
          </cell>
          <cell r="B1678">
            <v>0</v>
          </cell>
          <cell r="J1678" t="str">
            <v>Rupees Nil</v>
          </cell>
        </row>
        <row r="1679">
          <cell r="A1679" t="str">
            <v>/0</v>
          </cell>
          <cell r="B1679">
            <v>0</v>
          </cell>
          <cell r="J1679" t="str">
            <v>Rupees Nil</v>
          </cell>
        </row>
        <row r="1680">
          <cell r="A1680" t="str">
            <v>/0</v>
          </cell>
          <cell r="B1680">
            <v>0</v>
          </cell>
          <cell r="J1680" t="str">
            <v>Rupees Nil</v>
          </cell>
        </row>
        <row r="1681">
          <cell r="A1681" t="str">
            <v>/0</v>
          </cell>
          <cell r="B1681">
            <v>0</v>
          </cell>
          <cell r="J1681" t="str">
            <v>Rupees Nil</v>
          </cell>
        </row>
        <row r="1682">
          <cell r="A1682" t="str">
            <v>/0</v>
          </cell>
          <cell r="B1682">
            <v>0</v>
          </cell>
          <cell r="J1682" t="str">
            <v>Rupees Nil</v>
          </cell>
        </row>
        <row r="1683">
          <cell r="A1683" t="str">
            <v>/0</v>
          </cell>
          <cell r="B1683">
            <v>0</v>
          </cell>
          <cell r="J1683" t="str">
            <v>Rupees Nil</v>
          </cell>
        </row>
        <row r="1684">
          <cell r="A1684" t="str">
            <v>/0</v>
          </cell>
          <cell r="B1684">
            <v>0</v>
          </cell>
          <cell r="J1684" t="str">
            <v>Rupees Nil</v>
          </cell>
        </row>
        <row r="1685">
          <cell r="A1685" t="str">
            <v>/0</v>
          </cell>
          <cell r="B1685">
            <v>0</v>
          </cell>
          <cell r="J1685" t="str">
            <v>Rupees Nil</v>
          </cell>
        </row>
        <row r="1686">
          <cell r="A1686" t="str">
            <v>/0</v>
          </cell>
          <cell r="B1686">
            <v>0</v>
          </cell>
          <cell r="J1686" t="str">
            <v>Rupees Nil</v>
          </cell>
        </row>
        <row r="1687">
          <cell r="A1687" t="str">
            <v>/0</v>
          </cell>
          <cell r="B1687">
            <v>0</v>
          </cell>
          <cell r="J1687" t="str">
            <v>Rupees Nil</v>
          </cell>
        </row>
        <row r="1688">
          <cell r="A1688" t="str">
            <v>/0</v>
          </cell>
          <cell r="B1688">
            <v>0</v>
          </cell>
          <cell r="J1688" t="str">
            <v>Rupees Nil</v>
          </cell>
        </row>
        <row r="1689">
          <cell r="A1689" t="str">
            <v>/0</v>
          </cell>
          <cell r="B1689">
            <v>0</v>
          </cell>
          <cell r="J1689" t="str">
            <v>Rupees Nil</v>
          </cell>
        </row>
        <row r="1690">
          <cell r="A1690" t="str">
            <v>/0</v>
          </cell>
          <cell r="B1690">
            <v>0</v>
          </cell>
          <cell r="J1690" t="str">
            <v>Rupees Nil</v>
          </cell>
        </row>
        <row r="1691">
          <cell r="A1691" t="str">
            <v>/0</v>
          </cell>
          <cell r="B1691">
            <v>0</v>
          </cell>
          <cell r="J1691" t="str">
            <v>Rupees Nil</v>
          </cell>
        </row>
        <row r="1692">
          <cell r="A1692" t="str">
            <v>/0</v>
          </cell>
          <cell r="B1692">
            <v>0</v>
          </cell>
          <cell r="J1692" t="str">
            <v>Rupees Nil</v>
          </cell>
        </row>
        <row r="1693">
          <cell r="A1693" t="str">
            <v>/0</v>
          </cell>
          <cell r="B1693">
            <v>0</v>
          </cell>
          <cell r="J1693" t="str">
            <v>Rupees Nil</v>
          </cell>
        </row>
        <row r="1694">
          <cell r="A1694" t="str">
            <v>/0</v>
          </cell>
          <cell r="B1694">
            <v>0</v>
          </cell>
          <cell r="J1694" t="str">
            <v>Rupees Nil</v>
          </cell>
        </row>
        <row r="1695">
          <cell r="A1695" t="str">
            <v>/0</v>
          </cell>
          <cell r="B1695">
            <v>0</v>
          </cell>
          <cell r="J1695" t="str">
            <v>Rupees Nil</v>
          </cell>
        </row>
        <row r="1696">
          <cell r="A1696" t="str">
            <v>/0</v>
          </cell>
          <cell r="B1696">
            <v>0</v>
          </cell>
          <cell r="J1696" t="str">
            <v>Rupees Nil</v>
          </cell>
        </row>
        <row r="1697">
          <cell r="A1697" t="str">
            <v>/0</v>
          </cell>
          <cell r="B1697">
            <v>0</v>
          </cell>
          <cell r="J1697" t="str">
            <v>Rupees Nil</v>
          </cell>
        </row>
        <row r="1698">
          <cell r="A1698" t="str">
            <v>/0</v>
          </cell>
          <cell r="B1698">
            <v>0</v>
          </cell>
          <cell r="J1698" t="str">
            <v>Rupees Nil</v>
          </cell>
        </row>
        <row r="1699">
          <cell r="A1699" t="str">
            <v>/0</v>
          </cell>
          <cell r="B1699">
            <v>0</v>
          </cell>
          <cell r="J1699" t="str">
            <v>Rupees Nil</v>
          </cell>
        </row>
        <row r="1700">
          <cell r="A1700" t="str">
            <v>/0</v>
          </cell>
          <cell r="B1700">
            <v>0</v>
          </cell>
          <cell r="J1700" t="str">
            <v>Rupees Nil</v>
          </cell>
        </row>
        <row r="1701">
          <cell r="A1701" t="str">
            <v>/0</v>
          </cell>
          <cell r="B1701">
            <v>0</v>
          </cell>
          <cell r="J1701" t="str">
            <v>Rupees Nil</v>
          </cell>
        </row>
        <row r="1702">
          <cell r="A1702" t="str">
            <v>/0</v>
          </cell>
          <cell r="B1702">
            <v>0</v>
          </cell>
          <cell r="J1702" t="str">
            <v>Rupees Nil</v>
          </cell>
        </row>
        <row r="1703">
          <cell r="A1703" t="str">
            <v>/0</v>
          </cell>
          <cell r="B1703">
            <v>0</v>
          </cell>
          <cell r="J1703" t="str">
            <v>Rupees Nil</v>
          </cell>
        </row>
        <row r="1704">
          <cell r="A1704" t="str">
            <v>/0</v>
          </cell>
          <cell r="B1704">
            <v>0</v>
          </cell>
          <cell r="J1704" t="str">
            <v>Rupees Nil</v>
          </cell>
        </row>
        <row r="1705">
          <cell r="A1705" t="str">
            <v>/0</v>
          </cell>
          <cell r="B1705">
            <v>0</v>
          </cell>
          <cell r="J1705" t="str">
            <v>Rupees Nil</v>
          </cell>
        </row>
        <row r="1706">
          <cell r="A1706" t="str">
            <v>/0</v>
          </cell>
          <cell r="B1706">
            <v>0</v>
          </cell>
          <cell r="J1706" t="str">
            <v>Rupees Nil</v>
          </cell>
        </row>
        <row r="1707">
          <cell r="A1707" t="str">
            <v>/0</v>
          </cell>
          <cell r="B1707">
            <v>0</v>
          </cell>
          <cell r="J1707" t="str">
            <v>Rupees Nil</v>
          </cell>
        </row>
        <row r="1708">
          <cell r="A1708" t="str">
            <v>/0</v>
          </cell>
          <cell r="B1708">
            <v>0</v>
          </cell>
          <cell r="J1708" t="str">
            <v>Rupees Nil</v>
          </cell>
        </row>
        <row r="1709">
          <cell r="A1709" t="str">
            <v>/0</v>
          </cell>
          <cell r="B1709">
            <v>0</v>
          </cell>
          <cell r="J1709" t="str">
            <v>Rupees Nil</v>
          </cell>
        </row>
        <row r="1710">
          <cell r="A1710" t="str">
            <v>/0</v>
          </cell>
          <cell r="B1710">
            <v>0</v>
          </cell>
          <cell r="J1710" t="str">
            <v>Rupees Nil</v>
          </cell>
        </row>
        <row r="1711">
          <cell r="A1711" t="str">
            <v>/0</v>
          </cell>
          <cell r="B1711">
            <v>0</v>
          </cell>
          <cell r="J1711" t="str">
            <v>Rupees Nil</v>
          </cell>
        </row>
        <row r="1712">
          <cell r="A1712" t="str">
            <v>/0</v>
          </cell>
          <cell r="B1712">
            <v>0</v>
          </cell>
          <cell r="J1712" t="str">
            <v>Rupees Nil</v>
          </cell>
        </row>
        <row r="1713">
          <cell r="A1713" t="str">
            <v>/0</v>
          </cell>
          <cell r="B1713">
            <v>0</v>
          </cell>
          <cell r="J1713" t="str">
            <v>Rupees Nil</v>
          </cell>
        </row>
        <row r="1714">
          <cell r="A1714" t="str">
            <v>/0</v>
          </cell>
          <cell r="B1714">
            <v>0</v>
          </cell>
          <cell r="J1714" t="str">
            <v>Rupees Nil</v>
          </cell>
        </row>
        <row r="1715">
          <cell r="A1715" t="str">
            <v>/0</v>
          </cell>
          <cell r="B1715">
            <v>0</v>
          </cell>
          <cell r="J1715" t="str">
            <v>Rupees Nil</v>
          </cell>
        </row>
        <row r="1716">
          <cell r="A1716" t="str">
            <v>/0</v>
          </cell>
          <cell r="B1716">
            <v>0</v>
          </cell>
          <cell r="J1716" t="str">
            <v>Rupees Nil</v>
          </cell>
        </row>
        <row r="1717">
          <cell r="A1717" t="str">
            <v>/0</v>
          </cell>
          <cell r="B1717">
            <v>0</v>
          </cell>
          <cell r="J1717" t="str">
            <v>Rupees Nil</v>
          </cell>
        </row>
        <row r="1718">
          <cell r="A1718" t="str">
            <v>/0</v>
          </cell>
          <cell r="B1718">
            <v>0</v>
          </cell>
          <cell r="J1718" t="str">
            <v>Rupees Nil</v>
          </cell>
        </row>
        <row r="1719">
          <cell r="A1719" t="str">
            <v>/0</v>
          </cell>
          <cell r="B1719">
            <v>0</v>
          </cell>
          <cell r="J1719" t="str">
            <v>Rupees Nil</v>
          </cell>
        </row>
        <row r="1720">
          <cell r="A1720" t="str">
            <v>/0</v>
          </cell>
          <cell r="B1720">
            <v>0</v>
          </cell>
          <cell r="J1720" t="str">
            <v>Rupees Nil</v>
          </cell>
        </row>
        <row r="1721">
          <cell r="A1721" t="str">
            <v>/0</v>
          </cell>
          <cell r="B1721">
            <v>0</v>
          </cell>
          <cell r="J1721" t="str">
            <v>Rupees Nil</v>
          </cell>
        </row>
        <row r="1722">
          <cell r="A1722" t="str">
            <v>/0</v>
          </cell>
          <cell r="B1722">
            <v>0</v>
          </cell>
          <cell r="J1722" t="str">
            <v>Rupees Nil</v>
          </cell>
        </row>
        <row r="1723">
          <cell r="A1723" t="str">
            <v>/0</v>
          </cell>
          <cell r="B1723">
            <v>0</v>
          </cell>
          <cell r="J1723" t="str">
            <v>Rupees Nil</v>
          </cell>
        </row>
        <row r="1724">
          <cell r="A1724" t="str">
            <v>/0</v>
          </cell>
          <cell r="B1724">
            <v>0</v>
          </cell>
          <cell r="J1724" t="str">
            <v>Rupees Nil</v>
          </cell>
        </row>
        <row r="1725">
          <cell r="A1725" t="str">
            <v>/0</v>
          </cell>
          <cell r="B1725">
            <v>0</v>
          </cell>
          <cell r="J1725" t="str">
            <v>Rupees Nil</v>
          </cell>
        </row>
        <row r="1726">
          <cell r="A1726" t="str">
            <v>/0</v>
          </cell>
          <cell r="B1726">
            <v>0</v>
          </cell>
          <cell r="J1726" t="str">
            <v>Rupees Nil</v>
          </cell>
        </row>
        <row r="1727">
          <cell r="A1727" t="str">
            <v>/0</v>
          </cell>
          <cell r="B1727">
            <v>0</v>
          </cell>
          <cell r="J1727" t="str">
            <v>Rupees Nil</v>
          </cell>
        </row>
        <row r="1728">
          <cell r="A1728" t="str">
            <v>/0</v>
          </cell>
          <cell r="B1728">
            <v>0</v>
          </cell>
          <cell r="J1728" t="str">
            <v>Rupees Nil</v>
          </cell>
        </row>
        <row r="1729">
          <cell r="A1729" t="str">
            <v>/0</v>
          </cell>
          <cell r="B1729">
            <v>0</v>
          </cell>
          <cell r="J1729" t="str">
            <v>Rupees Nil</v>
          </cell>
        </row>
        <row r="1730">
          <cell r="A1730" t="str">
            <v>/0</v>
          </cell>
          <cell r="B1730">
            <v>0</v>
          </cell>
          <cell r="J1730" t="str">
            <v>Rupees Nil</v>
          </cell>
        </row>
        <row r="1731">
          <cell r="A1731" t="str">
            <v>/0</v>
          </cell>
          <cell r="B1731">
            <v>0</v>
          </cell>
          <cell r="J1731" t="str">
            <v>Rupees Nil</v>
          </cell>
        </row>
        <row r="1732">
          <cell r="A1732" t="str">
            <v>/0</v>
          </cell>
          <cell r="B1732">
            <v>0</v>
          </cell>
          <cell r="J1732" t="str">
            <v>Rupees Nil</v>
          </cell>
        </row>
        <row r="1733">
          <cell r="A1733" t="str">
            <v>/0</v>
          </cell>
          <cell r="B1733">
            <v>0</v>
          </cell>
          <cell r="J1733" t="str">
            <v>Rupees Nil</v>
          </cell>
        </row>
        <row r="1734">
          <cell r="A1734" t="str">
            <v>/0</v>
          </cell>
          <cell r="B1734">
            <v>0</v>
          </cell>
          <cell r="J1734" t="str">
            <v>Rupees Nil</v>
          </cell>
        </row>
        <row r="1735">
          <cell r="A1735" t="str">
            <v>/0</v>
          </cell>
          <cell r="B1735">
            <v>0</v>
          </cell>
          <cell r="J1735" t="str">
            <v>Rupees Nil</v>
          </cell>
        </row>
        <row r="1736">
          <cell r="A1736" t="str">
            <v>/0</v>
          </cell>
          <cell r="B1736">
            <v>0</v>
          </cell>
          <cell r="J1736" t="str">
            <v>Rupees Nil</v>
          </cell>
        </row>
        <row r="1737">
          <cell r="A1737" t="str">
            <v>/0</v>
          </cell>
          <cell r="B1737">
            <v>0</v>
          </cell>
          <cell r="J1737" t="str">
            <v>Rupees Nil</v>
          </cell>
        </row>
        <row r="1738">
          <cell r="A1738" t="str">
            <v>/0</v>
          </cell>
          <cell r="B1738">
            <v>0</v>
          </cell>
          <cell r="J1738" t="str">
            <v>Rupees Nil</v>
          </cell>
        </row>
        <row r="1739">
          <cell r="A1739" t="str">
            <v>/0</v>
          </cell>
          <cell r="B1739">
            <v>0</v>
          </cell>
          <cell r="J1739" t="str">
            <v>Rupees Nil</v>
          </cell>
        </row>
        <row r="1740">
          <cell r="A1740" t="str">
            <v>/0</v>
          </cell>
          <cell r="B1740">
            <v>0</v>
          </cell>
          <cell r="J1740" t="str">
            <v>Rupees Nil</v>
          </cell>
        </row>
        <row r="1741">
          <cell r="A1741" t="str">
            <v>/0</v>
          </cell>
          <cell r="B1741">
            <v>0</v>
          </cell>
          <cell r="J1741" t="str">
            <v>Rupees Nil</v>
          </cell>
        </row>
        <row r="1742">
          <cell r="A1742" t="str">
            <v>/0</v>
          </cell>
          <cell r="B1742">
            <v>0</v>
          </cell>
          <cell r="J1742" t="str">
            <v>Rupees Nil</v>
          </cell>
        </row>
        <row r="1743">
          <cell r="A1743" t="str">
            <v>/0</v>
          </cell>
          <cell r="B1743">
            <v>0</v>
          </cell>
          <cell r="J1743" t="str">
            <v>Rupees Nil</v>
          </cell>
        </row>
        <row r="1744">
          <cell r="A1744" t="str">
            <v>/0</v>
          </cell>
          <cell r="B1744">
            <v>0</v>
          </cell>
          <cell r="J1744" t="str">
            <v>Rupees Nil</v>
          </cell>
        </row>
        <row r="1745">
          <cell r="A1745" t="str">
            <v>/0</v>
          </cell>
          <cell r="B1745">
            <v>0</v>
          </cell>
          <cell r="J1745" t="str">
            <v>Rupees Nil</v>
          </cell>
        </row>
        <row r="1746">
          <cell r="A1746" t="str">
            <v>/0</v>
          </cell>
          <cell r="B1746">
            <v>0</v>
          </cell>
          <cell r="J1746" t="str">
            <v>Rupees Nil</v>
          </cell>
        </row>
        <row r="1747">
          <cell r="A1747" t="str">
            <v>/0</v>
          </cell>
          <cell r="B1747">
            <v>0</v>
          </cell>
          <cell r="J1747" t="str">
            <v>Rupees Nil</v>
          </cell>
        </row>
        <row r="1748">
          <cell r="A1748" t="str">
            <v>/0</v>
          </cell>
          <cell r="B1748">
            <v>0</v>
          </cell>
          <cell r="J1748" t="str">
            <v>Rupees Nil</v>
          </cell>
        </row>
        <row r="1749">
          <cell r="A1749" t="str">
            <v>/0</v>
          </cell>
          <cell r="B1749">
            <v>0</v>
          </cell>
          <cell r="J1749" t="str">
            <v>Rupees Nil</v>
          </cell>
        </row>
        <row r="1750">
          <cell r="A1750" t="str">
            <v>/0</v>
          </cell>
          <cell r="B1750">
            <v>0</v>
          </cell>
          <cell r="J1750" t="str">
            <v>Rupees Nil</v>
          </cell>
        </row>
        <row r="1751">
          <cell r="A1751" t="str">
            <v>/0</v>
          </cell>
          <cell r="B1751">
            <v>0</v>
          </cell>
          <cell r="J1751" t="str">
            <v>Rupees Nil</v>
          </cell>
        </row>
        <row r="1752">
          <cell r="A1752" t="str">
            <v>/0</v>
          </cell>
          <cell r="B1752">
            <v>0</v>
          </cell>
          <cell r="J1752" t="str">
            <v>Rupees Nil</v>
          </cell>
        </row>
        <row r="1753">
          <cell r="A1753" t="str">
            <v>/0</v>
          </cell>
          <cell r="B1753">
            <v>0</v>
          </cell>
          <cell r="J1753" t="str">
            <v>Rupees Nil</v>
          </cell>
        </row>
        <row r="1754">
          <cell r="A1754" t="str">
            <v>/0</v>
          </cell>
          <cell r="B1754">
            <v>0</v>
          </cell>
          <cell r="J1754" t="str">
            <v>Rupees Nil</v>
          </cell>
        </row>
        <row r="1755">
          <cell r="A1755" t="str">
            <v>/0</v>
          </cell>
          <cell r="B1755">
            <v>0</v>
          </cell>
          <cell r="J1755" t="str">
            <v>Rupees Nil</v>
          </cell>
        </row>
        <row r="1756">
          <cell r="A1756" t="str">
            <v>/0</v>
          </cell>
          <cell r="B1756">
            <v>0</v>
          </cell>
          <cell r="J1756" t="str">
            <v>Rupees Nil</v>
          </cell>
        </row>
        <row r="1757">
          <cell r="A1757" t="str">
            <v>/0</v>
          </cell>
          <cell r="B1757">
            <v>0</v>
          </cell>
          <cell r="J1757" t="str">
            <v>Rupees Nil</v>
          </cell>
        </row>
        <row r="1758">
          <cell r="A1758" t="str">
            <v>/0</v>
          </cell>
          <cell r="B1758">
            <v>0</v>
          </cell>
          <cell r="J1758" t="str">
            <v>Rupees Nil</v>
          </cell>
        </row>
        <row r="1759">
          <cell r="A1759" t="str">
            <v>/0</v>
          </cell>
          <cell r="B1759">
            <v>0</v>
          </cell>
          <cell r="J1759" t="str">
            <v>Rupees Nil</v>
          </cell>
        </row>
        <row r="1760">
          <cell r="A1760" t="str">
            <v>/0</v>
          </cell>
          <cell r="B1760">
            <v>0</v>
          </cell>
          <cell r="J1760" t="str">
            <v>Rupees Nil</v>
          </cell>
        </row>
        <row r="1761">
          <cell r="A1761" t="str">
            <v>/0</v>
          </cell>
          <cell r="B1761">
            <v>0</v>
          </cell>
          <cell r="J1761" t="str">
            <v>Rupees Nil</v>
          </cell>
        </row>
        <row r="1762">
          <cell r="A1762" t="str">
            <v>/0</v>
          </cell>
          <cell r="B1762">
            <v>0</v>
          </cell>
          <cell r="J1762" t="str">
            <v>Rupees Nil</v>
          </cell>
        </row>
        <row r="1763">
          <cell r="A1763" t="str">
            <v>/0</v>
          </cell>
          <cell r="B1763">
            <v>0</v>
          </cell>
          <cell r="J1763" t="str">
            <v>Rupees Nil</v>
          </cell>
        </row>
        <row r="1764">
          <cell r="A1764" t="str">
            <v>/0</v>
          </cell>
          <cell r="B1764">
            <v>0</v>
          </cell>
          <cell r="J1764" t="str">
            <v>Rupees Nil</v>
          </cell>
        </row>
        <row r="1765">
          <cell r="A1765" t="str">
            <v>/0</v>
          </cell>
          <cell r="B1765">
            <v>0</v>
          </cell>
          <cell r="J1765" t="str">
            <v>Rupees Nil</v>
          </cell>
        </row>
        <row r="1766">
          <cell r="A1766" t="str">
            <v>/0</v>
          </cell>
          <cell r="B1766">
            <v>0</v>
          </cell>
          <cell r="J1766" t="str">
            <v>Rupees Nil</v>
          </cell>
        </row>
        <row r="1767">
          <cell r="A1767" t="str">
            <v>/0</v>
          </cell>
          <cell r="B1767">
            <v>0</v>
          </cell>
          <cell r="J1767" t="str">
            <v>Rupees Nil</v>
          </cell>
        </row>
        <row r="1768">
          <cell r="A1768" t="str">
            <v>/0</v>
          </cell>
          <cell r="B1768">
            <v>0</v>
          </cell>
          <cell r="J1768" t="str">
            <v>Rupees Nil</v>
          </cell>
        </row>
        <row r="1769">
          <cell r="A1769" t="str">
            <v>/0</v>
          </cell>
          <cell r="B1769">
            <v>0</v>
          </cell>
          <cell r="J1769" t="str">
            <v>Rupees Nil</v>
          </cell>
        </row>
        <row r="1770">
          <cell r="A1770" t="str">
            <v>/0</v>
          </cell>
          <cell r="B1770">
            <v>0</v>
          </cell>
          <cell r="J1770" t="str">
            <v>Rupees Nil</v>
          </cell>
        </row>
        <row r="1771">
          <cell r="A1771" t="str">
            <v>/0</v>
          </cell>
          <cell r="B1771">
            <v>0</v>
          </cell>
          <cell r="J1771" t="str">
            <v>Rupees Nil</v>
          </cell>
        </row>
        <row r="1772">
          <cell r="A1772" t="str">
            <v>/0</v>
          </cell>
          <cell r="B1772">
            <v>0</v>
          </cell>
          <cell r="J1772" t="str">
            <v>Rupees Nil</v>
          </cell>
        </row>
        <row r="1773">
          <cell r="A1773" t="str">
            <v>/0</v>
          </cell>
          <cell r="B1773">
            <v>0</v>
          </cell>
          <cell r="J1773" t="str">
            <v>Rupees Nil</v>
          </cell>
        </row>
        <row r="1774">
          <cell r="A1774" t="str">
            <v>/0</v>
          </cell>
          <cell r="B1774">
            <v>0</v>
          </cell>
          <cell r="J1774" t="str">
            <v>Rupees Nil</v>
          </cell>
        </row>
        <row r="1775">
          <cell r="A1775" t="str">
            <v>/0</v>
          </cell>
          <cell r="B1775">
            <v>0</v>
          </cell>
          <cell r="J1775" t="str">
            <v>Rupees Nil</v>
          </cell>
        </row>
        <row r="1776">
          <cell r="A1776" t="str">
            <v>/0</v>
          </cell>
          <cell r="B1776">
            <v>0</v>
          </cell>
          <cell r="J1776" t="str">
            <v>Rupees Nil</v>
          </cell>
        </row>
        <row r="1777">
          <cell r="A1777" t="str">
            <v>/0</v>
          </cell>
          <cell r="B1777">
            <v>0</v>
          </cell>
          <cell r="J1777" t="str">
            <v>Rupees Nil</v>
          </cell>
        </row>
        <row r="1778">
          <cell r="A1778" t="str">
            <v>/0</v>
          </cell>
          <cell r="B1778">
            <v>0</v>
          </cell>
          <cell r="J1778" t="str">
            <v>Rupees Nil</v>
          </cell>
        </row>
        <row r="1779">
          <cell r="A1779" t="str">
            <v>/0</v>
          </cell>
          <cell r="B1779">
            <v>0</v>
          </cell>
          <cell r="J1779" t="str">
            <v>Rupees Nil</v>
          </cell>
        </row>
        <row r="1780">
          <cell r="A1780" t="str">
            <v>/0</v>
          </cell>
          <cell r="B1780">
            <v>0</v>
          </cell>
          <cell r="J1780" t="str">
            <v>Rupees Nil</v>
          </cell>
        </row>
        <row r="1781">
          <cell r="A1781" t="str">
            <v>/0</v>
          </cell>
          <cell r="B1781">
            <v>0</v>
          </cell>
          <cell r="J1781" t="str">
            <v>Rupees Nil</v>
          </cell>
        </row>
        <row r="1782">
          <cell r="A1782" t="str">
            <v>/0</v>
          </cell>
          <cell r="B1782">
            <v>0</v>
          </cell>
          <cell r="J1782" t="str">
            <v>Rupees Nil</v>
          </cell>
        </row>
        <row r="1783">
          <cell r="A1783" t="str">
            <v>/0</v>
          </cell>
          <cell r="B1783">
            <v>0</v>
          </cell>
          <cell r="J1783" t="str">
            <v>Rupees Nil</v>
          </cell>
        </row>
        <row r="1784">
          <cell r="A1784" t="str">
            <v>/0</v>
          </cell>
          <cell r="B1784">
            <v>0</v>
          </cell>
          <cell r="J1784" t="str">
            <v>Rupees Nil</v>
          </cell>
        </row>
        <row r="1785">
          <cell r="A1785" t="str">
            <v>/0</v>
          </cell>
          <cell r="B1785">
            <v>0</v>
          </cell>
          <cell r="J1785" t="str">
            <v>Rupees Nil</v>
          </cell>
        </row>
        <row r="1786">
          <cell r="A1786" t="str">
            <v>/0</v>
          </cell>
          <cell r="B1786">
            <v>0</v>
          </cell>
          <cell r="J1786" t="str">
            <v>Rupees Nil</v>
          </cell>
        </row>
        <row r="1787">
          <cell r="A1787" t="str">
            <v>/0</v>
          </cell>
          <cell r="B1787">
            <v>0</v>
          </cell>
          <cell r="J1787" t="str">
            <v>Rupees Nil</v>
          </cell>
        </row>
        <row r="1788">
          <cell r="A1788" t="str">
            <v>/0</v>
          </cell>
          <cell r="B1788">
            <v>0</v>
          </cell>
          <cell r="J1788" t="str">
            <v>Rupees Nil</v>
          </cell>
        </row>
        <row r="1789">
          <cell r="A1789" t="str">
            <v>/0</v>
          </cell>
          <cell r="B1789">
            <v>0</v>
          </cell>
          <cell r="J1789" t="str">
            <v>Rupees Nil</v>
          </cell>
        </row>
        <row r="1790">
          <cell r="A1790" t="str">
            <v>/0</v>
          </cell>
          <cell r="B1790">
            <v>0</v>
          </cell>
          <cell r="J1790" t="str">
            <v>Rupees Nil</v>
          </cell>
        </row>
        <row r="1791">
          <cell r="A1791" t="str">
            <v>/0</v>
          </cell>
          <cell r="B1791">
            <v>0</v>
          </cell>
          <cell r="J1791" t="str">
            <v>Rupees Nil</v>
          </cell>
        </row>
        <row r="1792">
          <cell r="A1792" t="str">
            <v>/0</v>
          </cell>
          <cell r="B1792">
            <v>0</v>
          </cell>
          <cell r="J1792" t="str">
            <v>Rupees Nil</v>
          </cell>
        </row>
        <row r="1793">
          <cell r="A1793" t="str">
            <v>/0</v>
          </cell>
          <cell r="B1793">
            <v>0</v>
          </cell>
          <cell r="J1793" t="str">
            <v>Rupees Nil</v>
          </cell>
        </row>
        <row r="1794">
          <cell r="A1794" t="str">
            <v>/0</v>
          </cell>
          <cell r="B1794">
            <v>0</v>
          </cell>
          <cell r="J1794" t="str">
            <v>Rupees Nil</v>
          </cell>
        </row>
        <row r="1795">
          <cell r="A1795" t="str">
            <v>/0</v>
          </cell>
          <cell r="B1795">
            <v>0</v>
          </cell>
          <cell r="J1795" t="str">
            <v>Rupees Nil</v>
          </cell>
        </row>
        <row r="1796">
          <cell r="A1796" t="str">
            <v>/0</v>
          </cell>
          <cell r="B1796">
            <v>0</v>
          </cell>
          <cell r="J1796" t="str">
            <v>Rupees Nil</v>
          </cell>
        </row>
        <row r="1797">
          <cell r="A1797" t="str">
            <v>/0</v>
          </cell>
          <cell r="B1797">
            <v>0</v>
          </cell>
          <cell r="J1797" t="str">
            <v>Rupees Nil</v>
          </cell>
        </row>
        <row r="1798">
          <cell r="A1798" t="str">
            <v>/0</v>
          </cell>
          <cell r="B1798">
            <v>0</v>
          </cell>
          <cell r="J1798" t="str">
            <v>Rupees Nil</v>
          </cell>
        </row>
        <row r="1799">
          <cell r="A1799" t="str">
            <v>/0</v>
          </cell>
          <cell r="B1799">
            <v>0</v>
          </cell>
          <cell r="J1799" t="str">
            <v>Rupees Nil</v>
          </cell>
        </row>
        <row r="1800">
          <cell r="A1800" t="str">
            <v>/0</v>
          </cell>
          <cell r="B1800">
            <v>0</v>
          </cell>
          <cell r="J1800" t="str">
            <v>Rupees Nil</v>
          </cell>
        </row>
        <row r="1801">
          <cell r="A1801" t="str">
            <v>/0</v>
          </cell>
          <cell r="B1801">
            <v>0</v>
          </cell>
          <cell r="J1801" t="str">
            <v>Rupees Nil</v>
          </cell>
        </row>
        <row r="1802">
          <cell r="A1802" t="str">
            <v>/0</v>
          </cell>
          <cell r="B1802">
            <v>0</v>
          </cell>
          <cell r="J1802" t="str">
            <v>Rupees Nil</v>
          </cell>
        </row>
        <row r="1803">
          <cell r="A1803" t="str">
            <v>/0</v>
          </cell>
          <cell r="B1803">
            <v>0</v>
          </cell>
          <cell r="J1803" t="str">
            <v>Rupees Nil</v>
          </cell>
        </row>
        <row r="1804">
          <cell r="A1804" t="str">
            <v>/0</v>
          </cell>
          <cell r="B1804">
            <v>0</v>
          </cell>
          <cell r="J1804" t="str">
            <v>Rupees Nil</v>
          </cell>
        </row>
        <row r="1805">
          <cell r="A1805" t="str">
            <v>/0</v>
          </cell>
          <cell r="B1805">
            <v>0</v>
          </cell>
          <cell r="J1805" t="str">
            <v>Rupees Nil</v>
          </cell>
        </row>
        <row r="1806">
          <cell r="A1806" t="str">
            <v>/0</v>
          </cell>
          <cell r="B1806">
            <v>0</v>
          </cell>
          <cell r="J1806" t="str">
            <v>Rupees Nil</v>
          </cell>
        </row>
        <row r="1807">
          <cell r="A1807" t="str">
            <v>/0</v>
          </cell>
          <cell r="B1807">
            <v>0</v>
          </cell>
          <cell r="J1807" t="str">
            <v>Rupees Nil</v>
          </cell>
        </row>
        <row r="1808">
          <cell r="A1808" t="str">
            <v>/0</v>
          </cell>
          <cell r="B1808">
            <v>0</v>
          </cell>
          <cell r="J1808" t="str">
            <v>Rupees Nil</v>
          </cell>
        </row>
        <row r="1809">
          <cell r="A1809" t="str">
            <v>/0</v>
          </cell>
          <cell r="B1809">
            <v>0</v>
          </cell>
          <cell r="J1809" t="str">
            <v>Rupees Nil</v>
          </cell>
        </row>
        <row r="1810">
          <cell r="A1810" t="str">
            <v>/0</v>
          </cell>
          <cell r="B1810">
            <v>0</v>
          </cell>
          <cell r="J1810" t="str">
            <v>Rupees Nil</v>
          </cell>
        </row>
        <row r="1811">
          <cell r="A1811" t="str">
            <v>/0</v>
          </cell>
          <cell r="B1811">
            <v>0</v>
          </cell>
          <cell r="J1811" t="str">
            <v>Rupees Nil</v>
          </cell>
        </row>
        <row r="1812">
          <cell r="A1812" t="str">
            <v>/0</v>
          </cell>
          <cell r="B1812">
            <v>0</v>
          </cell>
          <cell r="J1812" t="str">
            <v>Rupees Nil</v>
          </cell>
        </row>
        <row r="1813">
          <cell r="A1813" t="str">
            <v>/0</v>
          </cell>
          <cell r="B1813">
            <v>0</v>
          </cell>
          <cell r="J1813" t="str">
            <v>Rupees Nil</v>
          </cell>
        </row>
        <row r="1814">
          <cell r="A1814" t="str">
            <v>/0</v>
          </cell>
          <cell r="B1814">
            <v>0</v>
          </cell>
          <cell r="J1814" t="str">
            <v>Rupees Nil</v>
          </cell>
        </row>
        <row r="1815">
          <cell r="A1815" t="str">
            <v>/0</v>
          </cell>
          <cell r="B1815">
            <v>0</v>
          </cell>
          <cell r="J1815" t="str">
            <v>Rupees Nil</v>
          </cell>
        </row>
        <row r="1816">
          <cell r="A1816" t="str">
            <v>/0</v>
          </cell>
          <cell r="B1816">
            <v>0</v>
          </cell>
          <cell r="J1816" t="str">
            <v>Rupees Nil</v>
          </cell>
        </row>
        <row r="1817">
          <cell r="A1817" t="str">
            <v>/0</v>
          </cell>
          <cell r="B1817">
            <v>0</v>
          </cell>
          <cell r="J1817" t="str">
            <v>Rupees Nil</v>
          </cell>
        </row>
        <row r="1818">
          <cell r="A1818" t="str">
            <v>/0</v>
          </cell>
          <cell r="B1818">
            <v>0</v>
          </cell>
          <cell r="J1818" t="str">
            <v>Rupees Nil</v>
          </cell>
        </row>
        <row r="1819">
          <cell r="A1819" t="str">
            <v>/0</v>
          </cell>
          <cell r="B1819">
            <v>0</v>
          </cell>
          <cell r="J1819" t="str">
            <v>Rupees Nil</v>
          </cell>
        </row>
        <row r="1820">
          <cell r="A1820" t="str">
            <v>/0</v>
          </cell>
          <cell r="B1820">
            <v>0</v>
          </cell>
          <cell r="J1820" t="str">
            <v>Rupees Nil</v>
          </cell>
        </row>
        <row r="1821">
          <cell r="A1821" t="str">
            <v>/0</v>
          </cell>
          <cell r="B1821">
            <v>0</v>
          </cell>
          <cell r="J1821" t="str">
            <v>Rupees Nil</v>
          </cell>
        </row>
        <row r="1822">
          <cell r="A1822" t="str">
            <v>/0</v>
          </cell>
          <cell r="B1822">
            <v>0</v>
          </cell>
          <cell r="J1822" t="str">
            <v>Rupees Nil</v>
          </cell>
        </row>
        <row r="1823">
          <cell r="A1823" t="str">
            <v>/0</v>
          </cell>
          <cell r="B1823">
            <v>0</v>
          </cell>
          <cell r="J1823" t="str">
            <v>Rupees Nil</v>
          </cell>
        </row>
        <row r="1824">
          <cell r="A1824" t="str">
            <v>/0</v>
          </cell>
          <cell r="B1824">
            <v>0</v>
          </cell>
          <cell r="J1824" t="str">
            <v>Rupees Nil</v>
          </cell>
        </row>
        <row r="1825">
          <cell r="A1825" t="str">
            <v>/0</v>
          </cell>
          <cell r="B1825">
            <v>0</v>
          </cell>
          <cell r="J1825" t="str">
            <v>Rupees Nil</v>
          </cell>
        </row>
        <row r="1826">
          <cell r="A1826" t="str">
            <v>/0</v>
          </cell>
          <cell r="B1826">
            <v>0</v>
          </cell>
          <cell r="J1826" t="str">
            <v>Rupees Nil</v>
          </cell>
        </row>
        <row r="1827">
          <cell r="A1827" t="str">
            <v>/0</v>
          </cell>
          <cell r="B1827">
            <v>0</v>
          </cell>
          <cell r="J1827" t="str">
            <v>Rupees Nil</v>
          </cell>
        </row>
        <row r="1828">
          <cell r="A1828" t="str">
            <v>/0</v>
          </cell>
          <cell r="B1828">
            <v>0</v>
          </cell>
          <cell r="J1828" t="str">
            <v>Rupees Nil</v>
          </cell>
        </row>
        <row r="1829">
          <cell r="A1829" t="str">
            <v>/0</v>
          </cell>
          <cell r="B1829">
            <v>0</v>
          </cell>
          <cell r="J1829" t="str">
            <v>Rupees Nil</v>
          </cell>
        </row>
        <row r="1830">
          <cell r="A1830" t="str">
            <v>/0</v>
          </cell>
          <cell r="B1830">
            <v>0</v>
          </cell>
          <cell r="J1830" t="str">
            <v>Rupees Nil</v>
          </cell>
        </row>
        <row r="1831">
          <cell r="A1831" t="str">
            <v>/0</v>
          </cell>
          <cell r="B1831">
            <v>0</v>
          </cell>
          <cell r="J1831" t="str">
            <v>Rupees Nil</v>
          </cell>
        </row>
        <row r="1832">
          <cell r="A1832" t="str">
            <v>/0</v>
          </cell>
          <cell r="B1832">
            <v>0</v>
          </cell>
          <cell r="J1832" t="str">
            <v>Rupees Nil</v>
          </cell>
        </row>
        <row r="1833">
          <cell r="A1833" t="str">
            <v>/0</v>
          </cell>
          <cell r="B1833">
            <v>0</v>
          </cell>
          <cell r="J1833" t="str">
            <v>Rupees Nil</v>
          </cell>
        </row>
        <row r="1834">
          <cell r="A1834" t="str">
            <v>/0</v>
          </cell>
          <cell r="B1834">
            <v>0</v>
          </cell>
          <cell r="J1834" t="str">
            <v>Rupees Nil</v>
          </cell>
        </row>
        <row r="1835">
          <cell r="A1835" t="str">
            <v>/0</v>
          </cell>
          <cell r="B1835">
            <v>0</v>
          </cell>
          <cell r="J1835" t="str">
            <v>Rupees Nil</v>
          </cell>
        </row>
        <row r="1836">
          <cell r="A1836" t="str">
            <v>/0</v>
          </cell>
          <cell r="B1836">
            <v>0</v>
          </cell>
          <cell r="J1836" t="str">
            <v>Rupees Nil</v>
          </cell>
        </row>
        <row r="1837">
          <cell r="A1837" t="str">
            <v>/0</v>
          </cell>
          <cell r="B1837">
            <v>0</v>
          </cell>
          <cell r="J1837" t="str">
            <v>Rupees Nil</v>
          </cell>
        </row>
        <row r="1838">
          <cell r="A1838" t="str">
            <v>/0</v>
          </cell>
          <cell r="B1838">
            <v>0</v>
          </cell>
          <cell r="J1838" t="str">
            <v>Rupees Nil</v>
          </cell>
        </row>
        <row r="1839">
          <cell r="A1839" t="str">
            <v>/0</v>
          </cell>
          <cell r="B1839">
            <v>0</v>
          </cell>
          <cell r="J1839" t="str">
            <v>Rupees Nil</v>
          </cell>
        </row>
        <row r="1840">
          <cell r="A1840" t="str">
            <v>/0</v>
          </cell>
          <cell r="B1840">
            <v>0</v>
          </cell>
          <cell r="J1840" t="str">
            <v>Rupees Nil</v>
          </cell>
        </row>
        <row r="1841">
          <cell r="A1841" t="str">
            <v>/0</v>
          </cell>
          <cell r="B1841">
            <v>0</v>
          </cell>
          <cell r="J1841" t="str">
            <v>Rupees Nil</v>
          </cell>
        </row>
        <row r="1842">
          <cell r="A1842" t="str">
            <v>/0</v>
          </cell>
          <cell r="B1842">
            <v>0</v>
          </cell>
          <cell r="J1842" t="str">
            <v>Rupees Nil</v>
          </cell>
        </row>
        <row r="1843">
          <cell r="A1843" t="str">
            <v>/0</v>
          </cell>
          <cell r="B1843">
            <v>0</v>
          </cell>
          <cell r="J1843" t="str">
            <v>Rupees Nil</v>
          </cell>
        </row>
        <row r="1844">
          <cell r="A1844" t="str">
            <v>/0</v>
          </cell>
          <cell r="B1844">
            <v>0</v>
          </cell>
          <cell r="J1844" t="str">
            <v>Rupees Nil</v>
          </cell>
        </row>
        <row r="1845">
          <cell r="A1845" t="str">
            <v>/0</v>
          </cell>
          <cell r="B1845">
            <v>0</v>
          </cell>
          <cell r="J1845" t="str">
            <v>Rupees Nil</v>
          </cell>
        </row>
        <row r="1846">
          <cell r="A1846" t="str">
            <v>/0</v>
          </cell>
          <cell r="B1846">
            <v>0</v>
          </cell>
          <cell r="J1846" t="str">
            <v>Rupees Nil</v>
          </cell>
        </row>
        <row r="1847">
          <cell r="A1847" t="str">
            <v>/0</v>
          </cell>
          <cell r="B1847">
            <v>0</v>
          </cell>
          <cell r="J1847" t="str">
            <v>Rupees Nil</v>
          </cell>
        </row>
        <row r="1848">
          <cell r="A1848" t="str">
            <v>/0</v>
          </cell>
          <cell r="B1848">
            <v>0</v>
          </cell>
          <cell r="J1848" t="str">
            <v>Rupees Nil</v>
          </cell>
        </row>
        <row r="1849">
          <cell r="A1849" t="str">
            <v>/0</v>
          </cell>
          <cell r="B1849">
            <v>0</v>
          </cell>
          <cell r="J1849" t="str">
            <v>Rupees Nil</v>
          </cell>
        </row>
        <row r="1850">
          <cell r="A1850" t="str">
            <v>/0</v>
          </cell>
          <cell r="B1850">
            <v>0</v>
          </cell>
          <cell r="J1850" t="str">
            <v>Rupees Nil</v>
          </cell>
        </row>
        <row r="1851">
          <cell r="A1851" t="str">
            <v>/0</v>
          </cell>
          <cell r="B1851">
            <v>0</v>
          </cell>
          <cell r="J1851" t="str">
            <v>Rupees Nil</v>
          </cell>
        </row>
        <row r="1852">
          <cell r="A1852" t="str">
            <v>/0</v>
          </cell>
          <cell r="B1852">
            <v>0</v>
          </cell>
          <cell r="J1852" t="str">
            <v>Rupees Nil</v>
          </cell>
        </row>
        <row r="1853">
          <cell r="A1853" t="str">
            <v>/0</v>
          </cell>
          <cell r="B1853">
            <v>0</v>
          </cell>
          <cell r="J1853" t="str">
            <v>Rupees Nil</v>
          </cell>
        </row>
        <row r="1854">
          <cell r="A1854" t="str">
            <v>/0</v>
          </cell>
          <cell r="B1854">
            <v>0</v>
          </cell>
          <cell r="J1854" t="str">
            <v>Rupees Nil</v>
          </cell>
        </row>
        <row r="1855">
          <cell r="A1855" t="str">
            <v>/0</v>
          </cell>
          <cell r="B1855">
            <v>0</v>
          </cell>
          <cell r="J1855" t="str">
            <v>Rupees Nil</v>
          </cell>
        </row>
        <row r="1856">
          <cell r="A1856" t="str">
            <v>/0</v>
          </cell>
          <cell r="B1856">
            <v>0</v>
          </cell>
          <cell r="J1856" t="str">
            <v>Rupees Nil</v>
          </cell>
        </row>
        <row r="1857">
          <cell r="A1857" t="str">
            <v>/0</v>
          </cell>
          <cell r="B1857">
            <v>0</v>
          </cell>
          <cell r="J1857" t="str">
            <v>Rupees Nil</v>
          </cell>
        </row>
        <row r="1858">
          <cell r="A1858" t="str">
            <v>/0</v>
          </cell>
          <cell r="B1858">
            <v>0</v>
          </cell>
          <cell r="J1858" t="str">
            <v>Rupees Nil</v>
          </cell>
        </row>
        <row r="1859">
          <cell r="A1859" t="str">
            <v>/0</v>
          </cell>
          <cell r="B1859">
            <v>0</v>
          </cell>
          <cell r="J1859" t="str">
            <v>Rupees Nil</v>
          </cell>
        </row>
        <row r="1860">
          <cell r="A1860" t="str">
            <v>/0</v>
          </cell>
          <cell r="B1860">
            <v>0</v>
          </cell>
          <cell r="J1860" t="str">
            <v>Rupees Nil</v>
          </cell>
        </row>
        <row r="1861">
          <cell r="A1861" t="str">
            <v>/0</v>
          </cell>
          <cell r="B1861">
            <v>0</v>
          </cell>
          <cell r="J1861" t="str">
            <v>Rupees Nil</v>
          </cell>
        </row>
        <row r="1862">
          <cell r="A1862" t="str">
            <v>/0</v>
          </cell>
          <cell r="B1862">
            <v>0</v>
          </cell>
          <cell r="J1862" t="str">
            <v>Rupees Nil</v>
          </cell>
        </row>
        <row r="1863">
          <cell r="A1863" t="str">
            <v>/0</v>
          </cell>
          <cell r="B1863">
            <v>0</v>
          </cell>
          <cell r="J1863" t="str">
            <v>Rupees Nil</v>
          </cell>
        </row>
        <row r="1864">
          <cell r="A1864" t="str">
            <v>/0</v>
          </cell>
          <cell r="B1864">
            <v>0</v>
          </cell>
          <cell r="J1864" t="str">
            <v>Rupees Nil</v>
          </cell>
        </row>
        <row r="1865">
          <cell r="A1865" t="str">
            <v>/0</v>
          </cell>
          <cell r="B1865">
            <v>0</v>
          </cell>
          <cell r="J1865" t="str">
            <v>Rupees Nil</v>
          </cell>
        </row>
        <row r="1866">
          <cell r="A1866" t="str">
            <v>/0</v>
          </cell>
          <cell r="B1866">
            <v>0</v>
          </cell>
          <cell r="J1866" t="str">
            <v>Rupees Nil</v>
          </cell>
        </row>
        <row r="1867">
          <cell r="A1867" t="str">
            <v>/0</v>
          </cell>
          <cell r="B1867">
            <v>0</v>
          </cell>
          <cell r="J1867" t="str">
            <v>Rupees Nil</v>
          </cell>
        </row>
        <row r="1868">
          <cell r="A1868" t="str">
            <v>/0</v>
          </cell>
          <cell r="B1868">
            <v>0</v>
          </cell>
          <cell r="J1868" t="str">
            <v>Rupees Nil</v>
          </cell>
        </row>
        <row r="1869">
          <cell r="A1869" t="str">
            <v>/0</v>
          </cell>
          <cell r="B1869">
            <v>0</v>
          </cell>
          <cell r="J1869" t="str">
            <v>Rupees Nil</v>
          </cell>
        </row>
        <row r="1870">
          <cell r="A1870" t="str">
            <v>/0</v>
          </cell>
          <cell r="B1870">
            <v>0</v>
          </cell>
          <cell r="J1870" t="str">
            <v>Rupees Nil</v>
          </cell>
        </row>
        <row r="1871">
          <cell r="A1871" t="str">
            <v>/0</v>
          </cell>
          <cell r="B1871">
            <v>0</v>
          </cell>
          <cell r="J1871" t="str">
            <v>Rupees Nil</v>
          </cell>
        </row>
        <row r="1872">
          <cell r="A1872" t="str">
            <v>/0</v>
          </cell>
          <cell r="B1872">
            <v>0</v>
          </cell>
          <cell r="J1872" t="str">
            <v>Rupees Nil</v>
          </cell>
        </row>
        <row r="1873">
          <cell r="A1873" t="str">
            <v>/0</v>
          </cell>
          <cell r="B1873">
            <v>0</v>
          </cell>
          <cell r="J1873" t="str">
            <v>Rupees Nil</v>
          </cell>
        </row>
        <row r="1874">
          <cell r="A1874" t="str">
            <v>/0</v>
          </cell>
          <cell r="B1874">
            <v>0</v>
          </cell>
          <cell r="J1874" t="str">
            <v>Rupees Nil</v>
          </cell>
        </row>
        <row r="1875">
          <cell r="A1875" t="str">
            <v>/0</v>
          </cell>
          <cell r="B1875">
            <v>0</v>
          </cell>
          <cell r="J1875" t="str">
            <v>Rupees Nil</v>
          </cell>
        </row>
        <row r="1876">
          <cell r="A1876" t="str">
            <v>/0</v>
          </cell>
          <cell r="B1876">
            <v>0</v>
          </cell>
          <cell r="J1876" t="str">
            <v>Rupees Nil</v>
          </cell>
        </row>
        <row r="1877">
          <cell r="A1877" t="str">
            <v>/0</v>
          </cell>
          <cell r="B1877">
            <v>0</v>
          </cell>
          <cell r="J1877" t="str">
            <v>Rupees Nil</v>
          </cell>
        </row>
        <row r="1878">
          <cell r="A1878" t="str">
            <v>/0</v>
          </cell>
          <cell r="B1878">
            <v>0</v>
          </cell>
          <cell r="J1878" t="str">
            <v>Rupees Nil</v>
          </cell>
        </row>
        <row r="1879">
          <cell r="A1879" t="str">
            <v>/0</v>
          </cell>
          <cell r="B1879">
            <v>0</v>
          </cell>
          <cell r="J1879" t="str">
            <v>Rupees Nil</v>
          </cell>
        </row>
        <row r="1880">
          <cell r="A1880" t="str">
            <v>/0</v>
          </cell>
          <cell r="B1880">
            <v>0</v>
          </cell>
          <cell r="J1880" t="str">
            <v>Rupees Nil</v>
          </cell>
        </row>
        <row r="1881">
          <cell r="A1881" t="str">
            <v>/0</v>
          </cell>
          <cell r="B1881">
            <v>0</v>
          </cell>
          <cell r="J1881" t="str">
            <v>Rupees Nil</v>
          </cell>
        </row>
        <row r="1882">
          <cell r="A1882" t="str">
            <v>/0</v>
          </cell>
          <cell r="B1882">
            <v>0</v>
          </cell>
          <cell r="J1882" t="str">
            <v>Rupees Nil</v>
          </cell>
        </row>
        <row r="1883">
          <cell r="A1883" t="str">
            <v>/0</v>
          </cell>
          <cell r="B1883">
            <v>0</v>
          </cell>
          <cell r="J1883" t="str">
            <v>Rupees Nil</v>
          </cell>
        </row>
        <row r="1884">
          <cell r="A1884" t="str">
            <v>/0</v>
          </cell>
          <cell r="B1884">
            <v>0</v>
          </cell>
          <cell r="J1884" t="str">
            <v>Rupees Nil</v>
          </cell>
        </row>
        <row r="1885">
          <cell r="A1885" t="str">
            <v>/0</v>
          </cell>
          <cell r="B1885">
            <v>0</v>
          </cell>
          <cell r="J1885" t="str">
            <v>Rupees Nil</v>
          </cell>
        </row>
        <row r="1886">
          <cell r="A1886" t="str">
            <v>/0</v>
          </cell>
          <cell r="B1886">
            <v>0</v>
          </cell>
          <cell r="J1886" t="str">
            <v>Rupees Nil</v>
          </cell>
        </row>
        <row r="1887">
          <cell r="A1887" t="str">
            <v>/0</v>
          </cell>
          <cell r="B1887">
            <v>0</v>
          </cell>
          <cell r="J1887" t="str">
            <v>Rupees Nil</v>
          </cell>
        </row>
        <row r="1888">
          <cell r="A1888" t="str">
            <v>/0</v>
          </cell>
          <cell r="B1888">
            <v>0</v>
          </cell>
          <cell r="J1888" t="str">
            <v>Rupees Nil</v>
          </cell>
        </row>
        <row r="1889">
          <cell r="A1889" t="str">
            <v>/0</v>
          </cell>
          <cell r="B1889">
            <v>0</v>
          </cell>
          <cell r="J1889" t="str">
            <v>Rupees Nil</v>
          </cell>
        </row>
        <row r="1890">
          <cell r="A1890" t="str">
            <v>/0</v>
          </cell>
          <cell r="B1890">
            <v>0</v>
          </cell>
          <cell r="J1890" t="str">
            <v>Rupees Nil</v>
          </cell>
        </row>
        <row r="1891">
          <cell r="A1891" t="str">
            <v>/0</v>
          </cell>
          <cell r="B1891">
            <v>0</v>
          </cell>
          <cell r="J1891" t="str">
            <v>Rupees Nil</v>
          </cell>
        </row>
        <row r="1892">
          <cell r="A1892" t="str">
            <v>/0</v>
          </cell>
          <cell r="B1892">
            <v>0</v>
          </cell>
          <cell r="J1892" t="str">
            <v>Rupees Nil</v>
          </cell>
        </row>
        <row r="1893">
          <cell r="A1893" t="str">
            <v>/0</v>
          </cell>
          <cell r="B1893">
            <v>0</v>
          </cell>
          <cell r="J1893" t="str">
            <v>Rupees Nil</v>
          </cell>
        </row>
        <row r="1894">
          <cell r="A1894" t="str">
            <v>/0</v>
          </cell>
          <cell r="B1894">
            <v>0</v>
          </cell>
          <cell r="J1894" t="str">
            <v>Rupees Nil</v>
          </cell>
        </row>
        <row r="1895">
          <cell r="A1895" t="str">
            <v>/0</v>
          </cell>
          <cell r="B1895">
            <v>0</v>
          </cell>
          <cell r="J1895" t="str">
            <v>Rupees Nil</v>
          </cell>
        </row>
        <row r="1896">
          <cell r="A1896" t="str">
            <v>/0</v>
          </cell>
          <cell r="B1896">
            <v>0</v>
          </cell>
          <cell r="J1896" t="str">
            <v>Rupees Nil</v>
          </cell>
        </row>
        <row r="1897">
          <cell r="A1897" t="str">
            <v>/0</v>
          </cell>
          <cell r="B1897">
            <v>0</v>
          </cell>
          <cell r="J1897" t="str">
            <v>Rupees Nil</v>
          </cell>
        </row>
        <row r="1898">
          <cell r="A1898" t="str">
            <v>/0</v>
          </cell>
          <cell r="B1898">
            <v>0</v>
          </cell>
          <cell r="J1898" t="str">
            <v>Rupees Nil</v>
          </cell>
        </row>
        <row r="1899">
          <cell r="A1899" t="str">
            <v>/0</v>
          </cell>
          <cell r="B1899">
            <v>0</v>
          </cell>
          <cell r="J1899" t="str">
            <v>Rupees Nil</v>
          </cell>
        </row>
        <row r="1900">
          <cell r="A1900" t="str">
            <v>/0</v>
          </cell>
          <cell r="B1900">
            <v>0</v>
          </cell>
          <cell r="J1900" t="str">
            <v>Rupees Nil</v>
          </cell>
        </row>
        <row r="1901">
          <cell r="A1901" t="str">
            <v>/0</v>
          </cell>
          <cell r="B1901">
            <v>0</v>
          </cell>
          <cell r="J1901" t="str">
            <v>Rupees Nil</v>
          </cell>
        </row>
        <row r="1902">
          <cell r="A1902" t="str">
            <v>/0</v>
          </cell>
          <cell r="B1902">
            <v>0</v>
          </cell>
          <cell r="J1902" t="str">
            <v>Rupees Nil</v>
          </cell>
        </row>
        <row r="1903">
          <cell r="A1903" t="str">
            <v>/0</v>
          </cell>
          <cell r="B1903">
            <v>0</v>
          </cell>
          <cell r="J1903" t="str">
            <v>Rupees Nil</v>
          </cell>
        </row>
        <row r="1904">
          <cell r="A1904" t="str">
            <v>/0</v>
          </cell>
          <cell r="B1904">
            <v>0</v>
          </cell>
          <cell r="J1904" t="str">
            <v>Rupees Nil</v>
          </cell>
        </row>
        <row r="1905">
          <cell r="A1905" t="str">
            <v>/0</v>
          </cell>
          <cell r="B1905">
            <v>0</v>
          </cell>
          <cell r="J1905" t="str">
            <v>Rupees Nil</v>
          </cell>
        </row>
        <row r="1906">
          <cell r="A1906" t="str">
            <v>/0</v>
          </cell>
          <cell r="B1906">
            <v>0</v>
          </cell>
          <cell r="J1906" t="str">
            <v>Rupees Nil</v>
          </cell>
        </row>
        <row r="1907">
          <cell r="A1907" t="str">
            <v>/0</v>
          </cell>
          <cell r="B1907">
            <v>0</v>
          </cell>
          <cell r="J1907" t="str">
            <v>Rupees Nil</v>
          </cell>
        </row>
        <row r="1908">
          <cell r="A1908" t="str">
            <v>/0</v>
          </cell>
          <cell r="B1908">
            <v>0</v>
          </cell>
          <cell r="J1908" t="str">
            <v>Rupees Nil</v>
          </cell>
        </row>
        <row r="1909">
          <cell r="A1909" t="str">
            <v>/0</v>
          </cell>
          <cell r="B1909">
            <v>0</v>
          </cell>
          <cell r="J1909" t="str">
            <v>Rupees Nil</v>
          </cell>
        </row>
        <row r="1910">
          <cell r="A1910" t="str">
            <v>/0</v>
          </cell>
          <cell r="B1910">
            <v>0</v>
          </cell>
          <cell r="J1910" t="str">
            <v>Rupees Nil</v>
          </cell>
        </row>
        <row r="1911">
          <cell r="A1911" t="str">
            <v>/0</v>
          </cell>
          <cell r="B1911">
            <v>0</v>
          </cell>
          <cell r="J1911" t="str">
            <v>Rupees Nil</v>
          </cell>
        </row>
        <row r="1912">
          <cell r="A1912" t="str">
            <v>/0</v>
          </cell>
          <cell r="B1912">
            <v>0</v>
          </cell>
          <cell r="J1912" t="str">
            <v>Rupees Nil</v>
          </cell>
        </row>
        <row r="1913">
          <cell r="A1913" t="str">
            <v>/0</v>
          </cell>
          <cell r="B1913">
            <v>0</v>
          </cell>
          <cell r="J1913" t="str">
            <v>Rupees Nil</v>
          </cell>
        </row>
        <row r="1914">
          <cell r="A1914" t="str">
            <v>/0</v>
          </cell>
          <cell r="B1914">
            <v>0</v>
          </cell>
          <cell r="J1914" t="str">
            <v>Rupees Nil</v>
          </cell>
        </row>
        <row r="1915">
          <cell r="A1915" t="str">
            <v>/0</v>
          </cell>
          <cell r="B1915">
            <v>0</v>
          </cell>
          <cell r="J1915" t="str">
            <v>Rupees Nil</v>
          </cell>
        </row>
        <row r="1916">
          <cell r="A1916" t="str">
            <v>/0</v>
          </cell>
          <cell r="B1916">
            <v>0</v>
          </cell>
          <cell r="J1916" t="str">
            <v>Rupees Nil</v>
          </cell>
        </row>
        <row r="1917">
          <cell r="A1917" t="str">
            <v>/0</v>
          </cell>
          <cell r="B1917">
            <v>0</v>
          </cell>
          <cell r="J1917" t="str">
            <v>Rupees Nil</v>
          </cell>
        </row>
        <row r="1918">
          <cell r="A1918" t="str">
            <v>/0</v>
          </cell>
          <cell r="B1918">
            <v>0</v>
          </cell>
          <cell r="J1918" t="str">
            <v>Rupees Nil</v>
          </cell>
        </row>
        <row r="1919">
          <cell r="A1919" t="str">
            <v>/0</v>
          </cell>
          <cell r="B1919">
            <v>0</v>
          </cell>
          <cell r="J1919" t="str">
            <v>Rupees Nil</v>
          </cell>
        </row>
        <row r="1920">
          <cell r="A1920" t="str">
            <v>/0</v>
          </cell>
          <cell r="B1920">
            <v>0</v>
          </cell>
          <cell r="J1920" t="str">
            <v>Rupees Nil</v>
          </cell>
        </row>
        <row r="1921">
          <cell r="A1921" t="str">
            <v>/0</v>
          </cell>
          <cell r="B1921">
            <v>0</v>
          </cell>
          <cell r="J1921" t="str">
            <v>Rupees Nil</v>
          </cell>
        </row>
        <row r="1922">
          <cell r="A1922" t="str">
            <v>/0</v>
          </cell>
          <cell r="B1922">
            <v>0</v>
          </cell>
          <cell r="J1922" t="str">
            <v>Rupees Nil</v>
          </cell>
        </row>
        <row r="1923">
          <cell r="A1923" t="str">
            <v>/0</v>
          </cell>
          <cell r="B1923">
            <v>0</v>
          </cell>
          <cell r="J1923" t="str">
            <v>Rupees Nil</v>
          </cell>
        </row>
        <row r="1924">
          <cell r="A1924" t="str">
            <v>/0</v>
          </cell>
          <cell r="B1924">
            <v>0</v>
          </cell>
          <cell r="J1924" t="str">
            <v>Rupees Nil</v>
          </cell>
        </row>
        <row r="1925">
          <cell r="A1925" t="str">
            <v>/0</v>
          </cell>
          <cell r="B1925">
            <v>0</v>
          </cell>
          <cell r="J1925" t="str">
            <v>Rupees Nil</v>
          </cell>
        </row>
        <row r="1926">
          <cell r="A1926" t="str">
            <v>/0</v>
          </cell>
          <cell r="B1926">
            <v>0</v>
          </cell>
          <cell r="J1926" t="str">
            <v>Rupees Nil</v>
          </cell>
        </row>
        <row r="1927">
          <cell r="A1927" t="str">
            <v>/0</v>
          </cell>
          <cell r="B1927">
            <v>0</v>
          </cell>
          <cell r="J1927" t="str">
            <v>Rupees Nil</v>
          </cell>
        </row>
        <row r="1928">
          <cell r="A1928" t="str">
            <v>/0</v>
          </cell>
          <cell r="B1928">
            <v>0</v>
          </cell>
          <cell r="J1928" t="str">
            <v>Rupees Nil</v>
          </cell>
        </row>
        <row r="1929">
          <cell r="A1929" t="str">
            <v>/0</v>
          </cell>
          <cell r="B1929">
            <v>0</v>
          </cell>
          <cell r="J1929" t="str">
            <v>Rupees Nil</v>
          </cell>
        </row>
        <row r="1930">
          <cell r="A1930" t="str">
            <v>/0</v>
          </cell>
          <cell r="B1930">
            <v>0</v>
          </cell>
          <cell r="J1930" t="str">
            <v>Rupees Nil</v>
          </cell>
        </row>
        <row r="1931">
          <cell r="A1931" t="str">
            <v>/0</v>
          </cell>
          <cell r="B1931">
            <v>0</v>
          </cell>
          <cell r="J1931" t="str">
            <v>Rupees Nil</v>
          </cell>
        </row>
        <row r="1932">
          <cell r="A1932" t="str">
            <v>/0</v>
          </cell>
          <cell r="B1932">
            <v>0</v>
          </cell>
          <cell r="J1932" t="str">
            <v>Rupees Nil</v>
          </cell>
        </row>
        <row r="1933">
          <cell r="A1933" t="str">
            <v>/0</v>
          </cell>
          <cell r="B1933">
            <v>0</v>
          </cell>
          <cell r="J1933" t="str">
            <v>Rupees Nil</v>
          </cell>
        </row>
        <row r="1934">
          <cell r="A1934" t="str">
            <v>/0</v>
          </cell>
          <cell r="B1934">
            <v>0</v>
          </cell>
          <cell r="J1934" t="str">
            <v>Rupees Nil</v>
          </cell>
        </row>
        <row r="1935">
          <cell r="A1935" t="str">
            <v>/0</v>
          </cell>
          <cell r="B1935">
            <v>0</v>
          </cell>
          <cell r="J1935" t="str">
            <v>Rupees Nil</v>
          </cell>
        </row>
        <row r="1936">
          <cell r="A1936" t="str">
            <v>/0</v>
          </cell>
          <cell r="B1936">
            <v>0</v>
          </cell>
          <cell r="J1936" t="str">
            <v>Rupees Nil</v>
          </cell>
        </row>
        <row r="1937">
          <cell r="A1937" t="str">
            <v>/0</v>
          </cell>
          <cell r="B1937">
            <v>0</v>
          </cell>
          <cell r="J1937" t="str">
            <v>Rupees Nil</v>
          </cell>
        </row>
        <row r="1938">
          <cell r="A1938" t="str">
            <v>/0</v>
          </cell>
          <cell r="B1938">
            <v>0</v>
          </cell>
          <cell r="J1938" t="str">
            <v>Rupees Nil</v>
          </cell>
        </row>
        <row r="1939">
          <cell r="A1939" t="str">
            <v>/0</v>
          </cell>
          <cell r="B1939">
            <v>0</v>
          </cell>
          <cell r="J1939" t="str">
            <v>Rupees Nil</v>
          </cell>
        </row>
        <row r="1940">
          <cell r="A1940" t="str">
            <v>/0</v>
          </cell>
          <cell r="B1940">
            <v>0</v>
          </cell>
          <cell r="J1940" t="str">
            <v>Rupees Nil</v>
          </cell>
        </row>
        <row r="1941">
          <cell r="A1941" t="str">
            <v>/0</v>
          </cell>
          <cell r="B1941">
            <v>0</v>
          </cell>
          <cell r="J1941" t="str">
            <v>Rupees Nil</v>
          </cell>
        </row>
        <row r="1942">
          <cell r="A1942" t="str">
            <v>/0</v>
          </cell>
          <cell r="B1942">
            <v>0</v>
          </cell>
          <cell r="J1942" t="str">
            <v>Rupees Nil</v>
          </cell>
        </row>
        <row r="1943">
          <cell r="A1943" t="str">
            <v>/0</v>
          </cell>
          <cell r="B1943">
            <v>0</v>
          </cell>
          <cell r="J1943" t="str">
            <v>Rupees Nil</v>
          </cell>
        </row>
        <row r="1944">
          <cell r="A1944" t="str">
            <v>/0</v>
          </cell>
          <cell r="B1944">
            <v>0</v>
          </cell>
          <cell r="J1944" t="str">
            <v>Rupees Nil</v>
          </cell>
        </row>
        <row r="1945">
          <cell r="A1945" t="str">
            <v>/0</v>
          </cell>
          <cell r="B1945">
            <v>0</v>
          </cell>
          <cell r="J1945" t="str">
            <v>Rupees Nil</v>
          </cell>
        </row>
        <row r="1946">
          <cell r="A1946" t="str">
            <v>/0</v>
          </cell>
          <cell r="B1946">
            <v>0</v>
          </cell>
          <cell r="J1946" t="str">
            <v>Rupees Nil</v>
          </cell>
        </row>
        <row r="1947">
          <cell r="A1947" t="str">
            <v>/0</v>
          </cell>
          <cell r="B1947">
            <v>0</v>
          </cell>
          <cell r="J1947" t="str">
            <v>Rupees Nil</v>
          </cell>
        </row>
        <row r="1948">
          <cell r="A1948" t="str">
            <v>/0</v>
          </cell>
          <cell r="B1948">
            <v>0</v>
          </cell>
          <cell r="J1948" t="str">
            <v>Rupees Nil</v>
          </cell>
        </row>
        <row r="1949">
          <cell r="A1949" t="str">
            <v>/0</v>
          </cell>
          <cell r="B1949">
            <v>0</v>
          </cell>
          <cell r="J1949" t="str">
            <v>Rupees Nil</v>
          </cell>
        </row>
        <row r="1950">
          <cell r="A1950" t="str">
            <v>/0</v>
          </cell>
          <cell r="B1950">
            <v>0</v>
          </cell>
          <cell r="J1950" t="str">
            <v>Rupees Nil</v>
          </cell>
        </row>
        <row r="1951">
          <cell r="A1951" t="str">
            <v>/0</v>
          </cell>
          <cell r="B1951">
            <v>0</v>
          </cell>
          <cell r="J1951" t="str">
            <v>Rupees Nil</v>
          </cell>
        </row>
        <row r="1952">
          <cell r="A1952" t="str">
            <v>/0</v>
          </cell>
          <cell r="B1952">
            <v>0</v>
          </cell>
          <cell r="J1952" t="str">
            <v>Rupees Nil</v>
          </cell>
        </row>
        <row r="1953">
          <cell r="A1953" t="str">
            <v>/0</v>
          </cell>
          <cell r="B1953">
            <v>0</v>
          </cell>
          <cell r="J1953" t="str">
            <v>Rupees Nil</v>
          </cell>
        </row>
        <row r="1954">
          <cell r="A1954" t="str">
            <v>/0</v>
          </cell>
          <cell r="B1954">
            <v>0</v>
          </cell>
          <cell r="J1954" t="str">
            <v>Rupees Nil</v>
          </cell>
        </row>
        <row r="1955">
          <cell r="A1955" t="str">
            <v>/0</v>
          </cell>
          <cell r="B1955">
            <v>0</v>
          </cell>
          <cell r="J1955" t="str">
            <v>Rupees Nil</v>
          </cell>
        </row>
        <row r="1956">
          <cell r="A1956" t="str">
            <v>/0</v>
          </cell>
          <cell r="B1956">
            <v>0</v>
          </cell>
          <cell r="J1956" t="str">
            <v>Rupees Nil</v>
          </cell>
        </row>
        <row r="1957">
          <cell r="A1957" t="str">
            <v>/0</v>
          </cell>
          <cell r="B1957">
            <v>0</v>
          </cell>
          <cell r="J1957" t="str">
            <v>Rupees Nil</v>
          </cell>
        </row>
        <row r="1958">
          <cell r="A1958" t="str">
            <v>/0</v>
          </cell>
          <cell r="B1958">
            <v>0</v>
          </cell>
          <cell r="J1958" t="str">
            <v>Rupees Nil</v>
          </cell>
        </row>
        <row r="1959">
          <cell r="A1959" t="str">
            <v>/0</v>
          </cell>
          <cell r="B1959">
            <v>0</v>
          </cell>
          <cell r="J1959" t="str">
            <v>Rupees Nil</v>
          </cell>
        </row>
        <row r="1960">
          <cell r="A1960" t="str">
            <v>/0</v>
          </cell>
          <cell r="B1960">
            <v>0</v>
          </cell>
          <cell r="J1960" t="str">
            <v>Rupees Nil</v>
          </cell>
        </row>
        <row r="1961">
          <cell r="A1961" t="str">
            <v>/0</v>
          </cell>
          <cell r="B1961">
            <v>0</v>
          </cell>
          <cell r="J1961" t="str">
            <v>Rupees Nil</v>
          </cell>
        </row>
        <row r="1962">
          <cell r="A1962" t="str">
            <v>/0</v>
          </cell>
          <cell r="B1962">
            <v>0</v>
          </cell>
          <cell r="J1962" t="str">
            <v>Rupees Nil</v>
          </cell>
        </row>
        <row r="1963">
          <cell r="A1963" t="str">
            <v>/0</v>
          </cell>
          <cell r="B1963">
            <v>0</v>
          </cell>
          <cell r="J1963" t="str">
            <v>Rupees Nil</v>
          </cell>
        </row>
        <row r="1964">
          <cell r="A1964" t="str">
            <v>/0</v>
          </cell>
          <cell r="B1964">
            <v>0</v>
          </cell>
          <cell r="J1964" t="str">
            <v>Rupees Nil</v>
          </cell>
        </row>
        <row r="1965">
          <cell r="A1965" t="str">
            <v>/0</v>
          </cell>
          <cell r="B1965">
            <v>0</v>
          </cell>
          <cell r="J1965" t="str">
            <v>Rupees Nil</v>
          </cell>
        </row>
        <row r="1966">
          <cell r="A1966" t="str">
            <v>/0</v>
          </cell>
          <cell r="B1966">
            <v>0</v>
          </cell>
          <cell r="J1966" t="str">
            <v>Rupees Nil</v>
          </cell>
        </row>
        <row r="1967">
          <cell r="A1967" t="str">
            <v>/0</v>
          </cell>
          <cell r="B1967">
            <v>0</v>
          </cell>
          <cell r="J1967" t="str">
            <v>Rupees Nil</v>
          </cell>
        </row>
        <row r="1968">
          <cell r="A1968" t="str">
            <v>/0</v>
          </cell>
          <cell r="B1968">
            <v>0</v>
          </cell>
          <cell r="J1968" t="str">
            <v>Rupees Nil</v>
          </cell>
        </row>
        <row r="1969">
          <cell r="A1969" t="str">
            <v>/0</v>
          </cell>
          <cell r="B1969">
            <v>0</v>
          </cell>
          <cell r="J1969" t="str">
            <v>Rupees Nil</v>
          </cell>
        </row>
        <row r="1970">
          <cell r="A1970" t="str">
            <v>/0</v>
          </cell>
          <cell r="B1970">
            <v>0</v>
          </cell>
          <cell r="J1970" t="str">
            <v>Rupees Nil</v>
          </cell>
        </row>
        <row r="1971">
          <cell r="A1971" t="str">
            <v>/0</v>
          </cell>
          <cell r="B1971">
            <v>0</v>
          </cell>
          <cell r="J1971" t="str">
            <v>Rupees Nil</v>
          </cell>
        </row>
        <row r="1972">
          <cell r="A1972" t="str">
            <v>/0</v>
          </cell>
          <cell r="B1972">
            <v>0</v>
          </cell>
          <cell r="J1972" t="str">
            <v>Rupees Nil</v>
          </cell>
        </row>
        <row r="1973">
          <cell r="A1973" t="str">
            <v>/0</v>
          </cell>
          <cell r="B1973">
            <v>0</v>
          </cell>
          <cell r="J1973" t="str">
            <v>Rupees Nil</v>
          </cell>
        </row>
        <row r="1974">
          <cell r="A1974" t="str">
            <v>/0</v>
          </cell>
          <cell r="B1974">
            <v>0</v>
          </cell>
          <cell r="J1974" t="str">
            <v>Rupees Nil</v>
          </cell>
        </row>
        <row r="1975">
          <cell r="A1975" t="str">
            <v>/0</v>
          </cell>
          <cell r="B1975">
            <v>0</v>
          </cell>
          <cell r="J1975" t="str">
            <v>Rupees Nil</v>
          </cell>
        </row>
        <row r="1976">
          <cell r="A1976" t="str">
            <v>/0</v>
          </cell>
          <cell r="B1976">
            <v>0</v>
          </cell>
          <cell r="J1976" t="str">
            <v>Rupees Nil</v>
          </cell>
        </row>
        <row r="1977">
          <cell r="A1977" t="str">
            <v>/0</v>
          </cell>
          <cell r="B1977">
            <v>0</v>
          </cell>
          <cell r="J1977" t="str">
            <v>Rupees Nil</v>
          </cell>
        </row>
        <row r="1978">
          <cell r="A1978" t="str">
            <v>/0</v>
          </cell>
          <cell r="B1978">
            <v>0</v>
          </cell>
          <cell r="J1978" t="str">
            <v>Rupees Nil</v>
          </cell>
        </row>
        <row r="1979">
          <cell r="A1979" t="str">
            <v>/0</v>
          </cell>
          <cell r="B1979">
            <v>0</v>
          </cell>
          <cell r="J1979" t="str">
            <v>Rupees Nil</v>
          </cell>
        </row>
        <row r="1980">
          <cell r="A1980" t="str">
            <v>/0</v>
          </cell>
          <cell r="B1980">
            <v>0</v>
          </cell>
          <cell r="J1980" t="str">
            <v>Rupees Nil</v>
          </cell>
        </row>
        <row r="1981">
          <cell r="A1981" t="str">
            <v>/0</v>
          </cell>
          <cell r="B1981">
            <v>0</v>
          </cell>
          <cell r="J1981" t="str">
            <v>Rupees Nil</v>
          </cell>
        </row>
        <row r="1982">
          <cell r="A1982" t="str">
            <v>/0</v>
          </cell>
          <cell r="B1982">
            <v>0</v>
          </cell>
          <cell r="J1982" t="str">
            <v>Rupees Nil</v>
          </cell>
        </row>
        <row r="1983">
          <cell r="A1983" t="str">
            <v>/0</v>
          </cell>
          <cell r="B1983">
            <v>0</v>
          </cell>
          <cell r="J1983" t="str">
            <v>Rupees Nil</v>
          </cell>
        </row>
        <row r="1984">
          <cell r="A1984" t="str">
            <v>/0</v>
          </cell>
          <cell r="B1984">
            <v>0</v>
          </cell>
          <cell r="J1984" t="str">
            <v>Rupees Nil</v>
          </cell>
        </row>
        <row r="1985">
          <cell r="A1985" t="str">
            <v>/0</v>
          </cell>
          <cell r="B1985">
            <v>0</v>
          </cell>
          <cell r="J1985" t="str">
            <v>Rupees Nil</v>
          </cell>
        </row>
        <row r="1986">
          <cell r="A1986" t="str">
            <v>/0</v>
          </cell>
          <cell r="B1986">
            <v>0</v>
          </cell>
          <cell r="J1986" t="str">
            <v>Rupees Nil</v>
          </cell>
        </row>
        <row r="1987">
          <cell r="A1987" t="str">
            <v>/0</v>
          </cell>
          <cell r="B1987">
            <v>0</v>
          </cell>
          <cell r="J1987" t="str">
            <v>Rupees Nil</v>
          </cell>
        </row>
        <row r="1988">
          <cell r="A1988" t="str">
            <v>/0</v>
          </cell>
          <cell r="B1988">
            <v>0</v>
          </cell>
          <cell r="J1988" t="str">
            <v>Rupees Nil</v>
          </cell>
        </row>
        <row r="1989">
          <cell r="A1989" t="str">
            <v>/0</v>
          </cell>
          <cell r="B1989">
            <v>0</v>
          </cell>
          <cell r="J1989" t="str">
            <v>Rupees Nil</v>
          </cell>
        </row>
        <row r="1990">
          <cell r="A1990" t="str">
            <v>/0</v>
          </cell>
          <cell r="B1990">
            <v>0</v>
          </cell>
          <cell r="J1990" t="str">
            <v>Rupees Nil</v>
          </cell>
        </row>
        <row r="1991">
          <cell r="A1991" t="str">
            <v>/0</v>
          </cell>
          <cell r="B1991">
            <v>0</v>
          </cell>
          <cell r="J1991" t="str">
            <v>Rupees Nil</v>
          </cell>
        </row>
        <row r="1992">
          <cell r="A1992" t="str">
            <v>/0</v>
          </cell>
          <cell r="B1992">
            <v>0</v>
          </cell>
          <cell r="J1992" t="str">
            <v>Rupees Nil</v>
          </cell>
        </row>
        <row r="1993">
          <cell r="A1993" t="str">
            <v>/0</v>
          </cell>
          <cell r="B1993">
            <v>0</v>
          </cell>
          <cell r="J1993" t="str">
            <v>Rupees Nil</v>
          </cell>
        </row>
        <row r="1994">
          <cell r="A1994" t="str">
            <v>/0</v>
          </cell>
          <cell r="B1994">
            <v>0</v>
          </cell>
          <cell r="J1994" t="str">
            <v>Rupees Nil</v>
          </cell>
        </row>
        <row r="1995">
          <cell r="A1995" t="str">
            <v>/0</v>
          </cell>
          <cell r="B1995">
            <v>0</v>
          </cell>
          <cell r="J1995" t="str">
            <v>Rupees Nil</v>
          </cell>
        </row>
        <row r="1996">
          <cell r="A1996" t="str">
            <v>/0</v>
          </cell>
          <cell r="B1996">
            <v>0</v>
          </cell>
          <cell r="J1996" t="str">
            <v>Rupees Nil</v>
          </cell>
        </row>
        <row r="1997">
          <cell r="A1997" t="str">
            <v>/0</v>
          </cell>
          <cell r="B1997">
            <v>0</v>
          </cell>
          <cell r="J1997" t="str">
            <v>Rupees Nil</v>
          </cell>
        </row>
        <row r="1998">
          <cell r="A1998" t="str">
            <v>/0</v>
          </cell>
          <cell r="B1998">
            <v>0</v>
          </cell>
          <cell r="J1998" t="str">
            <v>Rupees Nil</v>
          </cell>
        </row>
        <row r="1999">
          <cell r="A1999" t="str">
            <v>/0</v>
          </cell>
          <cell r="B1999">
            <v>0</v>
          </cell>
          <cell r="J1999" t="str">
            <v>Rupees Nil</v>
          </cell>
        </row>
        <row r="2000">
          <cell r="A2000" t="str">
            <v>/0</v>
          </cell>
          <cell r="B2000">
            <v>0</v>
          </cell>
          <cell r="J2000" t="str">
            <v>Rupees Nil</v>
          </cell>
        </row>
        <row r="2001">
          <cell r="A2001" t="str">
            <v>/0</v>
          </cell>
          <cell r="B2001">
            <v>0</v>
          </cell>
          <cell r="J2001" t="str">
            <v>Rupees Nil</v>
          </cell>
        </row>
        <row r="2002">
          <cell r="A2002" t="str">
            <v>/0</v>
          </cell>
          <cell r="B2002">
            <v>0</v>
          </cell>
          <cell r="J2002" t="str">
            <v>Rupees Nil</v>
          </cell>
        </row>
        <row r="2003">
          <cell r="A2003" t="str">
            <v>/0</v>
          </cell>
          <cell r="B2003">
            <v>0</v>
          </cell>
          <cell r="J2003" t="str">
            <v>Rupees Nil</v>
          </cell>
        </row>
        <row r="2004">
          <cell r="A2004" t="str">
            <v>/0</v>
          </cell>
          <cell r="B2004">
            <v>0</v>
          </cell>
          <cell r="J2004" t="str">
            <v>Rupees Nil</v>
          </cell>
        </row>
        <row r="2005">
          <cell r="A2005" t="str">
            <v>/0</v>
          </cell>
          <cell r="B2005">
            <v>0</v>
          </cell>
          <cell r="J2005" t="str">
            <v>Rupees Nil</v>
          </cell>
        </row>
        <row r="2006">
          <cell r="A2006" t="str">
            <v>/0</v>
          </cell>
          <cell r="B2006">
            <v>0</v>
          </cell>
          <cell r="J2006" t="str">
            <v>Rupees Nil</v>
          </cell>
        </row>
        <row r="2007">
          <cell r="A2007" t="str">
            <v>/0</v>
          </cell>
          <cell r="B2007">
            <v>0</v>
          </cell>
          <cell r="J2007" t="str">
            <v>Rupees Nil</v>
          </cell>
        </row>
        <row r="2008">
          <cell r="A2008" t="str">
            <v>/0</v>
          </cell>
          <cell r="B2008">
            <v>0</v>
          </cell>
          <cell r="J2008" t="str">
            <v>Rupees Nil</v>
          </cell>
        </row>
        <row r="2009">
          <cell r="A2009" t="str">
            <v>/0</v>
          </cell>
          <cell r="B2009">
            <v>0</v>
          </cell>
          <cell r="J2009" t="str">
            <v>Rupees Nil</v>
          </cell>
        </row>
        <row r="2010">
          <cell r="A2010" t="str">
            <v>/0</v>
          </cell>
          <cell r="B2010">
            <v>0</v>
          </cell>
          <cell r="J2010" t="str">
            <v>Rupees Nil</v>
          </cell>
        </row>
        <row r="2011">
          <cell r="A2011" t="str">
            <v>/0</v>
          </cell>
          <cell r="B2011">
            <v>0</v>
          </cell>
          <cell r="J2011" t="str">
            <v>Rupees Nil</v>
          </cell>
        </row>
        <row r="2012">
          <cell r="A2012" t="str">
            <v>/0</v>
          </cell>
          <cell r="B2012">
            <v>0</v>
          </cell>
          <cell r="J2012" t="str">
            <v>Rupees Nil</v>
          </cell>
        </row>
        <row r="2013">
          <cell r="A2013" t="str">
            <v>/0</v>
          </cell>
          <cell r="B2013">
            <v>0</v>
          </cell>
          <cell r="J2013" t="str">
            <v>Rupees Nil</v>
          </cell>
        </row>
        <row r="2014">
          <cell r="A2014" t="str">
            <v>/0</v>
          </cell>
          <cell r="B2014">
            <v>0</v>
          </cell>
          <cell r="J2014" t="str">
            <v>Rupees Nil</v>
          </cell>
        </row>
        <row r="2015">
          <cell r="A2015" t="str">
            <v>/0</v>
          </cell>
          <cell r="B2015">
            <v>0</v>
          </cell>
          <cell r="J2015" t="str">
            <v>Rupees Nil</v>
          </cell>
        </row>
        <row r="2016">
          <cell r="A2016" t="str">
            <v>/0</v>
          </cell>
          <cell r="B2016">
            <v>0</v>
          </cell>
          <cell r="J2016" t="str">
            <v>Rupees Nil</v>
          </cell>
        </row>
        <row r="2017">
          <cell r="A2017" t="str">
            <v>/0</v>
          </cell>
          <cell r="B2017">
            <v>0</v>
          </cell>
          <cell r="J2017" t="str">
            <v>Rupees Nil</v>
          </cell>
        </row>
        <row r="2018">
          <cell r="A2018" t="str">
            <v>/0</v>
          </cell>
          <cell r="B2018">
            <v>0</v>
          </cell>
          <cell r="J2018" t="str">
            <v>Rupees Nil</v>
          </cell>
        </row>
        <row r="2019">
          <cell r="A2019" t="str">
            <v>/0</v>
          </cell>
          <cell r="B2019">
            <v>0</v>
          </cell>
          <cell r="J2019" t="str">
            <v>Rupees Nil</v>
          </cell>
        </row>
        <row r="2020">
          <cell r="A2020" t="str">
            <v>/0</v>
          </cell>
          <cell r="B2020">
            <v>0</v>
          </cell>
          <cell r="J2020" t="str">
            <v>Rupees Nil</v>
          </cell>
        </row>
        <row r="2021">
          <cell r="A2021" t="str">
            <v>/0</v>
          </cell>
          <cell r="B2021">
            <v>0</v>
          </cell>
          <cell r="J2021" t="str">
            <v>Rupees Nil</v>
          </cell>
        </row>
        <row r="2022">
          <cell r="A2022" t="str">
            <v>/0</v>
          </cell>
          <cell r="B2022">
            <v>0</v>
          </cell>
          <cell r="J2022" t="str">
            <v>Rupees Nil</v>
          </cell>
        </row>
        <row r="2023">
          <cell r="A2023" t="str">
            <v>/0</v>
          </cell>
          <cell r="B2023">
            <v>0</v>
          </cell>
          <cell r="J2023" t="str">
            <v>Rupees Nil</v>
          </cell>
        </row>
        <row r="2024">
          <cell r="A2024" t="str">
            <v>/0</v>
          </cell>
          <cell r="B2024">
            <v>0</v>
          </cell>
          <cell r="J2024" t="str">
            <v>Rupees Nil</v>
          </cell>
        </row>
        <row r="2025">
          <cell r="A2025" t="str">
            <v>/0</v>
          </cell>
          <cell r="B2025">
            <v>0</v>
          </cell>
          <cell r="J2025" t="str">
            <v>Rupees Nil</v>
          </cell>
        </row>
        <row r="2026">
          <cell r="A2026" t="str">
            <v>/0</v>
          </cell>
          <cell r="B2026">
            <v>0</v>
          </cell>
          <cell r="J2026" t="str">
            <v>Rupees Nil</v>
          </cell>
        </row>
        <row r="2027">
          <cell r="A2027" t="str">
            <v>/0</v>
          </cell>
          <cell r="B2027">
            <v>0</v>
          </cell>
          <cell r="J2027" t="str">
            <v>Rupees Nil</v>
          </cell>
        </row>
        <row r="2028">
          <cell r="A2028" t="str">
            <v>/0</v>
          </cell>
          <cell r="B2028">
            <v>0</v>
          </cell>
          <cell r="J2028" t="str">
            <v>Rupees Nil</v>
          </cell>
        </row>
        <row r="2029">
          <cell r="A2029" t="str">
            <v>/0</v>
          </cell>
          <cell r="B2029">
            <v>0</v>
          </cell>
          <cell r="J2029" t="str">
            <v>Rupees Nil</v>
          </cell>
        </row>
        <row r="2030">
          <cell r="A2030" t="str">
            <v>/0</v>
          </cell>
          <cell r="B2030">
            <v>0</v>
          </cell>
          <cell r="J2030" t="str">
            <v>Rupees Nil</v>
          </cell>
        </row>
        <row r="2031">
          <cell r="A2031" t="str">
            <v>/0</v>
          </cell>
          <cell r="B2031">
            <v>0</v>
          </cell>
          <cell r="J2031" t="str">
            <v>Rupees Nil</v>
          </cell>
        </row>
        <row r="2032">
          <cell r="A2032" t="str">
            <v>/0</v>
          </cell>
          <cell r="B2032">
            <v>0</v>
          </cell>
          <cell r="J2032" t="str">
            <v>Rupees Nil</v>
          </cell>
        </row>
        <row r="2033">
          <cell r="A2033" t="str">
            <v>/0</v>
          </cell>
          <cell r="B2033">
            <v>0</v>
          </cell>
          <cell r="J2033" t="str">
            <v>Rupees Nil</v>
          </cell>
        </row>
        <row r="2034">
          <cell r="A2034" t="str">
            <v>/0</v>
          </cell>
          <cell r="B2034">
            <v>0</v>
          </cell>
          <cell r="J2034" t="str">
            <v>Rupees Nil</v>
          </cell>
        </row>
        <row r="2035">
          <cell r="A2035" t="str">
            <v>/0</v>
          </cell>
          <cell r="B2035">
            <v>0</v>
          </cell>
          <cell r="J2035" t="str">
            <v>Rupees Nil</v>
          </cell>
        </row>
        <row r="2036">
          <cell r="A2036" t="str">
            <v>/0</v>
          </cell>
          <cell r="B2036">
            <v>0</v>
          </cell>
          <cell r="J2036" t="str">
            <v>Rupees Nil</v>
          </cell>
        </row>
        <row r="2037">
          <cell r="A2037" t="str">
            <v>/0</v>
          </cell>
          <cell r="B2037">
            <v>0</v>
          </cell>
          <cell r="J2037" t="str">
            <v>Rupees Nil</v>
          </cell>
        </row>
        <row r="2038">
          <cell r="A2038" t="str">
            <v>/0</v>
          </cell>
          <cell r="B2038">
            <v>0</v>
          </cell>
          <cell r="J2038" t="str">
            <v>Rupees Nil</v>
          </cell>
        </row>
        <row r="2039">
          <cell r="A2039" t="str">
            <v>/0</v>
          </cell>
          <cell r="B2039">
            <v>0</v>
          </cell>
          <cell r="J2039" t="str">
            <v>Rupees Nil</v>
          </cell>
        </row>
        <row r="2040">
          <cell r="A2040" t="str">
            <v>/0</v>
          </cell>
          <cell r="B2040">
            <v>0</v>
          </cell>
          <cell r="J2040" t="str">
            <v>Rupees Nil</v>
          </cell>
        </row>
        <row r="2041">
          <cell r="A2041" t="str">
            <v>/0</v>
          </cell>
          <cell r="B2041">
            <v>0</v>
          </cell>
          <cell r="J2041" t="str">
            <v>Rupees Nil</v>
          </cell>
        </row>
        <row r="2042">
          <cell r="A2042" t="str">
            <v>/0</v>
          </cell>
          <cell r="B2042">
            <v>0</v>
          </cell>
          <cell r="J2042" t="str">
            <v>Rupees Nil</v>
          </cell>
        </row>
        <row r="2043">
          <cell r="A2043" t="str">
            <v>/0</v>
          </cell>
          <cell r="B2043">
            <v>0</v>
          </cell>
          <cell r="J2043" t="str">
            <v>Rupees Nil</v>
          </cell>
        </row>
        <row r="2044">
          <cell r="A2044" t="str">
            <v>/0</v>
          </cell>
          <cell r="B2044">
            <v>0</v>
          </cell>
          <cell r="J2044" t="str">
            <v>Rupees Nil</v>
          </cell>
        </row>
        <row r="2045">
          <cell r="A2045" t="str">
            <v>/0</v>
          </cell>
          <cell r="B2045">
            <v>0</v>
          </cell>
          <cell r="J2045" t="str">
            <v>Rupees Nil</v>
          </cell>
        </row>
        <row r="2046">
          <cell r="A2046" t="str">
            <v>/0</v>
          </cell>
          <cell r="B2046">
            <v>0</v>
          </cell>
          <cell r="J2046" t="str">
            <v>Rupees Nil</v>
          </cell>
        </row>
        <row r="2047">
          <cell r="A2047" t="str">
            <v>/0</v>
          </cell>
          <cell r="B2047">
            <v>0</v>
          </cell>
          <cell r="J2047" t="str">
            <v>Rupees Nil</v>
          </cell>
        </row>
        <row r="2048">
          <cell r="A2048" t="str">
            <v>/0</v>
          </cell>
          <cell r="B2048">
            <v>0</v>
          </cell>
          <cell r="J2048" t="str">
            <v>Rupees Nil</v>
          </cell>
        </row>
        <row r="2049">
          <cell r="A2049" t="str">
            <v>/0</v>
          </cell>
          <cell r="B2049">
            <v>0</v>
          </cell>
          <cell r="J2049" t="str">
            <v>Rupees Nil</v>
          </cell>
        </row>
        <row r="2050">
          <cell r="A2050" t="str">
            <v>/0</v>
          </cell>
          <cell r="B2050">
            <v>0</v>
          </cell>
          <cell r="J2050" t="str">
            <v>Rupees Nil</v>
          </cell>
        </row>
        <row r="2051">
          <cell r="A2051" t="str">
            <v>/0</v>
          </cell>
          <cell r="B2051">
            <v>0</v>
          </cell>
          <cell r="J2051" t="str">
            <v>Rupees Nil</v>
          </cell>
        </row>
        <row r="2052">
          <cell r="A2052" t="str">
            <v>/0</v>
          </cell>
          <cell r="B2052">
            <v>0</v>
          </cell>
          <cell r="J2052" t="str">
            <v>Rupees Nil</v>
          </cell>
        </row>
        <row r="2053">
          <cell r="A2053" t="str">
            <v>/0</v>
          </cell>
          <cell r="B2053">
            <v>0</v>
          </cell>
          <cell r="J2053" t="str">
            <v>Rupees Nil</v>
          </cell>
        </row>
        <row r="2054">
          <cell r="A2054" t="str">
            <v>/0</v>
          </cell>
          <cell r="B2054">
            <v>0</v>
          </cell>
          <cell r="J2054" t="str">
            <v>Rupees Nil</v>
          </cell>
        </row>
        <row r="2055">
          <cell r="A2055" t="str">
            <v>/0</v>
          </cell>
          <cell r="B2055">
            <v>0</v>
          </cell>
          <cell r="J2055" t="str">
            <v>Rupees Nil</v>
          </cell>
        </row>
        <row r="2056">
          <cell r="A2056" t="str">
            <v>/0</v>
          </cell>
          <cell r="B2056">
            <v>0</v>
          </cell>
          <cell r="J2056" t="str">
            <v>Rupees Nil</v>
          </cell>
        </row>
        <row r="2057">
          <cell r="A2057" t="str">
            <v>/0</v>
          </cell>
          <cell r="B2057">
            <v>0</v>
          </cell>
          <cell r="J2057" t="str">
            <v>Rupees Nil</v>
          </cell>
        </row>
        <row r="2058">
          <cell r="A2058" t="str">
            <v>/0</v>
          </cell>
          <cell r="B2058">
            <v>0</v>
          </cell>
          <cell r="J2058" t="str">
            <v>Rupees Nil</v>
          </cell>
        </row>
        <row r="2059">
          <cell r="A2059" t="str">
            <v>/0</v>
          </cell>
          <cell r="B2059">
            <v>0</v>
          </cell>
          <cell r="J2059" t="str">
            <v>Rupees Nil</v>
          </cell>
        </row>
        <row r="2060">
          <cell r="A2060" t="str">
            <v>/0</v>
          </cell>
          <cell r="B2060">
            <v>0</v>
          </cell>
          <cell r="J2060" t="str">
            <v>Rupees Nil</v>
          </cell>
        </row>
        <row r="2061">
          <cell r="A2061" t="str">
            <v>/0</v>
          </cell>
          <cell r="B2061">
            <v>0</v>
          </cell>
          <cell r="J2061" t="str">
            <v>Rupees Nil</v>
          </cell>
        </row>
        <row r="2062">
          <cell r="A2062" t="str">
            <v>/0</v>
          </cell>
          <cell r="B2062">
            <v>0</v>
          </cell>
          <cell r="J2062" t="str">
            <v>Rupees Nil</v>
          </cell>
        </row>
        <row r="2063">
          <cell r="A2063" t="str">
            <v>/0</v>
          </cell>
          <cell r="B2063">
            <v>0</v>
          </cell>
          <cell r="J2063" t="str">
            <v>Rupees Nil</v>
          </cell>
        </row>
        <row r="2064">
          <cell r="A2064" t="str">
            <v>/0</v>
          </cell>
          <cell r="B2064">
            <v>0</v>
          </cell>
          <cell r="J2064" t="str">
            <v>Rupees Nil</v>
          </cell>
        </row>
        <row r="2065">
          <cell r="A2065" t="str">
            <v>/0</v>
          </cell>
          <cell r="B2065">
            <v>0</v>
          </cell>
          <cell r="J2065" t="str">
            <v>Rupees Nil</v>
          </cell>
        </row>
        <row r="2066">
          <cell r="A2066" t="str">
            <v>/0</v>
          </cell>
          <cell r="B2066">
            <v>0</v>
          </cell>
          <cell r="J2066" t="str">
            <v>Rupees Nil</v>
          </cell>
        </row>
        <row r="2067">
          <cell r="A2067" t="str">
            <v>/0</v>
          </cell>
          <cell r="B2067">
            <v>0</v>
          </cell>
          <cell r="J2067" t="str">
            <v>Rupees Nil</v>
          </cell>
        </row>
        <row r="2068">
          <cell r="A2068" t="str">
            <v>/0</v>
          </cell>
          <cell r="B2068">
            <v>0</v>
          </cell>
          <cell r="J2068" t="str">
            <v>Rupees Nil</v>
          </cell>
        </row>
        <row r="2069">
          <cell r="A2069" t="str">
            <v>/0</v>
          </cell>
          <cell r="B2069">
            <v>0</v>
          </cell>
          <cell r="J2069" t="str">
            <v>Rupees Nil</v>
          </cell>
        </row>
        <row r="2070">
          <cell r="A2070" t="str">
            <v>/0</v>
          </cell>
          <cell r="B2070">
            <v>0</v>
          </cell>
          <cell r="J2070" t="str">
            <v>Rupees Nil</v>
          </cell>
        </row>
        <row r="2071">
          <cell r="A2071" t="str">
            <v>/0</v>
          </cell>
          <cell r="B2071">
            <v>0</v>
          </cell>
          <cell r="J2071" t="str">
            <v>Rupees Nil</v>
          </cell>
        </row>
        <row r="2072">
          <cell r="A2072" t="str">
            <v>/0</v>
          </cell>
          <cell r="B2072">
            <v>0</v>
          </cell>
          <cell r="J2072" t="str">
            <v>Rupees Nil</v>
          </cell>
        </row>
        <row r="2073">
          <cell r="A2073" t="str">
            <v>/0</v>
          </cell>
          <cell r="B2073">
            <v>0</v>
          </cell>
          <cell r="J2073" t="str">
            <v>Rupees Nil</v>
          </cell>
        </row>
        <row r="2074">
          <cell r="A2074" t="str">
            <v>/0</v>
          </cell>
          <cell r="B2074">
            <v>0</v>
          </cell>
          <cell r="J2074" t="str">
            <v>Rupees Nil</v>
          </cell>
        </row>
        <row r="2075">
          <cell r="A2075" t="str">
            <v>/0</v>
          </cell>
          <cell r="B2075">
            <v>0</v>
          </cell>
          <cell r="J2075" t="str">
            <v>Rupees Nil</v>
          </cell>
        </row>
        <row r="2076">
          <cell r="A2076" t="str">
            <v>/0</v>
          </cell>
          <cell r="B2076">
            <v>0</v>
          </cell>
          <cell r="J2076" t="str">
            <v>Rupees Nil</v>
          </cell>
        </row>
        <row r="2077">
          <cell r="A2077" t="str">
            <v>/0</v>
          </cell>
          <cell r="B2077">
            <v>0</v>
          </cell>
          <cell r="J2077" t="str">
            <v>Rupees Nil</v>
          </cell>
        </row>
        <row r="2078">
          <cell r="A2078" t="str">
            <v>/0</v>
          </cell>
          <cell r="B2078">
            <v>0</v>
          </cell>
          <cell r="J2078" t="str">
            <v>Rupees Nil</v>
          </cell>
        </row>
        <row r="2079">
          <cell r="A2079" t="str">
            <v>/0</v>
          </cell>
          <cell r="B2079">
            <v>0</v>
          </cell>
          <cell r="J2079" t="str">
            <v>Rupees Nil</v>
          </cell>
        </row>
        <row r="2080">
          <cell r="A2080" t="str">
            <v>/0</v>
          </cell>
          <cell r="B2080">
            <v>0</v>
          </cell>
          <cell r="J2080" t="str">
            <v>Rupees Nil</v>
          </cell>
        </row>
        <row r="2081">
          <cell r="A2081" t="str">
            <v>/0</v>
          </cell>
          <cell r="B2081">
            <v>0</v>
          </cell>
          <cell r="J2081" t="str">
            <v>Rupees Nil</v>
          </cell>
        </row>
        <row r="2082">
          <cell r="A2082" t="str">
            <v>/0</v>
          </cell>
          <cell r="B2082">
            <v>0</v>
          </cell>
          <cell r="J2082" t="str">
            <v>Rupees Nil</v>
          </cell>
        </row>
        <row r="2083">
          <cell r="A2083" t="str">
            <v>/0</v>
          </cell>
          <cell r="B2083">
            <v>0</v>
          </cell>
          <cell r="J2083" t="str">
            <v>Rupees Nil</v>
          </cell>
        </row>
        <row r="2084">
          <cell r="A2084" t="str">
            <v>/0</v>
          </cell>
          <cell r="B2084">
            <v>0</v>
          </cell>
          <cell r="J2084" t="str">
            <v>Rupees Nil</v>
          </cell>
        </row>
        <row r="2085">
          <cell r="A2085" t="str">
            <v>/0</v>
          </cell>
          <cell r="B2085">
            <v>0</v>
          </cell>
          <cell r="J2085" t="str">
            <v>Rupees Nil</v>
          </cell>
        </row>
        <row r="2086">
          <cell r="A2086" t="str">
            <v>/0</v>
          </cell>
          <cell r="B2086">
            <v>0</v>
          </cell>
          <cell r="J2086" t="str">
            <v>Rupees Nil</v>
          </cell>
        </row>
        <row r="2087">
          <cell r="A2087" t="str">
            <v>/0</v>
          </cell>
          <cell r="B2087">
            <v>0</v>
          </cell>
          <cell r="J2087" t="str">
            <v>Rupees Nil</v>
          </cell>
        </row>
        <row r="2088">
          <cell r="A2088" t="str">
            <v>/0</v>
          </cell>
          <cell r="B2088">
            <v>0</v>
          </cell>
          <cell r="J2088" t="str">
            <v>Rupees Nil</v>
          </cell>
        </row>
        <row r="2089">
          <cell r="A2089" t="str">
            <v>/0</v>
          </cell>
          <cell r="B2089">
            <v>0</v>
          </cell>
          <cell r="J2089" t="str">
            <v>Rupees Nil</v>
          </cell>
        </row>
        <row r="2090">
          <cell r="A2090" t="str">
            <v>/0</v>
          </cell>
          <cell r="B2090">
            <v>0</v>
          </cell>
          <cell r="J2090" t="str">
            <v>Rupees Nil</v>
          </cell>
        </row>
        <row r="2091">
          <cell r="A2091" t="str">
            <v>/0</v>
          </cell>
          <cell r="B2091">
            <v>0</v>
          </cell>
          <cell r="J2091" t="str">
            <v>Rupees Nil</v>
          </cell>
        </row>
        <row r="2092">
          <cell r="A2092" t="str">
            <v>/0</v>
          </cell>
          <cell r="B2092">
            <v>0</v>
          </cell>
          <cell r="J2092" t="str">
            <v>Rupees Nil</v>
          </cell>
        </row>
        <row r="2093">
          <cell r="A2093" t="str">
            <v>/0</v>
          </cell>
          <cell r="B2093">
            <v>0</v>
          </cell>
          <cell r="J2093" t="str">
            <v>Rupees Nil</v>
          </cell>
        </row>
        <row r="2094">
          <cell r="A2094" t="str">
            <v>/0</v>
          </cell>
          <cell r="B2094">
            <v>0</v>
          </cell>
          <cell r="J2094" t="str">
            <v>Rupees Nil</v>
          </cell>
        </row>
        <row r="2095">
          <cell r="A2095" t="str">
            <v>/0</v>
          </cell>
          <cell r="B2095">
            <v>0</v>
          </cell>
          <cell r="J2095" t="str">
            <v>Rupees Nil</v>
          </cell>
        </row>
        <row r="2096">
          <cell r="A2096" t="str">
            <v>/0</v>
          </cell>
          <cell r="B2096">
            <v>0</v>
          </cell>
          <cell r="J2096" t="str">
            <v>Rupees Nil</v>
          </cell>
        </row>
        <row r="2097">
          <cell r="A2097" t="str">
            <v>/0</v>
          </cell>
          <cell r="B2097">
            <v>0</v>
          </cell>
          <cell r="J2097" t="str">
            <v>Rupees Nil</v>
          </cell>
        </row>
        <row r="2098">
          <cell r="A2098" t="str">
            <v>/0</v>
          </cell>
          <cell r="B2098">
            <v>0</v>
          </cell>
          <cell r="J2098" t="str">
            <v>Rupees Nil</v>
          </cell>
        </row>
        <row r="2099">
          <cell r="A2099" t="str">
            <v>/0</v>
          </cell>
          <cell r="B2099">
            <v>0</v>
          </cell>
          <cell r="J2099" t="str">
            <v>Rupees Nil</v>
          </cell>
        </row>
        <row r="2100">
          <cell r="A2100" t="str">
            <v>/0</v>
          </cell>
          <cell r="B2100">
            <v>0</v>
          </cell>
          <cell r="J2100" t="str">
            <v>Rupees Nil</v>
          </cell>
        </row>
        <row r="2101">
          <cell r="A2101" t="str">
            <v>/0</v>
          </cell>
          <cell r="B2101">
            <v>0</v>
          </cell>
          <cell r="J2101" t="str">
            <v>Rupees Nil</v>
          </cell>
        </row>
        <row r="2102">
          <cell r="A2102" t="str">
            <v>/0</v>
          </cell>
          <cell r="B2102">
            <v>0</v>
          </cell>
          <cell r="J2102" t="str">
            <v>Rupees Nil</v>
          </cell>
        </row>
        <row r="2103">
          <cell r="A2103" t="str">
            <v>/0</v>
          </cell>
          <cell r="B2103">
            <v>0</v>
          </cell>
          <cell r="J2103" t="str">
            <v>Rupees Nil</v>
          </cell>
        </row>
        <row r="2104">
          <cell r="A2104" t="str">
            <v>/0</v>
          </cell>
          <cell r="B2104">
            <v>0</v>
          </cell>
          <cell r="J2104" t="str">
            <v>Rupees Nil</v>
          </cell>
        </row>
        <row r="2105">
          <cell r="A2105" t="str">
            <v>/0</v>
          </cell>
          <cell r="B2105">
            <v>0</v>
          </cell>
          <cell r="J2105" t="str">
            <v>Rupees Nil</v>
          </cell>
        </row>
        <row r="2106">
          <cell r="A2106" t="str">
            <v>/0</v>
          </cell>
          <cell r="B2106">
            <v>0</v>
          </cell>
          <cell r="J2106" t="str">
            <v>Rupees Nil</v>
          </cell>
        </row>
        <row r="2107">
          <cell r="A2107" t="str">
            <v>/0</v>
          </cell>
          <cell r="B2107">
            <v>0</v>
          </cell>
          <cell r="J2107" t="str">
            <v>Rupees Nil</v>
          </cell>
        </row>
        <row r="2108">
          <cell r="A2108" t="str">
            <v>/0</v>
          </cell>
          <cell r="B2108">
            <v>0</v>
          </cell>
          <cell r="J2108" t="str">
            <v>Rupees Nil</v>
          </cell>
        </row>
        <row r="2109">
          <cell r="A2109" t="str">
            <v>/0</v>
          </cell>
          <cell r="B2109">
            <v>0</v>
          </cell>
          <cell r="J2109" t="str">
            <v>Rupees Nil</v>
          </cell>
        </row>
        <row r="2110">
          <cell r="A2110" t="str">
            <v>/0</v>
          </cell>
          <cell r="B2110">
            <v>0</v>
          </cell>
          <cell r="J2110" t="str">
            <v>Rupees Nil</v>
          </cell>
        </row>
        <row r="2111">
          <cell r="A2111" t="str">
            <v>/0</v>
          </cell>
          <cell r="B2111">
            <v>0</v>
          </cell>
          <cell r="J2111" t="str">
            <v>Rupees Nil</v>
          </cell>
        </row>
        <row r="2112">
          <cell r="A2112" t="str">
            <v>/0</v>
          </cell>
          <cell r="B2112">
            <v>0</v>
          </cell>
          <cell r="J2112" t="str">
            <v>Rupees Nil</v>
          </cell>
        </row>
        <row r="2113">
          <cell r="A2113" t="str">
            <v>/0</v>
          </cell>
          <cell r="B2113">
            <v>0</v>
          </cell>
          <cell r="J2113" t="str">
            <v>Rupees Nil</v>
          </cell>
        </row>
        <row r="2114">
          <cell r="A2114" t="str">
            <v>/0</v>
          </cell>
          <cell r="B2114">
            <v>0</v>
          </cell>
          <cell r="J2114" t="str">
            <v>Rupees Nil</v>
          </cell>
        </row>
        <row r="2115">
          <cell r="A2115" t="str">
            <v>/0</v>
          </cell>
          <cell r="B2115">
            <v>0</v>
          </cell>
          <cell r="J2115" t="str">
            <v>Rupees Nil</v>
          </cell>
        </row>
        <row r="2116">
          <cell r="A2116" t="str">
            <v>/0</v>
          </cell>
          <cell r="B2116">
            <v>0</v>
          </cell>
          <cell r="J2116" t="str">
            <v>Rupees Nil</v>
          </cell>
        </row>
        <row r="2117">
          <cell r="A2117" t="str">
            <v>/0</v>
          </cell>
          <cell r="B2117">
            <v>0</v>
          </cell>
          <cell r="J2117" t="str">
            <v>Rupees Nil</v>
          </cell>
        </row>
        <row r="2118">
          <cell r="A2118" t="str">
            <v>/0</v>
          </cell>
          <cell r="B2118">
            <v>0</v>
          </cell>
          <cell r="J2118" t="str">
            <v>Rupees Nil</v>
          </cell>
        </row>
        <row r="2119">
          <cell r="A2119" t="str">
            <v>/0</v>
          </cell>
          <cell r="B2119">
            <v>0</v>
          </cell>
          <cell r="J2119" t="str">
            <v>Rupees Nil</v>
          </cell>
        </row>
        <row r="2120">
          <cell r="A2120" t="str">
            <v>/0</v>
          </cell>
          <cell r="B2120">
            <v>0</v>
          </cell>
          <cell r="J2120" t="str">
            <v>Rupees Nil</v>
          </cell>
        </row>
        <row r="2121">
          <cell r="A2121" t="str">
            <v>/0</v>
          </cell>
          <cell r="B2121">
            <v>0</v>
          </cell>
          <cell r="J2121" t="str">
            <v>Rupees Nil</v>
          </cell>
        </row>
        <row r="2122">
          <cell r="A2122" t="str">
            <v>/0</v>
          </cell>
          <cell r="B2122">
            <v>0</v>
          </cell>
          <cell r="J2122" t="str">
            <v>Rupees Nil</v>
          </cell>
        </row>
        <row r="2123">
          <cell r="A2123" t="str">
            <v>/0</v>
          </cell>
          <cell r="B2123">
            <v>0</v>
          </cell>
          <cell r="J2123" t="str">
            <v>Rupees Nil</v>
          </cell>
        </row>
        <row r="2124">
          <cell r="A2124" t="str">
            <v>/0</v>
          </cell>
          <cell r="B2124">
            <v>0</v>
          </cell>
          <cell r="J2124" t="str">
            <v>Rupees Nil</v>
          </cell>
        </row>
        <row r="2125">
          <cell r="A2125" t="str">
            <v>/0</v>
          </cell>
          <cell r="B2125">
            <v>0</v>
          </cell>
          <cell r="J2125" t="str">
            <v>Rupees Nil</v>
          </cell>
        </row>
        <row r="2126">
          <cell r="A2126" t="str">
            <v>/0</v>
          </cell>
          <cell r="B2126">
            <v>0</v>
          </cell>
          <cell r="J2126" t="str">
            <v>Rupees Nil</v>
          </cell>
        </row>
        <row r="2127">
          <cell r="A2127" t="str">
            <v>/0</v>
          </cell>
          <cell r="B2127">
            <v>0</v>
          </cell>
          <cell r="J2127" t="str">
            <v>Rupees Nil</v>
          </cell>
        </row>
        <row r="2128">
          <cell r="A2128" t="str">
            <v>/0</v>
          </cell>
          <cell r="B2128">
            <v>0</v>
          </cell>
          <cell r="J2128" t="str">
            <v>Rupees Nil</v>
          </cell>
        </row>
        <row r="2129">
          <cell r="A2129" t="str">
            <v>/0</v>
          </cell>
          <cell r="B2129">
            <v>0</v>
          </cell>
          <cell r="J2129" t="str">
            <v>Rupees Nil</v>
          </cell>
        </row>
        <row r="2130">
          <cell r="A2130" t="str">
            <v>/0</v>
          </cell>
          <cell r="B2130">
            <v>0</v>
          </cell>
          <cell r="J2130" t="str">
            <v>Rupees Nil</v>
          </cell>
        </row>
        <row r="2131">
          <cell r="A2131" t="str">
            <v>/0</v>
          </cell>
          <cell r="B2131">
            <v>0</v>
          </cell>
          <cell r="J2131" t="str">
            <v>Rupees Nil</v>
          </cell>
        </row>
        <row r="2132">
          <cell r="A2132" t="str">
            <v>/0</v>
          </cell>
          <cell r="B2132">
            <v>0</v>
          </cell>
          <cell r="J2132" t="str">
            <v>Rupees Nil</v>
          </cell>
        </row>
        <row r="2133">
          <cell r="A2133" t="str">
            <v>/0</v>
          </cell>
          <cell r="B2133">
            <v>0</v>
          </cell>
          <cell r="J2133" t="str">
            <v>Rupees Nil</v>
          </cell>
        </row>
        <row r="2134">
          <cell r="A2134" t="str">
            <v>/0</v>
          </cell>
          <cell r="B2134">
            <v>0</v>
          </cell>
          <cell r="J2134" t="str">
            <v>Rupees Nil</v>
          </cell>
        </row>
        <row r="2135">
          <cell r="A2135" t="str">
            <v>/0</v>
          </cell>
          <cell r="B2135">
            <v>0</v>
          </cell>
          <cell r="J2135" t="str">
            <v>Rupees Nil</v>
          </cell>
        </row>
        <row r="2136">
          <cell r="A2136" t="str">
            <v>/0</v>
          </cell>
          <cell r="B2136">
            <v>0</v>
          </cell>
          <cell r="J2136" t="str">
            <v>Rupees Nil</v>
          </cell>
        </row>
        <row r="2137">
          <cell r="A2137" t="str">
            <v>/0</v>
          </cell>
          <cell r="B2137">
            <v>0</v>
          </cell>
          <cell r="J2137" t="str">
            <v>Rupees Nil</v>
          </cell>
        </row>
        <row r="2138">
          <cell r="A2138" t="str">
            <v>/0</v>
          </cell>
          <cell r="B2138">
            <v>0</v>
          </cell>
          <cell r="J2138" t="str">
            <v>Rupees Nil</v>
          </cell>
        </row>
        <row r="2139">
          <cell r="A2139" t="str">
            <v>/0</v>
          </cell>
          <cell r="B2139">
            <v>0</v>
          </cell>
          <cell r="J2139" t="str">
            <v>Rupees Nil</v>
          </cell>
        </row>
        <row r="2140">
          <cell r="A2140" t="str">
            <v>/0</v>
          </cell>
          <cell r="B2140">
            <v>0</v>
          </cell>
          <cell r="J2140" t="str">
            <v>Rupees Nil</v>
          </cell>
        </row>
        <row r="2141">
          <cell r="A2141" t="str">
            <v>/0</v>
          </cell>
          <cell r="B2141">
            <v>0</v>
          </cell>
          <cell r="J2141" t="str">
            <v>Rupees Nil</v>
          </cell>
        </row>
        <row r="2142">
          <cell r="A2142" t="str">
            <v>/0</v>
          </cell>
          <cell r="B2142">
            <v>0</v>
          </cell>
          <cell r="J2142" t="str">
            <v>Rupees Nil</v>
          </cell>
        </row>
        <row r="2143">
          <cell r="A2143" t="str">
            <v>/0</v>
          </cell>
          <cell r="B2143">
            <v>0</v>
          </cell>
          <cell r="J2143" t="str">
            <v>Rupees Nil</v>
          </cell>
        </row>
        <row r="2144">
          <cell r="A2144" t="str">
            <v>/0</v>
          </cell>
          <cell r="B2144">
            <v>0</v>
          </cell>
          <cell r="J2144" t="str">
            <v>Rupees Nil</v>
          </cell>
        </row>
        <row r="2145">
          <cell r="A2145" t="str">
            <v>/0</v>
          </cell>
          <cell r="B2145">
            <v>0</v>
          </cell>
          <cell r="J2145" t="str">
            <v>Rupees Nil</v>
          </cell>
        </row>
        <row r="2146">
          <cell r="A2146" t="str">
            <v>/0</v>
          </cell>
          <cell r="B2146">
            <v>0</v>
          </cell>
          <cell r="J2146" t="str">
            <v>Rupees Nil</v>
          </cell>
        </row>
        <row r="2147">
          <cell r="A2147" t="str">
            <v>/0</v>
          </cell>
          <cell r="B2147">
            <v>0</v>
          </cell>
          <cell r="J2147" t="str">
            <v>Rupees Nil</v>
          </cell>
        </row>
        <row r="2148">
          <cell r="A2148" t="str">
            <v>/0</v>
          </cell>
          <cell r="B2148">
            <v>0</v>
          </cell>
          <cell r="J2148" t="str">
            <v>Rupees Nil</v>
          </cell>
        </row>
        <row r="2149">
          <cell r="A2149" t="str">
            <v>/0</v>
          </cell>
          <cell r="B2149">
            <v>0</v>
          </cell>
          <cell r="J2149" t="str">
            <v>Rupees Nil</v>
          </cell>
        </row>
        <row r="2150">
          <cell r="A2150" t="str">
            <v>/0</v>
          </cell>
          <cell r="B2150">
            <v>0</v>
          </cell>
          <cell r="J2150" t="str">
            <v>Rupees Nil</v>
          </cell>
        </row>
        <row r="2151">
          <cell r="A2151" t="str">
            <v>/0</v>
          </cell>
          <cell r="B2151">
            <v>0</v>
          </cell>
          <cell r="J2151" t="str">
            <v>Rupees Nil</v>
          </cell>
        </row>
        <row r="2152">
          <cell r="A2152" t="str">
            <v>/0</v>
          </cell>
          <cell r="B2152">
            <v>0</v>
          </cell>
          <cell r="J2152" t="str">
            <v>Rupees Nil</v>
          </cell>
        </row>
        <row r="2153">
          <cell r="A2153" t="str">
            <v>/0</v>
          </cell>
          <cell r="B2153">
            <v>0</v>
          </cell>
          <cell r="J2153" t="str">
            <v>Rupees Nil</v>
          </cell>
        </row>
        <row r="2154">
          <cell r="A2154" t="str">
            <v>/0</v>
          </cell>
          <cell r="B2154">
            <v>0</v>
          </cell>
          <cell r="J2154" t="str">
            <v>Rupees Nil</v>
          </cell>
        </row>
        <row r="2155">
          <cell r="A2155" t="str">
            <v>/0</v>
          </cell>
          <cell r="B2155">
            <v>0</v>
          </cell>
          <cell r="J2155" t="str">
            <v>Rupees Nil</v>
          </cell>
        </row>
        <row r="2156">
          <cell r="A2156" t="str">
            <v>/0</v>
          </cell>
          <cell r="B2156">
            <v>0</v>
          </cell>
          <cell r="J2156" t="str">
            <v>Rupees Nil</v>
          </cell>
        </row>
        <row r="2157">
          <cell r="A2157" t="str">
            <v>/0</v>
          </cell>
          <cell r="B2157">
            <v>0</v>
          </cell>
          <cell r="J2157" t="str">
            <v>Rupees Nil</v>
          </cell>
        </row>
        <row r="2158">
          <cell r="A2158" t="str">
            <v>/0</v>
          </cell>
          <cell r="B2158">
            <v>0</v>
          </cell>
          <cell r="J2158" t="str">
            <v>Rupees Nil</v>
          </cell>
        </row>
        <row r="2159">
          <cell r="A2159" t="str">
            <v>/0</v>
          </cell>
          <cell r="B2159">
            <v>0</v>
          </cell>
          <cell r="J2159" t="str">
            <v>Rupees Nil</v>
          </cell>
        </row>
        <row r="2160">
          <cell r="A2160" t="str">
            <v>/0</v>
          </cell>
          <cell r="B2160">
            <v>0</v>
          </cell>
          <cell r="J2160" t="str">
            <v>Rupees Nil</v>
          </cell>
        </row>
        <row r="2161">
          <cell r="A2161" t="str">
            <v>/0</v>
          </cell>
          <cell r="B2161">
            <v>0</v>
          </cell>
          <cell r="J2161" t="str">
            <v>Rupees Nil</v>
          </cell>
        </row>
        <row r="2162">
          <cell r="A2162" t="str">
            <v>/0</v>
          </cell>
          <cell r="B2162">
            <v>0</v>
          </cell>
          <cell r="J2162" t="str">
            <v>Rupees Nil</v>
          </cell>
        </row>
        <row r="2163">
          <cell r="A2163" t="str">
            <v>/0</v>
          </cell>
          <cell r="B2163">
            <v>0</v>
          </cell>
          <cell r="J2163" t="str">
            <v>Rupees Nil</v>
          </cell>
        </row>
        <row r="2164">
          <cell r="A2164" t="str">
            <v>/0</v>
          </cell>
          <cell r="B2164">
            <v>0</v>
          </cell>
          <cell r="J2164" t="str">
            <v>Rupees Nil</v>
          </cell>
        </row>
        <row r="2165">
          <cell r="A2165" t="str">
            <v>/0</v>
          </cell>
          <cell r="B2165">
            <v>0</v>
          </cell>
          <cell r="J2165" t="str">
            <v>Rupees Nil</v>
          </cell>
        </row>
        <row r="2166">
          <cell r="A2166" t="str">
            <v>/0</v>
          </cell>
          <cell r="B2166">
            <v>0</v>
          </cell>
          <cell r="J2166" t="str">
            <v>Rupees Nil</v>
          </cell>
        </row>
        <row r="2167">
          <cell r="A2167" t="str">
            <v>/0</v>
          </cell>
          <cell r="B2167">
            <v>0</v>
          </cell>
          <cell r="J2167" t="str">
            <v>Rupees Nil</v>
          </cell>
        </row>
        <row r="2168">
          <cell r="A2168" t="str">
            <v>/0</v>
          </cell>
          <cell r="B2168">
            <v>0</v>
          </cell>
          <cell r="J2168" t="str">
            <v>Rupees Nil</v>
          </cell>
        </row>
        <row r="2169">
          <cell r="A2169" t="str">
            <v>/0</v>
          </cell>
          <cell r="B2169">
            <v>0</v>
          </cell>
          <cell r="J2169" t="str">
            <v>Rupees Nil</v>
          </cell>
        </row>
        <row r="2170">
          <cell r="A2170" t="str">
            <v>/0</v>
          </cell>
          <cell r="B2170">
            <v>0</v>
          </cell>
          <cell r="J2170" t="str">
            <v>Rupees Nil</v>
          </cell>
        </row>
        <row r="2171">
          <cell r="A2171" t="str">
            <v>/0</v>
          </cell>
          <cell r="B2171">
            <v>0</v>
          </cell>
          <cell r="J2171" t="str">
            <v>Rupees Nil</v>
          </cell>
        </row>
        <row r="2172">
          <cell r="A2172" t="str">
            <v>/0</v>
          </cell>
          <cell r="B2172">
            <v>0</v>
          </cell>
          <cell r="J2172" t="str">
            <v>Rupees Nil</v>
          </cell>
        </row>
        <row r="2173">
          <cell r="A2173" t="str">
            <v>/0</v>
          </cell>
          <cell r="B2173">
            <v>0</v>
          </cell>
          <cell r="J2173" t="str">
            <v>Rupees Nil</v>
          </cell>
        </row>
        <row r="2174">
          <cell r="A2174" t="str">
            <v>/0</v>
          </cell>
          <cell r="B2174">
            <v>0</v>
          </cell>
          <cell r="J2174" t="str">
            <v>Rupees Nil</v>
          </cell>
        </row>
        <row r="2175">
          <cell r="A2175" t="str">
            <v>/0</v>
          </cell>
          <cell r="B2175">
            <v>0</v>
          </cell>
          <cell r="J2175" t="str">
            <v>Rupees Nil</v>
          </cell>
        </row>
        <row r="2176">
          <cell r="A2176" t="str">
            <v>/0</v>
          </cell>
          <cell r="B2176">
            <v>0</v>
          </cell>
          <cell r="J2176" t="str">
            <v>Rupees Nil</v>
          </cell>
        </row>
        <row r="2177">
          <cell r="A2177" t="str">
            <v>/0</v>
          </cell>
          <cell r="B2177">
            <v>0</v>
          </cell>
          <cell r="J2177" t="str">
            <v>Rupees Nil</v>
          </cell>
        </row>
        <row r="2178">
          <cell r="A2178" t="str">
            <v>/0</v>
          </cell>
          <cell r="B2178">
            <v>0</v>
          </cell>
          <cell r="J2178" t="str">
            <v>Rupees Nil</v>
          </cell>
        </row>
        <row r="2179">
          <cell r="A2179" t="str">
            <v>/0</v>
          </cell>
          <cell r="B2179">
            <v>0</v>
          </cell>
          <cell r="J2179" t="str">
            <v>Rupees Nil</v>
          </cell>
        </row>
        <row r="2180">
          <cell r="A2180" t="str">
            <v>/0</v>
          </cell>
          <cell r="B2180">
            <v>0</v>
          </cell>
          <cell r="J2180" t="str">
            <v>Rupees Nil</v>
          </cell>
        </row>
        <row r="2181">
          <cell r="A2181" t="str">
            <v>/0</v>
          </cell>
          <cell r="B2181">
            <v>0</v>
          </cell>
          <cell r="J2181" t="str">
            <v>Rupees Nil</v>
          </cell>
        </row>
        <row r="2182">
          <cell r="A2182" t="str">
            <v>/0</v>
          </cell>
          <cell r="B2182">
            <v>0</v>
          </cell>
          <cell r="J2182" t="str">
            <v>Rupees Nil</v>
          </cell>
        </row>
        <row r="2183">
          <cell r="A2183" t="str">
            <v>/0</v>
          </cell>
          <cell r="B2183">
            <v>0</v>
          </cell>
          <cell r="J2183" t="str">
            <v>Rupees Nil</v>
          </cell>
        </row>
        <row r="2184">
          <cell r="A2184" t="str">
            <v>/0</v>
          </cell>
          <cell r="B2184">
            <v>0</v>
          </cell>
          <cell r="J2184" t="str">
            <v>Rupees Nil</v>
          </cell>
        </row>
        <row r="2185">
          <cell r="A2185" t="str">
            <v>/0</v>
          </cell>
          <cell r="B2185">
            <v>0</v>
          </cell>
          <cell r="J2185" t="str">
            <v>Rupees Nil</v>
          </cell>
        </row>
        <row r="2186">
          <cell r="A2186" t="str">
            <v>/0</v>
          </cell>
          <cell r="B2186">
            <v>0</v>
          </cell>
          <cell r="J2186" t="str">
            <v>Rupees Nil</v>
          </cell>
        </row>
        <row r="2187">
          <cell r="A2187" t="str">
            <v>/0</v>
          </cell>
          <cell r="B2187">
            <v>0</v>
          </cell>
          <cell r="J2187" t="str">
            <v>Rupees Nil</v>
          </cell>
        </row>
        <row r="2188">
          <cell r="A2188" t="str">
            <v>/0</v>
          </cell>
          <cell r="B2188">
            <v>0</v>
          </cell>
          <cell r="J2188" t="str">
            <v>Rupees Nil</v>
          </cell>
        </row>
        <row r="2189">
          <cell r="A2189" t="str">
            <v>/0</v>
          </cell>
          <cell r="B2189">
            <v>0</v>
          </cell>
          <cell r="J2189" t="str">
            <v>Rupees Nil</v>
          </cell>
        </row>
        <row r="2190">
          <cell r="A2190" t="str">
            <v>/0</v>
          </cell>
          <cell r="B2190">
            <v>0</v>
          </cell>
          <cell r="J2190" t="str">
            <v>Rupees Nil</v>
          </cell>
        </row>
        <row r="2191">
          <cell r="A2191" t="str">
            <v>/0</v>
          </cell>
          <cell r="B2191">
            <v>0</v>
          </cell>
          <cell r="J2191" t="str">
            <v>Rupees Nil</v>
          </cell>
        </row>
        <row r="2192">
          <cell r="A2192" t="str">
            <v>/0</v>
          </cell>
          <cell r="B2192">
            <v>0</v>
          </cell>
          <cell r="J2192" t="str">
            <v>Rupees Nil</v>
          </cell>
        </row>
        <row r="2193">
          <cell r="A2193" t="str">
            <v>/0</v>
          </cell>
          <cell r="B2193">
            <v>0</v>
          </cell>
          <cell r="J2193" t="str">
            <v>Rupees Nil</v>
          </cell>
        </row>
        <row r="2194">
          <cell r="A2194" t="str">
            <v>/0</v>
          </cell>
          <cell r="B2194">
            <v>0</v>
          </cell>
          <cell r="J2194" t="str">
            <v>Rupees Nil</v>
          </cell>
        </row>
        <row r="2195">
          <cell r="A2195" t="str">
            <v>/0</v>
          </cell>
          <cell r="B2195">
            <v>0</v>
          </cell>
          <cell r="J2195" t="str">
            <v>Rupees Nil</v>
          </cell>
        </row>
        <row r="2196">
          <cell r="A2196" t="str">
            <v>/0</v>
          </cell>
          <cell r="B2196">
            <v>0</v>
          </cell>
          <cell r="J2196" t="str">
            <v>Rupees Nil</v>
          </cell>
        </row>
        <row r="2197">
          <cell r="A2197" t="str">
            <v>/0</v>
          </cell>
          <cell r="B2197">
            <v>0</v>
          </cell>
          <cell r="J2197" t="str">
            <v>Rupees Nil</v>
          </cell>
        </row>
        <row r="2198">
          <cell r="A2198" t="str">
            <v>/0</v>
          </cell>
          <cell r="B2198">
            <v>0</v>
          </cell>
          <cell r="J2198" t="str">
            <v>Rupees Nil</v>
          </cell>
        </row>
        <row r="2199">
          <cell r="A2199" t="str">
            <v>/0</v>
          </cell>
          <cell r="B2199">
            <v>0</v>
          </cell>
          <cell r="J2199" t="str">
            <v>Rupees Nil</v>
          </cell>
        </row>
        <row r="2200">
          <cell r="A2200" t="str">
            <v>/0</v>
          </cell>
          <cell r="B2200">
            <v>0</v>
          </cell>
          <cell r="J2200" t="str">
            <v>Rupees Nil</v>
          </cell>
        </row>
        <row r="2201">
          <cell r="A2201" t="str">
            <v>/0</v>
          </cell>
          <cell r="B2201">
            <v>0</v>
          </cell>
          <cell r="J2201" t="str">
            <v>Rupees Nil</v>
          </cell>
        </row>
        <row r="2202">
          <cell r="A2202" t="str">
            <v>/0</v>
          </cell>
          <cell r="B2202">
            <v>0</v>
          </cell>
          <cell r="J2202" t="str">
            <v>Rupees Nil</v>
          </cell>
        </row>
        <row r="2203">
          <cell r="A2203" t="str">
            <v>/0</v>
          </cell>
          <cell r="B2203">
            <v>0</v>
          </cell>
          <cell r="J2203" t="str">
            <v>Rupees Nil</v>
          </cell>
        </row>
        <row r="2204">
          <cell r="A2204" t="str">
            <v>/0</v>
          </cell>
          <cell r="B2204">
            <v>0</v>
          </cell>
          <cell r="J2204" t="str">
            <v>Rupees Nil</v>
          </cell>
        </row>
        <row r="2205">
          <cell r="A2205" t="str">
            <v>/0</v>
          </cell>
          <cell r="B2205">
            <v>0</v>
          </cell>
          <cell r="J2205" t="str">
            <v>Rupees Nil</v>
          </cell>
        </row>
        <row r="2206">
          <cell r="A2206" t="str">
            <v>/0</v>
          </cell>
          <cell r="B2206">
            <v>0</v>
          </cell>
          <cell r="J2206" t="str">
            <v>Rupees Nil</v>
          </cell>
        </row>
        <row r="2207">
          <cell r="A2207" t="str">
            <v>/0</v>
          </cell>
          <cell r="B2207">
            <v>0</v>
          </cell>
          <cell r="J2207" t="str">
            <v>Rupees Nil</v>
          </cell>
        </row>
        <row r="2208">
          <cell r="A2208" t="str">
            <v>/0</v>
          </cell>
          <cell r="B2208">
            <v>0</v>
          </cell>
          <cell r="J2208" t="str">
            <v>Rupees Nil</v>
          </cell>
        </row>
        <row r="2209">
          <cell r="A2209" t="str">
            <v>/0</v>
          </cell>
          <cell r="B2209">
            <v>0</v>
          </cell>
          <cell r="J2209" t="str">
            <v>Rupees Nil</v>
          </cell>
        </row>
        <row r="2210">
          <cell r="A2210" t="str">
            <v>/0</v>
          </cell>
          <cell r="B2210">
            <v>0</v>
          </cell>
          <cell r="J2210" t="str">
            <v>Rupees Nil</v>
          </cell>
        </row>
        <row r="2211">
          <cell r="A2211" t="str">
            <v>/0</v>
          </cell>
          <cell r="B2211">
            <v>0</v>
          </cell>
          <cell r="J2211" t="str">
            <v>Rupees Nil</v>
          </cell>
        </row>
        <row r="2212">
          <cell r="A2212" t="str">
            <v>/0</v>
          </cell>
          <cell r="B2212">
            <v>0</v>
          </cell>
          <cell r="J2212" t="str">
            <v>Rupees Nil</v>
          </cell>
        </row>
        <row r="2213">
          <cell r="A2213" t="str">
            <v>/0</v>
          </cell>
          <cell r="B2213">
            <v>0</v>
          </cell>
          <cell r="J2213" t="str">
            <v>Rupees Nil</v>
          </cell>
        </row>
        <row r="2214">
          <cell r="A2214" t="str">
            <v>/0</v>
          </cell>
          <cell r="B2214">
            <v>0</v>
          </cell>
          <cell r="J2214" t="str">
            <v>Rupees Nil</v>
          </cell>
        </row>
        <row r="2215">
          <cell r="A2215" t="str">
            <v>/0</v>
          </cell>
          <cell r="B2215">
            <v>0</v>
          </cell>
          <cell r="J2215" t="str">
            <v>Rupees Nil</v>
          </cell>
        </row>
        <row r="2216">
          <cell r="A2216" t="str">
            <v>/0</v>
          </cell>
          <cell r="B2216">
            <v>0</v>
          </cell>
          <cell r="J2216" t="str">
            <v>Rupees Nil</v>
          </cell>
        </row>
        <row r="2217">
          <cell r="A2217" t="str">
            <v>/0</v>
          </cell>
          <cell r="B2217">
            <v>0</v>
          </cell>
          <cell r="J2217" t="str">
            <v>Rupees Nil</v>
          </cell>
        </row>
        <row r="2218">
          <cell r="A2218" t="str">
            <v>/0</v>
          </cell>
          <cell r="B2218">
            <v>0</v>
          </cell>
          <cell r="J2218" t="str">
            <v>Rupees Nil</v>
          </cell>
        </row>
        <row r="2219">
          <cell r="A2219" t="str">
            <v>/0</v>
          </cell>
          <cell r="B2219">
            <v>0</v>
          </cell>
          <cell r="J2219" t="str">
            <v>Rupees Nil</v>
          </cell>
        </row>
        <row r="2220">
          <cell r="A2220" t="str">
            <v>/0</v>
          </cell>
          <cell r="B2220">
            <v>0</v>
          </cell>
          <cell r="J2220" t="str">
            <v>Rupees Nil</v>
          </cell>
        </row>
        <row r="2221">
          <cell r="A2221" t="str">
            <v>/0</v>
          </cell>
          <cell r="B2221">
            <v>0</v>
          </cell>
          <cell r="J2221" t="str">
            <v>Rupees Nil</v>
          </cell>
        </row>
        <row r="2222">
          <cell r="A2222" t="str">
            <v>/0</v>
          </cell>
          <cell r="B2222">
            <v>0</v>
          </cell>
          <cell r="J2222" t="str">
            <v>Rupees Nil</v>
          </cell>
        </row>
        <row r="2223">
          <cell r="A2223" t="str">
            <v>/0</v>
          </cell>
          <cell r="B2223">
            <v>0</v>
          </cell>
          <cell r="J2223" t="str">
            <v>Rupees Nil</v>
          </cell>
        </row>
        <row r="2224">
          <cell r="A2224" t="str">
            <v>/0</v>
          </cell>
          <cell r="B2224">
            <v>0</v>
          </cell>
          <cell r="J2224" t="str">
            <v>Rupees Nil</v>
          </cell>
        </row>
        <row r="2225">
          <cell r="A2225" t="str">
            <v>/0</v>
          </cell>
          <cell r="B2225">
            <v>0</v>
          </cell>
          <cell r="J2225" t="str">
            <v>Rupees Nil</v>
          </cell>
        </row>
        <row r="2226">
          <cell r="A2226" t="str">
            <v>/0</v>
          </cell>
          <cell r="B2226">
            <v>0</v>
          </cell>
          <cell r="J2226" t="str">
            <v>Rupees Nil</v>
          </cell>
        </row>
        <row r="2227">
          <cell r="A2227" t="str">
            <v>/0</v>
          </cell>
          <cell r="B2227">
            <v>0</v>
          </cell>
          <cell r="J2227" t="str">
            <v>Rupees Nil</v>
          </cell>
        </row>
        <row r="2228">
          <cell r="A2228" t="str">
            <v>/0</v>
          </cell>
          <cell r="B2228">
            <v>0</v>
          </cell>
          <cell r="J2228" t="str">
            <v>Rupees Nil</v>
          </cell>
        </row>
        <row r="2229">
          <cell r="A2229" t="str">
            <v>/0</v>
          </cell>
          <cell r="B2229">
            <v>0</v>
          </cell>
          <cell r="J2229" t="str">
            <v>Rupees Nil</v>
          </cell>
        </row>
        <row r="2230">
          <cell r="A2230" t="str">
            <v>/0</v>
          </cell>
          <cell r="B2230">
            <v>0</v>
          </cell>
          <cell r="J2230" t="str">
            <v>Rupees Nil</v>
          </cell>
        </row>
        <row r="2231">
          <cell r="A2231" t="str">
            <v>/0</v>
          </cell>
          <cell r="B2231">
            <v>0</v>
          </cell>
          <cell r="J2231" t="str">
            <v>Rupees Nil</v>
          </cell>
        </row>
        <row r="2232">
          <cell r="A2232" t="str">
            <v>/0</v>
          </cell>
          <cell r="B2232">
            <v>0</v>
          </cell>
          <cell r="J2232" t="str">
            <v>Rupees Nil</v>
          </cell>
        </row>
        <row r="2233">
          <cell r="A2233" t="str">
            <v>/0</v>
          </cell>
          <cell r="B2233">
            <v>0</v>
          </cell>
          <cell r="J2233" t="str">
            <v>Rupees Nil</v>
          </cell>
        </row>
        <row r="2234">
          <cell r="A2234" t="str">
            <v>/0</v>
          </cell>
          <cell r="B2234">
            <v>0</v>
          </cell>
          <cell r="J2234" t="str">
            <v>Rupees Nil</v>
          </cell>
        </row>
        <row r="2235">
          <cell r="A2235" t="str">
            <v>/0</v>
          </cell>
          <cell r="B2235">
            <v>0</v>
          </cell>
          <cell r="J2235" t="str">
            <v>Rupees Nil</v>
          </cell>
        </row>
        <row r="2236">
          <cell r="A2236" t="str">
            <v>/0</v>
          </cell>
          <cell r="B2236">
            <v>0</v>
          </cell>
          <cell r="J2236" t="str">
            <v>Rupees Nil</v>
          </cell>
        </row>
        <row r="2237">
          <cell r="A2237" t="str">
            <v>/0</v>
          </cell>
          <cell r="B2237">
            <v>0</v>
          </cell>
          <cell r="J2237" t="str">
            <v>Rupees Nil</v>
          </cell>
        </row>
        <row r="2238">
          <cell r="A2238" t="str">
            <v>/0</v>
          </cell>
          <cell r="B2238">
            <v>0</v>
          </cell>
          <cell r="J2238" t="str">
            <v>Rupees Nil</v>
          </cell>
        </row>
        <row r="2239">
          <cell r="A2239" t="str">
            <v>/0</v>
          </cell>
          <cell r="B2239">
            <v>0</v>
          </cell>
          <cell r="J2239" t="str">
            <v>Rupees Nil</v>
          </cell>
        </row>
        <row r="2240">
          <cell r="A2240" t="str">
            <v>/0</v>
          </cell>
          <cell r="B2240">
            <v>0</v>
          </cell>
          <cell r="J2240" t="str">
            <v>Rupees Nil</v>
          </cell>
        </row>
        <row r="2241">
          <cell r="A2241" t="str">
            <v>/0</v>
          </cell>
          <cell r="B2241">
            <v>0</v>
          </cell>
          <cell r="J2241" t="str">
            <v>Rupees Nil</v>
          </cell>
        </row>
        <row r="2242">
          <cell r="A2242" t="str">
            <v>/0</v>
          </cell>
          <cell r="B2242">
            <v>0</v>
          </cell>
          <cell r="J2242" t="str">
            <v>Rupees Nil</v>
          </cell>
        </row>
        <row r="2243">
          <cell r="A2243" t="str">
            <v>/0</v>
          </cell>
          <cell r="B2243">
            <v>0</v>
          </cell>
          <cell r="J2243" t="str">
            <v>Rupees Nil</v>
          </cell>
        </row>
        <row r="2244">
          <cell r="A2244" t="str">
            <v>/0</v>
          </cell>
          <cell r="B2244">
            <v>0</v>
          </cell>
          <cell r="J2244" t="str">
            <v>Rupees Nil</v>
          </cell>
        </row>
        <row r="2245">
          <cell r="A2245" t="str">
            <v>/0</v>
          </cell>
          <cell r="B2245">
            <v>0</v>
          </cell>
          <cell r="J2245" t="str">
            <v>Rupees Nil</v>
          </cell>
        </row>
        <row r="2246">
          <cell r="A2246" t="str">
            <v>/0</v>
          </cell>
          <cell r="B2246">
            <v>0</v>
          </cell>
          <cell r="J2246" t="str">
            <v>Rupees Nil</v>
          </cell>
        </row>
        <row r="2247">
          <cell r="A2247" t="str">
            <v>/0</v>
          </cell>
          <cell r="B2247">
            <v>0</v>
          </cell>
          <cell r="J2247" t="str">
            <v>Rupees Nil</v>
          </cell>
        </row>
        <row r="2248">
          <cell r="A2248" t="str">
            <v>/0</v>
          </cell>
          <cell r="B2248">
            <v>0</v>
          </cell>
          <cell r="J2248" t="str">
            <v>Rupees Nil</v>
          </cell>
        </row>
        <row r="2249">
          <cell r="A2249" t="str">
            <v>/0</v>
          </cell>
          <cell r="B2249">
            <v>0</v>
          </cell>
          <cell r="J2249" t="str">
            <v>Rupees Nil</v>
          </cell>
        </row>
        <row r="2250">
          <cell r="A2250" t="str">
            <v>/0</v>
          </cell>
          <cell r="B2250">
            <v>0</v>
          </cell>
          <cell r="J2250" t="str">
            <v>Rupees Nil</v>
          </cell>
        </row>
        <row r="2251">
          <cell r="A2251" t="str">
            <v>/0</v>
          </cell>
          <cell r="B2251">
            <v>0</v>
          </cell>
          <cell r="J2251" t="str">
            <v>Rupees Nil</v>
          </cell>
        </row>
        <row r="2252">
          <cell r="A2252" t="str">
            <v>/0</v>
          </cell>
          <cell r="B2252">
            <v>0</v>
          </cell>
          <cell r="J2252" t="str">
            <v>Rupees Nil</v>
          </cell>
        </row>
        <row r="2253">
          <cell r="A2253" t="str">
            <v>/0</v>
          </cell>
          <cell r="B2253">
            <v>0</v>
          </cell>
          <cell r="J2253" t="str">
            <v>Rupees Nil</v>
          </cell>
        </row>
        <row r="2254">
          <cell r="A2254" t="str">
            <v>/0</v>
          </cell>
          <cell r="B2254">
            <v>0</v>
          </cell>
          <cell r="J2254" t="str">
            <v>Rupees Nil</v>
          </cell>
        </row>
        <row r="2255">
          <cell r="A2255" t="str">
            <v>/0</v>
          </cell>
          <cell r="B2255">
            <v>0</v>
          </cell>
          <cell r="J2255" t="str">
            <v>Rupees Nil</v>
          </cell>
        </row>
        <row r="2256">
          <cell r="A2256" t="str">
            <v>/0</v>
          </cell>
          <cell r="B2256">
            <v>0</v>
          </cell>
          <cell r="J2256" t="str">
            <v>Rupees Nil</v>
          </cell>
        </row>
        <row r="2257">
          <cell r="A2257" t="str">
            <v>/0</v>
          </cell>
          <cell r="B2257">
            <v>0</v>
          </cell>
          <cell r="J2257" t="str">
            <v>Rupees Nil</v>
          </cell>
        </row>
        <row r="2258">
          <cell r="A2258" t="str">
            <v>/0</v>
          </cell>
          <cell r="B2258">
            <v>0</v>
          </cell>
          <cell r="J2258" t="str">
            <v>Rupees Nil</v>
          </cell>
        </row>
        <row r="2259">
          <cell r="A2259" t="str">
            <v>/0</v>
          </cell>
          <cell r="B2259">
            <v>0</v>
          </cell>
          <cell r="J2259" t="str">
            <v>Rupees Nil</v>
          </cell>
        </row>
        <row r="2260">
          <cell r="A2260" t="str">
            <v>/0</v>
          </cell>
          <cell r="B2260">
            <v>0</v>
          </cell>
          <cell r="J2260" t="str">
            <v>Rupees Nil</v>
          </cell>
        </row>
        <row r="2261">
          <cell r="A2261" t="str">
            <v>/0</v>
          </cell>
          <cell r="B2261">
            <v>0</v>
          </cell>
          <cell r="J2261" t="str">
            <v>Rupees Nil</v>
          </cell>
        </row>
        <row r="2262">
          <cell r="A2262" t="str">
            <v>/0</v>
          </cell>
          <cell r="B2262">
            <v>0</v>
          </cell>
          <cell r="J2262" t="str">
            <v>Rupees Nil</v>
          </cell>
        </row>
        <row r="2263">
          <cell r="A2263" t="str">
            <v>/0</v>
          </cell>
          <cell r="B2263">
            <v>0</v>
          </cell>
          <cell r="J2263" t="str">
            <v>Rupees Nil</v>
          </cell>
        </row>
        <row r="2264">
          <cell r="A2264" t="str">
            <v>/0</v>
          </cell>
          <cell r="B2264">
            <v>0</v>
          </cell>
          <cell r="J2264" t="str">
            <v>Rupees Nil</v>
          </cell>
        </row>
        <row r="2265">
          <cell r="A2265" t="str">
            <v>/0</v>
          </cell>
          <cell r="B2265">
            <v>0</v>
          </cell>
          <cell r="J2265" t="str">
            <v>Rupees Nil</v>
          </cell>
        </row>
        <row r="2266">
          <cell r="A2266" t="str">
            <v>/0</v>
          </cell>
          <cell r="B2266">
            <v>0</v>
          </cell>
          <cell r="J2266" t="str">
            <v>Rupees Nil</v>
          </cell>
        </row>
        <row r="2267">
          <cell r="A2267" t="str">
            <v>/0</v>
          </cell>
          <cell r="B2267">
            <v>0</v>
          </cell>
          <cell r="J2267" t="str">
            <v>Rupees Nil</v>
          </cell>
        </row>
        <row r="2268">
          <cell r="A2268" t="str">
            <v>/0</v>
          </cell>
          <cell r="B2268">
            <v>0</v>
          </cell>
          <cell r="J2268" t="str">
            <v>Rupees Nil</v>
          </cell>
        </row>
        <row r="2269">
          <cell r="A2269" t="str">
            <v>/0</v>
          </cell>
          <cell r="B2269">
            <v>0</v>
          </cell>
          <cell r="J2269" t="str">
            <v>Rupees Nil</v>
          </cell>
        </row>
        <row r="2270">
          <cell r="A2270" t="str">
            <v>/0</v>
          </cell>
          <cell r="B2270">
            <v>0</v>
          </cell>
          <cell r="J2270" t="str">
            <v>Rupees Nil</v>
          </cell>
        </row>
        <row r="2271">
          <cell r="A2271" t="str">
            <v>/0</v>
          </cell>
          <cell r="B2271">
            <v>0</v>
          </cell>
          <cell r="J2271" t="str">
            <v>Rupees Nil</v>
          </cell>
        </row>
        <row r="2272">
          <cell r="A2272" t="str">
            <v>/0</v>
          </cell>
          <cell r="B2272">
            <v>0</v>
          </cell>
          <cell r="J2272" t="str">
            <v>Rupees Nil</v>
          </cell>
        </row>
        <row r="2273">
          <cell r="A2273" t="str">
            <v>/0</v>
          </cell>
          <cell r="B2273">
            <v>0</v>
          </cell>
          <cell r="J2273" t="str">
            <v>Rupees Nil</v>
          </cell>
        </row>
        <row r="2274">
          <cell r="A2274" t="str">
            <v>/0</v>
          </cell>
          <cell r="B2274">
            <v>0</v>
          </cell>
          <cell r="J2274" t="str">
            <v>Rupees Nil</v>
          </cell>
        </row>
        <row r="2275">
          <cell r="A2275" t="str">
            <v>/0</v>
          </cell>
          <cell r="B2275">
            <v>0</v>
          </cell>
          <cell r="J2275" t="str">
            <v>Rupees Nil</v>
          </cell>
        </row>
        <row r="2276">
          <cell r="A2276" t="str">
            <v>/0</v>
          </cell>
          <cell r="B2276">
            <v>0</v>
          </cell>
          <cell r="J2276" t="str">
            <v>Rupees Nil</v>
          </cell>
        </row>
        <row r="2277">
          <cell r="A2277" t="str">
            <v>/0</v>
          </cell>
          <cell r="B2277">
            <v>0</v>
          </cell>
          <cell r="J2277" t="str">
            <v>Rupees Nil</v>
          </cell>
        </row>
        <row r="2278">
          <cell r="A2278" t="str">
            <v>/0</v>
          </cell>
          <cell r="B2278">
            <v>0</v>
          </cell>
          <cell r="J2278" t="str">
            <v>Rupees Nil</v>
          </cell>
        </row>
        <row r="2279">
          <cell r="A2279" t="str">
            <v>/0</v>
          </cell>
          <cell r="B2279">
            <v>0</v>
          </cell>
          <cell r="J2279" t="str">
            <v>Rupees Nil</v>
          </cell>
        </row>
        <row r="2280">
          <cell r="A2280" t="str">
            <v>/0</v>
          </cell>
          <cell r="B2280">
            <v>0</v>
          </cell>
          <cell r="J2280" t="str">
            <v>Rupees Nil</v>
          </cell>
        </row>
        <row r="2281">
          <cell r="A2281" t="str">
            <v>/0</v>
          </cell>
          <cell r="B2281">
            <v>0</v>
          </cell>
          <cell r="J2281" t="str">
            <v>Rupees Nil</v>
          </cell>
        </row>
        <row r="2282">
          <cell r="A2282" t="str">
            <v>/0</v>
          </cell>
          <cell r="B2282">
            <v>0</v>
          </cell>
          <cell r="J2282" t="str">
            <v>Rupees Nil</v>
          </cell>
        </row>
        <row r="2283">
          <cell r="A2283" t="str">
            <v>/0</v>
          </cell>
          <cell r="B2283">
            <v>0</v>
          </cell>
          <cell r="J2283" t="str">
            <v>Rupees Nil</v>
          </cell>
        </row>
        <row r="2284">
          <cell r="A2284" t="str">
            <v>/0</v>
          </cell>
          <cell r="B2284">
            <v>0</v>
          </cell>
          <cell r="J2284" t="str">
            <v>Rupees Nil</v>
          </cell>
        </row>
        <row r="2285">
          <cell r="A2285" t="str">
            <v>/0</v>
          </cell>
          <cell r="B2285">
            <v>0</v>
          </cell>
          <cell r="J2285" t="str">
            <v>Rupees Nil</v>
          </cell>
        </row>
        <row r="2286">
          <cell r="A2286" t="str">
            <v>/0</v>
          </cell>
          <cell r="B2286">
            <v>0</v>
          </cell>
          <cell r="J2286" t="str">
            <v>Rupees Nil</v>
          </cell>
        </row>
        <row r="2287">
          <cell r="A2287" t="str">
            <v>/0</v>
          </cell>
          <cell r="B2287">
            <v>0</v>
          </cell>
          <cell r="J2287" t="str">
            <v>Rupees Nil</v>
          </cell>
        </row>
        <row r="2288">
          <cell r="A2288" t="str">
            <v>/0</v>
          </cell>
          <cell r="B2288">
            <v>0</v>
          </cell>
          <cell r="J2288" t="str">
            <v>Rupees Nil</v>
          </cell>
        </row>
        <row r="2289">
          <cell r="A2289" t="str">
            <v>/0</v>
          </cell>
          <cell r="B2289">
            <v>0</v>
          </cell>
          <cell r="J2289" t="str">
            <v>Rupees Nil</v>
          </cell>
        </row>
        <row r="2290">
          <cell r="A2290" t="str">
            <v>/0</v>
          </cell>
          <cell r="B2290">
            <v>0</v>
          </cell>
          <cell r="J2290" t="str">
            <v>Rupees Nil</v>
          </cell>
        </row>
        <row r="2291">
          <cell r="A2291" t="str">
            <v>/0</v>
          </cell>
          <cell r="B2291">
            <v>0</v>
          </cell>
          <cell r="J2291" t="str">
            <v>Rupees Nil</v>
          </cell>
        </row>
        <row r="2292">
          <cell r="A2292" t="str">
            <v>/0</v>
          </cell>
          <cell r="B2292">
            <v>0</v>
          </cell>
          <cell r="J2292" t="str">
            <v>Rupees Nil</v>
          </cell>
        </row>
        <row r="2293">
          <cell r="A2293" t="str">
            <v>/0</v>
          </cell>
          <cell r="B2293">
            <v>0</v>
          </cell>
          <cell r="J2293" t="str">
            <v>Rupees Nil</v>
          </cell>
        </row>
        <row r="2294">
          <cell r="A2294" t="str">
            <v>/0</v>
          </cell>
          <cell r="B2294">
            <v>0</v>
          </cell>
          <cell r="J2294" t="str">
            <v>Rupees Nil</v>
          </cell>
        </row>
        <row r="2295">
          <cell r="A2295" t="str">
            <v>/0</v>
          </cell>
          <cell r="B2295">
            <v>0</v>
          </cell>
          <cell r="J2295" t="str">
            <v>Rupees Nil</v>
          </cell>
        </row>
        <row r="2296">
          <cell r="A2296" t="str">
            <v>/0</v>
          </cell>
          <cell r="B2296">
            <v>0</v>
          </cell>
          <cell r="J2296" t="str">
            <v>Rupees Nil</v>
          </cell>
        </row>
        <row r="2297">
          <cell r="A2297" t="str">
            <v>/0</v>
          </cell>
          <cell r="B2297">
            <v>0</v>
          </cell>
          <cell r="J2297" t="str">
            <v>Rupees Nil</v>
          </cell>
        </row>
        <row r="2298">
          <cell r="A2298" t="str">
            <v>/0</v>
          </cell>
          <cell r="B2298">
            <v>0</v>
          </cell>
          <cell r="J2298" t="str">
            <v>Rupees Nil</v>
          </cell>
        </row>
        <row r="2299">
          <cell r="A2299" t="str">
            <v>/0</v>
          </cell>
          <cell r="B2299">
            <v>0</v>
          </cell>
          <cell r="J2299" t="str">
            <v>Rupees Nil</v>
          </cell>
        </row>
        <row r="2300">
          <cell r="A2300" t="str">
            <v>/0</v>
          </cell>
          <cell r="B2300">
            <v>0</v>
          </cell>
          <cell r="J2300" t="str">
            <v>Rupees Nil</v>
          </cell>
        </row>
        <row r="2301">
          <cell r="A2301" t="str">
            <v>/0</v>
          </cell>
          <cell r="B2301">
            <v>0</v>
          </cell>
          <cell r="J2301" t="str">
            <v>Rupees Nil</v>
          </cell>
        </row>
        <row r="2302">
          <cell r="A2302" t="str">
            <v>/0</v>
          </cell>
          <cell r="B2302">
            <v>0</v>
          </cell>
          <cell r="J2302" t="str">
            <v>Rupees Nil</v>
          </cell>
        </row>
        <row r="2303">
          <cell r="A2303" t="str">
            <v>/0</v>
          </cell>
          <cell r="B2303">
            <v>0</v>
          </cell>
          <cell r="J2303" t="str">
            <v>Rupees Nil</v>
          </cell>
        </row>
        <row r="2304">
          <cell r="A2304" t="str">
            <v>/0</v>
          </cell>
          <cell r="B2304">
            <v>0</v>
          </cell>
          <cell r="J2304" t="str">
            <v>Rupees Nil</v>
          </cell>
        </row>
        <row r="2305">
          <cell r="A2305" t="str">
            <v>/0</v>
          </cell>
          <cell r="B2305">
            <v>0</v>
          </cell>
          <cell r="J2305" t="str">
            <v>Rupees Nil</v>
          </cell>
        </row>
        <row r="2306">
          <cell r="A2306" t="str">
            <v>/0</v>
          </cell>
          <cell r="B2306">
            <v>0</v>
          </cell>
          <cell r="J2306" t="str">
            <v>Rupees Nil</v>
          </cell>
        </row>
        <row r="2307">
          <cell r="A2307" t="str">
            <v>/0</v>
          </cell>
          <cell r="B2307">
            <v>0</v>
          </cell>
          <cell r="J2307" t="str">
            <v>Rupees Nil</v>
          </cell>
        </row>
        <row r="2308">
          <cell r="A2308" t="str">
            <v>/0</v>
          </cell>
          <cell r="B2308">
            <v>0</v>
          </cell>
          <cell r="J2308" t="str">
            <v>Rupees Nil</v>
          </cell>
        </row>
        <row r="2309">
          <cell r="A2309" t="str">
            <v>/0</v>
          </cell>
          <cell r="B2309">
            <v>0</v>
          </cell>
          <cell r="J2309" t="str">
            <v>Rupees Nil</v>
          </cell>
        </row>
        <row r="2310">
          <cell r="A2310" t="str">
            <v>/0</v>
          </cell>
          <cell r="B2310">
            <v>0</v>
          </cell>
          <cell r="J2310" t="str">
            <v>Rupees Nil</v>
          </cell>
        </row>
        <row r="2311">
          <cell r="A2311" t="str">
            <v>/0</v>
          </cell>
          <cell r="B2311">
            <v>0</v>
          </cell>
          <cell r="J2311" t="str">
            <v>Rupees Nil</v>
          </cell>
        </row>
        <row r="2312">
          <cell r="A2312" t="str">
            <v>/0</v>
          </cell>
          <cell r="B2312">
            <v>0</v>
          </cell>
          <cell r="J2312" t="str">
            <v>Rupees Nil</v>
          </cell>
        </row>
        <row r="2313">
          <cell r="A2313" t="str">
            <v>/0</v>
          </cell>
          <cell r="B2313">
            <v>0</v>
          </cell>
          <cell r="J2313" t="str">
            <v>Rupees Nil</v>
          </cell>
        </row>
        <row r="2314">
          <cell r="A2314" t="str">
            <v>/0</v>
          </cell>
          <cell r="B2314">
            <v>0</v>
          </cell>
          <cell r="J2314" t="str">
            <v>Rupees Nil</v>
          </cell>
        </row>
        <row r="2315">
          <cell r="A2315" t="str">
            <v>/0</v>
          </cell>
          <cell r="B2315">
            <v>0</v>
          </cell>
          <cell r="J2315" t="str">
            <v>Rupees Nil</v>
          </cell>
        </row>
        <row r="2316">
          <cell r="A2316" t="str">
            <v>/0</v>
          </cell>
          <cell r="B2316">
            <v>0</v>
          </cell>
          <cell r="J2316" t="str">
            <v>Rupees Nil</v>
          </cell>
        </row>
        <row r="2317">
          <cell r="A2317" t="str">
            <v>/0</v>
          </cell>
          <cell r="B2317">
            <v>0</v>
          </cell>
          <cell r="J2317" t="str">
            <v>Rupees Nil</v>
          </cell>
        </row>
        <row r="2318">
          <cell r="A2318" t="str">
            <v>/0</v>
          </cell>
          <cell r="B2318">
            <v>0</v>
          </cell>
          <cell r="J2318" t="str">
            <v>Rupees Nil</v>
          </cell>
        </row>
        <row r="2319">
          <cell r="A2319" t="str">
            <v>/0</v>
          </cell>
          <cell r="B2319">
            <v>0</v>
          </cell>
          <cell r="J2319" t="str">
            <v>Rupees Nil</v>
          </cell>
        </row>
        <row r="2320">
          <cell r="A2320" t="str">
            <v>/0</v>
          </cell>
          <cell r="B2320">
            <v>0</v>
          </cell>
          <cell r="J2320" t="str">
            <v>Rupees Nil</v>
          </cell>
        </row>
        <row r="2321">
          <cell r="A2321" t="str">
            <v>/0</v>
          </cell>
          <cell r="B2321">
            <v>0</v>
          </cell>
          <cell r="J2321" t="str">
            <v>Rupees Nil</v>
          </cell>
        </row>
        <row r="2322">
          <cell r="A2322" t="str">
            <v>/0</v>
          </cell>
          <cell r="B2322">
            <v>0</v>
          </cell>
          <cell r="J2322" t="str">
            <v>Rupees Nil</v>
          </cell>
        </row>
        <row r="2323">
          <cell r="A2323" t="str">
            <v>/0</v>
          </cell>
          <cell r="B2323">
            <v>0</v>
          </cell>
          <cell r="J2323" t="str">
            <v>Rupees Nil</v>
          </cell>
        </row>
        <row r="2324">
          <cell r="A2324" t="str">
            <v>/0</v>
          </cell>
          <cell r="B2324">
            <v>0</v>
          </cell>
          <cell r="J2324" t="str">
            <v>Rupees Nil</v>
          </cell>
        </row>
        <row r="2325">
          <cell r="A2325" t="str">
            <v>/0</v>
          </cell>
          <cell r="B2325">
            <v>0</v>
          </cell>
          <cell r="J2325" t="str">
            <v>Rupees Nil</v>
          </cell>
        </row>
        <row r="2326">
          <cell r="A2326" t="str">
            <v>/0</v>
          </cell>
          <cell r="B2326">
            <v>0</v>
          </cell>
          <cell r="J2326" t="str">
            <v>Rupees Nil</v>
          </cell>
        </row>
        <row r="2327">
          <cell r="A2327" t="str">
            <v>/0</v>
          </cell>
          <cell r="B2327">
            <v>0</v>
          </cell>
          <cell r="J2327" t="str">
            <v>Rupees Nil</v>
          </cell>
        </row>
        <row r="2328">
          <cell r="A2328" t="str">
            <v>/0</v>
          </cell>
          <cell r="B2328">
            <v>0</v>
          </cell>
          <cell r="J2328" t="str">
            <v>Rupees Nil</v>
          </cell>
        </row>
        <row r="2329">
          <cell r="A2329" t="str">
            <v>/0</v>
          </cell>
          <cell r="B2329">
            <v>0</v>
          </cell>
          <cell r="J2329" t="str">
            <v>Rupees Nil</v>
          </cell>
        </row>
        <row r="2330">
          <cell r="A2330" t="str">
            <v>/0</v>
          </cell>
          <cell r="B2330">
            <v>0</v>
          </cell>
          <cell r="J2330" t="str">
            <v>Rupees Nil</v>
          </cell>
        </row>
        <row r="2331">
          <cell r="A2331" t="str">
            <v>/0</v>
          </cell>
          <cell r="B2331">
            <v>0</v>
          </cell>
          <cell r="J2331" t="str">
            <v>Rupees Nil</v>
          </cell>
        </row>
        <row r="2332">
          <cell r="A2332" t="str">
            <v>/0</v>
          </cell>
          <cell r="B2332">
            <v>0</v>
          </cell>
          <cell r="J2332" t="str">
            <v>Rupees Nil</v>
          </cell>
        </row>
        <row r="2333">
          <cell r="A2333" t="str">
            <v>/0</v>
          </cell>
          <cell r="B2333">
            <v>0</v>
          </cell>
          <cell r="J2333" t="str">
            <v>Rupees Nil</v>
          </cell>
        </row>
        <row r="2334">
          <cell r="A2334" t="str">
            <v>/0</v>
          </cell>
          <cell r="B2334">
            <v>0</v>
          </cell>
          <cell r="J2334" t="str">
            <v>Rupees Nil</v>
          </cell>
        </row>
        <row r="2335">
          <cell r="A2335" t="str">
            <v>/0</v>
          </cell>
          <cell r="B2335">
            <v>0</v>
          </cell>
          <cell r="J2335" t="str">
            <v>Rupees Nil</v>
          </cell>
        </row>
        <row r="2336">
          <cell r="A2336" t="str">
            <v>/0</v>
          </cell>
          <cell r="B2336">
            <v>0</v>
          </cell>
          <cell r="J2336" t="str">
            <v>Rupees Nil</v>
          </cell>
        </row>
        <row r="2337">
          <cell r="A2337" t="str">
            <v>/0</v>
          </cell>
          <cell r="B2337">
            <v>0</v>
          </cell>
          <cell r="J2337" t="str">
            <v>Rupees Nil</v>
          </cell>
        </row>
        <row r="2338">
          <cell r="A2338" t="str">
            <v>/0</v>
          </cell>
          <cell r="B2338">
            <v>0</v>
          </cell>
          <cell r="J2338" t="str">
            <v>Rupees Nil</v>
          </cell>
        </row>
        <row r="2339">
          <cell r="A2339" t="str">
            <v>/0</v>
          </cell>
          <cell r="B2339">
            <v>0</v>
          </cell>
          <cell r="J2339" t="str">
            <v>Rupees Nil</v>
          </cell>
        </row>
        <row r="2340">
          <cell r="A2340" t="str">
            <v>/0</v>
          </cell>
          <cell r="B2340">
            <v>0</v>
          </cell>
          <cell r="J2340" t="str">
            <v>Rupees Nil</v>
          </cell>
        </row>
        <row r="2341">
          <cell r="A2341" t="str">
            <v>/0</v>
          </cell>
          <cell r="B2341">
            <v>0</v>
          </cell>
          <cell r="J2341" t="str">
            <v>Rupees Nil</v>
          </cell>
        </row>
        <row r="2342">
          <cell r="A2342" t="str">
            <v>/0</v>
          </cell>
          <cell r="B2342">
            <v>0</v>
          </cell>
          <cell r="J2342" t="str">
            <v>Rupees Nil</v>
          </cell>
        </row>
        <row r="2343">
          <cell r="A2343" t="str">
            <v>/0</v>
          </cell>
          <cell r="B2343">
            <v>0</v>
          </cell>
          <cell r="J2343" t="str">
            <v>Rupees Nil</v>
          </cell>
        </row>
        <row r="2344">
          <cell r="A2344" t="str">
            <v>/0</v>
          </cell>
          <cell r="B2344">
            <v>0</v>
          </cell>
          <cell r="J2344" t="str">
            <v>Rupees Nil</v>
          </cell>
        </row>
        <row r="2345">
          <cell r="A2345" t="str">
            <v>/0</v>
          </cell>
          <cell r="B2345">
            <v>0</v>
          </cell>
          <cell r="J2345" t="str">
            <v>Rupees Nil</v>
          </cell>
        </row>
        <row r="2346">
          <cell r="A2346" t="str">
            <v>/0</v>
          </cell>
          <cell r="B2346">
            <v>0</v>
          </cell>
          <cell r="J2346" t="str">
            <v>Rupees Nil</v>
          </cell>
        </row>
        <row r="2347">
          <cell r="A2347" t="str">
            <v>/0</v>
          </cell>
          <cell r="B2347">
            <v>0</v>
          </cell>
          <cell r="J2347" t="str">
            <v>Rupees Nil</v>
          </cell>
        </row>
        <row r="2348">
          <cell r="A2348" t="str">
            <v>/0</v>
          </cell>
          <cell r="B2348">
            <v>0</v>
          </cell>
          <cell r="J2348" t="str">
            <v>Rupees Nil</v>
          </cell>
        </row>
        <row r="2349">
          <cell r="A2349" t="str">
            <v>/0</v>
          </cell>
          <cell r="B2349">
            <v>0</v>
          </cell>
          <cell r="J2349" t="str">
            <v>Rupees Nil</v>
          </cell>
        </row>
        <row r="2350">
          <cell r="A2350" t="str">
            <v>/0</v>
          </cell>
          <cell r="B2350">
            <v>0</v>
          </cell>
          <cell r="J2350" t="str">
            <v>Rupees Nil</v>
          </cell>
        </row>
        <row r="2351">
          <cell r="A2351" t="str">
            <v>/0</v>
          </cell>
          <cell r="B2351">
            <v>0</v>
          </cell>
          <cell r="J2351" t="str">
            <v>Rupees Nil</v>
          </cell>
        </row>
        <row r="2352">
          <cell r="A2352" t="str">
            <v>/0</v>
          </cell>
          <cell r="B2352">
            <v>0</v>
          </cell>
          <cell r="J2352" t="str">
            <v>Rupees Nil</v>
          </cell>
        </row>
        <row r="2353">
          <cell r="A2353" t="str">
            <v>/0</v>
          </cell>
          <cell r="B2353">
            <v>0</v>
          </cell>
          <cell r="J2353" t="str">
            <v>Rupees Nil</v>
          </cell>
        </row>
        <row r="2354">
          <cell r="A2354" t="str">
            <v>/0</v>
          </cell>
          <cell r="B2354">
            <v>0</v>
          </cell>
          <cell r="J2354" t="str">
            <v>Rupees Nil</v>
          </cell>
        </row>
        <row r="2355">
          <cell r="A2355" t="str">
            <v>/0</v>
          </cell>
          <cell r="B2355">
            <v>0</v>
          </cell>
          <cell r="J2355" t="str">
            <v>Rupees Nil</v>
          </cell>
        </row>
        <row r="2356">
          <cell r="A2356" t="str">
            <v>/0</v>
          </cell>
          <cell r="B2356">
            <v>0</v>
          </cell>
          <cell r="J2356" t="str">
            <v>Rupees Nil</v>
          </cell>
        </row>
        <row r="2357">
          <cell r="A2357" t="str">
            <v>/0</v>
          </cell>
          <cell r="B2357">
            <v>0</v>
          </cell>
          <cell r="J2357" t="str">
            <v>Rupees Nil</v>
          </cell>
        </row>
        <row r="2358">
          <cell r="A2358" t="str">
            <v>/0</v>
          </cell>
          <cell r="B2358">
            <v>0</v>
          </cell>
          <cell r="J2358" t="str">
            <v>Rupees Nil</v>
          </cell>
        </row>
        <row r="2359">
          <cell r="A2359" t="str">
            <v>/0</v>
          </cell>
          <cell r="B2359">
            <v>0</v>
          </cell>
          <cell r="J2359" t="str">
            <v>Rupees Nil</v>
          </cell>
        </row>
        <row r="2360">
          <cell r="A2360" t="str">
            <v>/0</v>
          </cell>
          <cell r="B2360">
            <v>0</v>
          </cell>
          <cell r="J2360" t="str">
            <v>Rupees Nil</v>
          </cell>
        </row>
        <row r="2361">
          <cell r="A2361" t="str">
            <v>/0</v>
          </cell>
          <cell r="B2361">
            <v>0</v>
          </cell>
          <cell r="J2361" t="str">
            <v>Rupees Nil</v>
          </cell>
        </row>
        <row r="2362">
          <cell r="A2362" t="str">
            <v>/0</v>
          </cell>
          <cell r="B2362">
            <v>0</v>
          </cell>
          <cell r="J2362" t="str">
            <v>Rupees Nil</v>
          </cell>
        </row>
        <row r="2363">
          <cell r="A2363" t="str">
            <v>/0</v>
          </cell>
          <cell r="B2363">
            <v>0</v>
          </cell>
          <cell r="J2363" t="str">
            <v>Rupees Nil</v>
          </cell>
        </row>
        <row r="2364">
          <cell r="A2364" t="str">
            <v>/0</v>
          </cell>
          <cell r="B2364">
            <v>0</v>
          </cell>
          <cell r="J2364" t="str">
            <v>Rupees Nil</v>
          </cell>
        </row>
        <row r="2365">
          <cell r="A2365" t="str">
            <v>/0</v>
          </cell>
          <cell r="B2365">
            <v>0</v>
          </cell>
          <cell r="J2365" t="str">
            <v>Rupees Nil</v>
          </cell>
        </row>
        <row r="2366">
          <cell r="A2366" t="str">
            <v>/0</v>
          </cell>
          <cell r="B2366">
            <v>0</v>
          </cell>
          <cell r="J2366" t="str">
            <v>Rupees Nil</v>
          </cell>
        </row>
        <row r="2367">
          <cell r="A2367" t="str">
            <v>/0</v>
          </cell>
          <cell r="B2367">
            <v>0</v>
          </cell>
          <cell r="J2367" t="str">
            <v>Rupees Nil</v>
          </cell>
        </row>
        <row r="2368">
          <cell r="A2368" t="str">
            <v>/0</v>
          </cell>
          <cell r="B2368">
            <v>0</v>
          </cell>
          <cell r="J2368" t="str">
            <v>Rupees Nil</v>
          </cell>
        </row>
        <row r="2369">
          <cell r="A2369" t="str">
            <v>/0</v>
          </cell>
          <cell r="B2369">
            <v>0</v>
          </cell>
          <cell r="J2369" t="str">
            <v>Rupees Nil</v>
          </cell>
        </row>
        <row r="2370">
          <cell r="A2370" t="str">
            <v>/0</v>
          </cell>
          <cell r="B2370">
            <v>0</v>
          </cell>
          <cell r="J2370" t="str">
            <v>Rupees Nil</v>
          </cell>
        </row>
        <row r="2371">
          <cell r="A2371" t="str">
            <v>/0</v>
          </cell>
          <cell r="B2371">
            <v>0</v>
          </cell>
          <cell r="J2371" t="str">
            <v>Rupees Nil</v>
          </cell>
        </row>
        <row r="2372">
          <cell r="A2372" t="str">
            <v>/0</v>
          </cell>
          <cell r="B2372">
            <v>0</v>
          </cell>
          <cell r="J2372" t="str">
            <v>Rupees Nil</v>
          </cell>
        </row>
        <row r="2373">
          <cell r="A2373" t="str">
            <v>/0</v>
          </cell>
          <cell r="B2373">
            <v>0</v>
          </cell>
          <cell r="J2373" t="str">
            <v>Rupees Nil</v>
          </cell>
        </row>
        <row r="2374">
          <cell r="A2374" t="str">
            <v>/0</v>
          </cell>
          <cell r="B2374">
            <v>0</v>
          </cell>
          <cell r="J2374" t="str">
            <v>Rupees Nil</v>
          </cell>
        </row>
        <row r="2375">
          <cell r="A2375" t="str">
            <v>/0</v>
          </cell>
          <cell r="B2375">
            <v>0</v>
          </cell>
          <cell r="J2375" t="str">
            <v>Rupees Nil</v>
          </cell>
        </row>
        <row r="2376">
          <cell r="A2376" t="str">
            <v>/0</v>
          </cell>
          <cell r="B2376">
            <v>0</v>
          </cell>
          <cell r="J2376" t="str">
            <v>Rupees Nil</v>
          </cell>
        </row>
        <row r="2377">
          <cell r="A2377" t="str">
            <v>/0</v>
          </cell>
          <cell r="B2377">
            <v>0</v>
          </cell>
          <cell r="J2377" t="str">
            <v>Rupees Nil</v>
          </cell>
        </row>
        <row r="2378">
          <cell r="A2378" t="str">
            <v>/0</v>
          </cell>
          <cell r="B2378">
            <v>0</v>
          </cell>
          <cell r="J2378" t="str">
            <v>Rupees Nil</v>
          </cell>
        </row>
        <row r="2379">
          <cell r="A2379" t="str">
            <v>/0</v>
          </cell>
          <cell r="B2379">
            <v>0</v>
          </cell>
          <cell r="J2379" t="str">
            <v>Rupees Nil</v>
          </cell>
        </row>
        <row r="2380">
          <cell r="A2380" t="str">
            <v>/0</v>
          </cell>
          <cell r="B2380">
            <v>0</v>
          </cell>
          <cell r="J2380" t="str">
            <v>Rupees Nil</v>
          </cell>
        </row>
        <row r="2381">
          <cell r="A2381" t="str">
            <v>/0</v>
          </cell>
          <cell r="B2381">
            <v>0</v>
          </cell>
          <cell r="J2381" t="str">
            <v>Rupees Nil</v>
          </cell>
        </row>
        <row r="2382">
          <cell r="A2382" t="str">
            <v>/0</v>
          </cell>
          <cell r="B2382">
            <v>0</v>
          </cell>
          <cell r="J2382" t="str">
            <v>Rupees Nil</v>
          </cell>
        </row>
        <row r="2383">
          <cell r="A2383" t="str">
            <v>/0</v>
          </cell>
          <cell r="B2383">
            <v>0</v>
          </cell>
          <cell r="J2383" t="str">
            <v>Rupees Nil</v>
          </cell>
        </row>
        <row r="2384">
          <cell r="A2384" t="str">
            <v>/0</v>
          </cell>
          <cell r="B2384">
            <v>0</v>
          </cell>
          <cell r="J2384" t="str">
            <v>Rupees Nil</v>
          </cell>
        </row>
        <row r="2385">
          <cell r="A2385" t="str">
            <v>/0</v>
          </cell>
          <cell r="B2385">
            <v>0</v>
          </cell>
          <cell r="J2385" t="str">
            <v>Rupees Nil</v>
          </cell>
        </row>
        <row r="2386">
          <cell r="A2386" t="str">
            <v>/0</v>
          </cell>
          <cell r="B2386">
            <v>0</v>
          </cell>
          <cell r="J2386" t="str">
            <v>Rupees Nil</v>
          </cell>
        </row>
        <row r="2387">
          <cell r="A2387" t="str">
            <v>/0</v>
          </cell>
          <cell r="B2387">
            <v>0</v>
          </cell>
          <cell r="J2387" t="str">
            <v>Rupees Nil</v>
          </cell>
        </row>
        <row r="2388">
          <cell r="A2388" t="str">
            <v>/0</v>
          </cell>
          <cell r="B2388">
            <v>0</v>
          </cell>
          <cell r="J2388" t="str">
            <v>Rupees Nil</v>
          </cell>
        </row>
        <row r="2389">
          <cell r="A2389" t="str">
            <v>/0</v>
          </cell>
          <cell r="B2389">
            <v>0</v>
          </cell>
          <cell r="J2389" t="str">
            <v>Rupees Nil</v>
          </cell>
        </row>
        <row r="2390">
          <cell r="A2390" t="str">
            <v>/0</v>
          </cell>
          <cell r="B2390">
            <v>0</v>
          </cell>
          <cell r="J2390" t="str">
            <v>Rupees Nil</v>
          </cell>
        </row>
        <row r="2391">
          <cell r="A2391" t="str">
            <v>/0</v>
          </cell>
          <cell r="B2391">
            <v>0</v>
          </cell>
          <cell r="J2391" t="str">
            <v>Rupees Nil</v>
          </cell>
        </row>
        <row r="2392">
          <cell r="A2392" t="str">
            <v>/0</v>
          </cell>
          <cell r="B2392">
            <v>0</v>
          </cell>
          <cell r="J2392" t="str">
            <v>Rupees Nil</v>
          </cell>
        </row>
        <row r="2393">
          <cell r="A2393" t="str">
            <v>/0</v>
          </cell>
          <cell r="B2393">
            <v>0</v>
          </cell>
          <cell r="J2393" t="str">
            <v>Rupees Nil</v>
          </cell>
        </row>
        <row r="2394">
          <cell r="A2394" t="str">
            <v>/0</v>
          </cell>
          <cell r="B2394">
            <v>0</v>
          </cell>
          <cell r="J2394" t="str">
            <v>Rupees Nil</v>
          </cell>
        </row>
        <row r="2395">
          <cell r="A2395" t="str">
            <v>/0</v>
          </cell>
          <cell r="B2395">
            <v>0</v>
          </cell>
          <cell r="J2395" t="str">
            <v>Rupees Nil</v>
          </cell>
        </row>
        <row r="2396">
          <cell r="A2396" t="str">
            <v>/0</v>
          </cell>
          <cell r="B2396">
            <v>0</v>
          </cell>
          <cell r="J2396" t="str">
            <v>Rupees Nil</v>
          </cell>
        </row>
        <row r="2397">
          <cell r="A2397" t="str">
            <v>/0</v>
          </cell>
          <cell r="B2397">
            <v>0</v>
          </cell>
          <cell r="J2397" t="str">
            <v>Rupees Nil</v>
          </cell>
        </row>
        <row r="2398">
          <cell r="A2398" t="str">
            <v>/0</v>
          </cell>
          <cell r="B2398">
            <v>0</v>
          </cell>
          <cell r="J2398" t="str">
            <v>Rupees Nil</v>
          </cell>
        </row>
        <row r="2399">
          <cell r="A2399" t="str">
            <v>/0</v>
          </cell>
          <cell r="B2399">
            <v>0</v>
          </cell>
          <cell r="J2399" t="str">
            <v>Rupees Nil</v>
          </cell>
        </row>
        <row r="2400">
          <cell r="A2400" t="str">
            <v>/0</v>
          </cell>
          <cell r="B2400">
            <v>0</v>
          </cell>
          <cell r="J2400" t="str">
            <v>Rupees Nil</v>
          </cell>
        </row>
        <row r="2401">
          <cell r="A2401" t="str">
            <v>/0</v>
          </cell>
          <cell r="B2401">
            <v>0</v>
          </cell>
          <cell r="J2401" t="str">
            <v>Rupees Nil</v>
          </cell>
        </row>
        <row r="2402">
          <cell r="A2402" t="str">
            <v>/0</v>
          </cell>
          <cell r="B2402">
            <v>0</v>
          </cell>
          <cell r="J2402" t="str">
            <v>Rupees Nil</v>
          </cell>
        </row>
        <row r="2403">
          <cell r="A2403" t="str">
            <v>/0</v>
          </cell>
          <cell r="B2403">
            <v>0</v>
          </cell>
          <cell r="J2403" t="str">
            <v>Rupees Nil</v>
          </cell>
        </row>
        <row r="2404">
          <cell r="A2404" t="str">
            <v>/0</v>
          </cell>
          <cell r="B2404">
            <v>0</v>
          </cell>
          <cell r="J2404" t="str">
            <v>Rupees Nil</v>
          </cell>
        </row>
        <row r="2405">
          <cell r="A2405" t="str">
            <v>/0</v>
          </cell>
          <cell r="B2405">
            <v>0</v>
          </cell>
          <cell r="J2405" t="str">
            <v>Rupees Nil</v>
          </cell>
        </row>
        <row r="2406">
          <cell r="A2406" t="str">
            <v>/0</v>
          </cell>
          <cell r="B2406">
            <v>0</v>
          </cell>
          <cell r="J2406" t="str">
            <v>Rupees Nil</v>
          </cell>
        </row>
        <row r="2407">
          <cell r="A2407" t="str">
            <v>/0</v>
          </cell>
          <cell r="B2407">
            <v>0</v>
          </cell>
          <cell r="J2407" t="str">
            <v>Rupees Nil</v>
          </cell>
        </row>
        <row r="2408">
          <cell r="A2408" t="str">
            <v>/0</v>
          </cell>
          <cell r="B2408">
            <v>0</v>
          </cell>
          <cell r="J2408" t="str">
            <v>Rupees Nil</v>
          </cell>
        </row>
        <row r="2409">
          <cell r="A2409" t="str">
            <v>/0</v>
          </cell>
          <cell r="B2409">
            <v>0</v>
          </cell>
          <cell r="J2409" t="str">
            <v>Rupees Nil</v>
          </cell>
        </row>
        <row r="2410">
          <cell r="A2410" t="str">
            <v>/0</v>
          </cell>
          <cell r="B2410">
            <v>0</v>
          </cell>
          <cell r="J2410" t="str">
            <v>Rupees Nil</v>
          </cell>
        </row>
        <row r="2411">
          <cell r="A2411" t="str">
            <v>/0</v>
          </cell>
          <cell r="B2411">
            <v>0</v>
          </cell>
          <cell r="J2411" t="str">
            <v>Rupees Nil</v>
          </cell>
        </row>
        <row r="2412">
          <cell r="A2412" t="str">
            <v>/0</v>
          </cell>
          <cell r="B2412">
            <v>0</v>
          </cell>
          <cell r="J2412" t="str">
            <v>Rupees Nil</v>
          </cell>
        </row>
        <row r="2413">
          <cell r="A2413" t="str">
            <v>/0</v>
          </cell>
          <cell r="B2413">
            <v>0</v>
          </cell>
          <cell r="J2413" t="str">
            <v>Rupees Nil</v>
          </cell>
        </row>
        <row r="2414">
          <cell r="A2414" t="str">
            <v>/0</v>
          </cell>
          <cell r="B2414">
            <v>0</v>
          </cell>
          <cell r="J2414" t="str">
            <v>Rupees Nil</v>
          </cell>
        </row>
        <row r="2415">
          <cell r="A2415" t="str">
            <v>/0</v>
          </cell>
          <cell r="B2415">
            <v>0</v>
          </cell>
          <cell r="J2415" t="str">
            <v>Rupees Nil</v>
          </cell>
        </row>
        <row r="2416">
          <cell r="A2416" t="str">
            <v>/0</v>
          </cell>
          <cell r="B2416">
            <v>0</v>
          </cell>
          <cell r="J2416" t="str">
            <v>Rupees Nil</v>
          </cell>
        </row>
        <row r="2417">
          <cell r="A2417" t="str">
            <v>/0</v>
          </cell>
          <cell r="B2417">
            <v>0</v>
          </cell>
          <cell r="J2417" t="str">
            <v>Rupees Nil</v>
          </cell>
        </row>
        <row r="2418">
          <cell r="A2418" t="str">
            <v>/0</v>
          </cell>
          <cell r="B2418">
            <v>0</v>
          </cell>
          <cell r="J2418" t="str">
            <v>Rupees Nil</v>
          </cell>
        </row>
        <row r="2419">
          <cell r="A2419" t="str">
            <v>/0</v>
          </cell>
          <cell r="B2419">
            <v>0</v>
          </cell>
          <cell r="J2419" t="str">
            <v>Rupees Nil</v>
          </cell>
        </row>
        <row r="2420">
          <cell r="A2420" t="str">
            <v>/0</v>
          </cell>
          <cell r="B2420">
            <v>0</v>
          </cell>
          <cell r="J2420" t="str">
            <v>Rupees Nil</v>
          </cell>
        </row>
        <row r="2421">
          <cell r="A2421" t="str">
            <v>/0</v>
          </cell>
          <cell r="B2421">
            <v>0</v>
          </cell>
          <cell r="J2421" t="str">
            <v>Rupees Nil</v>
          </cell>
        </row>
        <row r="2422">
          <cell r="A2422" t="str">
            <v>/0</v>
          </cell>
          <cell r="B2422">
            <v>0</v>
          </cell>
          <cell r="J2422" t="str">
            <v>Rupees Nil</v>
          </cell>
        </row>
        <row r="2423">
          <cell r="A2423" t="str">
            <v>/0</v>
          </cell>
          <cell r="B2423">
            <v>0</v>
          </cell>
          <cell r="J2423" t="str">
            <v>Rupees Nil</v>
          </cell>
        </row>
        <row r="2424">
          <cell r="A2424" t="str">
            <v>/0</v>
          </cell>
          <cell r="B2424">
            <v>0</v>
          </cell>
          <cell r="J2424" t="str">
            <v>Rupees Nil</v>
          </cell>
        </row>
        <row r="2425">
          <cell r="A2425" t="str">
            <v>/0</v>
          </cell>
          <cell r="B2425">
            <v>0</v>
          </cell>
          <cell r="J2425" t="str">
            <v>Rupees Nil</v>
          </cell>
        </row>
        <row r="2426">
          <cell r="A2426" t="str">
            <v>/0</v>
          </cell>
          <cell r="B2426">
            <v>0</v>
          </cell>
          <cell r="J2426" t="str">
            <v>Rupees Nil</v>
          </cell>
        </row>
        <row r="2427">
          <cell r="A2427" t="str">
            <v>/0</v>
          </cell>
          <cell r="B2427">
            <v>0</v>
          </cell>
          <cell r="J2427" t="str">
            <v>Rupees Nil</v>
          </cell>
        </row>
        <row r="2428">
          <cell r="A2428" t="str">
            <v>/0</v>
          </cell>
          <cell r="B2428">
            <v>0</v>
          </cell>
          <cell r="J2428" t="str">
            <v>Rupees Nil</v>
          </cell>
        </row>
        <row r="2429">
          <cell r="A2429" t="str">
            <v>/0</v>
          </cell>
          <cell r="B2429">
            <v>0</v>
          </cell>
          <cell r="J2429" t="str">
            <v>Rupees Nil</v>
          </cell>
        </row>
        <row r="2430">
          <cell r="A2430" t="str">
            <v>/0</v>
          </cell>
          <cell r="B2430">
            <v>0</v>
          </cell>
          <cell r="J2430" t="str">
            <v>Rupees Nil</v>
          </cell>
        </row>
        <row r="2431">
          <cell r="A2431" t="str">
            <v>/0</v>
          </cell>
          <cell r="B2431">
            <v>0</v>
          </cell>
          <cell r="J2431" t="str">
            <v>Rupees Nil</v>
          </cell>
        </row>
        <row r="2432">
          <cell r="A2432" t="str">
            <v>/0</v>
          </cell>
          <cell r="B2432">
            <v>0</v>
          </cell>
          <cell r="J2432" t="str">
            <v>Rupees Nil</v>
          </cell>
        </row>
        <row r="2433">
          <cell r="A2433" t="str">
            <v>/0</v>
          </cell>
          <cell r="B2433">
            <v>0</v>
          </cell>
          <cell r="J2433" t="str">
            <v>Rupees Nil</v>
          </cell>
        </row>
        <row r="2434">
          <cell r="A2434" t="str">
            <v>/0</v>
          </cell>
          <cell r="B2434">
            <v>0</v>
          </cell>
          <cell r="J2434" t="str">
            <v>Rupees Nil</v>
          </cell>
        </row>
        <row r="2435">
          <cell r="A2435" t="str">
            <v>/0</v>
          </cell>
          <cell r="B2435">
            <v>0</v>
          </cell>
          <cell r="J2435" t="str">
            <v>Rupees Nil</v>
          </cell>
        </row>
        <row r="2436">
          <cell r="A2436" t="str">
            <v>/0</v>
          </cell>
          <cell r="B2436">
            <v>0</v>
          </cell>
          <cell r="J2436" t="str">
            <v>Rupees Nil</v>
          </cell>
        </row>
        <row r="2437">
          <cell r="A2437" t="str">
            <v>/0</v>
          </cell>
          <cell r="B2437">
            <v>0</v>
          </cell>
          <cell r="J2437" t="str">
            <v>Rupees Nil</v>
          </cell>
        </row>
        <row r="2438">
          <cell r="A2438" t="str">
            <v>/0</v>
          </cell>
          <cell r="B2438">
            <v>0</v>
          </cell>
          <cell r="J2438" t="str">
            <v>Rupees Nil</v>
          </cell>
        </row>
        <row r="2439">
          <cell r="A2439" t="str">
            <v>/0</v>
          </cell>
          <cell r="B2439">
            <v>0</v>
          </cell>
          <cell r="J2439" t="str">
            <v>Rupees Nil</v>
          </cell>
        </row>
        <row r="2440">
          <cell r="A2440" t="str">
            <v>/0</v>
          </cell>
          <cell r="B2440">
            <v>0</v>
          </cell>
          <cell r="J2440" t="str">
            <v>Rupees Nil</v>
          </cell>
        </row>
        <row r="2441">
          <cell r="A2441" t="str">
            <v>/0</v>
          </cell>
          <cell r="B2441">
            <v>0</v>
          </cell>
          <cell r="J2441" t="str">
            <v>Rupees Nil</v>
          </cell>
        </row>
        <row r="2442">
          <cell r="A2442" t="str">
            <v>/0</v>
          </cell>
          <cell r="B2442">
            <v>0</v>
          </cell>
          <cell r="J2442" t="str">
            <v>Rupees Nil</v>
          </cell>
        </row>
        <row r="2443">
          <cell r="A2443" t="str">
            <v>/0</v>
          </cell>
          <cell r="B2443">
            <v>0</v>
          </cell>
          <cell r="J2443" t="str">
            <v>Rupees Nil</v>
          </cell>
        </row>
        <row r="2444">
          <cell r="A2444" t="str">
            <v>/0</v>
          </cell>
          <cell r="B2444">
            <v>0</v>
          </cell>
          <cell r="J2444" t="str">
            <v>Rupees Nil</v>
          </cell>
        </row>
        <row r="2445">
          <cell r="A2445" t="str">
            <v>/0</v>
          </cell>
          <cell r="B2445">
            <v>0</v>
          </cell>
          <cell r="J2445" t="str">
            <v>Rupees Nil</v>
          </cell>
        </row>
        <row r="2446">
          <cell r="A2446" t="str">
            <v>/0</v>
          </cell>
          <cell r="B2446">
            <v>0</v>
          </cell>
          <cell r="J2446" t="str">
            <v>Rupees Nil</v>
          </cell>
        </row>
        <row r="2447">
          <cell r="A2447" t="str">
            <v>/0</v>
          </cell>
          <cell r="B2447">
            <v>0</v>
          </cell>
          <cell r="J2447" t="str">
            <v>Rupees Nil</v>
          </cell>
        </row>
        <row r="2448">
          <cell r="A2448" t="str">
            <v>/0</v>
          </cell>
          <cell r="B2448">
            <v>0</v>
          </cell>
          <cell r="J2448" t="str">
            <v>Rupees Nil</v>
          </cell>
        </row>
        <row r="2449">
          <cell r="A2449" t="str">
            <v>/0</v>
          </cell>
          <cell r="B2449">
            <v>0</v>
          </cell>
          <cell r="J2449" t="str">
            <v>Rupees Nil</v>
          </cell>
        </row>
        <row r="2450">
          <cell r="A2450" t="str">
            <v>/0</v>
          </cell>
          <cell r="B2450">
            <v>0</v>
          </cell>
          <cell r="J2450" t="str">
            <v>Rupees Nil</v>
          </cell>
        </row>
        <row r="2451">
          <cell r="A2451" t="str">
            <v>/0</v>
          </cell>
          <cell r="B2451">
            <v>0</v>
          </cell>
          <cell r="J2451" t="str">
            <v>Rupees Nil</v>
          </cell>
        </row>
        <row r="2452">
          <cell r="A2452" t="str">
            <v>/0</v>
          </cell>
          <cell r="B2452">
            <v>0</v>
          </cell>
          <cell r="J2452" t="str">
            <v>Rupees Nil</v>
          </cell>
        </row>
        <row r="2453">
          <cell r="A2453" t="str">
            <v>/0</v>
          </cell>
          <cell r="B2453">
            <v>0</v>
          </cell>
          <cell r="J2453" t="str">
            <v>Rupees Nil</v>
          </cell>
        </row>
        <row r="2454">
          <cell r="A2454" t="str">
            <v>/0</v>
          </cell>
          <cell r="B2454">
            <v>0</v>
          </cell>
          <cell r="J2454" t="str">
            <v>Rupees Nil</v>
          </cell>
        </row>
        <row r="2455">
          <cell r="A2455" t="str">
            <v>/0</v>
          </cell>
          <cell r="B2455">
            <v>0</v>
          </cell>
          <cell r="J2455" t="str">
            <v>Rupees Nil</v>
          </cell>
        </row>
        <row r="2456">
          <cell r="A2456" t="str">
            <v>/0</v>
          </cell>
          <cell r="B2456">
            <v>0</v>
          </cell>
          <cell r="J2456" t="str">
            <v>Rupees Nil</v>
          </cell>
        </row>
        <row r="2457">
          <cell r="A2457" t="str">
            <v>/0</v>
          </cell>
          <cell r="B2457">
            <v>0</v>
          </cell>
          <cell r="J2457" t="str">
            <v>Rupees Nil</v>
          </cell>
        </row>
        <row r="2458">
          <cell r="A2458" t="str">
            <v>/0</v>
          </cell>
          <cell r="B2458">
            <v>0</v>
          </cell>
          <cell r="J2458" t="str">
            <v>Rupees Nil</v>
          </cell>
        </row>
        <row r="2459">
          <cell r="A2459" t="str">
            <v>/0</v>
          </cell>
          <cell r="B2459">
            <v>0</v>
          </cell>
          <cell r="J2459" t="str">
            <v>Rupees Nil</v>
          </cell>
        </row>
        <row r="2460">
          <cell r="A2460" t="str">
            <v>/0</v>
          </cell>
          <cell r="B2460">
            <v>0</v>
          </cell>
          <cell r="J2460" t="str">
            <v>Rupees Nil</v>
          </cell>
        </row>
        <row r="2461">
          <cell r="A2461" t="str">
            <v>/0</v>
          </cell>
          <cell r="B2461">
            <v>0</v>
          </cell>
          <cell r="J2461" t="str">
            <v>Rupees Nil</v>
          </cell>
        </row>
        <row r="2462">
          <cell r="A2462" t="str">
            <v>/0</v>
          </cell>
          <cell r="B2462">
            <v>0</v>
          </cell>
          <cell r="J2462" t="str">
            <v>Rupees Nil</v>
          </cell>
        </row>
        <row r="2463">
          <cell r="A2463" t="str">
            <v>/0</v>
          </cell>
          <cell r="B2463">
            <v>0</v>
          </cell>
          <cell r="J2463" t="str">
            <v>Rupees Nil</v>
          </cell>
        </row>
        <row r="2464">
          <cell r="A2464" t="str">
            <v>/0</v>
          </cell>
          <cell r="B2464">
            <v>0</v>
          </cell>
          <cell r="J2464" t="str">
            <v>Rupees Nil</v>
          </cell>
        </row>
        <row r="2465">
          <cell r="A2465" t="str">
            <v>/0</v>
          </cell>
          <cell r="B2465">
            <v>0</v>
          </cell>
          <cell r="J2465" t="str">
            <v>Rupees Nil</v>
          </cell>
        </row>
        <row r="2466">
          <cell r="A2466" t="str">
            <v>/0</v>
          </cell>
          <cell r="B2466">
            <v>0</v>
          </cell>
          <cell r="J2466" t="str">
            <v>Rupees Nil</v>
          </cell>
        </row>
        <row r="2467">
          <cell r="A2467" t="str">
            <v>/0</v>
          </cell>
          <cell r="B2467">
            <v>0</v>
          </cell>
          <cell r="J2467" t="str">
            <v>Rupees Nil</v>
          </cell>
        </row>
        <row r="2468">
          <cell r="A2468" t="str">
            <v>/0</v>
          </cell>
          <cell r="B2468">
            <v>0</v>
          </cell>
          <cell r="J2468" t="str">
            <v>Rupees Nil</v>
          </cell>
        </row>
        <row r="2469">
          <cell r="A2469" t="str">
            <v>/0</v>
          </cell>
          <cell r="B2469">
            <v>0</v>
          </cell>
          <cell r="J2469" t="str">
            <v>Rupees Nil</v>
          </cell>
        </row>
        <row r="2470">
          <cell r="A2470" t="str">
            <v>/0</v>
          </cell>
          <cell r="B2470">
            <v>0</v>
          </cell>
          <cell r="J2470" t="str">
            <v>Rupees Nil</v>
          </cell>
        </row>
        <row r="2471">
          <cell r="A2471" t="str">
            <v>/0</v>
          </cell>
          <cell r="B2471">
            <v>0</v>
          </cell>
          <cell r="J2471" t="str">
            <v>Rupees Nil</v>
          </cell>
        </row>
        <row r="2472">
          <cell r="A2472" t="str">
            <v>/0</v>
          </cell>
          <cell r="B2472">
            <v>0</v>
          </cell>
          <cell r="J2472" t="str">
            <v>Rupees Nil</v>
          </cell>
        </row>
        <row r="2473">
          <cell r="A2473" t="str">
            <v>/0</v>
          </cell>
          <cell r="B2473">
            <v>0</v>
          </cell>
          <cell r="J2473" t="str">
            <v>Rupees Nil</v>
          </cell>
        </row>
        <row r="2474">
          <cell r="A2474" t="str">
            <v>/0</v>
          </cell>
          <cell r="B2474">
            <v>0</v>
          </cell>
          <cell r="J2474" t="str">
            <v>Rupees Nil</v>
          </cell>
        </row>
        <row r="2475">
          <cell r="A2475" t="str">
            <v>/0</v>
          </cell>
          <cell r="B2475">
            <v>0</v>
          </cell>
          <cell r="J2475" t="str">
            <v>Rupees Nil</v>
          </cell>
        </row>
        <row r="2476">
          <cell r="A2476" t="str">
            <v>/0</v>
          </cell>
          <cell r="B2476">
            <v>0</v>
          </cell>
          <cell r="J2476" t="str">
            <v>Rupees Nil</v>
          </cell>
        </row>
        <row r="2477">
          <cell r="A2477" t="str">
            <v>/0</v>
          </cell>
          <cell r="B2477">
            <v>0</v>
          </cell>
          <cell r="J2477" t="str">
            <v>Rupees Nil</v>
          </cell>
        </row>
        <row r="2478">
          <cell r="A2478" t="str">
            <v>/0</v>
          </cell>
          <cell r="B2478">
            <v>0</v>
          </cell>
          <cell r="J2478" t="str">
            <v>Rupees Nil</v>
          </cell>
        </row>
        <row r="2479">
          <cell r="A2479" t="str">
            <v>/0</v>
          </cell>
          <cell r="B2479">
            <v>0</v>
          </cell>
          <cell r="J2479" t="str">
            <v>Rupees Nil</v>
          </cell>
        </row>
        <row r="2480">
          <cell r="A2480" t="str">
            <v>/0</v>
          </cell>
          <cell r="B2480">
            <v>0</v>
          </cell>
          <cell r="J2480" t="str">
            <v>Rupees Nil</v>
          </cell>
        </row>
        <row r="2481">
          <cell r="A2481" t="str">
            <v>/0</v>
          </cell>
          <cell r="B2481">
            <v>0</v>
          </cell>
          <cell r="J2481" t="str">
            <v>Rupees Nil</v>
          </cell>
        </row>
        <row r="2482">
          <cell r="A2482" t="str">
            <v>/0</v>
          </cell>
          <cell r="B2482">
            <v>0</v>
          </cell>
          <cell r="J2482" t="str">
            <v>Rupees Nil</v>
          </cell>
        </row>
        <row r="2483">
          <cell r="A2483" t="str">
            <v>/0</v>
          </cell>
          <cell r="B2483">
            <v>0</v>
          </cell>
          <cell r="J2483" t="str">
            <v>Rupees Nil</v>
          </cell>
        </row>
        <row r="2484">
          <cell r="A2484" t="str">
            <v>/0</v>
          </cell>
          <cell r="B2484">
            <v>0</v>
          </cell>
          <cell r="J2484" t="str">
            <v>Rupees Nil</v>
          </cell>
        </row>
        <row r="2485">
          <cell r="A2485" t="str">
            <v>/0</v>
          </cell>
          <cell r="B2485">
            <v>0</v>
          </cell>
          <cell r="J2485" t="str">
            <v>Rupees Nil</v>
          </cell>
        </row>
        <row r="2486">
          <cell r="A2486" t="str">
            <v>/0</v>
          </cell>
          <cell r="B2486">
            <v>0</v>
          </cell>
          <cell r="J2486" t="str">
            <v>Rupees Nil</v>
          </cell>
        </row>
        <row r="2487">
          <cell r="A2487" t="str">
            <v>/0</v>
          </cell>
          <cell r="B2487">
            <v>0</v>
          </cell>
          <cell r="J2487" t="str">
            <v>Rupees Nil</v>
          </cell>
        </row>
        <row r="2488">
          <cell r="A2488" t="str">
            <v>/0</v>
          </cell>
          <cell r="B2488">
            <v>0</v>
          </cell>
          <cell r="J2488" t="str">
            <v>Rupees Nil</v>
          </cell>
        </row>
        <row r="2489">
          <cell r="A2489" t="str">
            <v>/0</v>
          </cell>
          <cell r="B2489">
            <v>0</v>
          </cell>
          <cell r="J2489" t="str">
            <v>Rupees Nil</v>
          </cell>
        </row>
        <row r="2490">
          <cell r="A2490" t="str">
            <v>/0</v>
          </cell>
          <cell r="B2490">
            <v>0</v>
          </cell>
          <cell r="J2490" t="str">
            <v>Rupees Nil</v>
          </cell>
        </row>
        <row r="2491">
          <cell r="A2491" t="str">
            <v>/0</v>
          </cell>
          <cell r="B2491">
            <v>0</v>
          </cell>
          <cell r="J2491" t="str">
            <v>Rupees Nil</v>
          </cell>
        </row>
        <row r="2492">
          <cell r="A2492" t="str">
            <v>/0</v>
          </cell>
          <cell r="B2492">
            <v>0</v>
          </cell>
          <cell r="J2492" t="str">
            <v>Rupees Nil</v>
          </cell>
        </row>
        <row r="2493">
          <cell r="A2493" t="str">
            <v>/0</v>
          </cell>
          <cell r="B2493">
            <v>0</v>
          </cell>
          <cell r="J2493" t="str">
            <v>Rupees Nil</v>
          </cell>
        </row>
        <row r="2494">
          <cell r="A2494" t="str">
            <v>/0</v>
          </cell>
          <cell r="B2494">
            <v>0</v>
          </cell>
          <cell r="J2494" t="str">
            <v>Rupees Nil</v>
          </cell>
        </row>
        <row r="2495">
          <cell r="A2495" t="str">
            <v>/0</v>
          </cell>
          <cell r="B2495">
            <v>0</v>
          </cell>
          <cell r="J2495" t="str">
            <v>Rupees Nil</v>
          </cell>
        </row>
        <row r="2496">
          <cell r="A2496" t="str">
            <v>/0</v>
          </cell>
          <cell r="B2496">
            <v>0</v>
          </cell>
          <cell r="J2496" t="str">
            <v>Rupees Nil</v>
          </cell>
        </row>
        <row r="2497">
          <cell r="A2497" t="str">
            <v>/0</v>
          </cell>
          <cell r="B2497">
            <v>0</v>
          </cell>
          <cell r="J2497" t="str">
            <v>Rupees Nil</v>
          </cell>
        </row>
        <row r="2498">
          <cell r="A2498" t="str">
            <v>/0</v>
          </cell>
          <cell r="B2498">
            <v>0</v>
          </cell>
          <cell r="J2498" t="str">
            <v>Rupees Nil</v>
          </cell>
        </row>
        <row r="2499">
          <cell r="A2499" t="str">
            <v>/0</v>
          </cell>
          <cell r="B2499">
            <v>0</v>
          </cell>
          <cell r="J2499" t="str">
            <v>Rupees Nil</v>
          </cell>
        </row>
        <row r="2500">
          <cell r="A2500" t="str">
            <v>/0</v>
          </cell>
          <cell r="B2500">
            <v>0</v>
          </cell>
          <cell r="J2500" t="str">
            <v>Rupees Nil</v>
          </cell>
        </row>
        <row r="2501">
          <cell r="A2501" t="str">
            <v>/0</v>
          </cell>
          <cell r="B2501">
            <v>0</v>
          </cell>
          <cell r="J2501" t="str">
            <v>Rupees Nil</v>
          </cell>
        </row>
        <row r="2502">
          <cell r="A2502" t="str">
            <v>/0</v>
          </cell>
          <cell r="B2502">
            <v>0</v>
          </cell>
          <cell r="J2502" t="str">
            <v>Rupees Nil</v>
          </cell>
        </row>
        <row r="2503">
          <cell r="A2503" t="str">
            <v>/0</v>
          </cell>
          <cell r="B2503">
            <v>0</v>
          </cell>
          <cell r="J2503" t="str">
            <v>Rupees Nil</v>
          </cell>
        </row>
        <row r="2504">
          <cell r="A2504" t="str">
            <v>/0</v>
          </cell>
          <cell r="B2504">
            <v>0</v>
          </cell>
          <cell r="J2504" t="str">
            <v>Rupees Nil</v>
          </cell>
        </row>
        <row r="2505">
          <cell r="A2505" t="str">
            <v>/0</v>
          </cell>
          <cell r="B2505">
            <v>0</v>
          </cell>
          <cell r="J2505" t="str">
            <v>Rupees Nil</v>
          </cell>
        </row>
        <row r="2506">
          <cell r="A2506" t="str">
            <v>/0</v>
          </cell>
          <cell r="B2506">
            <v>0</v>
          </cell>
          <cell r="J2506" t="str">
            <v>Rupees Nil</v>
          </cell>
        </row>
        <row r="2507">
          <cell r="A2507" t="str">
            <v>/0</v>
          </cell>
          <cell r="B2507">
            <v>0</v>
          </cell>
          <cell r="J2507" t="str">
            <v>Rupees Nil</v>
          </cell>
        </row>
        <row r="2508">
          <cell r="A2508" t="str">
            <v>/0</v>
          </cell>
          <cell r="B2508">
            <v>0</v>
          </cell>
          <cell r="J2508" t="str">
            <v>Rupees Nil</v>
          </cell>
        </row>
        <row r="2509">
          <cell r="A2509" t="str">
            <v>/0</v>
          </cell>
          <cell r="B2509">
            <v>0</v>
          </cell>
          <cell r="J2509" t="str">
            <v>Rupees Nil</v>
          </cell>
        </row>
        <row r="2510">
          <cell r="A2510" t="str">
            <v>/0</v>
          </cell>
          <cell r="B2510">
            <v>0</v>
          </cell>
          <cell r="J2510" t="str">
            <v>Rupees Nil</v>
          </cell>
        </row>
        <row r="2511">
          <cell r="A2511" t="str">
            <v>/0</v>
          </cell>
          <cell r="B2511">
            <v>0</v>
          </cell>
          <cell r="J2511" t="str">
            <v>Rupees Nil</v>
          </cell>
        </row>
        <row r="2512">
          <cell r="A2512" t="str">
            <v>/0</v>
          </cell>
          <cell r="B2512">
            <v>0</v>
          </cell>
          <cell r="J2512" t="str">
            <v>Rupees Nil</v>
          </cell>
        </row>
        <row r="2513">
          <cell r="A2513" t="str">
            <v>/0</v>
          </cell>
          <cell r="B2513">
            <v>0</v>
          </cell>
          <cell r="J2513" t="str">
            <v>Rupees Nil</v>
          </cell>
        </row>
        <row r="2514">
          <cell r="A2514" t="str">
            <v>/0</v>
          </cell>
          <cell r="B2514">
            <v>0</v>
          </cell>
          <cell r="J2514" t="str">
            <v>Rupees Nil</v>
          </cell>
        </row>
        <row r="2515">
          <cell r="A2515" t="str">
            <v>/0</v>
          </cell>
          <cell r="B2515">
            <v>0</v>
          </cell>
          <cell r="J2515" t="str">
            <v>Rupees Nil</v>
          </cell>
        </row>
        <row r="2516">
          <cell r="A2516" t="str">
            <v>/0</v>
          </cell>
          <cell r="B2516">
            <v>0</v>
          </cell>
          <cell r="J2516" t="str">
            <v>Rupees Nil</v>
          </cell>
        </row>
        <row r="2517">
          <cell r="A2517" t="str">
            <v>/0</v>
          </cell>
          <cell r="B2517">
            <v>0</v>
          </cell>
          <cell r="J2517" t="str">
            <v>Rupees Nil</v>
          </cell>
        </row>
        <row r="2518">
          <cell r="A2518" t="str">
            <v>/0</v>
          </cell>
          <cell r="B2518">
            <v>0</v>
          </cell>
          <cell r="J2518" t="str">
            <v>Rupees Nil</v>
          </cell>
        </row>
        <row r="2519">
          <cell r="A2519" t="str">
            <v>/0</v>
          </cell>
          <cell r="B2519">
            <v>0</v>
          </cell>
          <cell r="J2519" t="str">
            <v>Rupees Nil</v>
          </cell>
        </row>
        <row r="2520">
          <cell r="A2520" t="str">
            <v>/0</v>
          </cell>
          <cell r="B2520">
            <v>0</v>
          </cell>
          <cell r="J2520" t="str">
            <v>Rupees Nil</v>
          </cell>
        </row>
        <row r="2521">
          <cell r="A2521" t="str">
            <v>/0</v>
          </cell>
          <cell r="B2521">
            <v>0</v>
          </cell>
          <cell r="J2521" t="str">
            <v>Rupees Nil</v>
          </cell>
        </row>
        <row r="2522">
          <cell r="A2522" t="str">
            <v>/0</v>
          </cell>
          <cell r="B2522">
            <v>0</v>
          </cell>
          <cell r="J2522" t="str">
            <v>Rupees Nil</v>
          </cell>
        </row>
        <row r="2523">
          <cell r="A2523" t="str">
            <v>/0</v>
          </cell>
          <cell r="B2523">
            <v>0</v>
          </cell>
          <cell r="J2523" t="str">
            <v>Rupees Nil</v>
          </cell>
        </row>
        <row r="2524">
          <cell r="A2524" t="str">
            <v>/0</v>
          </cell>
          <cell r="B2524">
            <v>0</v>
          </cell>
          <cell r="J2524" t="str">
            <v>Rupees Nil</v>
          </cell>
        </row>
        <row r="2525">
          <cell r="A2525" t="str">
            <v>/0</v>
          </cell>
          <cell r="B2525">
            <v>0</v>
          </cell>
          <cell r="J2525" t="str">
            <v>Rupees Nil</v>
          </cell>
        </row>
        <row r="2526">
          <cell r="A2526" t="str">
            <v>/0</v>
          </cell>
          <cell r="B2526">
            <v>0</v>
          </cell>
          <cell r="J2526" t="str">
            <v>Rupees Nil</v>
          </cell>
        </row>
        <row r="2527">
          <cell r="A2527" t="str">
            <v>/0</v>
          </cell>
          <cell r="B2527">
            <v>0</v>
          </cell>
          <cell r="J2527" t="str">
            <v>Rupees Nil</v>
          </cell>
        </row>
        <row r="2528">
          <cell r="A2528" t="str">
            <v>/0</v>
          </cell>
          <cell r="B2528">
            <v>0</v>
          </cell>
          <cell r="J2528" t="str">
            <v>Rupees Nil</v>
          </cell>
        </row>
        <row r="2529">
          <cell r="A2529" t="str">
            <v>/0</v>
          </cell>
          <cell r="B2529">
            <v>0</v>
          </cell>
          <cell r="J2529" t="str">
            <v>Rupees Nil</v>
          </cell>
        </row>
        <row r="2530">
          <cell r="A2530" t="str">
            <v>/0</v>
          </cell>
          <cell r="B2530">
            <v>0</v>
          </cell>
          <cell r="J2530" t="str">
            <v>Rupees Nil</v>
          </cell>
        </row>
        <row r="2531">
          <cell r="A2531" t="str">
            <v>/0</v>
          </cell>
          <cell r="B2531">
            <v>0</v>
          </cell>
          <cell r="J2531" t="str">
            <v>Rupees Nil</v>
          </cell>
        </row>
        <row r="2532">
          <cell r="A2532" t="str">
            <v>/0</v>
          </cell>
          <cell r="B2532">
            <v>0</v>
          </cell>
          <cell r="J2532" t="str">
            <v>Rupees Nil</v>
          </cell>
        </row>
        <row r="2533">
          <cell r="A2533" t="str">
            <v>/0</v>
          </cell>
          <cell r="B2533">
            <v>0</v>
          </cell>
          <cell r="J2533" t="str">
            <v>Rupees Nil</v>
          </cell>
        </row>
        <row r="2534">
          <cell r="A2534" t="str">
            <v>/0</v>
          </cell>
          <cell r="B2534">
            <v>0</v>
          </cell>
          <cell r="J2534" t="str">
            <v>Rupees Nil</v>
          </cell>
        </row>
        <row r="2535">
          <cell r="A2535" t="str">
            <v>/0</v>
          </cell>
          <cell r="B2535">
            <v>0</v>
          </cell>
          <cell r="J2535" t="str">
            <v>Rupees Nil</v>
          </cell>
        </row>
        <row r="2536">
          <cell r="A2536" t="str">
            <v>/0</v>
          </cell>
          <cell r="B2536">
            <v>0</v>
          </cell>
          <cell r="J2536" t="str">
            <v>Rupees Nil</v>
          </cell>
        </row>
        <row r="2537">
          <cell r="A2537" t="str">
            <v>/0</v>
          </cell>
          <cell r="B2537">
            <v>0</v>
          </cell>
          <cell r="J2537" t="str">
            <v>Rupees Nil</v>
          </cell>
        </row>
        <row r="2538">
          <cell r="A2538" t="str">
            <v>/0</v>
          </cell>
          <cell r="B2538">
            <v>0</v>
          </cell>
          <cell r="J2538" t="str">
            <v>Rupees Nil</v>
          </cell>
        </row>
        <row r="2539">
          <cell r="A2539" t="str">
            <v>/0</v>
          </cell>
          <cell r="B2539">
            <v>0</v>
          </cell>
          <cell r="J2539" t="str">
            <v>Rupees Nil</v>
          </cell>
        </row>
        <row r="2540">
          <cell r="A2540" t="str">
            <v>/0</v>
          </cell>
          <cell r="B2540">
            <v>0</v>
          </cell>
          <cell r="J2540" t="str">
            <v>Rupees Nil</v>
          </cell>
        </row>
        <row r="2541">
          <cell r="A2541" t="str">
            <v>/0</v>
          </cell>
          <cell r="B2541">
            <v>0</v>
          </cell>
          <cell r="J2541" t="str">
            <v>Rupees Nil</v>
          </cell>
        </row>
        <row r="2542">
          <cell r="A2542" t="str">
            <v>/0</v>
          </cell>
          <cell r="B2542">
            <v>0</v>
          </cell>
          <cell r="J2542" t="str">
            <v>Rupees Nil</v>
          </cell>
        </row>
        <row r="2543">
          <cell r="A2543" t="str">
            <v>/0</v>
          </cell>
          <cell r="B2543">
            <v>0</v>
          </cell>
          <cell r="J2543" t="str">
            <v>Rupees Nil</v>
          </cell>
        </row>
        <row r="2544">
          <cell r="A2544" t="str">
            <v>/0</v>
          </cell>
          <cell r="B2544">
            <v>0</v>
          </cell>
          <cell r="J2544" t="str">
            <v>Rupees Nil</v>
          </cell>
        </row>
        <row r="2545">
          <cell r="A2545" t="str">
            <v>/0</v>
          </cell>
          <cell r="B2545">
            <v>0</v>
          </cell>
          <cell r="J2545" t="str">
            <v>Rupees Nil</v>
          </cell>
        </row>
        <row r="2546">
          <cell r="A2546" t="str">
            <v>/0</v>
          </cell>
          <cell r="B2546">
            <v>0</v>
          </cell>
          <cell r="J2546" t="str">
            <v>Rupees Nil</v>
          </cell>
        </row>
        <row r="2547">
          <cell r="A2547" t="str">
            <v>/0</v>
          </cell>
          <cell r="B2547">
            <v>0</v>
          </cell>
          <cell r="J2547" t="str">
            <v>Rupees Nil</v>
          </cell>
        </row>
        <row r="2548">
          <cell r="A2548" t="str">
            <v>/0</v>
          </cell>
          <cell r="B2548">
            <v>0</v>
          </cell>
          <cell r="J2548" t="str">
            <v>Rupees Nil</v>
          </cell>
        </row>
        <row r="2549">
          <cell r="A2549" t="str">
            <v>/0</v>
          </cell>
          <cell r="B2549">
            <v>0</v>
          </cell>
          <cell r="J2549" t="str">
            <v>Rupees Nil</v>
          </cell>
        </row>
        <row r="2550">
          <cell r="A2550" t="str">
            <v>/0</v>
          </cell>
          <cell r="B2550">
            <v>0</v>
          </cell>
          <cell r="J2550" t="str">
            <v>Rupees Nil</v>
          </cell>
        </row>
        <row r="2551">
          <cell r="A2551" t="str">
            <v>/0</v>
          </cell>
          <cell r="B2551">
            <v>0</v>
          </cell>
          <cell r="J2551" t="str">
            <v>Rupees Nil</v>
          </cell>
        </row>
        <row r="2552">
          <cell r="A2552" t="str">
            <v>/0</v>
          </cell>
          <cell r="B2552">
            <v>0</v>
          </cell>
          <cell r="J2552" t="str">
            <v>Rupees Nil</v>
          </cell>
        </row>
        <row r="2553">
          <cell r="A2553" t="str">
            <v>/0</v>
          </cell>
          <cell r="B2553">
            <v>0</v>
          </cell>
          <cell r="J2553" t="str">
            <v>Rupees Nil</v>
          </cell>
        </row>
        <row r="2554">
          <cell r="A2554" t="str">
            <v>/0</v>
          </cell>
          <cell r="B2554">
            <v>0</v>
          </cell>
          <cell r="J2554" t="str">
            <v>Rupees Nil</v>
          </cell>
        </row>
        <row r="2555">
          <cell r="A2555" t="str">
            <v>/0</v>
          </cell>
          <cell r="B2555">
            <v>0</v>
          </cell>
          <cell r="J2555" t="str">
            <v>Rupees Nil</v>
          </cell>
        </row>
        <row r="2556">
          <cell r="A2556" t="str">
            <v>/0</v>
          </cell>
          <cell r="B2556">
            <v>0</v>
          </cell>
          <cell r="J2556" t="str">
            <v>Rupees Nil</v>
          </cell>
        </row>
        <row r="2557">
          <cell r="A2557" t="str">
            <v>/0</v>
          </cell>
          <cell r="B2557">
            <v>0</v>
          </cell>
          <cell r="J2557" t="str">
            <v>Rupees Nil</v>
          </cell>
        </row>
        <row r="2558">
          <cell r="A2558" t="str">
            <v>/0</v>
          </cell>
          <cell r="B2558">
            <v>0</v>
          </cell>
          <cell r="J2558" t="str">
            <v>Rupees Nil</v>
          </cell>
        </row>
        <row r="2559">
          <cell r="A2559" t="str">
            <v>/0</v>
          </cell>
          <cell r="B2559">
            <v>0</v>
          </cell>
          <cell r="J2559" t="str">
            <v>Rupees Nil</v>
          </cell>
        </row>
        <row r="2560">
          <cell r="A2560" t="str">
            <v>/0</v>
          </cell>
          <cell r="B2560">
            <v>0</v>
          </cell>
          <cell r="J2560" t="str">
            <v>Rupees Nil</v>
          </cell>
        </row>
        <row r="2561">
          <cell r="A2561" t="str">
            <v>/0</v>
          </cell>
          <cell r="B2561">
            <v>0</v>
          </cell>
          <cell r="J2561" t="str">
            <v>Rupees Nil</v>
          </cell>
        </row>
        <row r="2562">
          <cell r="A2562" t="str">
            <v>/0</v>
          </cell>
          <cell r="B2562">
            <v>0</v>
          </cell>
          <cell r="J2562" t="str">
            <v>Rupees Nil</v>
          </cell>
        </row>
        <row r="2563">
          <cell r="A2563" t="str">
            <v>/0</v>
          </cell>
          <cell r="B2563">
            <v>0</v>
          </cell>
          <cell r="J2563" t="str">
            <v>Rupees Nil</v>
          </cell>
        </row>
        <row r="2564">
          <cell r="A2564" t="str">
            <v>/0</v>
          </cell>
          <cell r="B2564">
            <v>0</v>
          </cell>
          <cell r="J2564" t="str">
            <v>Rupees Nil</v>
          </cell>
        </row>
        <row r="2565">
          <cell r="A2565" t="str">
            <v>/0</v>
          </cell>
          <cell r="B2565">
            <v>0</v>
          </cell>
          <cell r="J2565" t="str">
            <v>Rupees Nil</v>
          </cell>
        </row>
        <row r="2566">
          <cell r="A2566" t="str">
            <v>/0</v>
          </cell>
          <cell r="B2566">
            <v>0</v>
          </cell>
          <cell r="J2566" t="str">
            <v>Rupees Nil</v>
          </cell>
        </row>
        <row r="2567">
          <cell r="A2567" t="str">
            <v>/0</v>
          </cell>
          <cell r="B2567">
            <v>0</v>
          </cell>
          <cell r="J2567" t="str">
            <v>Rupees Nil</v>
          </cell>
        </row>
        <row r="2568">
          <cell r="A2568" t="str">
            <v>/0</v>
          </cell>
          <cell r="B2568">
            <v>0</v>
          </cell>
          <cell r="J2568" t="str">
            <v>Rupees Nil</v>
          </cell>
        </row>
        <row r="2569">
          <cell r="A2569" t="str">
            <v>/0</v>
          </cell>
          <cell r="B2569">
            <v>0</v>
          </cell>
          <cell r="J2569" t="str">
            <v>Rupees Nil</v>
          </cell>
        </row>
        <row r="2570">
          <cell r="A2570" t="str">
            <v>/0</v>
          </cell>
          <cell r="B2570">
            <v>0</v>
          </cell>
          <cell r="J2570" t="str">
            <v>Rupees Nil</v>
          </cell>
        </row>
        <row r="2571">
          <cell r="A2571" t="str">
            <v>/0</v>
          </cell>
          <cell r="B2571">
            <v>0</v>
          </cell>
          <cell r="J2571" t="str">
            <v>Rupees Nil</v>
          </cell>
        </row>
        <row r="2572">
          <cell r="A2572" t="str">
            <v>/0</v>
          </cell>
          <cell r="B2572">
            <v>0</v>
          </cell>
          <cell r="J2572" t="str">
            <v>Rupees Nil</v>
          </cell>
        </row>
        <row r="2573">
          <cell r="A2573" t="str">
            <v>/0</v>
          </cell>
          <cell r="B2573">
            <v>0</v>
          </cell>
          <cell r="J2573" t="str">
            <v>Rupees Nil</v>
          </cell>
        </row>
        <row r="2574">
          <cell r="A2574" t="str">
            <v>/0</v>
          </cell>
          <cell r="B2574">
            <v>0</v>
          </cell>
          <cell r="J2574" t="str">
            <v>Rupees Nil</v>
          </cell>
        </row>
        <row r="2575">
          <cell r="A2575" t="str">
            <v>/0</v>
          </cell>
          <cell r="B2575">
            <v>0</v>
          </cell>
          <cell r="J2575" t="str">
            <v>Rupees Nil</v>
          </cell>
        </row>
        <row r="2576">
          <cell r="A2576" t="str">
            <v>/0</v>
          </cell>
          <cell r="B2576">
            <v>0</v>
          </cell>
          <cell r="J2576" t="str">
            <v>Rupees Nil</v>
          </cell>
        </row>
        <row r="2577">
          <cell r="A2577" t="str">
            <v>/0</v>
          </cell>
          <cell r="B2577">
            <v>0</v>
          </cell>
          <cell r="J2577" t="str">
            <v>Rupees Nil</v>
          </cell>
        </row>
        <row r="2578">
          <cell r="A2578" t="str">
            <v>/0</v>
          </cell>
          <cell r="B2578">
            <v>0</v>
          </cell>
          <cell r="J2578" t="str">
            <v>Rupees Nil</v>
          </cell>
        </row>
        <row r="2579">
          <cell r="A2579" t="str">
            <v>/0</v>
          </cell>
          <cell r="B2579">
            <v>0</v>
          </cell>
          <cell r="J2579" t="str">
            <v>Rupees Nil</v>
          </cell>
        </row>
        <row r="2580">
          <cell r="A2580" t="str">
            <v>/0</v>
          </cell>
          <cell r="B2580">
            <v>0</v>
          </cell>
          <cell r="J2580" t="str">
            <v>Rupees Nil</v>
          </cell>
        </row>
        <row r="2581">
          <cell r="A2581" t="str">
            <v>/0</v>
          </cell>
          <cell r="B2581">
            <v>0</v>
          </cell>
          <cell r="J2581" t="str">
            <v>Rupees Nil</v>
          </cell>
        </row>
        <row r="2582">
          <cell r="A2582" t="str">
            <v>/0</v>
          </cell>
          <cell r="B2582">
            <v>0</v>
          </cell>
          <cell r="J2582" t="str">
            <v>Rupees Nil</v>
          </cell>
        </row>
        <row r="2583">
          <cell r="A2583" t="str">
            <v>/0</v>
          </cell>
          <cell r="B2583">
            <v>0</v>
          </cell>
          <cell r="J2583" t="str">
            <v>Rupees Nil</v>
          </cell>
        </row>
        <row r="2584">
          <cell r="A2584" t="str">
            <v>/0</v>
          </cell>
          <cell r="B2584">
            <v>0</v>
          </cell>
          <cell r="J2584" t="str">
            <v>Rupees Nil</v>
          </cell>
        </row>
        <row r="2585">
          <cell r="A2585" t="str">
            <v>/0</v>
          </cell>
          <cell r="B2585">
            <v>0</v>
          </cell>
          <cell r="J2585" t="str">
            <v>Rupees Nil</v>
          </cell>
        </row>
        <row r="2586">
          <cell r="A2586" t="str">
            <v>/0</v>
          </cell>
          <cell r="B2586">
            <v>0</v>
          </cell>
          <cell r="J2586" t="str">
            <v>Rupees Nil</v>
          </cell>
        </row>
        <row r="2587">
          <cell r="A2587" t="str">
            <v>/0</v>
          </cell>
          <cell r="B2587">
            <v>0</v>
          </cell>
          <cell r="J2587" t="str">
            <v>Rupees Nil</v>
          </cell>
        </row>
        <row r="2588">
          <cell r="A2588" t="str">
            <v>/0</v>
          </cell>
          <cell r="B2588">
            <v>0</v>
          </cell>
          <cell r="J2588" t="str">
            <v>Rupees Nil</v>
          </cell>
        </row>
        <row r="2589">
          <cell r="A2589" t="str">
            <v>/0</v>
          </cell>
          <cell r="B2589">
            <v>0</v>
          </cell>
          <cell r="J2589" t="str">
            <v>Rupees Nil</v>
          </cell>
        </row>
        <row r="2590">
          <cell r="A2590" t="str">
            <v>/0</v>
          </cell>
          <cell r="B2590">
            <v>0</v>
          </cell>
          <cell r="J2590" t="str">
            <v>Rupees Nil</v>
          </cell>
        </row>
        <row r="2591">
          <cell r="A2591" t="str">
            <v>/0</v>
          </cell>
          <cell r="B2591">
            <v>0</v>
          </cell>
          <cell r="J2591" t="str">
            <v>Rupees Nil</v>
          </cell>
        </row>
        <row r="2592">
          <cell r="A2592" t="str">
            <v>/0</v>
          </cell>
          <cell r="B2592">
            <v>0</v>
          </cell>
          <cell r="J2592" t="str">
            <v>Rupees Nil</v>
          </cell>
        </row>
        <row r="2593">
          <cell r="A2593" t="str">
            <v>/0</v>
          </cell>
          <cell r="B2593">
            <v>0</v>
          </cell>
          <cell r="J2593" t="str">
            <v>Rupees Nil</v>
          </cell>
        </row>
        <row r="2594">
          <cell r="A2594" t="str">
            <v>/0</v>
          </cell>
          <cell r="B2594">
            <v>0</v>
          </cell>
          <cell r="J2594" t="str">
            <v>Rupees Nil</v>
          </cell>
        </row>
        <row r="2595">
          <cell r="A2595" t="str">
            <v>/0</v>
          </cell>
          <cell r="B2595">
            <v>0</v>
          </cell>
          <cell r="J2595" t="str">
            <v>Rupees Nil</v>
          </cell>
        </row>
        <row r="2596">
          <cell r="A2596" t="str">
            <v>/0</v>
          </cell>
          <cell r="B2596">
            <v>0</v>
          </cell>
          <cell r="J2596" t="str">
            <v>Rupees Nil</v>
          </cell>
        </row>
        <row r="2597">
          <cell r="A2597" t="str">
            <v>/0</v>
          </cell>
          <cell r="B2597">
            <v>0</v>
          </cell>
          <cell r="J2597" t="str">
            <v>Rupees Nil</v>
          </cell>
        </row>
        <row r="2598">
          <cell r="A2598" t="str">
            <v>/0</v>
          </cell>
          <cell r="B2598">
            <v>0</v>
          </cell>
          <cell r="J2598" t="str">
            <v>Rupees Nil</v>
          </cell>
        </row>
        <row r="2599">
          <cell r="A2599" t="str">
            <v>/0</v>
          </cell>
          <cell r="B2599">
            <v>0</v>
          </cell>
          <cell r="J2599" t="str">
            <v>Rupees Nil</v>
          </cell>
        </row>
        <row r="2600">
          <cell r="A2600" t="str">
            <v>/0</v>
          </cell>
          <cell r="B2600">
            <v>0</v>
          </cell>
          <cell r="J2600" t="str">
            <v>Rupees Nil</v>
          </cell>
        </row>
        <row r="2601">
          <cell r="A2601" t="str">
            <v>/0</v>
          </cell>
          <cell r="B2601">
            <v>0</v>
          </cell>
          <cell r="J2601" t="str">
            <v>Rupees Nil</v>
          </cell>
        </row>
        <row r="2602">
          <cell r="A2602" t="str">
            <v>/0</v>
          </cell>
          <cell r="B2602">
            <v>0</v>
          </cell>
          <cell r="J2602" t="str">
            <v>Rupees Nil</v>
          </cell>
        </row>
        <row r="2603">
          <cell r="A2603" t="str">
            <v>/0</v>
          </cell>
          <cell r="B2603">
            <v>0</v>
          </cell>
          <cell r="J2603" t="str">
            <v>Rupees Nil</v>
          </cell>
        </row>
        <row r="2604">
          <cell r="A2604" t="str">
            <v>/0</v>
          </cell>
          <cell r="B2604">
            <v>0</v>
          </cell>
          <cell r="J2604" t="str">
            <v>Rupees Nil</v>
          </cell>
        </row>
        <row r="2605">
          <cell r="A2605" t="str">
            <v>/0</v>
          </cell>
          <cell r="B2605">
            <v>0</v>
          </cell>
          <cell r="J2605" t="str">
            <v>Rupees Nil</v>
          </cell>
        </row>
        <row r="2606">
          <cell r="A2606" t="str">
            <v>/0</v>
          </cell>
          <cell r="B2606">
            <v>0</v>
          </cell>
          <cell r="J2606" t="str">
            <v>Rupees Nil</v>
          </cell>
        </row>
        <row r="2607">
          <cell r="A2607" t="str">
            <v>/0</v>
          </cell>
          <cell r="B2607">
            <v>0</v>
          </cell>
          <cell r="J2607" t="str">
            <v>Rupees Nil</v>
          </cell>
        </row>
        <row r="2608">
          <cell r="A2608" t="str">
            <v>/0</v>
          </cell>
          <cell r="B2608">
            <v>0</v>
          </cell>
          <cell r="J2608" t="str">
            <v>Rupees Nil</v>
          </cell>
        </row>
        <row r="2609">
          <cell r="A2609" t="str">
            <v>/0</v>
          </cell>
          <cell r="B2609">
            <v>0</v>
          </cell>
          <cell r="J2609" t="str">
            <v>Rupees Nil</v>
          </cell>
        </row>
        <row r="2610">
          <cell r="A2610" t="str">
            <v>/0</v>
          </cell>
          <cell r="B2610">
            <v>0</v>
          </cell>
          <cell r="J2610" t="str">
            <v>Rupees Nil</v>
          </cell>
        </row>
        <row r="2611">
          <cell r="A2611" t="str">
            <v>/0</v>
          </cell>
          <cell r="B2611">
            <v>0</v>
          </cell>
          <cell r="J2611" t="str">
            <v>Rupees Nil</v>
          </cell>
        </row>
        <row r="2612">
          <cell r="A2612" t="str">
            <v>/0</v>
          </cell>
          <cell r="B2612">
            <v>0</v>
          </cell>
          <cell r="J2612" t="str">
            <v>Rupees Nil</v>
          </cell>
        </row>
        <row r="2613">
          <cell r="A2613" t="str">
            <v>/0</v>
          </cell>
          <cell r="B2613">
            <v>0</v>
          </cell>
          <cell r="J2613" t="str">
            <v>Rupees Nil</v>
          </cell>
        </row>
        <row r="2614">
          <cell r="A2614" t="str">
            <v>/0</v>
          </cell>
          <cell r="B2614">
            <v>0</v>
          </cell>
          <cell r="J2614" t="str">
            <v>Rupees Nil</v>
          </cell>
        </row>
        <row r="2615">
          <cell r="A2615" t="str">
            <v>/0</v>
          </cell>
          <cell r="B2615">
            <v>0</v>
          </cell>
          <cell r="J2615" t="str">
            <v>Rupees Nil</v>
          </cell>
        </row>
        <row r="2616">
          <cell r="A2616" t="str">
            <v>/0</v>
          </cell>
          <cell r="B2616">
            <v>0</v>
          </cell>
          <cell r="J2616" t="str">
            <v>Rupees Nil</v>
          </cell>
        </row>
        <row r="2617">
          <cell r="A2617" t="str">
            <v>/0</v>
          </cell>
          <cell r="B2617">
            <v>0</v>
          </cell>
          <cell r="J2617" t="str">
            <v>Rupees Nil</v>
          </cell>
        </row>
        <row r="2618">
          <cell r="A2618" t="str">
            <v>/0</v>
          </cell>
          <cell r="B2618">
            <v>0</v>
          </cell>
          <cell r="J2618" t="str">
            <v>Rupees Nil</v>
          </cell>
        </row>
        <row r="2619">
          <cell r="A2619" t="str">
            <v>/0</v>
          </cell>
          <cell r="B2619">
            <v>0</v>
          </cell>
          <cell r="J2619" t="str">
            <v>Rupees Nil</v>
          </cell>
        </row>
        <row r="2620">
          <cell r="A2620" t="str">
            <v>/0</v>
          </cell>
          <cell r="B2620">
            <v>0</v>
          </cell>
          <cell r="J2620" t="str">
            <v>Rupees Nil</v>
          </cell>
        </row>
        <row r="2621">
          <cell r="A2621" t="str">
            <v>/0</v>
          </cell>
          <cell r="B2621">
            <v>0</v>
          </cell>
          <cell r="J2621" t="str">
            <v>Rupees Nil</v>
          </cell>
        </row>
        <row r="2622">
          <cell r="A2622" t="str">
            <v>/0</v>
          </cell>
          <cell r="B2622">
            <v>0</v>
          </cell>
          <cell r="J2622" t="str">
            <v>Rupees Nil</v>
          </cell>
        </row>
        <row r="2623">
          <cell r="A2623" t="str">
            <v>/0</v>
          </cell>
          <cell r="B2623">
            <v>0</v>
          </cell>
          <cell r="J2623" t="str">
            <v>Rupees Nil</v>
          </cell>
        </row>
        <row r="2624">
          <cell r="A2624" t="str">
            <v>/0</v>
          </cell>
          <cell r="B2624">
            <v>0</v>
          </cell>
          <cell r="J2624" t="str">
            <v>Rupees Nil</v>
          </cell>
        </row>
        <row r="2625">
          <cell r="A2625" t="str">
            <v>/0</v>
          </cell>
          <cell r="B2625">
            <v>0</v>
          </cell>
          <cell r="J2625" t="str">
            <v>Rupees Nil</v>
          </cell>
        </row>
        <row r="2626">
          <cell r="A2626" t="str">
            <v>/0</v>
          </cell>
          <cell r="B2626">
            <v>0</v>
          </cell>
          <cell r="J2626" t="str">
            <v>Rupees Nil</v>
          </cell>
        </row>
        <row r="2627">
          <cell r="A2627" t="str">
            <v>/0</v>
          </cell>
          <cell r="B2627">
            <v>0</v>
          </cell>
          <cell r="J2627" t="str">
            <v>Rupees Nil</v>
          </cell>
        </row>
        <row r="2628">
          <cell r="A2628" t="str">
            <v>/0</v>
          </cell>
          <cell r="B2628">
            <v>0</v>
          </cell>
          <cell r="J2628" t="str">
            <v>Rupees Nil</v>
          </cell>
        </row>
        <row r="2629">
          <cell r="A2629" t="str">
            <v>/0</v>
          </cell>
          <cell r="B2629">
            <v>0</v>
          </cell>
          <cell r="J2629" t="str">
            <v>Rupees Nil</v>
          </cell>
        </row>
        <row r="2630">
          <cell r="A2630" t="str">
            <v>/0</v>
          </cell>
          <cell r="B2630">
            <v>0</v>
          </cell>
          <cell r="J2630" t="str">
            <v>Rupees Nil</v>
          </cell>
        </row>
        <row r="2631">
          <cell r="A2631" t="str">
            <v>/0</v>
          </cell>
          <cell r="B2631">
            <v>0</v>
          </cell>
          <cell r="J2631" t="str">
            <v>Rupees Nil</v>
          </cell>
        </row>
        <row r="2632">
          <cell r="A2632" t="str">
            <v>/0</v>
          </cell>
          <cell r="B2632">
            <v>0</v>
          </cell>
          <cell r="J2632" t="str">
            <v>Rupees Nil</v>
          </cell>
        </row>
        <row r="2633">
          <cell r="A2633" t="str">
            <v>/0</v>
          </cell>
          <cell r="B2633">
            <v>0</v>
          </cell>
          <cell r="J2633" t="str">
            <v>Rupees Nil</v>
          </cell>
        </row>
        <row r="2634">
          <cell r="A2634" t="str">
            <v>/0</v>
          </cell>
          <cell r="B2634">
            <v>0</v>
          </cell>
          <cell r="J2634" t="str">
            <v>Rupees Nil</v>
          </cell>
        </row>
        <row r="2635">
          <cell r="A2635" t="str">
            <v>/0</v>
          </cell>
          <cell r="B2635">
            <v>0</v>
          </cell>
          <cell r="J2635" t="str">
            <v>Rupees Nil</v>
          </cell>
        </row>
        <row r="2636">
          <cell r="A2636" t="str">
            <v>/0</v>
          </cell>
          <cell r="B2636">
            <v>0</v>
          </cell>
          <cell r="J2636" t="str">
            <v>Rupees Nil</v>
          </cell>
        </row>
        <row r="2637">
          <cell r="A2637" t="str">
            <v>/0</v>
          </cell>
          <cell r="B2637">
            <v>0</v>
          </cell>
          <cell r="J2637" t="str">
            <v>Rupees Nil</v>
          </cell>
        </row>
        <row r="2638">
          <cell r="A2638" t="str">
            <v>/0</v>
          </cell>
          <cell r="B2638">
            <v>0</v>
          </cell>
          <cell r="J2638" t="str">
            <v>Rupees Nil</v>
          </cell>
        </row>
        <row r="2639">
          <cell r="A2639" t="str">
            <v>/0</v>
          </cell>
          <cell r="B2639">
            <v>0</v>
          </cell>
          <cell r="J2639" t="str">
            <v>Rupees Nil</v>
          </cell>
        </row>
        <row r="2640">
          <cell r="A2640" t="str">
            <v>/0</v>
          </cell>
          <cell r="B2640">
            <v>0</v>
          </cell>
          <cell r="J2640" t="str">
            <v>Rupees Nil</v>
          </cell>
        </row>
        <row r="2641">
          <cell r="A2641" t="str">
            <v>/0</v>
          </cell>
          <cell r="B2641">
            <v>0</v>
          </cell>
          <cell r="J2641" t="str">
            <v>Rupees Nil</v>
          </cell>
        </row>
        <row r="2642">
          <cell r="A2642" t="str">
            <v>/0</v>
          </cell>
          <cell r="B2642">
            <v>0</v>
          </cell>
          <cell r="J2642" t="str">
            <v>Rupees Nil</v>
          </cell>
        </row>
        <row r="2643">
          <cell r="A2643" t="str">
            <v>/0</v>
          </cell>
          <cell r="B2643">
            <v>0</v>
          </cell>
          <cell r="J2643" t="str">
            <v>Rupees Nil</v>
          </cell>
        </row>
        <row r="2644">
          <cell r="A2644" t="str">
            <v>/0</v>
          </cell>
          <cell r="B2644">
            <v>0</v>
          </cell>
          <cell r="J2644" t="str">
            <v>Rupees Nil</v>
          </cell>
        </row>
        <row r="2645">
          <cell r="A2645" t="str">
            <v>/0</v>
          </cell>
          <cell r="B2645">
            <v>0</v>
          </cell>
          <cell r="J2645" t="str">
            <v>Rupees Nil</v>
          </cell>
        </row>
        <row r="2646">
          <cell r="A2646" t="str">
            <v>/0</v>
          </cell>
          <cell r="B2646">
            <v>0</v>
          </cell>
          <cell r="J2646" t="str">
            <v>Rupees Nil</v>
          </cell>
        </row>
        <row r="2647">
          <cell r="A2647" t="str">
            <v>/0</v>
          </cell>
          <cell r="B2647">
            <v>0</v>
          </cell>
          <cell r="J2647" t="str">
            <v>Rupees Nil</v>
          </cell>
        </row>
        <row r="2648">
          <cell r="A2648" t="str">
            <v>/0</v>
          </cell>
          <cell r="B2648">
            <v>0</v>
          </cell>
          <cell r="J2648" t="str">
            <v>Rupees Nil</v>
          </cell>
        </row>
        <row r="2649">
          <cell r="A2649" t="str">
            <v>/0</v>
          </cell>
          <cell r="B2649">
            <v>0</v>
          </cell>
          <cell r="J2649" t="str">
            <v>Rupees Nil</v>
          </cell>
        </row>
        <row r="2650">
          <cell r="A2650" t="str">
            <v>/0</v>
          </cell>
          <cell r="B2650">
            <v>0</v>
          </cell>
          <cell r="J2650" t="str">
            <v>Rupees Nil</v>
          </cell>
        </row>
        <row r="2651">
          <cell r="A2651" t="str">
            <v>/0</v>
          </cell>
          <cell r="B2651">
            <v>0</v>
          </cell>
          <cell r="J2651" t="str">
            <v>Rupees Nil</v>
          </cell>
        </row>
        <row r="2652">
          <cell r="A2652" t="str">
            <v>/0</v>
          </cell>
          <cell r="B2652">
            <v>0</v>
          </cell>
          <cell r="J2652" t="str">
            <v>Rupees Nil</v>
          </cell>
        </row>
        <row r="2653">
          <cell r="A2653" t="str">
            <v>/0</v>
          </cell>
          <cell r="B2653">
            <v>0</v>
          </cell>
          <cell r="J2653" t="str">
            <v>Rupees Nil</v>
          </cell>
        </row>
        <row r="2654">
          <cell r="A2654" t="str">
            <v>/0</v>
          </cell>
          <cell r="B2654">
            <v>0</v>
          </cell>
          <cell r="J2654" t="str">
            <v>Rupees Nil</v>
          </cell>
        </row>
        <row r="2655">
          <cell r="A2655" t="str">
            <v>/0</v>
          </cell>
          <cell r="B2655">
            <v>0</v>
          </cell>
          <cell r="J2655" t="str">
            <v>Rupees Nil</v>
          </cell>
        </row>
        <row r="2656">
          <cell r="A2656" t="str">
            <v>/0</v>
          </cell>
          <cell r="B2656">
            <v>0</v>
          </cell>
          <cell r="J2656" t="str">
            <v>Rupees Nil</v>
          </cell>
        </row>
        <row r="2657">
          <cell r="A2657" t="str">
            <v>/0</v>
          </cell>
          <cell r="B2657">
            <v>0</v>
          </cell>
          <cell r="J2657" t="str">
            <v>Rupees Nil</v>
          </cell>
        </row>
        <row r="2658">
          <cell r="A2658" t="str">
            <v>/0</v>
          </cell>
          <cell r="B2658">
            <v>0</v>
          </cell>
          <cell r="J2658" t="str">
            <v>Rupees Nil</v>
          </cell>
        </row>
        <row r="2659">
          <cell r="A2659" t="str">
            <v>/0</v>
          </cell>
          <cell r="B2659">
            <v>0</v>
          </cell>
          <cell r="J2659" t="str">
            <v>Rupees Nil</v>
          </cell>
        </row>
        <row r="2660">
          <cell r="A2660" t="str">
            <v>/0</v>
          </cell>
          <cell r="B2660">
            <v>0</v>
          </cell>
          <cell r="J2660" t="str">
            <v>Rupees Nil</v>
          </cell>
        </row>
        <row r="2661">
          <cell r="A2661" t="str">
            <v>/0</v>
          </cell>
          <cell r="B2661">
            <v>0</v>
          </cell>
          <cell r="J2661" t="str">
            <v>Rupees Nil</v>
          </cell>
        </row>
        <row r="2662">
          <cell r="A2662" t="str">
            <v>/0</v>
          </cell>
          <cell r="B2662">
            <v>0</v>
          </cell>
          <cell r="J2662" t="str">
            <v>Rupees Nil</v>
          </cell>
        </row>
        <row r="2663">
          <cell r="A2663" t="str">
            <v>/0</v>
          </cell>
          <cell r="B2663">
            <v>0</v>
          </cell>
          <cell r="J2663" t="str">
            <v>Rupees Nil</v>
          </cell>
        </row>
        <row r="2664">
          <cell r="A2664" t="str">
            <v>/0</v>
          </cell>
          <cell r="B2664">
            <v>0</v>
          </cell>
          <cell r="J2664" t="str">
            <v>Rupees Nil</v>
          </cell>
        </row>
        <row r="2665">
          <cell r="A2665" t="str">
            <v>/0</v>
          </cell>
          <cell r="B2665">
            <v>0</v>
          </cell>
          <cell r="J2665" t="str">
            <v>Rupees Nil</v>
          </cell>
        </row>
        <row r="2666">
          <cell r="A2666" t="str">
            <v>/0</v>
          </cell>
          <cell r="B2666">
            <v>0</v>
          </cell>
          <cell r="J2666" t="str">
            <v>Rupees Nil</v>
          </cell>
        </row>
        <row r="2667">
          <cell r="A2667" t="str">
            <v>/0</v>
          </cell>
          <cell r="B2667">
            <v>0</v>
          </cell>
          <cell r="J2667" t="str">
            <v>Rupees Nil</v>
          </cell>
        </row>
        <row r="2668">
          <cell r="A2668" t="str">
            <v>/0</v>
          </cell>
          <cell r="B2668">
            <v>0</v>
          </cell>
          <cell r="J2668" t="str">
            <v>Rupees Nil</v>
          </cell>
        </row>
        <row r="2669">
          <cell r="A2669" t="str">
            <v>/0</v>
          </cell>
          <cell r="B2669">
            <v>0</v>
          </cell>
          <cell r="J2669" t="str">
            <v>Rupees Nil</v>
          </cell>
        </row>
        <row r="2670">
          <cell r="A2670" t="str">
            <v>/0</v>
          </cell>
          <cell r="B2670">
            <v>0</v>
          </cell>
          <cell r="J2670" t="str">
            <v>Rupees Nil</v>
          </cell>
        </row>
        <row r="2671">
          <cell r="A2671" t="str">
            <v>/0</v>
          </cell>
          <cell r="B2671">
            <v>0</v>
          </cell>
          <cell r="J2671" t="str">
            <v>Rupees Nil</v>
          </cell>
        </row>
        <row r="2672">
          <cell r="A2672" t="str">
            <v>/0</v>
          </cell>
          <cell r="B2672">
            <v>0</v>
          </cell>
          <cell r="J2672" t="str">
            <v>Rupees Nil</v>
          </cell>
        </row>
        <row r="2673">
          <cell r="A2673" t="str">
            <v>/0</v>
          </cell>
          <cell r="B2673">
            <v>0</v>
          </cell>
          <cell r="J2673" t="str">
            <v>Rupees Nil</v>
          </cell>
        </row>
        <row r="2674">
          <cell r="A2674" t="str">
            <v>/0</v>
          </cell>
          <cell r="B2674">
            <v>0</v>
          </cell>
          <cell r="J2674" t="str">
            <v>Rupees Nil</v>
          </cell>
        </row>
        <row r="2675">
          <cell r="A2675" t="str">
            <v>/0</v>
          </cell>
          <cell r="B2675">
            <v>0</v>
          </cell>
          <cell r="J2675" t="str">
            <v>Rupees Nil</v>
          </cell>
        </row>
        <row r="2676">
          <cell r="A2676" t="str">
            <v>/0</v>
          </cell>
          <cell r="B2676">
            <v>0</v>
          </cell>
          <cell r="J2676" t="str">
            <v>Rupees Nil</v>
          </cell>
        </row>
        <row r="2677">
          <cell r="A2677" t="str">
            <v>/0</v>
          </cell>
          <cell r="B2677">
            <v>0</v>
          </cell>
          <cell r="J2677" t="str">
            <v>Rupees Nil</v>
          </cell>
        </row>
        <row r="2678">
          <cell r="A2678" t="str">
            <v>/0</v>
          </cell>
          <cell r="B2678">
            <v>0</v>
          </cell>
          <cell r="J2678" t="str">
            <v>Rupees Nil</v>
          </cell>
        </row>
        <row r="2679">
          <cell r="A2679" t="str">
            <v>/0</v>
          </cell>
          <cell r="B2679">
            <v>0</v>
          </cell>
          <cell r="J2679" t="str">
            <v>Rupees Nil</v>
          </cell>
        </row>
        <row r="2680">
          <cell r="A2680" t="str">
            <v>/0</v>
          </cell>
          <cell r="B2680">
            <v>0</v>
          </cell>
          <cell r="J2680" t="str">
            <v>Rupees Nil</v>
          </cell>
        </row>
        <row r="2681">
          <cell r="A2681" t="str">
            <v>/0</v>
          </cell>
          <cell r="B2681">
            <v>0</v>
          </cell>
          <cell r="J2681" t="str">
            <v>Rupees Nil</v>
          </cell>
        </row>
        <row r="2682">
          <cell r="A2682" t="str">
            <v>/0</v>
          </cell>
          <cell r="B2682">
            <v>0</v>
          </cell>
          <cell r="J2682" t="str">
            <v>Rupees Nil</v>
          </cell>
        </row>
        <row r="2683">
          <cell r="A2683" t="str">
            <v>/0</v>
          </cell>
          <cell r="B2683">
            <v>0</v>
          </cell>
          <cell r="J2683" t="str">
            <v>Rupees Nil</v>
          </cell>
        </row>
        <row r="2684">
          <cell r="A2684" t="str">
            <v>/0</v>
          </cell>
          <cell r="B2684">
            <v>0</v>
          </cell>
          <cell r="J2684" t="str">
            <v>Rupees Nil</v>
          </cell>
        </row>
        <row r="2685">
          <cell r="A2685" t="str">
            <v>/0</v>
          </cell>
          <cell r="B2685">
            <v>0</v>
          </cell>
          <cell r="J2685" t="str">
            <v>Rupees Nil</v>
          </cell>
        </row>
        <row r="2686">
          <cell r="A2686" t="str">
            <v>/0</v>
          </cell>
          <cell r="B2686">
            <v>0</v>
          </cell>
          <cell r="J2686" t="str">
            <v>Rupees Nil</v>
          </cell>
        </row>
        <row r="2687">
          <cell r="A2687" t="str">
            <v>/0</v>
          </cell>
          <cell r="B2687">
            <v>0</v>
          </cell>
          <cell r="J2687" t="str">
            <v>Rupees Nil</v>
          </cell>
        </row>
        <row r="2688">
          <cell r="A2688" t="str">
            <v>/0</v>
          </cell>
          <cell r="B2688">
            <v>0</v>
          </cell>
          <cell r="J2688" t="str">
            <v>Rupees Nil</v>
          </cell>
        </row>
        <row r="2689">
          <cell r="A2689" t="str">
            <v>/0</v>
          </cell>
          <cell r="B2689">
            <v>0</v>
          </cell>
          <cell r="J2689" t="str">
            <v>Rupees Nil</v>
          </cell>
        </row>
        <row r="2690">
          <cell r="A2690" t="str">
            <v>/0</v>
          </cell>
          <cell r="B2690">
            <v>0</v>
          </cell>
          <cell r="J2690" t="str">
            <v>Rupees Nil</v>
          </cell>
        </row>
        <row r="2691">
          <cell r="A2691" t="str">
            <v>/0</v>
          </cell>
          <cell r="B2691">
            <v>0</v>
          </cell>
          <cell r="J2691" t="str">
            <v>Rupees Nil</v>
          </cell>
        </row>
        <row r="2692">
          <cell r="A2692" t="str">
            <v>/0</v>
          </cell>
          <cell r="B2692">
            <v>0</v>
          </cell>
          <cell r="J2692" t="str">
            <v>Rupees Nil</v>
          </cell>
        </row>
        <row r="2693">
          <cell r="A2693" t="str">
            <v>/0</v>
          </cell>
          <cell r="B2693">
            <v>0</v>
          </cell>
          <cell r="J2693" t="str">
            <v>Rupees Nil</v>
          </cell>
        </row>
        <row r="2694">
          <cell r="A2694" t="str">
            <v>/0</v>
          </cell>
          <cell r="B2694">
            <v>0</v>
          </cell>
          <cell r="J2694" t="str">
            <v>Rupees Nil</v>
          </cell>
        </row>
        <row r="2695">
          <cell r="A2695" t="str">
            <v>/0</v>
          </cell>
          <cell r="B2695">
            <v>0</v>
          </cell>
          <cell r="J2695" t="str">
            <v>Rupees Nil</v>
          </cell>
        </row>
        <row r="2696">
          <cell r="A2696" t="str">
            <v>/0</v>
          </cell>
          <cell r="B2696">
            <v>0</v>
          </cell>
          <cell r="J2696" t="str">
            <v>Rupees Nil</v>
          </cell>
        </row>
        <row r="2697">
          <cell r="A2697" t="str">
            <v>/0</v>
          </cell>
          <cell r="B2697">
            <v>0</v>
          </cell>
          <cell r="J2697" t="str">
            <v>Rupees Nil</v>
          </cell>
        </row>
        <row r="2698">
          <cell r="A2698" t="str">
            <v>/0</v>
          </cell>
          <cell r="B2698">
            <v>0</v>
          </cell>
          <cell r="J2698" t="str">
            <v>Rupees Nil</v>
          </cell>
        </row>
        <row r="2699">
          <cell r="A2699" t="str">
            <v>/0</v>
          </cell>
          <cell r="B2699">
            <v>0</v>
          </cell>
          <cell r="J2699" t="str">
            <v>Rupees Nil</v>
          </cell>
        </row>
        <row r="2700">
          <cell r="A2700" t="str">
            <v>/0</v>
          </cell>
          <cell r="B2700">
            <v>0</v>
          </cell>
          <cell r="J2700" t="str">
            <v>Rupees Nil</v>
          </cell>
        </row>
        <row r="2701">
          <cell r="A2701" t="str">
            <v>/0</v>
          </cell>
          <cell r="B2701">
            <v>0</v>
          </cell>
          <cell r="J2701" t="str">
            <v>Rupees Nil</v>
          </cell>
        </row>
        <row r="2702">
          <cell r="A2702" t="str">
            <v>/0</v>
          </cell>
          <cell r="B2702">
            <v>0</v>
          </cell>
          <cell r="J2702" t="str">
            <v>Rupees Nil</v>
          </cell>
        </row>
        <row r="2703">
          <cell r="A2703" t="str">
            <v>/0</v>
          </cell>
          <cell r="B2703">
            <v>0</v>
          </cell>
          <cell r="J2703" t="str">
            <v>Rupees Nil</v>
          </cell>
        </row>
        <row r="2704">
          <cell r="A2704" t="str">
            <v>/0</v>
          </cell>
          <cell r="B2704">
            <v>0</v>
          </cell>
          <cell r="J2704" t="str">
            <v>Rupees Nil</v>
          </cell>
        </row>
        <row r="2705">
          <cell r="A2705" t="str">
            <v>/0</v>
          </cell>
          <cell r="B2705">
            <v>0</v>
          </cell>
          <cell r="J2705" t="str">
            <v>Rupees Nil</v>
          </cell>
        </row>
        <row r="2706">
          <cell r="A2706" t="str">
            <v>/0</v>
          </cell>
          <cell r="B2706">
            <v>0</v>
          </cell>
          <cell r="J2706" t="str">
            <v>Rupees Nil</v>
          </cell>
        </row>
        <row r="2707">
          <cell r="A2707" t="str">
            <v>/0</v>
          </cell>
          <cell r="B2707">
            <v>0</v>
          </cell>
          <cell r="J2707" t="str">
            <v>Rupees Nil</v>
          </cell>
        </row>
        <row r="2708">
          <cell r="A2708" t="str">
            <v>/0</v>
          </cell>
          <cell r="B2708">
            <v>0</v>
          </cell>
          <cell r="J2708" t="str">
            <v>Rupees Nil</v>
          </cell>
        </row>
        <row r="2709">
          <cell r="A2709" t="str">
            <v>/0</v>
          </cell>
          <cell r="B2709">
            <v>0</v>
          </cell>
          <cell r="J2709" t="str">
            <v>Rupees Nil</v>
          </cell>
        </row>
        <row r="2710">
          <cell r="A2710" t="str">
            <v>/0</v>
          </cell>
          <cell r="B2710">
            <v>0</v>
          </cell>
          <cell r="J2710" t="str">
            <v>Rupees Nil</v>
          </cell>
        </row>
        <row r="2711">
          <cell r="A2711" t="str">
            <v>/0</v>
          </cell>
          <cell r="B2711">
            <v>0</v>
          </cell>
          <cell r="J2711" t="str">
            <v>Rupees Nil</v>
          </cell>
        </row>
        <row r="2712">
          <cell r="A2712" t="str">
            <v>/0</v>
          </cell>
          <cell r="B2712">
            <v>0</v>
          </cell>
          <cell r="J2712" t="str">
            <v>Rupees Nil</v>
          </cell>
        </row>
        <row r="2713">
          <cell r="A2713" t="str">
            <v>/0</v>
          </cell>
          <cell r="B2713">
            <v>0</v>
          </cell>
          <cell r="J2713" t="str">
            <v>Rupees Nil</v>
          </cell>
        </row>
        <row r="2714">
          <cell r="A2714" t="str">
            <v>/0</v>
          </cell>
          <cell r="B2714">
            <v>0</v>
          </cell>
          <cell r="J2714" t="str">
            <v>Rupees Nil</v>
          </cell>
        </row>
        <row r="2715">
          <cell r="A2715" t="str">
            <v>/0</v>
          </cell>
          <cell r="B2715">
            <v>0</v>
          </cell>
          <cell r="J2715" t="str">
            <v>Rupees Nil</v>
          </cell>
        </row>
        <row r="2716">
          <cell r="A2716" t="str">
            <v>/0</v>
          </cell>
          <cell r="B2716">
            <v>0</v>
          </cell>
          <cell r="J2716" t="str">
            <v>Rupees Nil</v>
          </cell>
        </row>
        <row r="2717">
          <cell r="A2717" t="str">
            <v>/0</v>
          </cell>
          <cell r="B2717">
            <v>0</v>
          </cell>
          <cell r="J2717" t="str">
            <v>Rupees Nil</v>
          </cell>
        </row>
        <row r="2718">
          <cell r="A2718" t="str">
            <v>/0</v>
          </cell>
          <cell r="B2718">
            <v>0</v>
          </cell>
          <cell r="J2718" t="str">
            <v>Rupees Nil</v>
          </cell>
        </row>
        <row r="2719">
          <cell r="A2719" t="str">
            <v>/0</v>
          </cell>
          <cell r="B2719">
            <v>0</v>
          </cell>
          <cell r="J2719" t="str">
            <v>Rupees Nil</v>
          </cell>
        </row>
        <row r="2720">
          <cell r="A2720" t="str">
            <v>/0</v>
          </cell>
          <cell r="B2720">
            <v>0</v>
          </cell>
          <cell r="J2720" t="str">
            <v>Rupees Nil</v>
          </cell>
        </row>
        <row r="2721">
          <cell r="A2721" t="str">
            <v>/0</v>
          </cell>
          <cell r="B2721">
            <v>0</v>
          </cell>
          <cell r="J2721" t="str">
            <v>Rupees Nil</v>
          </cell>
        </row>
        <row r="2722">
          <cell r="A2722" t="str">
            <v>/0</v>
          </cell>
          <cell r="B2722">
            <v>0</v>
          </cell>
          <cell r="J2722" t="str">
            <v>Rupees Nil</v>
          </cell>
        </row>
        <row r="2723">
          <cell r="A2723" t="str">
            <v>/0</v>
          </cell>
          <cell r="B2723">
            <v>0</v>
          </cell>
          <cell r="J2723" t="str">
            <v>Rupees Nil</v>
          </cell>
        </row>
        <row r="2724">
          <cell r="A2724" t="str">
            <v>/0</v>
          </cell>
          <cell r="B2724">
            <v>0</v>
          </cell>
          <cell r="J2724" t="str">
            <v>Rupees Nil</v>
          </cell>
        </row>
        <row r="2725">
          <cell r="A2725" t="str">
            <v>/0</v>
          </cell>
          <cell r="B2725">
            <v>0</v>
          </cell>
          <cell r="J2725" t="str">
            <v>Rupees Nil</v>
          </cell>
        </row>
        <row r="2726">
          <cell r="A2726" t="str">
            <v>/0</v>
          </cell>
          <cell r="B2726">
            <v>0</v>
          </cell>
          <cell r="J2726" t="str">
            <v>Rupees Nil</v>
          </cell>
        </row>
        <row r="2727">
          <cell r="A2727" t="str">
            <v>/0</v>
          </cell>
          <cell r="B2727">
            <v>0</v>
          </cell>
          <cell r="J2727" t="str">
            <v>Rupees Nil</v>
          </cell>
        </row>
        <row r="2728">
          <cell r="A2728" t="str">
            <v>/0</v>
          </cell>
          <cell r="B2728">
            <v>0</v>
          </cell>
          <cell r="J2728" t="str">
            <v>Rupees Nil</v>
          </cell>
        </row>
        <row r="2729">
          <cell r="A2729" t="str">
            <v>/0</v>
          </cell>
          <cell r="B2729">
            <v>0</v>
          </cell>
          <cell r="J2729" t="str">
            <v>Rupees Nil</v>
          </cell>
        </row>
        <row r="2730">
          <cell r="A2730" t="str">
            <v>/0</v>
          </cell>
          <cell r="B2730">
            <v>0</v>
          </cell>
          <cell r="J2730" t="str">
            <v>Rupees Nil</v>
          </cell>
        </row>
        <row r="2731">
          <cell r="A2731" t="str">
            <v>/0</v>
          </cell>
          <cell r="B2731">
            <v>0</v>
          </cell>
          <cell r="J2731" t="str">
            <v>Rupees Nil</v>
          </cell>
        </row>
        <row r="2732">
          <cell r="A2732" t="str">
            <v>/0</v>
          </cell>
          <cell r="B2732">
            <v>0</v>
          </cell>
          <cell r="J2732" t="str">
            <v>Rupees Nil</v>
          </cell>
        </row>
        <row r="2733">
          <cell r="A2733" t="str">
            <v>/0</v>
          </cell>
          <cell r="B2733">
            <v>0</v>
          </cell>
          <cell r="J2733" t="str">
            <v>Rupees Nil</v>
          </cell>
        </row>
        <row r="2734">
          <cell r="A2734" t="str">
            <v>/0</v>
          </cell>
          <cell r="B2734">
            <v>0</v>
          </cell>
          <cell r="J2734" t="str">
            <v>Rupees Nil</v>
          </cell>
        </row>
        <row r="2735">
          <cell r="A2735" t="str">
            <v>/0</v>
          </cell>
          <cell r="B2735">
            <v>0</v>
          </cell>
          <cell r="J2735" t="str">
            <v>Rupees Nil</v>
          </cell>
        </row>
        <row r="2736">
          <cell r="A2736" t="str">
            <v>/0</v>
          </cell>
          <cell r="B2736">
            <v>0</v>
          </cell>
          <cell r="J2736" t="str">
            <v>Rupees Nil</v>
          </cell>
        </row>
        <row r="2737">
          <cell r="A2737" t="str">
            <v>/0</v>
          </cell>
          <cell r="B2737">
            <v>0</v>
          </cell>
          <cell r="J2737" t="str">
            <v>Rupees Nil</v>
          </cell>
        </row>
        <row r="2738">
          <cell r="A2738" t="str">
            <v>/0</v>
          </cell>
          <cell r="B2738">
            <v>0</v>
          </cell>
          <cell r="J2738" t="str">
            <v>Rupees Nil</v>
          </cell>
        </row>
        <row r="2739">
          <cell r="A2739" t="str">
            <v>/0</v>
          </cell>
          <cell r="B2739">
            <v>0</v>
          </cell>
          <cell r="J2739" t="str">
            <v>Rupees Nil</v>
          </cell>
        </row>
        <row r="2740">
          <cell r="A2740" t="str">
            <v>/0</v>
          </cell>
          <cell r="B2740">
            <v>0</v>
          </cell>
          <cell r="J2740" t="str">
            <v>Rupees Nil</v>
          </cell>
        </row>
        <row r="2741">
          <cell r="A2741" t="str">
            <v>/0</v>
          </cell>
          <cell r="B2741">
            <v>0</v>
          </cell>
          <cell r="J2741" t="str">
            <v>Rupees Nil</v>
          </cell>
        </row>
        <row r="2742">
          <cell r="A2742" t="str">
            <v>/0</v>
          </cell>
          <cell r="B2742">
            <v>0</v>
          </cell>
          <cell r="J2742" t="str">
            <v>Rupees Nil</v>
          </cell>
        </row>
        <row r="2743">
          <cell r="A2743" t="str">
            <v>/0</v>
          </cell>
          <cell r="B2743">
            <v>0</v>
          </cell>
          <cell r="J2743" t="str">
            <v>Rupees Nil</v>
          </cell>
        </row>
        <row r="2744">
          <cell r="A2744" t="str">
            <v>/0</v>
          </cell>
          <cell r="B2744">
            <v>0</v>
          </cell>
          <cell r="J2744" t="str">
            <v>Rupees Nil</v>
          </cell>
        </row>
        <row r="2745">
          <cell r="A2745" t="str">
            <v>/0</v>
          </cell>
          <cell r="B2745">
            <v>0</v>
          </cell>
          <cell r="J2745" t="str">
            <v>Rupees Nil</v>
          </cell>
        </row>
        <row r="2746">
          <cell r="A2746" t="str">
            <v>/0</v>
          </cell>
          <cell r="B2746">
            <v>0</v>
          </cell>
          <cell r="J2746" t="str">
            <v>Rupees Nil</v>
          </cell>
        </row>
        <row r="2747">
          <cell r="A2747" t="str">
            <v>/0</v>
          </cell>
          <cell r="B2747">
            <v>0</v>
          </cell>
          <cell r="J2747" t="str">
            <v>Rupees Nil</v>
          </cell>
        </row>
        <row r="2748">
          <cell r="A2748" t="str">
            <v>/0</v>
          </cell>
          <cell r="B2748">
            <v>0</v>
          </cell>
          <cell r="J2748" t="str">
            <v>Rupees Nil</v>
          </cell>
        </row>
        <row r="2749">
          <cell r="A2749" t="str">
            <v>/0</v>
          </cell>
          <cell r="B2749">
            <v>0</v>
          </cell>
          <cell r="J2749" t="str">
            <v>Rupees Nil</v>
          </cell>
        </row>
        <row r="2750">
          <cell r="A2750" t="str">
            <v>/0</v>
          </cell>
          <cell r="B2750">
            <v>0</v>
          </cell>
          <cell r="J2750" t="str">
            <v>Rupees Nil</v>
          </cell>
        </row>
        <row r="2751">
          <cell r="A2751" t="str">
            <v>/0</v>
          </cell>
          <cell r="B2751">
            <v>0</v>
          </cell>
          <cell r="J2751" t="str">
            <v>Rupees Nil</v>
          </cell>
        </row>
        <row r="2752">
          <cell r="A2752" t="str">
            <v>/0</v>
          </cell>
          <cell r="B2752">
            <v>0</v>
          </cell>
          <cell r="J2752" t="str">
            <v>Rupees Nil</v>
          </cell>
        </row>
        <row r="2753">
          <cell r="A2753" t="str">
            <v>/0</v>
          </cell>
          <cell r="B2753">
            <v>0</v>
          </cell>
          <cell r="J2753" t="str">
            <v>Rupees Nil</v>
          </cell>
        </row>
        <row r="2754">
          <cell r="A2754" t="str">
            <v>/0</v>
          </cell>
          <cell r="B2754">
            <v>0</v>
          </cell>
          <cell r="J2754" t="str">
            <v>Rupees Nil</v>
          </cell>
        </row>
        <row r="2755">
          <cell r="A2755" t="str">
            <v>/0</v>
          </cell>
          <cell r="B2755">
            <v>0</v>
          </cell>
          <cell r="J2755" t="str">
            <v>Rupees Nil</v>
          </cell>
        </row>
        <row r="2756">
          <cell r="A2756" t="str">
            <v>/0</v>
          </cell>
          <cell r="B2756">
            <v>0</v>
          </cell>
          <cell r="J2756" t="str">
            <v>Rupees Nil</v>
          </cell>
        </row>
        <row r="2757">
          <cell r="A2757" t="str">
            <v>/0</v>
          </cell>
          <cell r="B2757">
            <v>0</v>
          </cell>
          <cell r="J2757" t="str">
            <v>Rupees Nil</v>
          </cell>
        </row>
        <row r="2758">
          <cell r="A2758" t="str">
            <v>/0</v>
          </cell>
          <cell r="B2758">
            <v>0</v>
          </cell>
          <cell r="J2758" t="str">
            <v>Rupees Nil</v>
          </cell>
        </row>
        <row r="2759">
          <cell r="A2759" t="str">
            <v>/0</v>
          </cell>
          <cell r="B2759">
            <v>0</v>
          </cell>
          <cell r="J2759" t="str">
            <v>Rupees Nil</v>
          </cell>
        </row>
        <row r="2760">
          <cell r="A2760" t="str">
            <v>/0</v>
          </cell>
          <cell r="B2760">
            <v>0</v>
          </cell>
          <cell r="J2760" t="str">
            <v>Rupees Nil</v>
          </cell>
        </row>
        <row r="2761">
          <cell r="A2761" t="str">
            <v>/0</v>
          </cell>
          <cell r="B2761">
            <v>0</v>
          </cell>
          <cell r="J2761" t="str">
            <v>Rupees Nil</v>
          </cell>
        </row>
        <row r="2762">
          <cell r="A2762" t="str">
            <v>/0</v>
          </cell>
          <cell r="B2762">
            <v>0</v>
          </cell>
          <cell r="J2762" t="str">
            <v>Rupees Nil</v>
          </cell>
        </row>
        <row r="2763">
          <cell r="A2763" t="str">
            <v>/0</v>
          </cell>
          <cell r="B2763">
            <v>0</v>
          </cell>
          <cell r="J2763" t="str">
            <v>Rupees Nil</v>
          </cell>
        </row>
        <row r="2764">
          <cell r="A2764" t="str">
            <v>/0</v>
          </cell>
          <cell r="B2764">
            <v>0</v>
          </cell>
          <cell r="J2764" t="str">
            <v>Rupees Nil</v>
          </cell>
        </row>
        <row r="2765">
          <cell r="A2765" t="str">
            <v>/0</v>
          </cell>
          <cell r="B2765">
            <v>0</v>
          </cell>
          <cell r="J2765" t="str">
            <v>Rupees Nil</v>
          </cell>
        </row>
        <row r="2766">
          <cell r="A2766" t="str">
            <v>/0</v>
          </cell>
          <cell r="B2766">
            <v>0</v>
          </cell>
          <cell r="J2766" t="str">
            <v>Rupees Nil</v>
          </cell>
        </row>
        <row r="2767">
          <cell r="A2767" t="str">
            <v>/0</v>
          </cell>
          <cell r="B2767">
            <v>0</v>
          </cell>
          <cell r="J2767" t="str">
            <v>Rupees Nil</v>
          </cell>
        </row>
        <row r="2768">
          <cell r="A2768" t="str">
            <v>/0</v>
          </cell>
          <cell r="B2768">
            <v>0</v>
          </cell>
          <cell r="J2768" t="str">
            <v>Rupees Nil</v>
          </cell>
        </row>
        <row r="2769">
          <cell r="A2769" t="str">
            <v>/0</v>
          </cell>
          <cell r="B2769">
            <v>0</v>
          </cell>
          <cell r="J2769" t="str">
            <v>Rupees Nil</v>
          </cell>
        </row>
        <row r="2770">
          <cell r="A2770" t="str">
            <v>/0</v>
          </cell>
          <cell r="B2770">
            <v>0</v>
          </cell>
          <cell r="J2770" t="str">
            <v>Rupees Nil</v>
          </cell>
        </row>
        <row r="2771">
          <cell r="A2771" t="str">
            <v>/0</v>
          </cell>
          <cell r="B2771">
            <v>0</v>
          </cell>
          <cell r="J2771" t="str">
            <v>Rupees Nil</v>
          </cell>
        </row>
        <row r="2772">
          <cell r="A2772" t="str">
            <v>/0</v>
          </cell>
          <cell r="B2772">
            <v>0</v>
          </cell>
          <cell r="J2772" t="str">
            <v>Rupees Nil</v>
          </cell>
        </row>
        <row r="2773">
          <cell r="A2773" t="str">
            <v>/0</v>
          </cell>
          <cell r="B2773">
            <v>0</v>
          </cell>
          <cell r="J2773" t="str">
            <v>Rupees Nil</v>
          </cell>
        </row>
        <row r="2774">
          <cell r="A2774" t="str">
            <v>/0</v>
          </cell>
          <cell r="B2774">
            <v>0</v>
          </cell>
          <cell r="J2774" t="str">
            <v>Rupees Nil</v>
          </cell>
        </row>
        <row r="2775">
          <cell r="A2775" t="str">
            <v>/0</v>
          </cell>
          <cell r="B2775">
            <v>0</v>
          </cell>
          <cell r="J2775" t="str">
            <v>Rupees Nil</v>
          </cell>
        </row>
        <row r="2776">
          <cell r="A2776" t="str">
            <v>/0</v>
          </cell>
          <cell r="B2776">
            <v>0</v>
          </cell>
          <cell r="J2776" t="str">
            <v>Rupees Nil</v>
          </cell>
        </row>
        <row r="2777">
          <cell r="A2777" t="str">
            <v>/0</v>
          </cell>
          <cell r="B2777">
            <v>0</v>
          </cell>
          <cell r="J2777" t="str">
            <v>Rupees Nil</v>
          </cell>
        </row>
        <row r="2778">
          <cell r="A2778" t="str">
            <v>/0</v>
          </cell>
          <cell r="B2778">
            <v>0</v>
          </cell>
          <cell r="J2778" t="str">
            <v>Rupees Nil</v>
          </cell>
        </row>
        <row r="2779">
          <cell r="A2779" t="str">
            <v>/0</v>
          </cell>
          <cell r="B2779">
            <v>0</v>
          </cell>
          <cell r="J2779" t="str">
            <v>Rupees Nil</v>
          </cell>
        </row>
        <row r="2780">
          <cell r="A2780" t="str">
            <v>/0</v>
          </cell>
          <cell r="B2780">
            <v>0</v>
          </cell>
          <cell r="J2780" t="str">
            <v>Rupees Nil</v>
          </cell>
        </row>
        <row r="2781">
          <cell r="A2781" t="str">
            <v>/0</v>
          </cell>
          <cell r="B2781">
            <v>0</v>
          </cell>
          <cell r="J2781" t="str">
            <v>Rupees Nil</v>
          </cell>
        </row>
        <row r="2782">
          <cell r="A2782" t="str">
            <v>/0</v>
          </cell>
          <cell r="B2782">
            <v>0</v>
          </cell>
          <cell r="J2782" t="str">
            <v>Rupees Nil</v>
          </cell>
        </row>
        <row r="2783">
          <cell r="A2783" t="str">
            <v>/0</v>
          </cell>
          <cell r="B2783">
            <v>0</v>
          </cell>
          <cell r="J2783" t="str">
            <v>Rupees Nil</v>
          </cell>
        </row>
        <row r="2784">
          <cell r="A2784" t="str">
            <v>/0</v>
          </cell>
          <cell r="B2784">
            <v>0</v>
          </cell>
          <cell r="J2784" t="str">
            <v>Rupees Nil</v>
          </cell>
        </row>
        <row r="2785">
          <cell r="A2785" t="str">
            <v>/0</v>
          </cell>
          <cell r="B2785">
            <v>0</v>
          </cell>
          <cell r="J2785" t="str">
            <v>Rupees Nil</v>
          </cell>
        </row>
        <row r="2786">
          <cell r="A2786" t="str">
            <v>/0</v>
          </cell>
          <cell r="B2786">
            <v>0</v>
          </cell>
          <cell r="J2786" t="str">
            <v>Rupees Nil</v>
          </cell>
        </row>
        <row r="2787">
          <cell r="A2787" t="str">
            <v>/0</v>
          </cell>
          <cell r="B2787">
            <v>0</v>
          </cell>
          <cell r="J2787" t="str">
            <v>Rupees Nil</v>
          </cell>
        </row>
        <row r="2788">
          <cell r="A2788" t="str">
            <v>/0</v>
          </cell>
          <cell r="B2788">
            <v>0</v>
          </cell>
          <cell r="J2788" t="str">
            <v>Rupees Nil</v>
          </cell>
        </row>
        <row r="2789">
          <cell r="A2789" t="str">
            <v>/0</v>
          </cell>
          <cell r="B2789">
            <v>0</v>
          </cell>
          <cell r="J2789" t="str">
            <v>Rupees Nil</v>
          </cell>
        </row>
        <row r="2790">
          <cell r="A2790" t="str">
            <v>/0</v>
          </cell>
          <cell r="B2790">
            <v>0</v>
          </cell>
          <cell r="J2790" t="str">
            <v>Rupees Nil</v>
          </cell>
        </row>
        <row r="2791">
          <cell r="A2791" t="str">
            <v>/0</v>
          </cell>
          <cell r="B2791">
            <v>0</v>
          </cell>
          <cell r="J2791" t="str">
            <v>Rupees Nil</v>
          </cell>
        </row>
        <row r="2792">
          <cell r="A2792" t="str">
            <v>/0</v>
          </cell>
          <cell r="B2792">
            <v>0</v>
          </cell>
          <cell r="J2792" t="str">
            <v>Rupees Nil</v>
          </cell>
        </row>
        <row r="2793">
          <cell r="A2793" t="str">
            <v>/0</v>
          </cell>
          <cell r="B2793">
            <v>0</v>
          </cell>
          <cell r="J2793" t="str">
            <v>Rupees Nil</v>
          </cell>
        </row>
        <row r="2794">
          <cell r="A2794" t="str">
            <v>/0</v>
          </cell>
          <cell r="B2794">
            <v>0</v>
          </cell>
          <cell r="J2794" t="str">
            <v>Rupees Nil</v>
          </cell>
        </row>
        <row r="2795">
          <cell r="A2795" t="str">
            <v>/0</v>
          </cell>
          <cell r="B2795">
            <v>0</v>
          </cell>
          <cell r="J2795" t="str">
            <v>Rupees Nil</v>
          </cell>
        </row>
        <row r="2796">
          <cell r="A2796" t="str">
            <v>/0</v>
          </cell>
          <cell r="B2796">
            <v>0</v>
          </cell>
          <cell r="J2796" t="str">
            <v>Rupees Nil</v>
          </cell>
        </row>
        <row r="2797">
          <cell r="A2797" t="str">
            <v>/0</v>
          </cell>
          <cell r="B2797">
            <v>0</v>
          </cell>
          <cell r="J2797" t="str">
            <v>Rupees Nil</v>
          </cell>
        </row>
        <row r="2798">
          <cell r="A2798" t="str">
            <v>/0</v>
          </cell>
          <cell r="B2798">
            <v>0</v>
          </cell>
          <cell r="J2798" t="str">
            <v>Rupees Nil</v>
          </cell>
        </row>
        <row r="2799">
          <cell r="A2799" t="str">
            <v>/0</v>
          </cell>
          <cell r="B2799">
            <v>0</v>
          </cell>
          <cell r="J2799" t="str">
            <v>Rupees Nil</v>
          </cell>
        </row>
        <row r="2800">
          <cell r="A2800" t="str">
            <v>/0</v>
          </cell>
          <cell r="B2800">
            <v>0</v>
          </cell>
          <cell r="J2800" t="str">
            <v>Rupees Nil</v>
          </cell>
        </row>
        <row r="2801">
          <cell r="A2801" t="str">
            <v>/0</v>
          </cell>
          <cell r="B2801">
            <v>0</v>
          </cell>
          <cell r="J2801" t="str">
            <v>Rupees Nil</v>
          </cell>
        </row>
        <row r="2802">
          <cell r="A2802" t="str">
            <v>/0</v>
          </cell>
          <cell r="B2802">
            <v>0</v>
          </cell>
          <cell r="J2802" t="str">
            <v>Rupees Nil</v>
          </cell>
        </row>
        <row r="2803">
          <cell r="A2803" t="str">
            <v>/0</v>
          </cell>
          <cell r="B2803">
            <v>0</v>
          </cell>
          <cell r="J2803" t="str">
            <v>Rupees Nil</v>
          </cell>
        </row>
        <row r="2804">
          <cell r="A2804" t="str">
            <v>/0</v>
          </cell>
          <cell r="B2804">
            <v>0</v>
          </cell>
          <cell r="J2804" t="str">
            <v>Rupees Nil</v>
          </cell>
        </row>
        <row r="2805">
          <cell r="A2805" t="str">
            <v>/0</v>
          </cell>
          <cell r="B2805">
            <v>0</v>
          </cell>
          <cell r="J2805" t="str">
            <v>Rupees Nil</v>
          </cell>
        </row>
        <row r="2806">
          <cell r="A2806" t="str">
            <v>/0</v>
          </cell>
          <cell r="B2806">
            <v>0</v>
          </cell>
          <cell r="J2806" t="str">
            <v>Rupees Nil</v>
          </cell>
        </row>
        <row r="2807">
          <cell r="A2807" t="str">
            <v>/0</v>
          </cell>
          <cell r="B2807">
            <v>0</v>
          </cell>
          <cell r="J2807" t="str">
            <v>Rupees Nil</v>
          </cell>
        </row>
        <row r="2808">
          <cell r="A2808" t="str">
            <v>/0</v>
          </cell>
          <cell r="B2808">
            <v>0</v>
          </cell>
          <cell r="J2808" t="str">
            <v>Rupees Nil</v>
          </cell>
        </row>
        <row r="2809">
          <cell r="A2809" t="str">
            <v>/0</v>
          </cell>
          <cell r="B2809">
            <v>0</v>
          </cell>
          <cell r="J2809" t="str">
            <v>Rupees Nil</v>
          </cell>
        </row>
        <row r="2810">
          <cell r="A2810" t="str">
            <v>/0</v>
          </cell>
          <cell r="B2810">
            <v>0</v>
          </cell>
          <cell r="J2810" t="str">
            <v>Rupees Nil</v>
          </cell>
        </row>
        <row r="2811">
          <cell r="A2811" t="str">
            <v>/0</v>
          </cell>
          <cell r="B2811">
            <v>0</v>
          </cell>
          <cell r="J2811" t="str">
            <v>Rupees Nil</v>
          </cell>
        </row>
        <row r="2812">
          <cell r="A2812" t="str">
            <v>/0</v>
          </cell>
          <cell r="B2812">
            <v>0</v>
          </cell>
          <cell r="J2812" t="str">
            <v>Rupees Nil</v>
          </cell>
        </row>
        <row r="2813">
          <cell r="A2813" t="str">
            <v>/0</v>
          </cell>
          <cell r="B2813">
            <v>0</v>
          </cell>
          <cell r="J2813" t="str">
            <v>Rupees Nil</v>
          </cell>
        </row>
        <row r="2814">
          <cell r="A2814" t="str">
            <v>/0</v>
          </cell>
          <cell r="B2814">
            <v>0</v>
          </cell>
          <cell r="J2814" t="str">
            <v>Rupees Nil</v>
          </cell>
        </row>
        <row r="2815">
          <cell r="A2815" t="str">
            <v>/0</v>
          </cell>
          <cell r="B2815">
            <v>0</v>
          </cell>
          <cell r="J2815" t="str">
            <v>Rupees Nil</v>
          </cell>
        </row>
        <row r="2816">
          <cell r="A2816" t="str">
            <v>/0</v>
          </cell>
          <cell r="B2816">
            <v>0</v>
          </cell>
          <cell r="J2816" t="str">
            <v>Rupees Nil</v>
          </cell>
        </row>
        <row r="2817">
          <cell r="A2817" t="str">
            <v>/0</v>
          </cell>
          <cell r="B2817">
            <v>0</v>
          </cell>
          <cell r="J2817" t="str">
            <v>Rupees Nil</v>
          </cell>
        </row>
        <row r="2818">
          <cell r="A2818" t="str">
            <v>/0</v>
          </cell>
          <cell r="B2818">
            <v>0</v>
          </cell>
          <cell r="J2818" t="str">
            <v>Rupees Nil</v>
          </cell>
        </row>
        <row r="2819">
          <cell r="A2819" t="str">
            <v>/0</v>
          </cell>
          <cell r="B2819">
            <v>0</v>
          </cell>
          <cell r="J2819" t="str">
            <v>Rupees Nil</v>
          </cell>
        </row>
        <row r="2820">
          <cell r="A2820" t="str">
            <v>/0</v>
          </cell>
          <cell r="B2820">
            <v>0</v>
          </cell>
          <cell r="J2820" t="str">
            <v>Rupees Nil</v>
          </cell>
        </row>
        <row r="2821">
          <cell r="A2821" t="str">
            <v>/0</v>
          </cell>
          <cell r="B2821">
            <v>0</v>
          </cell>
          <cell r="J2821" t="str">
            <v>Rupees Nil</v>
          </cell>
        </row>
        <row r="2822">
          <cell r="A2822" t="str">
            <v>/0</v>
          </cell>
          <cell r="B2822">
            <v>0</v>
          </cell>
          <cell r="J2822" t="str">
            <v>Rupees Nil</v>
          </cell>
        </row>
        <row r="2823">
          <cell r="A2823" t="str">
            <v>/0</v>
          </cell>
          <cell r="B2823">
            <v>0</v>
          </cell>
          <cell r="J2823" t="str">
            <v>Rupees Nil</v>
          </cell>
        </row>
        <row r="2824">
          <cell r="A2824" t="str">
            <v>/0</v>
          </cell>
          <cell r="B2824">
            <v>0</v>
          </cell>
          <cell r="J2824" t="str">
            <v>Rupees Nil</v>
          </cell>
        </row>
        <row r="2825">
          <cell r="A2825" t="str">
            <v>/0</v>
          </cell>
          <cell r="B2825">
            <v>0</v>
          </cell>
          <cell r="J2825" t="str">
            <v>Rupees Nil</v>
          </cell>
        </row>
        <row r="2826">
          <cell r="A2826" t="str">
            <v>/0</v>
          </cell>
          <cell r="B2826">
            <v>0</v>
          </cell>
          <cell r="J2826" t="str">
            <v>Rupees Nil</v>
          </cell>
        </row>
        <row r="2827">
          <cell r="A2827" t="str">
            <v>/0</v>
          </cell>
          <cell r="B2827">
            <v>0</v>
          </cell>
          <cell r="J2827" t="str">
            <v>Rupees Nil</v>
          </cell>
        </row>
        <row r="2828">
          <cell r="A2828" t="str">
            <v>/0</v>
          </cell>
          <cell r="B2828">
            <v>0</v>
          </cell>
          <cell r="J2828" t="str">
            <v>Rupees Nil</v>
          </cell>
        </row>
        <row r="2829">
          <cell r="A2829" t="str">
            <v>/0</v>
          </cell>
          <cell r="B2829">
            <v>0</v>
          </cell>
          <cell r="J2829" t="str">
            <v>Rupees Nil</v>
          </cell>
        </row>
        <row r="2830">
          <cell r="A2830" t="str">
            <v>/0</v>
          </cell>
          <cell r="B2830">
            <v>0</v>
          </cell>
          <cell r="J2830" t="str">
            <v>Rupees Nil</v>
          </cell>
        </row>
        <row r="2831">
          <cell r="A2831" t="str">
            <v>/0</v>
          </cell>
          <cell r="B2831">
            <v>0</v>
          </cell>
          <cell r="J2831" t="str">
            <v>Rupees Nil</v>
          </cell>
        </row>
        <row r="2832">
          <cell r="A2832" t="str">
            <v>/0</v>
          </cell>
          <cell r="B2832">
            <v>0</v>
          </cell>
          <cell r="J2832" t="str">
            <v>Rupees Nil</v>
          </cell>
        </row>
        <row r="2833">
          <cell r="A2833" t="str">
            <v>/0</v>
          </cell>
          <cell r="B2833">
            <v>0</v>
          </cell>
          <cell r="J2833" t="str">
            <v>Rupees Nil</v>
          </cell>
        </row>
        <row r="2834">
          <cell r="A2834" t="str">
            <v>/0</v>
          </cell>
          <cell r="B2834">
            <v>0</v>
          </cell>
          <cell r="J2834" t="str">
            <v>Rupees Nil</v>
          </cell>
        </row>
        <row r="2835">
          <cell r="A2835" t="str">
            <v>/0</v>
          </cell>
          <cell r="B2835">
            <v>0</v>
          </cell>
          <cell r="J2835" t="str">
            <v>Rupees Nil</v>
          </cell>
        </row>
        <row r="2836">
          <cell r="A2836" t="str">
            <v>/0</v>
          </cell>
          <cell r="B2836">
            <v>0</v>
          </cell>
          <cell r="J2836" t="str">
            <v>Rupees Nil</v>
          </cell>
        </row>
        <row r="2837">
          <cell r="A2837" t="str">
            <v>/0</v>
          </cell>
          <cell r="B2837">
            <v>0</v>
          </cell>
          <cell r="J2837" t="str">
            <v>Rupees Nil</v>
          </cell>
        </row>
        <row r="2838">
          <cell r="A2838" t="str">
            <v>/0</v>
          </cell>
          <cell r="B2838">
            <v>0</v>
          </cell>
          <cell r="J2838" t="str">
            <v>Rupees Nil</v>
          </cell>
        </row>
        <row r="2839">
          <cell r="A2839" t="str">
            <v>/0</v>
          </cell>
          <cell r="B2839">
            <v>0</v>
          </cell>
          <cell r="J2839" t="str">
            <v>Rupees Nil</v>
          </cell>
        </row>
        <row r="2840">
          <cell r="A2840" t="str">
            <v>/0</v>
          </cell>
          <cell r="B2840">
            <v>0</v>
          </cell>
          <cell r="J2840" t="str">
            <v>Rupees Nil</v>
          </cell>
        </row>
        <row r="2841">
          <cell r="A2841" t="str">
            <v>/0</v>
          </cell>
          <cell r="B2841">
            <v>0</v>
          </cell>
          <cell r="J2841" t="str">
            <v>Rupees Nil</v>
          </cell>
        </row>
        <row r="2842">
          <cell r="A2842" t="str">
            <v>/0</v>
          </cell>
          <cell r="B2842">
            <v>0</v>
          </cell>
          <cell r="J2842" t="str">
            <v>Rupees Nil</v>
          </cell>
        </row>
        <row r="2843">
          <cell r="A2843" t="str">
            <v>/0</v>
          </cell>
          <cell r="B2843">
            <v>0</v>
          </cell>
          <cell r="J2843" t="str">
            <v>Rupees Nil</v>
          </cell>
        </row>
        <row r="2844">
          <cell r="A2844" t="str">
            <v>/0</v>
          </cell>
          <cell r="B2844">
            <v>0</v>
          </cell>
          <cell r="J2844" t="str">
            <v>Rupees Nil</v>
          </cell>
        </row>
        <row r="2845">
          <cell r="A2845" t="str">
            <v>/0</v>
          </cell>
          <cell r="B2845">
            <v>0</v>
          </cell>
          <cell r="J2845" t="str">
            <v>Rupees Nil</v>
          </cell>
        </row>
        <row r="2846">
          <cell r="A2846" t="str">
            <v>/0</v>
          </cell>
          <cell r="B2846">
            <v>0</v>
          </cell>
          <cell r="J2846" t="str">
            <v>Rupees Nil</v>
          </cell>
        </row>
        <row r="2847">
          <cell r="A2847" t="str">
            <v>/0</v>
          </cell>
          <cell r="B2847">
            <v>0</v>
          </cell>
          <cell r="J2847" t="str">
            <v>Rupees Nil</v>
          </cell>
        </row>
        <row r="2848">
          <cell r="A2848" t="str">
            <v>/0</v>
          </cell>
          <cell r="B2848">
            <v>0</v>
          </cell>
          <cell r="J2848" t="str">
            <v>Rupees Nil</v>
          </cell>
        </row>
        <row r="2849">
          <cell r="A2849" t="str">
            <v>/0</v>
          </cell>
          <cell r="B2849">
            <v>0</v>
          </cell>
          <cell r="J2849" t="str">
            <v>Rupees Nil</v>
          </cell>
        </row>
        <row r="2850">
          <cell r="A2850" t="str">
            <v>/0</v>
          </cell>
          <cell r="B2850">
            <v>0</v>
          </cell>
          <cell r="J2850" t="str">
            <v>Rupees Nil</v>
          </cell>
        </row>
        <row r="2851">
          <cell r="A2851" t="str">
            <v>/0</v>
          </cell>
          <cell r="B2851">
            <v>0</v>
          </cell>
          <cell r="J2851" t="str">
            <v>Rupees Nil</v>
          </cell>
        </row>
        <row r="2852">
          <cell r="A2852" t="str">
            <v>/0</v>
          </cell>
          <cell r="B2852">
            <v>0</v>
          </cell>
          <cell r="J2852" t="str">
            <v>Rupees Nil</v>
          </cell>
        </row>
        <row r="2853">
          <cell r="A2853" t="str">
            <v>/0</v>
          </cell>
          <cell r="B2853">
            <v>0</v>
          </cell>
          <cell r="J2853" t="str">
            <v>Rupees Nil</v>
          </cell>
        </row>
        <row r="2854">
          <cell r="A2854" t="str">
            <v>/0</v>
          </cell>
          <cell r="B2854">
            <v>0</v>
          </cell>
          <cell r="J2854" t="str">
            <v>Rupees Nil</v>
          </cell>
        </row>
        <row r="2855">
          <cell r="A2855" t="str">
            <v>/0</v>
          </cell>
          <cell r="B2855">
            <v>0</v>
          </cell>
          <cell r="J2855" t="str">
            <v>Rupees Nil</v>
          </cell>
        </row>
        <row r="2856">
          <cell r="A2856" t="str">
            <v>/0</v>
          </cell>
          <cell r="B2856">
            <v>0</v>
          </cell>
          <cell r="J2856" t="str">
            <v>Rupees Nil</v>
          </cell>
        </row>
        <row r="2857">
          <cell r="A2857" t="str">
            <v>/0</v>
          </cell>
          <cell r="B2857">
            <v>0</v>
          </cell>
          <cell r="J2857" t="str">
            <v>Rupees Nil</v>
          </cell>
        </row>
        <row r="2858">
          <cell r="A2858" t="str">
            <v>/0</v>
          </cell>
          <cell r="B2858">
            <v>0</v>
          </cell>
          <cell r="J2858" t="str">
            <v>Rupees Nil</v>
          </cell>
        </row>
        <row r="2859">
          <cell r="A2859" t="str">
            <v>/0</v>
          </cell>
          <cell r="B2859">
            <v>0</v>
          </cell>
          <cell r="J2859" t="str">
            <v>Rupees Nil</v>
          </cell>
        </row>
        <row r="2860">
          <cell r="A2860" t="str">
            <v>/0</v>
          </cell>
          <cell r="B2860">
            <v>0</v>
          </cell>
          <cell r="J2860" t="str">
            <v>Rupees Nil</v>
          </cell>
        </row>
        <row r="2861">
          <cell r="A2861" t="str">
            <v>/0</v>
          </cell>
          <cell r="B2861">
            <v>0</v>
          </cell>
          <cell r="J2861" t="str">
            <v>Rupees Nil</v>
          </cell>
        </row>
        <row r="2862">
          <cell r="A2862" t="str">
            <v>/0</v>
          </cell>
          <cell r="B2862">
            <v>0</v>
          </cell>
          <cell r="J2862" t="str">
            <v>Rupees Nil</v>
          </cell>
        </row>
        <row r="2863">
          <cell r="A2863" t="str">
            <v>/0</v>
          </cell>
          <cell r="B2863">
            <v>0</v>
          </cell>
          <cell r="J2863" t="str">
            <v>Rupees Nil</v>
          </cell>
        </row>
        <row r="2864">
          <cell r="A2864" t="str">
            <v>/0</v>
          </cell>
          <cell r="B2864">
            <v>0</v>
          </cell>
          <cell r="J2864" t="str">
            <v>Rupees Nil</v>
          </cell>
        </row>
        <row r="2865">
          <cell r="A2865" t="str">
            <v>/0</v>
          </cell>
          <cell r="B2865">
            <v>0</v>
          </cell>
          <cell r="J2865" t="str">
            <v>Rupees Nil</v>
          </cell>
        </row>
        <row r="2866">
          <cell r="A2866" t="str">
            <v>/0</v>
          </cell>
          <cell r="B2866">
            <v>0</v>
          </cell>
          <cell r="J2866" t="str">
            <v>Rupees Nil</v>
          </cell>
        </row>
        <row r="2867">
          <cell r="A2867" t="str">
            <v>/0</v>
          </cell>
          <cell r="B2867">
            <v>0</v>
          </cell>
          <cell r="J2867" t="str">
            <v>Rupees Nil</v>
          </cell>
        </row>
        <row r="2868">
          <cell r="A2868" t="str">
            <v>/0</v>
          </cell>
          <cell r="B2868">
            <v>0</v>
          </cell>
          <cell r="J2868" t="str">
            <v>Rupees Nil</v>
          </cell>
        </row>
        <row r="2869">
          <cell r="A2869" t="str">
            <v>/0</v>
          </cell>
          <cell r="B2869">
            <v>0</v>
          </cell>
          <cell r="J2869" t="str">
            <v>Rupees Nil</v>
          </cell>
        </row>
        <row r="2870">
          <cell r="A2870" t="str">
            <v>/0</v>
          </cell>
          <cell r="B2870">
            <v>0</v>
          </cell>
          <cell r="J2870" t="str">
            <v>Rupees Nil</v>
          </cell>
        </row>
        <row r="2871">
          <cell r="A2871" t="str">
            <v>/0</v>
          </cell>
          <cell r="B2871">
            <v>0</v>
          </cell>
          <cell r="J2871" t="str">
            <v>Rupees Nil</v>
          </cell>
        </row>
        <row r="2872">
          <cell r="A2872" t="str">
            <v>/0</v>
          </cell>
          <cell r="B2872">
            <v>0</v>
          </cell>
          <cell r="J2872" t="str">
            <v>Rupees Nil</v>
          </cell>
        </row>
        <row r="2873">
          <cell r="A2873" t="str">
            <v>/0</v>
          </cell>
          <cell r="B2873">
            <v>0</v>
          </cell>
          <cell r="J2873" t="str">
            <v>Rupees Nil</v>
          </cell>
        </row>
        <row r="2874">
          <cell r="A2874" t="str">
            <v>/0</v>
          </cell>
          <cell r="B2874">
            <v>0</v>
          </cell>
          <cell r="J2874" t="str">
            <v>Rupees Nil</v>
          </cell>
        </row>
        <row r="2875">
          <cell r="A2875" t="str">
            <v>/0</v>
          </cell>
          <cell r="B2875">
            <v>0</v>
          </cell>
          <cell r="J2875" t="str">
            <v>Rupees Nil</v>
          </cell>
        </row>
        <row r="2876">
          <cell r="A2876" t="str">
            <v>/0</v>
          </cell>
          <cell r="B2876">
            <v>0</v>
          </cell>
          <cell r="J2876" t="str">
            <v>Rupees Nil</v>
          </cell>
        </row>
        <row r="2877">
          <cell r="A2877" t="str">
            <v>/0</v>
          </cell>
          <cell r="B2877">
            <v>0</v>
          </cell>
          <cell r="J2877" t="str">
            <v>Rupees Nil</v>
          </cell>
        </row>
        <row r="2878">
          <cell r="A2878" t="str">
            <v>/0</v>
          </cell>
          <cell r="B2878">
            <v>0</v>
          </cell>
          <cell r="J2878" t="str">
            <v>Rupees Nil</v>
          </cell>
        </row>
        <row r="2879">
          <cell r="A2879" t="str">
            <v>/0</v>
          </cell>
          <cell r="B2879">
            <v>0</v>
          </cell>
          <cell r="J2879" t="str">
            <v>Rupees Nil</v>
          </cell>
        </row>
        <row r="2880">
          <cell r="A2880" t="str">
            <v>/0</v>
          </cell>
          <cell r="B2880">
            <v>0</v>
          </cell>
          <cell r="J2880" t="str">
            <v>Rupees Nil</v>
          </cell>
        </row>
        <row r="2881">
          <cell r="A2881" t="str">
            <v>/0</v>
          </cell>
          <cell r="B2881">
            <v>0</v>
          </cell>
          <cell r="J2881" t="str">
            <v>Rupees Nil</v>
          </cell>
        </row>
        <row r="2882">
          <cell r="A2882" t="str">
            <v>/0</v>
          </cell>
          <cell r="B2882">
            <v>0</v>
          </cell>
          <cell r="J2882" t="str">
            <v>Rupees Nil</v>
          </cell>
        </row>
        <row r="2883">
          <cell r="A2883" t="str">
            <v>/0</v>
          </cell>
          <cell r="B2883">
            <v>0</v>
          </cell>
          <cell r="J2883" t="str">
            <v>Rupees Nil</v>
          </cell>
        </row>
        <row r="2884">
          <cell r="A2884" t="str">
            <v>/0</v>
          </cell>
          <cell r="B2884">
            <v>0</v>
          </cell>
          <cell r="J2884" t="str">
            <v>Rupees Nil</v>
          </cell>
        </row>
        <row r="2885">
          <cell r="A2885" t="str">
            <v>/0</v>
          </cell>
          <cell r="B2885">
            <v>0</v>
          </cell>
          <cell r="J2885" t="str">
            <v>Rupees Nil</v>
          </cell>
        </row>
        <row r="2886">
          <cell r="A2886" t="str">
            <v>/0</v>
          </cell>
          <cell r="B2886">
            <v>0</v>
          </cell>
          <cell r="J2886" t="str">
            <v>Rupees Nil</v>
          </cell>
        </row>
        <row r="2887">
          <cell r="A2887" t="str">
            <v>/0</v>
          </cell>
          <cell r="B2887">
            <v>0</v>
          </cell>
          <cell r="J2887" t="str">
            <v>Rupees Nil</v>
          </cell>
        </row>
        <row r="2888">
          <cell r="A2888" t="str">
            <v>/0</v>
          </cell>
          <cell r="B2888">
            <v>0</v>
          </cell>
          <cell r="J2888" t="str">
            <v>Rupees Nil</v>
          </cell>
        </row>
        <row r="2889">
          <cell r="A2889" t="str">
            <v>/0</v>
          </cell>
          <cell r="B2889">
            <v>0</v>
          </cell>
          <cell r="J2889" t="str">
            <v>Rupees Nil</v>
          </cell>
        </row>
        <row r="2890">
          <cell r="A2890" t="str">
            <v>/0</v>
          </cell>
          <cell r="B2890">
            <v>0</v>
          </cell>
          <cell r="J2890" t="str">
            <v>Rupees Nil</v>
          </cell>
        </row>
        <row r="2891">
          <cell r="A2891" t="str">
            <v>/0</v>
          </cell>
          <cell r="B2891">
            <v>0</v>
          </cell>
          <cell r="J2891" t="str">
            <v>Rupees Nil</v>
          </cell>
        </row>
        <row r="2892">
          <cell r="A2892" t="str">
            <v>/0</v>
          </cell>
          <cell r="B2892">
            <v>0</v>
          </cell>
          <cell r="J2892" t="str">
            <v>Rupees Nil</v>
          </cell>
        </row>
        <row r="2893">
          <cell r="A2893" t="str">
            <v>/0</v>
          </cell>
          <cell r="B2893">
            <v>0</v>
          </cell>
          <cell r="J2893" t="str">
            <v>Rupees Nil</v>
          </cell>
        </row>
        <row r="2894">
          <cell r="A2894" t="str">
            <v>/0</v>
          </cell>
          <cell r="B2894">
            <v>0</v>
          </cell>
          <cell r="J2894" t="str">
            <v>Rupees Nil</v>
          </cell>
        </row>
        <row r="2895">
          <cell r="A2895" t="str">
            <v>/0</v>
          </cell>
          <cell r="B2895">
            <v>0</v>
          </cell>
          <cell r="J2895" t="str">
            <v>Rupees Nil</v>
          </cell>
        </row>
        <row r="2896">
          <cell r="A2896" t="str">
            <v>/0</v>
          </cell>
          <cell r="B2896">
            <v>0</v>
          </cell>
          <cell r="J2896" t="str">
            <v>Rupees Nil</v>
          </cell>
        </row>
        <row r="2897">
          <cell r="A2897" t="str">
            <v>/0</v>
          </cell>
          <cell r="B2897">
            <v>0</v>
          </cell>
          <cell r="J2897" t="str">
            <v>Rupees Nil</v>
          </cell>
        </row>
        <row r="2898">
          <cell r="A2898" t="str">
            <v>/0</v>
          </cell>
          <cell r="B2898">
            <v>0</v>
          </cell>
          <cell r="J2898" t="str">
            <v>Rupees Nil</v>
          </cell>
        </row>
        <row r="2899">
          <cell r="A2899" t="str">
            <v>/0</v>
          </cell>
          <cell r="B2899">
            <v>0</v>
          </cell>
          <cell r="J2899" t="str">
            <v>Rupees Nil</v>
          </cell>
        </row>
        <row r="2900">
          <cell r="A2900" t="str">
            <v>/0</v>
          </cell>
          <cell r="B2900">
            <v>0</v>
          </cell>
          <cell r="J2900" t="str">
            <v>Rupees Nil</v>
          </cell>
        </row>
        <row r="2901">
          <cell r="A2901" t="str">
            <v>/0</v>
          </cell>
          <cell r="B2901">
            <v>0</v>
          </cell>
          <cell r="J2901" t="str">
            <v>Rupees Nil</v>
          </cell>
        </row>
        <row r="2902">
          <cell r="A2902" t="str">
            <v>/0</v>
          </cell>
          <cell r="B2902">
            <v>0</v>
          </cell>
          <cell r="J2902" t="str">
            <v>Rupees Nil</v>
          </cell>
        </row>
        <row r="2903">
          <cell r="A2903" t="str">
            <v>/0</v>
          </cell>
          <cell r="B2903">
            <v>0</v>
          </cell>
          <cell r="J2903" t="str">
            <v>Rupees Nil</v>
          </cell>
        </row>
        <row r="2904">
          <cell r="A2904" t="str">
            <v>/0</v>
          </cell>
          <cell r="B2904">
            <v>0</v>
          </cell>
          <cell r="J2904" t="str">
            <v>Rupees Nil</v>
          </cell>
        </row>
        <row r="2905">
          <cell r="A2905" t="str">
            <v>/0</v>
          </cell>
          <cell r="B2905">
            <v>0</v>
          </cell>
          <cell r="J2905" t="str">
            <v>Rupees Nil</v>
          </cell>
        </row>
        <row r="2906">
          <cell r="A2906" t="str">
            <v>/0</v>
          </cell>
          <cell r="B2906">
            <v>0</v>
          </cell>
          <cell r="J2906" t="str">
            <v>Rupees Nil</v>
          </cell>
        </row>
        <row r="2907">
          <cell r="A2907" t="str">
            <v>/0</v>
          </cell>
          <cell r="B2907">
            <v>0</v>
          </cell>
          <cell r="J2907" t="str">
            <v>Rupees Nil</v>
          </cell>
        </row>
        <row r="2908">
          <cell r="A2908" t="str">
            <v>/0</v>
          </cell>
          <cell r="B2908">
            <v>0</v>
          </cell>
          <cell r="J2908" t="str">
            <v>Rupees Nil</v>
          </cell>
        </row>
        <row r="2909">
          <cell r="A2909" t="str">
            <v>/0</v>
          </cell>
          <cell r="B2909">
            <v>0</v>
          </cell>
          <cell r="J2909" t="str">
            <v>Rupees Nil</v>
          </cell>
        </row>
        <row r="2910">
          <cell r="A2910" t="str">
            <v>/0</v>
          </cell>
          <cell r="B2910">
            <v>0</v>
          </cell>
          <cell r="J2910" t="str">
            <v>Rupees Nil</v>
          </cell>
        </row>
        <row r="2911">
          <cell r="A2911" t="str">
            <v>/0</v>
          </cell>
          <cell r="B2911">
            <v>0</v>
          </cell>
          <cell r="J2911" t="str">
            <v>Rupees Nil</v>
          </cell>
        </row>
        <row r="2912">
          <cell r="A2912" t="str">
            <v>/0</v>
          </cell>
          <cell r="B2912">
            <v>0</v>
          </cell>
          <cell r="J2912" t="str">
            <v>Rupees Nil</v>
          </cell>
        </row>
        <row r="2913">
          <cell r="A2913" t="str">
            <v>/0</v>
          </cell>
          <cell r="B2913">
            <v>0</v>
          </cell>
          <cell r="J2913" t="str">
            <v>Rupees Nil</v>
          </cell>
        </row>
        <row r="2914">
          <cell r="A2914" t="str">
            <v>/0</v>
          </cell>
          <cell r="B2914">
            <v>0</v>
          </cell>
          <cell r="J2914" t="str">
            <v>Rupees Nil</v>
          </cell>
        </row>
        <row r="2915">
          <cell r="A2915" t="str">
            <v>/0</v>
          </cell>
          <cell r="B2915">
            <v>0</v>
          </cell>
          <cell r="J2915" t="str">
            <v>Rupees Nil</v>
          </cell>
        </row>
        <row r="2916">
          <cell r="A2916" t="str">
            <v>/0</v>
          </cell>
          <cell r="B2916">
            <v>0</v>
          </cell>
          <cell r="J2916" t="str">
            <v>Rupees Nil</v>
          </cell>
        </row>
        <row r="2917">
          <cell r="A2917" t="str">
            <v>/0</v>
          </cell>
          <cell r="B2917">
            <v>0</v>
          </cell>
          <cell r="J2917" t="str">
            <v>Rupees Nil</v>
          </cell>
        </row>
        <row r="2918">
          <cell r="A2918" t="str">
            <v>/0</v>
          </cell>
          <cell r="B2918">
            <v>0</v>
          </cell>
          <cell r="J2918" t="str">
            <v>Rupees Nil</v>
          </cell>
        </row>
        <row r="2919">
          <cell r="A2919" t="str">
            <v>/0</v>
          </cell>
          <cell r="B2919">
            <v>0</v>
          </cell>
          <cell r="J2919" t="str">
            <v>Rupees Nil</v>
          </cell>
        </row>
        <row r="2920">
          <cell r="A2920" t="str">
            <v>/0</v>
          </cell>
          <cell r="B2920">
            <v>0</v>
          </cell>
          <cell r="J2920" t="str">
            <v>Rupees Nil</v>
          </cell>
        </row>
        <row r="2921">
          <cell r="A2921" t="str">
            <v>/0</v>
          </cell>
          <cell r="B2921">
            <v>0</v>
          </cell>
          <cell r="J2921" t="str">
            <v>Rupees Nil</v>
          </cell>
        </row>
        <row r="2922">
          <cell r="A2922" t="str">
            <v>/0</v>
          </cell>
          <cell r="B2922">
            <v>0</v>
          </cell>
          <cell r="J2922" t="str">
            <v>Rupees Nil</v>
          </cell>
        </row>
        <row r="2923">
          <cell r="A2923" t="str">
            <v>/0</v>
          </cell>
          <cell r="B2923">
            <v>0</v>
          </cell>
          <cell r="J2923" t="str">
            <v>Rupees Nil</v>
          </cell>
        </row>
        <row r="2924">
          <cell r="A2924" t="str">
            <v>/0</v>
          </cell>
          <cell r="B2924">
            <v>0</v>
          </cell>
          <cell r="J2924" t="str">
            <v>Rupees Nil</v>
          </cell>
        </row>
        <row r="2925">
          <cell r="A2925" t="str">
            <v>/0</v>
          </cell>
          <cell r="B2925">
            <v>0</v>
          </cell>
          <cell r="J2925" t="str">
            <v>Rupees Nil</v>
          </cell>
        </row>
        <row r="2926">
          <cell r="A2926" t="str">
            <v>/0</v>
          </cell>
          <cell r="B2926">
            <v>0</v>
          </cell>
          <cell r="J2926" t="str">
            <v>Rupees Nil</v>
          </cell>
        </row>
        <row r="2927">
          <cell r="A2927" t="str">
            <v>/0</v>
          </cell>
          <cell r="B2927">
            <v>0</v>
          </cell>
          <cell r="J2927" t="str">
            <v>Rupees Nil</v>
          </cell>
        </row>
        <row r="2928">
          <cell r="A2928" t="str">
            <v>/0</v>
          </cell>
          <cell r="B2928">
            <v>0</v>
          </cell>
          <cell r="J2928" t="str">
            <v>Rupees Nil</v>
          </cell>
        </row>
        <row r="2929">
          <cell r="A2929" t="str">
            <v>/0</v>
          </cell>
          <cell r="B2929">
            <v>0</v>
          </cell>
          <cell r="J2929" t="str">
            <v>Rupees Nil</v>
          </cell>
        </row>
        <row r="2930">
          <cell r="A2930" t="str">
            <v>/0</v>
          </cell>
          <cell r="B2930">
            <v>0</v>
          </cell>
          <cell r="J2930" t="str">
            <v>Rupees Nil</v>
          </cell>
        </row>
        <row r="2931">
          <cell r="A2931" t="str">
            <v>/0</v>
          </cell>
          <cell r="B2931">
            <v>0</v>
          </cell>
          <cell r="J2931" t="str">
            <v>Rupees Nil</v>
          </cell>
        </row>
        <row r="2932">
          <cell r="A2932" t="str">
            <v>/0</v>
          </cell>
          <cell r="B2932">
            <v>0</v>
          </cell>
          <cell r="J2932" t="str">
            <v>Rupees Nil</v>
          </cell>
        </row>
        <row r="2933">
          <cell r="A2933" t="str">
            <v>/0</v>
          </cell>
          <cell r="B2933">
            <v>0</v>
          </cell>
          <cell r="J2933" t="str">
            <v>Rupees Nil</v>
          </cell>
        </row>
        <row r="2934">
          <cell r="A2934" t="str">
            <v>/0</v>
          </cell>
          <cell r="B2934">
            <v>0</v>
          </cell>
          <cell r="J2934" t="str">
            <v>Rupees Nil</v>
          </cell>
        </row>
        <row r="2935">
          <cell r="A2935" t="str">
            <v>/0</v>
          </cell>
          <cell r="B2935">
            <v>0</v>
          </cell>
          <cell r="J2935" t="str">
            <v>Rupees Nil</v>
          </cell>
        </row>
        <row r="2936">
          <cell r="A2936" t="str">
            <v>/0</v>
          </cell>
          <cell r="B2936">
            <v>0</v>
          </cell>
          <cell r="J2936" t="str">
            <v>Rupees Nil</v>
          </cell>
        </row>
        <row r="2937">
          <cell r="A2937" t="str">
            <v>/0</v>
          </cell>
          <cell r="B2937">
            <v>0</v>
          </cell>
          <cell r="J2937" t="str">
            <v>Rupees Nil</v>
          </cell>
        </row>
        <row r="2938">
          <cell r="A2938" t="str">
            <v>/0</v>
          </cell>
          <cell r="B2938">
            <v>0</v>
          </cell>
          <cell r="J2938" t="str">
            <v>Rupees Nil</v>
          </cell>
        </row>
        <row r="2939">
          <cell r="A2939" t="str">
            <v>/0</v>
          </cell>
          <cell r="B2939">
            <v>0</v>
          </cell>
          <cell r="J2939" t="str">
            <v>Rupees Nil</v>
          </cell>
        </row>
        <row r="2940">
          <cell r="A2940" t="str">
            <v>/0</v>
          </cell>
          <cell r="B2940">
            <v>0</v>
          </cell>
          <cell r="J2940" t="str">
            <v>Rupees Nil</v>
          </cell>
        </row>
        <row r="2941">
          <cell r="A2941" t="str">
            <v>/0</v>
          </cell>
          <cell r="B2941">
            <v>0</v>
          </cell>
          <cell r="J2941" t="str">
            <v>Rupees Nil</v>
          </cell>
        </row>
        <row r="2942">
          <cell r="A2942" t="str">
            <v>/0</v>
          </cell>
          <cell r="B2942">
            <v>0</v>
          </cell>
          <cell r="J2942" t="str">
            <v>Rupees Nil</v>
          </cell>
        </row>
        <row r="2943">
          <cell r="A2943" t="str">
            <v>/0</v>
          </cell>
          <cell r="B2943">
            <v>0</v>
          </cell>
          <cell r="J2943" t="str">
            <v>Rupees Nil</v>
          </cell>
        </row>
        <row r="2944">
          <cell r="A2944" t="str">
            <v>/0</v>
          </cell>
          <cell r="B2944">
            <v>0</v>
          </cell>
          <cell r="J2944" t="str">
            <v>Rupees Nil</v>
          </cell>
        </row>
        <row r="2945">
          <cell r="A2945" t="str">
            <v>/0</v>
          </cell>
          <cell r="B2945">
            <v>0</v>
          </cell>
          <cell r="J2945" t="str">
            <v>Rupees Nil</v>
          </cell>
        </row>
        <row r="2946">
          <cell r="A2946" t="str">
            <v>/0</v>
          </cell>
          <cell r="B2946">
            <v>0</v>
          </cell>
          <cell r="J2946" t="str">
            <v>Rupees Nil</v>
          </cell>
        </row>
        <row r="2947">
          <cell r="A2947" t="str">
            <v>/0</v>
          </cell>
          <cell r="B2947">
            <v>0</v>
          </cell>
          <cell r="J2947" t="str">
            <v>Rupees Nil</v>
          </cell>
        </row>
        <row r="2948">
          <cell r="A2948" t="str">
            <v>/0</v>
          </cell>
          <cell r="B2948">
            <v>0</v>
          </cell>
          <cell r="J2948" t="str">
            <v>Rupees Nil</v>
          </cell>
        </row>
        <row r="2949">
          <cell r="A2949" t="str">
            <v>/0</v>
          </cell>
          <cell r="B2949">
            <v>0</v>
          </cell>
          <cell r="J2949" t="str">
            <v>Rupees Nil</v>
          </cell>
        </row>
        <row r="2950">
          <cell r="A2950" t="str">
            <v>/0</v>
          </cell>
          <cell r="B2950">
            <v>0</v>
          </cell>
          <cell r="J2950" t="str">
            <v>Rupees Nil</v>
          </cell>
        </row>
        <row r="2951">
          <cell r="A2951" t="str">
            <v>/0</v>
          </cell>
          <cell r="B2951">
            <v>0</v>
          </cell>
          <cell r="J2951" t="str">
            <v>Rupees Nil</v>
          </cell>
        </row>
        <row r="2952">
          <cell r="A2952" t="str">
            <v>/0</v>
          </cell>
          <cell r="B2952">
            <v>0</v>
          </cell>
          <cell r="J2952" t="str">
            <v>Rupees Nil</v>
          </cell>
        </row>
        <row r="2953">
          <cell r="A2953" t="str">
            <v>/0</v>
          </cell>
          <cell r="B2953">
            <v>0</v>
          </cell>
          <cell r="J2953" t="str">
            <v>Rupees Nil</v>
          </cell>
        </row>
        <row r="2954">
          <cell r="A2954" t="str">
            <v>/0</v>
          </cell>
          <cell r="B2954">
            <v>0</v>
          </cell>
          <cell r="J2954" t="str">
            <v>Rupees Nil</v>
          </cell>
        </row>
        <row r="2955">
          <cell r="A2955" t="str">
            <v>/0</v>
          </cell>
          <cell r="B2955">
            <v>0</v>
          </cell>
          <cell r="J2955" t="str">
            <v>Rupees Nil</v>
          </cell>
        </row>
        <row r="2956">
          <cell r="A2956" t="str">
            <v>/0</v>
          </cell>
          <cell r="B2956">
            <v>0</v>
          </cell>
          <cell r="J2956" t="str">
            <v>Rupees Nil</v>
          </cell>
        </row>
        <row r="2957">
          <cell r="A2957" t="str">
            <v>/0</v>
          </cell>
          <cell r="B2957">
            <v>0</v>
          </cell>
          <cell r="J2957" t="str">
            <v>Rupees Nil</v>
          </cell>
        </row>
        <row r="2958">
          <cell r="A2958" t="str">
            <v>/0</v>
          </cell>
          <cell r="B2958">
            <v>0</v>
          </cell>
          <cell r="J2958" t="str">
            <v>Rupees Nil</v>
          </cell>
        </row>
        <row r="2959">
          <cell r="A2959" t="str">
            <v>/0</v>
          </cell>
          <cell r="B2959">
            <v>0</v>
          </cell>
          <cell r="J2959" t="str">
            <v>Rupees Nil</v>
          </cell>
        </row>
        <row r="2960">
          <cell r="A2960" t="str">
            <v>/0</v>
          </cell>
          <cell r="B2960">
            <v>0</v>
          </cell>
          <cell r="J2960" t="str">
            <v>Rupees Nil</v>
          </cell>
        </row>
        <row r="2961">
          <cell r="A2961" t="str">
            <v>/0</v>
          </cell>
          <cell r="B2961">
            <v>0</v>
          </cell>
          <cell r="J2961" t="str">
            <v>Rupees Nil</v>
          </cell>
        </row>
        <row r="2962">
          <cell r="A2962" t="str">
            <v>/0</v>
          </cell>
          <cell r="B2962">
            <v>0</v>
          </cell>
          <cell r="J2962" t="str">
            <v>Rupees Nil</v>
          </cell>
        </row>
        <row r="2963">
          <cell r="A2963" t="str">
            <v>/0</v>
          </cell>
          <cell r="B2963">
            <v>0</v>
          </cell>
          <cell r="J2963" t="str">
            <v>Rupees Nil</v>
          </cell>
        </row>
        <row r="2964">
          <cell r="A2964" t="str">
            <v>/0</v>
          </cell>
          <cell r="B2964">
            <v>0</v>
          </cell>
          <cell r="J2964" t="str">
            <v>Rupees Nil</v>
          </cell>
        </row>
        <row r="2965">
          <cell r="A2965" t="str">
            <v>/0</v>
          </cell>
          <cell r="B2965">
            <v>0</v>
          </cell>
          <cell r="J2965" t="str">
            <v>Rupees Nil</v>
          </cell>
        </row>
        <row r="2966">
          <cell r="A2966" t="str">
            <v>/0</v>
          </cell>
          <cell r="B2966">
            <v>0</v>
          </cell>
          <cell r="J2966" t="str">
            <v>Rupees Nil</v>
          </cell>
        </row>
        <row r="2967">
          <cell r="A2967" t="str">
            <v>/0</v>
          </cell>
          <cell r="B2967">
            <v>0</v>
          </cell>
          <cell r="J2967" t="str">
            <v>Rupees Nil</v>
          </cell>
        </row>
        <row r="2968">
          <cell r="A2968" t="str">
            <v>/0</v>
          </cell>
          <cell r="B2968">
            <v>0</v>
          </cell>
          <cell r="J2968" t="str">
            <v>Rupees Nil</v>
          </cell>
        </row>
        <row r="2969">
          <cell r="A2969" t="str">
            <v>/0</v>
          </cell>
          <cell r="B2969">
            <v>0</v>
          </cell>
          <cell r="J2969" t="str">
            <v>Rupees Nil</v>
          </cell>
        </row>
        <row r="2970">
          <cell r="A2970" t="str">
            <v>/0</v>
          </cell>
          <cell r="B2970">
            <v>0</v>
          </cell>
          <cell r="J2970" t="str">
            <v>Rupees Nil</v>
          </cell>
        </row>
        <row r="2971">
          <cell r="A2971" t="str">
            <v>/0</v>
          </cell>
          <cell r="B2971">
            <v>0</v>
          </cell>
          <cell r="J2971" t="str">
            <v>Rupees Nil</v>
          </cell>
        </row>
        <row r="2972">
          <cell r="A2972" t="str">
            <v>/0</v>
          </cell>
          <cell r="B2972">
            <v>0</v>
          </cell>
          <cell r="J2972" t="str">
            <v>Rupees Nil</v>
          </cell>
        </row>
        <row r="2973">
          <cell r="A2973" t="str">
            <v>/0</v>
          </cell>
          <cell r="B2973">
            <v>0</v>
          </cell>
          <cell r="J2973" t="str">
            <v>Rupees Nil</v>
          </cell>
        </row>
        <row r="2974">
          <cell r="A2974" t="str">
            <v>/0</v>
          </cell>
          <cell r="B2974">
            <v>0</v>
          </cell>
          <cell r="J2974" t="str">
            <v>Rupees Nil</v>
          </cell>
        </row>
        <row r="2975">
          <cell r="A2975" t="str">
            <v>/0</v>
          </cell>
          <cell r="B2975">
            <v>0</v>
          </cell>
          <cell r="J2975" t="str">
            <v>Rupees Nil</v>
          </cell>
        </row>
        <row r="2976">
          <cell r="A2976" t="str">
            <v>/0</v>
          </cell>
          <cell r="B2976">
            <v>0</v>
          </cell>
          <cell r="J2976" t="str">
            <v>Rupees Nil</v>
          </cell>
        </row>
        <row r="2977">
          <cell r="A2977" t="str">
            <v>/0</v>
          </cell>
          <cell r="B2977">
            <v>0</v>
          </cell>
          <cell r="J2977" t="str">
            <v>Rupees Nil</v>
          </cell>
        </row>
        <row r="2978">
          <cell r="A2978" t="str">
            <v>/0</v>
          </cell>
          <cell r="B2978">
            <v>0</v>
          </cell>
          <cell r="J2978" t="str">
            <v>Rupees Nil</v>
          </cell>
        </row>
        <row r="2979">
          <cell r="A2979" t="str">
            <v>/0</v>
          </cell>
          <cell r="B2979">
            <v>0</v>
          </cell>
          <cell r="J2979" t="str">
            <v>Rupees Nil</v>
          </cell>
        </row>
        <row r="2980">
          <cell r="A2980" t="str">
            <v>/0</v>
          </cell>
          <cell r="B2980">
            <v>0</v>
          </cell>
          <cell r="J2980" t="str">
            <v>Rupees Nil</v>
          </cell>
        </row>
        <row r="2981">
          <cell r="A2981" t="str">
            <v>/0</v>
          </cell>
          <cell r="B2981">
            <v>0</v>
          </cell>
          <cell r="J2981" t="str">
            <v>Rupees Nil</v>
          </cell>
        </row>
        <row r="2982">
          <cell r="A2982" t="str">
            <v>/0</v>
          </cell>
          <cell r="B2982">
            <v>0</v>
          </cell>
          <cell r="J2982" t="str">
            <v>Rupees Nil</v>
          </cell>
        </row>
        <row r="2983">
          <cell r="A2983" t="str">
            <v>/0</v>
          </cell>
          <cell r="B2983">
            <v>0</v>
          </cell>
          <cell r="J2983" t="str">
            <v>Rupees Nil</v>
          </cell>
        </row>
        <row r="2984">
          <cell r="A2984" t="str">
            <v>/0</v>
          </cell>
          <cell r="B2984">
            <v>0</v>
          </cell>
          <cell r="J2984" t="str">
            <v>Rupees Nil</v>
          </cell>
        </row>
        <row r="2985">
          <cell r="A2985" t="str">
            <v>/0</v>
          </cell>
          <cell r="B2985">
            <v>0</v>
          </cell>
          <cell r="J2985" t="str">
            <v>Rupees Nil</v>
          </cell>
        </row>
        <row r="2986">
          <cell r="A2986" t="str">
            <v>/0</v>
          </cell>
          <cell r="B2986">
            <v>0</v>
          </cell>
          <cell r="J2986" t="str">
            <v>Rupees Nil</v>
          </cell>
        </row>
        <row r="2987">
          <cell r="A2987" t="str">
            <v>/0</v>
          </cell>
          <cell r="B2987">
            <v>0</v>
          </cell>
          <cell r="J2987" t="str">
            <v>Rupees Nil</v>
          </cell>
        </row>
        <row r="2988">
          <cell r="A2988" t="str">
            <v>/0</v>
          </cell>
          <cell r="B2988">
            <v>0</v>
          </cell>
          <cell r="J2988" t="str">
            <v>Rupees Nil</v>
          </cell>
        </row>
        <row r="2989">
          <cell r="A2989" t="str">
            <v>/0</v>
          </cell>
          <cell r="B2989">
            <v>0</v>
          </cell>
          <cell r="J2989" t="str">
            <v>Rupees Nil</v>
          </cell>
        </row>
        <row r="2990">
          <cell r="A2990" t="str">
            <v>/0</v>
          </cell>
          <cell r="B2990">
            <v>0</v>
          </cell>
          <cell r="J2990" t="str">
            <v>Rupees Nil</v>
          </cell>
        </row>
        <row r="2991">
          <cell r="A2991" t="str">
            <v>/0</v>
          </cell>
          <cell r="B2991">
            <v>0</v>
          </cell>
          <cell r="J2991" t="str">
            <v>Rupees Nil</v>
          </cell>
        </row>
        <row r="2992">
          <cell r="A2992" t="str">
            <v>/0</v>
          </cell>
          <cell r="B2992">
            <v>0</v>
          </cell>
          <cell r="J2992" t="str">
            <v>Rupees Nil</v>
          </cell>
        </row>
        <row r="2993">
          <cell r="A2993" t="str">
            <v>/0</v>
          </cell>
          <cell r="B2993">
            <v>0</v>
          </cell>
          <cell r="J2993" t="str">
            <v>Rupees Nil</v>
          </cell>
        </row>
        <row r="2994">
          <cell r="A2994" t="str">
            <v>/0</v>
          </cell>
          <cell r="B2994">
            <v>0</v>
          </cell>
          <cell r="J2994" t="str">
            <v>Rupees Nil</v>
          </cell>
        </row>
        <row r="2995">
          <cell r="A2995" t="str">
            <v>/0</v>
          </cell>
          <cell r="B2995">
            <v>0</v>
          </cell>
          <cell r="J2995" t="str">
            <v>Rupees Nil</v>
          </cell>
        </row>
        <row r="2996">
          <cell r="A2996" t="str">
            <v>/0</v>
          </cell>
          <cell r="B2996">
            <v>0</v>
          </cell>
          <cell r="J2996" t="str">
            <v>Rupees Nil</v>
          </cell>
        </row>
        <row r="2997">
          <cell r="A2997" t="str">
            <v>/0</v>
          </cell>
          <cell r="B2997">
            <v>0</v>
          </cell>
          <cell r="J2997" t="str">
            <v>Rupees Nil</v>
          </cell>
        </row>
        <row r="2998">
          <cell r="A2998" t="str">
            <v>/0</v>
          </cell>
          <cell r="B2998">
            <v>0</v>
          </cell>
          <cell r="J2998" t="str">
            <v>Rupees Nil</v>
          </cell>
        </row>
        <row r="2999">
          <cell r="A2999" t="str">
            <v>/0</v>
          </cell>
          <cell r="B2999">
            <v>0</v>
          </cell>
          <cell r="J2999" t="str">
            <v>Rupees Nil</v>
          </cell>
        </row>
        <row r="3000">
          <cell r="A3000" t="str">
            <v>/0</v>
          </cell>
          <cell r="B3000">
            <v>0</v>
          </cell>
          <cell r="J3000" t="str">
            <v>Rupees Nil</v>
          </cell>
        </row>
        <row r="3001">
          <cell r="A3001" t="str">
            <v>/0</v>
          </cell>
          <cell r="B3001">
            <v>0</v>
          </cell>
          <cell r="J3001" t="str">
            <v>Rupees Nil</v>
          </cell>
        </row>
        <row r="3002">
          <cell r="A3002" t="str">
            <v>/0</v>
          </cell>
          <cell r="B3002">
            <v>0</v>
          </cell>
          <cell r="J3002" t="str">
            <v>Rupees Nil</v>
          </cell>
        </row>
        <row r="3003">
          <cell r="A3003" t="str">
            <v>/0</v>
          </cell>
          <cell r="B3003">
            <v>0</v>
          </cell>
          <cell r="J3003" t="str">
            <v>Rupees Nil</v>
          </cell>
        </row>
        <row r="3004">
          <cell r="A3004" t="str">
            <v>/0</v>
          </cell>
          <cell r="B3004">
            <v>0</v>
          </cell>
          <cell r="J3004" t="str">
            <v>Rupees Nil</v>
          </cell>
        </row>
        <row r="3005">
          <cell r="A3005" t="str">
            <v>/0</v>
          </cell>
          <cell r="B3005">
            <v>0</v>
          </cell>
          <cell r="J3005" t="str">
            <v>Rupees Nil</v>
          </cell>
        </row>
        <row r="3006">
          <cell r="A3006" t="str">
            <v>/0</v>
          </cell>
          <cell r="B3006">
            <v>0</v>
          </cell>
          <cell r="J3006" t="str">
            <v>Rupees Nil</v>
          </cell>
        </row>
        <row r="3007">
          <cell r="A3007" t="str">
            <v>/0</v>
          </cell>
          <cell r="B3007">
            <v>0</v>
          </cell>
          <cell r="J3007" t="str">
            <v>Rupees Nil</v>
          </cell>
        </row>
        <row r="3008">
          <cell r="A3008" t="str">
            <v>/0</v>
          </cell>
          <cell r="B3008">
            <v>0</v>
          </cell>
          <cell r="J3008" t="str">
            <v>Rupees Nil</v>
          </cell>
        </row>
        <row r="3009">
          <cell r="A3009" t="str">
            <v>/0</v>
          </cell>
          <cell r="B3009">
            <v>0</v>
          </cell>
          <cell r="J3009" t="str">
            <v>Rupees Nil</v>
          </cell>
        </row>
        <row r="3010">
          <cell r="A3010" t="str">
            <v>/0</v>
          </cell>
          <cell r="B3010">
            <v>0</v>
          </cell>
          <cell r="J3010" t="str">
            <v>Rupees Nil</v>
          </cell>
        </row>
        <row r="3011">
          <cell r="A3011" t="str">
            <v>/0</v>
          </cell>
          <cell r="B3011">
            <v>0</v>
          </cell>
          <cell r="J3011" t="str">
            <v>Rupees Nil</v>
          </cell>
        </row>
        <row r="3012">
          <cell r="A3012" t="str">
            <v>/0</v>
          </cell>
          <cell r="B3012">
            <v>0</v>
          </cell>
          <cell r="J3012" t="str">
            <v>Rupees Nil</v>
          </cell>
        </row>
        <row r="3013">
          <cell r="A3013" t="str">
            <v>/0</v>
          </cell>
          <cell r="B3013">
            <v>0</v>
          </cell>
          <cell r="J3013" t="str">
            <v>Rupees Nil</v>
          </cell>
        </row>
        <row r="3014">
          <cell r="A3014" t="str">
            <v>/0</v>
          </cell>
          <cell r="B3014">
            <v>0</v>
          </cell>
          <cell r="J3014" t="str">
            <v>Rupees Nil</v>
          </cell>
        </row>
        <row r="3015">
          <cell r="A3015" t="str">
            <v>/0</v>
          </cell>
          <cell r="B3015">
            <v>0</v>
          </cell>
          <cell r="J3015" t="str">
            <v>Rupees Nil</v>
          </cell>
        </row>
        <row r="3016">
          <cell r="A3016" t="str">
            <v>/0</v>
          </cell>
          <cell r="B3016">
            <v>0</v>
          </cell>
          <cell r="J3016" t="str">
            <v>Rupees Nil</v>
          </cell>
        </row>
        <row r="3017">
          <cell r="A3017" t="str">
            <v>/0</v>
          </cell>
          <cell r="B3017">
            <v>0</v>
          </cell>
          <cell r="J3017" t="str">
            <v>Rupees Nil</v>
          </cell>
        </row>
        <row r="3018">
          <cell r="A3018" t="str">
            <v>/0</v>
          </cell>
          <cell r="B3018">
            <v>0</v>
          </cell>
          <cell r="J3018" t="str">
            <v>Rupees Nil</v>
          </cell>
        </row>
        <row r="3019">
          <cell r="A3019" t="str">
            <v>/0</v>
          </cell>
          <cell r="B3019">
            <v>0</v>
          </cell>
          <cell r="J3019" t="str">
            <v>Rupees Nil</v>
          </cell>
        </row>
        <row r="3020">
          <cell r="A3020" t="str">
            <v>/0</v>
          </cell>
          <cell r="B3020">
            <v>0</v>
          </cell>
          <cell r="J3020" t="str">
            <v>Rupees Nil</v>
          </cell>
        </row>
        <row r="3021">
          <cell r="A3021" t="str">
            <v>/0</v>
          </cell>
          <cell r="B3021">
            <v>0</v>
          </cell>
          <cell r="J3021" t="str">
            <v>Rupees Nil</v>
          </cell>
        </row>
        <row r="3022">
          <cell r="A3022" t="str">
            <v>/0</v>
          </cell>
          <cell r="B3022">
            <v>0</v>
          </cell>
          <cell r="J3022" t="str">
            <v>Rupees Nil</v>
          </cell>
        </row>
        <row r="3023">
          <cell r="A3023" t="str">
            <v>/0</v>
          </cell>
          <cell r="B3023">
            <v>0</v>
          </cell>
          <cell r="J3023" t="str">
            <v>Rupees Nil</v>
          </cell>
        </row>
        <row r="3024">
          <cell r="A3024" t="str">
            <v>/0</v>
          </cell>
          <cell r="B3024">
            <v>0</v>
          </cell>
          <cell r="J3024" t="str">
            <v>Rupees Nil</v>
          </cell>
        </row>
        <row r="3025">
          <cell r="A3025" t="str">
            <v>/0</v>
          </cell>
          <cell r="B3025">
            <v>0</v>
          </cell>
          <cell r="J3025" t="str">
            <v>Rupees Nil</v>
          </cell>
        </row>
        <row r="3026">
          <cell r="A3026" t="str">
            <v>/0</v>
          </cell>
          <cell r="B3026">
            <v>0</v>
          </cell>
          <cell r="J3026" t="str">
            <v>Rupees Nil</v>
          </cell>
        </row>
        <row r="3027">
          <cell r="A3027" t="str">
            <v>/0</v>
          </cell>
          <cell r="B3027">
            <v>0</v>
          </cell>
          <cell r="J3027" t="str">
            <v>Rupees Nil</v>
          </cell>
        </row>
        <row r="3028">
          <cell r="A3028" t="str">
            <v>/0</v>
          </cell>
          <cell r="B3028">
            <v>0</v>
          </cell>
          <cell r="J3028" t="str">
            <v>Rupees Nil</v>
          </cell>
        </row>
        <row r="3029">
          <cell r="A3029" t="str">
            <v>/0</v>
          </cell>
          <cell r="B3029">
            <v>0</v>
          </cell>
          <cell r="J3029" t="str">
            <v>Rupees Nil</v>
          </cell>
        </row>
        <row r="3030">
          <cell r="A3030" t="str">
            <v>/0</v>
          </cell>
          <cell r="B3030">
            <v>0</v>
          </cell>
          <cell r="J3030" t="str">
            <v>Rupees Nil</v>
          </cell>
        </row>
        <row r="3031">
          <cell r="A3031" t="str">
            <v>/0</v>
          </cell>
          <cell r="B3031">
            <v>0</v>
          </cell>
          <cell r="J3031" t="str">
            <v>Rupees Nil</v>
          </cell>
        </row>
        <row r="3032">
          <cell r="A3032" t="str">
            <v>/0</v>
          </cell>
          <cell r="B3032">
            <v>0</v>
          </cell>
          <cell r="J3032" t="str">
            <v>Rupees Nil</v>
          </cell>
        </row>
        <row r="3033">
          <cell r="A3033" t="str">
            <v>/0</v>
          </cell>
          <cell r="B3033">
            <v>0</v>
          </cell>
          <cell r="J3033" t="str">
            <v>Rupees Nil</v>
          </cell>
        </row>
        <row r="3034">
          <cell r="A3034" t="str">
            <v>/0</v>
          </cell>
          <cell r="B3034">
            <v>0</v>
          </cell>
          <cell r="J3034" t="str">
            <v>Rupees Nil</v>
          </cell>
        </row>
        <row r="3035">
          <cell r="A3035" t="str">
            <v>/0</v>
          </cell>
          <cell r="B3035">
            <v>0</v>
          </cell>
          <cell r="J3035" t="str">
            <v>Rupees Nil</v>
          </cell>
        </row>
        <row r="3036">
          <cell r="A3036" t="str">
            <v>/0</v>
          </cell>
          <cell r="B3036">
            <v>0</v>
          </cell>
          <cell r="J3036" t="str">
            <v>Rupees Nil</v>
          </cell>
        </row>
        <row r="3037">
          <cell r="A3037" t="str">
            <v>/0</v>
          </cell>
          <cell r="B3037">
            <v>0</v>
          </cell>
          <cell r="J3037" t="str">
            <v>Rupees Nil</v>
          </cell>
        </row>
        <row r="3038">
          <cell r="A3038" t="str">
            <v>/0</v>
          </cell>
          <cell r="B3038">
            <v>0</v>
          </cell>
          <cell r="J3038" t="str">
            <v>Rupees Nil</v>
          </cell>
        </row>
        <row r="3039">
          <cell r="A3039" t="str">
            <v>/0</v>
          </cell>
          <cell r="B3039">
            <v>0</v>
          </cell>
          <cell r="J3039" t="str">
            <v>Rupees Nil</v>
          </cell>
        </row>
        <row r="3040">
          <cell r="A3040" t="str">
            <v>/0</v>
          </cell>
          <cell r="B3040">
            <v>0</v>
          </cell>
          <cell r="J3040" t="str">
            <v>Rupees Nil</v>
          </cell>
        </row>
        <row r="3041">
          <cell r="A3041" t="str">
            <v>/0</v>
          </cell>
          <cell r="B3041">
            <v>0</v>
          </cell>
          <cell r="J3041" t="str">
            <v>Rupees Nil</v>
          </cell>
        </row>
        <row r="3042">
          <cell r="A3042" t="str">
            <v>/0</v>
          </cell>
          <cell r="B3042">
            <v>0</v>
          </cell>
          <cell r="J3042" t="str">
            <v>Rupees Nil</v>
          </cell>
        </row>
        <row r="3043">
          <cell r="A3043" t="str">
            <v>/0</v>
          </cell>
          <cell r="B3043">
            <v>0</v>
          </cell>
          <cell r="J3043" t="str">
            <v>Rupees Nil</v>
          </cell>
        </row>
        <row r="3044">
          <cell r="A3044" t="str">
            <v>/0</v>
          </cell>
          <cell r="B3044">
            <v>0</v>
          </cell>
          <cell r="J3044" t="str">
            <v>Rupees Nil</v>
          </cell>
        </row>
        <row r="3045">
          <cell r="A3045" t="str">
            <v>/0</v>
          </cell>
          <cell r="B3045">
            <v>0</v>
          </cell>
          <cell r="J3045" t="str">
            <v>Rupees Nil</v>
          </cell>
        </row>
        <row r="3046">
          <cell r="A3046" t="str">
            <v>/0</v>
          </cell>
          <cell r="B3046">
            <v>0</v>
          </cell>
          <cell r="J3046" t="str">
            <v>Rupees Nil</v>
          </cell>
        </row>
        <row r="3047">
          <cell r="A3047" t="str">
            <v>/0</v>
          </cell>
          <cell r="B3047">
            <v>0</v>
          </cell>
          <cell r="J3047" t="str">
            <v>Rupees Nil</v>
          </cell>
        </row>
        <row r="3048">
          <cell r="A3048" t="str">
            <v>/0</v>
          </cell>
          <cell r="B3048">
            <v>0</v>
          </cell>
          <cell r="J3048" t="str">
            <v>Rupees Nil</v>
          </cell>
        </row>
        <row r="3049">
          <cell r="A3049" t="str">
            <v>/0</v>
          </cell>
          <cell r="B3049">
            <v>0</v>
          </cell>
          <cell r="J3049" t="str">
            <v>Rupees Nil</v>
          </cell>
        </row>
        <row r="3050">
          <cell r="A3050" t="str">
            <v>/0</v>
          </cell>
          <cell r="B3050">
            <v>0</v>
          </cell>
          <cell r="J3050" t="str">
            <v>Rupees Nil</v>
          </cell>
        </row>
        <row r="3051">
          <cell r="A3051" t="str">
            <v>/0</v>
          </cell>
          <cell r="B3051">
            <v>0</v>
          </cell>
          <cell r="J3051" t="str">
            <v>Rupees Nil</v>
          </cell>
        </row>
        <row r="3052">
          <cell r="A3052" t="str">
            <v>/0</v>
          </cell>
          <cell r="B3052">
            <v>0</v>
          </cell>
          <cell r="J3052" t="str">
            <v>Rupees Nil</v>
          </cell>
        </row>
        <row r="3053">
          <cell r="A3053" t="str">
            <v>/0</v>
          </cell>
          <cell r="B3053">
            <v>0</v>
          </cell>
          <cell r="J3053" t="str">
            <v>Rupees Nil</v>
          </cell>
        </row>
        <row r="3054">
          <cell r="A3054" t="str">
            <v>/0</v>
          </cell>
          <cell r="B3054">
            <v>0</v>
          </cell>
          <cell r="J3054" t="str">
            <v>Rupees Nil</v>
          </cell>
        </row>
        <row r="3055">
          <cell r="A3055" t="str">
            <v>/0</v>
          </cell>
          <cell r="B3055">
            <v>0</v>
          </cell>
          <cell r="J3055" t="str">
            <v>Rupees Nil</v>
          </cell>
        </row>
        <row r="3056">
          <cell r="A3056" t="str">
            <v>/0</v>
          </cell>
          <cell r="B3056">
            <v>0</v>
          </cell>
          <cell r="J3056" t="str">
            <v>Rupees Nil</v>
          </cell>
        </row>
        <row r="3057">
          <cell r="A3057" t="str">
            <v>/0</v>
          </cell>
          <cell r="B3057">
            <v>0</v>
          </cell>
          <cell r="J3057" t="str">
            <v>Rupees Nil</v>
          </cell>
        </row>
        <row r="3058">
          <cell r="A3058" t="str">
            <v>/0</v>
          </cell>
          <cell r="B3058">
            <v>0</v>
          </cell>
          <cell r="J3058" t="str">
            <v>Rupees Nil</v>
          </cell>
        </row>
        <row r="3059">
          <cell r="A3059" t="str">
            <v>/0</v>
          </cell>
          <cell r="B3059">
            <v>0</v>
          </cell>
          <cell r="J3059" t="str">
            <v>Rupees Nil</v>
          </cell>
        </row>
        <row r="3060">
          <cell r="A3060" t="str">
            <v>/0</v>
          </cell>
          <cell r="B3060">
            <v>0</v>
          </cell>
          <cell r="J3060" t="str">
            <v>Rupees Nil</v>
          </cell>
        </row>
        <row r="3061">
          <cell r="A3061" t="str">
            <v>/0</v>
          </cell>
          <cell r="B3061">
            <v>0</v>
          </cell>
          <cell r="J3061" t="str">
            <v>Rupees Nil</v>
          </cell>
        </row>
        <row r="3062">
          <cell r="A3062" t="str">
            <v>/0</v>
          </cell>
          <cell r="B3062">
            <v>0</v>
          </cell>
          <cell r="J3062" t="str">
            <v>Rupees Nil</v>
          </cell>
        </row>
        <row r="3063">
          <cell r="A3063" t="str">
            <v>/0</v>
          </cell>
          <cell r="B3063">
            <v>0</v>
          </cell>
          <cell r="J3063" t="str">
            <v>Rupees Nil</v>
          </cell>
        </row>
        <row r="3064">
          <cell r="A3064" t="str">
            <v>/0</v>
          </cell>
          <cell r="B3064">
            <v>0</v>
          </cell>
          <cell r="J3064" t="str">
            <v>Rupees Nil</v>
          </cell>
        </row>
        <row r="3065">
          <cell r="A3065" t="str">
            <v>/0</v>
          </cell>
          <cell r="B3065">
            <v>0</v>
          </cell>
          <cell r="J3065" t="str">
            <v>Rupees Nil</v>
          </cell>
        </row>
        <row r="3066">
          <cell r="A3066" t="str">
            <v>/0</v>
          </cell>
          <cell r="B3066">
            <v>0</v>
          </cell>
          <cell r="J3066" t="str">
            <v>Rupees Nil</v>
          </cell>
        </row>
        <row r="3067">
          <cell r="A3067" t="str">
            <v>/0</v>
          </cell>
          <cell r="B3067">
            <v>0</v>
          </cell>
          <cell r="J3067" t="str">
            <v>Rupees Nil</v>
          </cell>
        </row>
        <row r="3068">
          <cell r="A3068" t="str">
            <v>/0</v>
          </cell>
          <cell r="B3068">
            <v>0</v>
          </cell>
          <cell r="J3068" t="str">
            <v>Rupees Nil</v>
          </cell>
        </row>
        <row r="3069">
          <cell r="A3069" t="str">
            <v>/0</v>
          </cell>
          <cell r="B3069">
            <v>0</v>
          </cell>
          <cell r="J3069" t="str">
            <v>Rupees Nil</v>
          </cell>
        </row>
        <row r="3070">
          <cell r="A3070" t="str">
            <v>/0</v>
          </cell>
          <cell r="B3070">
            <v>0</v>
          </cell>
          <cell r="J3070" t="str">
            <v>Rupees Nil</v>
          </cell>
        </row>
        <row r="3071">
          <cell r="A3071" t="str">
            <v>/0</v>
          </cell>
          <cell r="B3071">
            <v>0</v>
          </cell>
          <cell r="J3071" t="str">
            <v>Rupees Nil</v>
          </cell>
        </row>
        <row r="3072">
          <cell r="A3072" t="str">
            <v>/0</v>
          </cell>
          <cell r="B3072">
            <v>0</v>
          </cell>
          <cell r="J3072" t="str">
            <v>Rupees Nil</v>
          </cell>
        </row>
        <row r="3073">
          <cell r="A3073" t="str">
            <v>/0</v>
          </cell>
          <cell r="B3073">
            <v>0</v>
          </cell>
          <cell r="J3073" t="str">
            <v>Rupees Nil</v>
          </cell>
        </row>
        <row r="3074">
          <cell r="A3074" t="str">
            <v>/0</v>
          </cell>
          <cell r="B3074">
            <v>0</v>
          </cell>
          <cell r="J3074" t="str">
            <v>Rupees Nil</v>
          </cell>
        </row>
        <row r="3075">
          <cell r="A3075" t="str">
            <v>/0</v>
          </cell>
          <cell r="B3075">
            <v>0</v>
          </cell>
          <cell r="J3075" t="str">
            <v>Rupees Nil</v>
          </cell>
        </row>
        <row r="3076">
          <cell r="A3076" t="str">
            <v>/0</v>
          </cell>
          <cell r="B3076">
            <v>0</v>
          </cell>
          <cell r="J3076" t="str">
            <v>Rupees Nil</v>
          </cell>
        </row>
        <row r="3077">
          <cell r="A3077" t="str">
            <v>/0</v>
          </cell>
          <cell r="B3077">
            <v>0</v>
          </cell>
          <cell r="J3077" t="str">
            <v>Rupees Nil</v>
          </cell>
        </row>
        <row r="3078">
          <cell r="A3078" t="str">
            <v>/0</v>
          </cell>
          <cell r="B3078">
            <v>0</v>
          </cell>
          <cell r="J3078" t="str">
            <v>Rupees Nil</v>
          </cell>
        </row>
        <row r="3079">
          <cell r="A3079" t="str">
            <v>/0</v>
          </cell>
          <cell r="B3079">
            <v>0</v>
          </cell>
          <cell r="J3079" t="str">
            <v>Rupees Nil</v>
          </cell>
        </row>
        <row r="3080">
          <cell r="A3080" t="str">
            <v>/0</v>
          </cell>
          <cell r="B3080">
            <v>0</v>
          </cell>
          <cell r="J3080" t="str">
            <v>Rupees Nil</v>
          </cell>
        </row>
        <row r="3081">
          <cell r="A3081" t="str">
            <v>/0</v>
          </cell>
          <cell r="B3081">
            <v>0</v>
          </cell>
          <cell r="J3081" t="str">
            <v>Rupees Nil</v>
          </cell>
        </row>
        <row r="3082">
          <cell r="A3082" t="str">
            <v>/0</v>
          </cell>
          <cell r="B3082">
            <v>0</v>
          </cell>
          <cell r="J3082" t="str">
            <v>Rupees Nil</v>
          </cell>
        </row>
        <row r="3083">
          <cell r="A3083" t="str">
            <v>/0</v>
          </cell>
          <cell r="B3083">
            <v>0</v>
          </cell>
          <cell r="J3083" t="str">
            <v>Rupees Nil</v>
          </cell>
        </row>
        <row r="3084">
          <cell r="A3084" t="str">
            <v>/0</v>
          </cell>
          <cell r="B3084">
            <v>0</v>
          </cell>
          <cell r="J3084" t="str">
            <v>Rupees Nil</v>
          </cell>
        </row>
        <row r="3085">
          <cell r="A3085" t="str">
            <v>/0</v>
          </cell>
          <cell r="B3085">
            <v>0</v>
          </cell>
          <cell r="J3085" t="str">
            <v>Rupees Nil</v>
          </cell>
        </row>
        <row r="3086">
          <cell r="A3086" t="str">
            <v>/0</v>
          </cell>
          <cell r="B3086">
            <v>0</v>
          </cell>
          <cell r="J3086" t="str">
            <v>Rupees Nil</v>
          </cell>
        </row>
        <row r="3087">
          <cell r="A3087" t="str">
            <v>/0</v>
          </cell>
          <cell r="B3087">
            <v>0</v>
          </cell>
          <cell r="J3087" t="str">
            <v>Rupees Nil</v>
          </cell>
        </row>
        <row r="3088">
          <cell r="A3088" t="str">
            <v>/0</v>
          </cell>
          <cell r="B3088">
            <v>0</v>
          </cell>
          <cell r="J3088" t="str">
            <v>Rupees Nil</v>
          </cell>
        </row>
        <row r="3089">
          <cell r="A3089" t="str">
            <v>/0</v>
          </cell>
          <cell r="B3089">
            <v>0</v>
          </cell>
          <cell r="J3089" t="str">
            <v>Rupees Nil</v>
          </cell>
        </row>
        <row r="3090">
          <cell r="A3090" t="str">
            <v>/0</v>
          </cell>
          <cell r="B3090">
            <v>0</v>
          </cell>
          <cell r="J3090" t="str">
            <v>Rupees Nil</v>
          </cell>
        </row>
        <row r="3091">
          <cell r="A3091" t="str">
            <v>/0</v>
          </cell>
          <cell r="B3091">
            <v>0</v>
          </cell>
          <cell r="J3091" t="str">
            <v>Rupees Nil</v>
          </cell>
        </row>
        <row r="3092">
          <cell r="A3092" t="str">
            <v>/0</v>
          </cell>
          <cell r="B3092">
            <v>0</v>
          </cell>
          <cell r="J3092" t="str">
            <v>Rupees Nil</v>
          </cell>
        </row>
        <row r="3093">
          <cell r="A3093" t="str">
            <v>/0</v>
          </cell>
          <cell r="B3093">
            <v>0</v>
          </cell>
          <cell r="J3093" t="str">
            <v>Rupees Nil</v>
          </cell>
        </row>
        <row r="3094">
          <cell r="A3094" t="str">
            <v>/0</v>
          </cell>
          <cell r="B3094">
            <v>0</v>
          </cell>
          <cell r="J3094" t="str">
            <v>Rupees Nil</v>
          </cell>
        </row>
        <row r="3095">
          <cell r="A3095" t="str">
            <v>/0</v>
          </cell>
          <cell r="B3095">
            <v>0</v>
          </cell>
          <cell r="J3095" t="str">
            <v>Rupees Nil</v>
          </cell>
        </row>
        <row r="3096">
          <cell r="A3096" t="str">
            <v>/0</v>
          </cell>
          <cell r="B3096">
            <v>0</v>
          </cell>
          <cell r="J3096" t="str">
            <v>Rupees Nil</v>
          </cell>
        </row>
        <row r="3097">
          <cell r="A3097" t="str">
            <v>/0</v>
          </cell>
          <cell r="B3097">
            <v>0</v>
          </cell>
          <cell r="J3097" t="str">
            <v>Rupees Nil</v>
          </cell>
        </row>
        <row r="3098">
          <cell r="A3098" t="str">
            <v>/0</v>
          </cell>
          <cell r="B3098">
            <v>0</v>
          </cell>
          <cell r="J3098" t="str">
            <v>Rupees Nil</v>
          </cell>
        </row>
        <row r="3099">
          <cell r="A3099" t="str">
            <v>/0</v>
          </cell>
          <cell r="B3099">
            <v>0</v>
          </cell>
          <cell r="J3099" t="str">
            <v>Rupees Nil</v>
          </cell>
        </row>
        <row r="3100">
          <cell r="A3100" t="str">
            <v>/0</v>
          </cell>
          <cell r="B3100">
            <v>0</v>
          </cell>
          <cell r="J3100" t="str">
            <v>Rupees Nil</v>
          </cell>
        </row>
        <row r="3101">
          <cell r="A3101" t="str">
            <v>/0</v>
          </cell>
          <cell r="B3101">
            <v>0</v>
          </cell>
          <cell r="J3101" t="str">
            <v>Rupees Nil</v>
          </cell>
        </row>
        <row r="3102">
          <cell r="A3102" t="str">
            <v>/0</v>
          </cell>
          <cell r="B3102">
            <v>0</v>
          </cell>
          <cell r="J3102" t="str">
            <v>Rupees Nil</v>
          </cell>
        </row>
        <row r="3103">
          <cell r="A3103" t="str">
            <v>/0</v>
          </cell>
          <cell r="B3103">
            <v>0</v>
          </cell>
          <cell r="J3103" t="str">
            <v>Rupees Nil</v>
          </cell>
        </row>
        <row r="3104">
          <cell r="A3104" t="str">
            <v>/0</v>
          </cell>
          <cell r="B3104">
            <v>0</v>
          </cell>
          <cell r="J3104" t="str">
            <v>Rupees Nil</v>
          </cell>
        </row>
        <row r="3105">
          <cell r="A3105" t="str">
            <v>/0</v>
          </cell>
          <cell r="B3105">
            <v>0</v>
          </cell>
          <cell r="J3105" t="str">
            <v>Rupees Nil</v>
          </cell>
        </row>
        <row r="3106">
          <cell r="A3106" t="str">
            <v>/0</v>
          </cell>
          <cell r="B3106">
            <v>0</v>
          </cell>
          <cell r="J3106" t="str">
            <v>Rupees Nil</v>
          </cell>
        </row>
        <row r="3107">
          <cell r="A3107" t="str">
            <v>/0</v>
          </cell>
          <cell r="B3107">
            <v>0</v>
          </cell>
          <cell r="J3107" t="str">
            <v>Rupees Nil</v>
          </cell>
        </row>
        <row r="3108">
          <cell r="A3108" t="str">
            <v>/0</v>
          </cell>
          <cell r="B3108">
            <v>0</v>
          </cell>
          <cell r="J3108" t="str">
            <v>Rupees Nil</v>
          </cell>
        </row>
        <row r="3109">
          <cell r="A3109" t="str">
            <v>/0</v>
          </cell>
          <cell r="B3109">
            <v>0</v>
          </cell>
          <cell r="J3109" t="str">
            <v>Rupees Nil</v>
          </cell>
        </row>
        <row r="3110">
          <cell r="A3110" t="str">
            <v>/0</v>
          </cell>
          <cell r="B3110">
            <v>0</v>
          </cell>
          <cell r="J3110" t="str">
            <v>Rupees Nil</v>
          </cell>
        </row>
        <row r="3111">
          <cell r="A3111" t="str">
            <v>/0</v>
          </cell>
          <cell r="B3111">
            <v>0</v>
          </cell>
          <cell r="J3111" t="str">
            <v>Rupees Nil</v>
          </cell>
        </row>
        <row r="3112">
          <cell r="A3112" t="str">
            <v>/0</v>
          </cell>
          <cell r="B3112">
            <v>0</v>
          </cell>
          <cell r="J3112" t="str">
            <v>Rupees Nil</v>
          </cell>
        </row>
        <row r="3113">
          <cell r="A3113" t="str">
            <v>/0</v>
          </cell>
          <cell r="B3113">
            <v>0</v>
          </cell>
          <cell r="J3113" t="str">
            <v>Rupees Nil</v>
          </cell>
        </row>
        <row r="3114">
          <cell r="A3114" t="str">
            <v>/0</v>
          </cell>
          <cell r="B3114">
            <v>0</v>
          </cell>
          <cell r="J3114" t="str">
            <v>Rupees Nil</v>
          </cell>
        </row>
        <row r="3115">
          <cell r="A3115" t="str">
            <v>/0</v>
          </cell>
          <cell r="B3115">
            <v>0</v>
          </cell>
          <cell r="J3115" t="str">
            <v>Rupees Nil</v>
          </cell>
        </row>
        <row r="3116">
          <cell r="A3116" t="str">
            <v>/0</v>
          </cell>
          <cell r="B3116">
            <v>0</v>
          </cell>
          <cell r="J3116" t="str">
            <v>Rupees Nil</v>
          </cell>
        </row>
        <row r="3117">
          <cell r="A3117" t="str">
            <v>/0</v>
          </cell>
          <cell r="B3117">
            <v>0</v>
          </cell>
          <cell r="J3117" t="str">
            <v>Rupees Nil</v>
          </cell>
        </row>
        <row r="3118">
          <cell r="A3118" t="str">
            <v>/0</v>
          </cell>
          <cell r="B3118">
            <v>0</v>
          </cell>
          <cell r="J3118" t="str">
            <v>Rupees Nil</v>
          </cell>
        </row>
        <row r="3119">
          <cell r="A3119" t="str">
            <v>/0</v>
          </cell>
          <cell r="B3119">
            <v>0</v>
          </cell>
          <cell r="J3119" t="str">
            <v>Rupees Nil</v>
          </cell>
        </row>
        <row r="3120">
          <cell r="A3120" t="str">
            <v>/0</v>
          </cell>
          <cell r="B3120">
            <v>0</v>
          </cell>
          <cell r="J3120" t="str">
            <v>Rupees Nil</v>
          </cell>
        </row>
        <row r="3121">
          <cell r="A3121" t="str">
            <v>/0</v>
          </cell>
          <cell r="B3121">
            <v>0</v>
          </cell>
          <cell r="J3121" t="str">
            <v>Rupees Nil</v>
          </cell>
        </row>
        <row r="3122">
          <cell r="A3122" t="str">
            <v>/0</v>
          </cell>
          <cell r="B3122">
            <v>0</v>
          </cell>
          <cell r="J3122" t="str">
            <v>Rupees Nil</v>
          </cell>
        </row>
        <row r="3123">
          <cell r="A3123" t="str">
            <v>/0</v>
          </cell>
          <cell r="B3123">
            <v>0</v>
          </cell>
          <cell r="J3123" t="str">
            <v>Rupees Nil</v>
          </cell>
        </row>
        <row r="3124">
          <cell r="A3124" t="str">
            <v>/0</v>
          </cell>
          <cell r="B3124">
            <v>0</v>
          </cell>
          <cell r="J3124" t="str">
            <v>Rupees Nil</v>
          </cell>
        </row>
        <row r="3125">
          <cell r="A3125" t="str">
            <v>/0</v>
          </cell>
          <cell r="B3125">
            <v>0</v>
          </cell>
          <cell r="J3125" t="str">
            <v>Rupees Nil</v>
          </cell>
        </row>
        <row r="3126">
          <cell r="A3126" t="str">
            <v>/0</v>
          </cell>
          <cell r="B3126">
            <v>0</v>
          </cell>
          <cell r="J3126" t="str">
            <v>Rupees Nil</v>
          </cell>
        </row>
        <row r="3127">
          <cell r="A3127" t="str">
            <v>/0</v>
          </cell>
          <cell r="B3127">
            <v>0</v>
          </cell>
          <cell r="J3127" t="str">
            <v>Rupees Nil</v>
          </cell>
        </row>
        <row r="3128">
          <cell r="A3128" t="str">
            <v>/0</v>
          </cell>
          <cell r="B3128">
            <v>0</v>
          </cell>
          <cell r="J3128" t="str">
            <v>Rupees Nil</v>
          </cell>
        </row>
        <row r="3129">
          <cell r="A3129" t="str">
            <v>/0</v>
          </cell>
          <cell r="B3129">
            <v>0</v>
          </cell>
          <cell r="J3129" t="str">
            <v>Rupees Nil</v>
          </cell>
        </row>
        <row r="3130">
          <cell r="A3130" t="str">
            <v>/0</v>
          </cell>
          <cell r="B3130">
            <v>0</v>
          </cell>
          <cell r="J3130" t="str">
            <v>Rupees Nil</v>
          </cell>
        </row>
        <row r="3131">
          <cell r="A3131" t="str">
            <v>/0</v>
          </cell>
          <cell r="B3131">
            <v>0</v>
          </cell>
          <cell r="J3131" t="str">
            <v>Rupees Nil</v>
          </cell>
        </row>
        <row r="3132">
          <cell r="A3132" t="str">
            <v>/0</v>
          </cell>
          <cell r="B3132">
            <v>0</v>
          </cell>
          <cell r="J3132" t="str">
            <v>Rupees Nil</v>
          </cell>
        </row>
        <row r="3133">
          <cell r="A3133" t="str">
            <v>/0</v>
          </cell>
          <cell r="B3133">
            <v>0</v>
          </cell>
          <cell r="J3133" t="str">
            <v>Rupees Nil</v>
          </cell>
        </row>
        <row r="3134">
          <cell r="A3134" t="str">
            <v>/0</v>
          </cell>
          <cell r="B3134">
            <v>0</v>
          </cell>
          <cell r="J3134" t="str">
            <v>Rupees Nil</v>
          </cell>
        </row>
        <row r="3135">
          <cell r="A3135" t="str">
            <v>/0</v>
          </cell>
          <cell r="B3135">
            <v>0</v>
          </cell>
          <cell r="J3135" t="str">
            <v>Rupees Nil</v>
          </cell>
        </row>
        <row r="3136">
          <cell r="A3136" t="str">
            <v>/0</v>
          </cell>
          <cell r="B3136">
            <v>0</v>
          </cell>
          <cell r="J3136" t="str">
            <v>Rupees Nil</v>
          </cell>
        </row>
        <row r="3137">
          <cell r="A3137" t="str">
            <v>/0</v>
          </cell>
          <cell r="B3137">
            <v>0</v>
          </cell>
          <cell r="J3137" t="str">
            <v>Rupees Nil</v>
          </cell>
        </row>
        <row r="3138">
          <cell r="A3138" t="str">
            <v>/0</v>
          </cell>
          <cell r="B3138">
            <v>0</v>
          </cell>
          <cell r="J3138" t="str">
            <v>Rupees Nil</v>
          </cell>
        </row>
        <row r="3139">
          <cell r="A3139" t="str">
            <v>/0</v>
          </cell>
          <cell r="B3139">
            <v>0</v>
          </cell>
          <cell r="J3139" t="str">
            <v>Rupees Nil</v>
          </cell>
        </row>
        <row r="3140">
          <cell r="A3140" t="str">
            <v>/0</v>
          </cell>
          <cell r="B3140">
            <v>0</v>
          </cell>
          <cell r="J3140" t="str">
            <v>Rupees Nil</v>
          </cell>
        </row>
        <row r="3141">
          <cell r="A3141" t="str">
            <v>/0</v>
          </cell>
          <cell r="B3141">
            <v>0</v>
          </cell>
          <cell r="J3141" t="str">
            <v>Rupees Nil</v>
          </cell>
        </row>
        <row r="3142">
          <cell r="A3142" t="str">
            <v>/0</v>
          </cell>
          <cell r="B3142">
            <v>0</v>
          </cell>
          <cell r="J3142" t="str">
            <v>Rupees Nil</v>
          </cell>
        </row>
        <row r="3143">
          <cell r="A3143" t="str">
            <v>/0</v>
          </cell>
          <cell r="B3143">
            <v>0</v>
          </cell>
          <cell r="J3143" t="str">
            <v>Rupees Nil</v>
          </cell>
        </row>
        <row r="3144">
          <cell r="A3144" t="str">
            <v>/0</v>
          </cell>
          <cell r="B3144">
            <v>0</v>
          </cell>
          <cell r="J3144" t="str">
            <v>Rupees Nil</v>
          </cell>
        </row>
        <row r="3145">
          <cell r="A3145" t="str">
            <v>/0</v>
          </cell>
          <cell r="B3145">
            <v>0</v>
          </cell>
          <cell r="J3145" t="str">
            <v>Rupees Nil</v>
          </cell>
        </row>
        <row r="3146">
          <cell r="A3146" t="str">
            <v>/0</v>
          </cell>
          <cell r="B3146">
            <v>0</v>
          </cell>
          <cell r="J3146" t="str">
            <v>Rupees Nil</v>
          </cell>
        </row>
        <row r="3147">
          <cell r="A3147" t="str">
            <v>/0</v>
          </cell>
          <cell r="B3147">
            <v>0</v>
          </cell>
          <cell r="J3147" t="str">
            <v>Rupees Nil</v>
          </cell>
        </row>
        <row r="3148">
          <cell r="A3148" t="str">
            <v>/0</v>
          </cell>
          <cell r="B3148">
            <v>0</v>
          </cell>
          <cell r="J3148" t="str">
            <v>Rupees Nil</v>
          </cell>
        </row>
        <row r="3149">
          <cell r="A3149" t="str">
            <v>/0</v>
          </cell>
          <cell r="B3149">
            <v>0</v>
          </cell>
          <cell r="J3149" t="str">
            <v>Rupees Nil</v>
          </cell>
        </row>
        <row r="3150">
          <cell r="A3150" t="str">
            <v>/0</v>
          </cell>
          <cell r="B3150">
            <v>0</v>
          </cell>
          <cell r="J3150" t="str">
            <v>Rupees Nil</v>
          </cell>
        </row>
        <row r="3151">
          <cell r="A3151" t="str">
            <v>/0</v>
          </cell>
          <cell r="B3151">
            <v>0</v>
          </cell>
          <cell r="J3151" t="str">
            <v>Rupees Nil</v>
          </cell>
        </row>
        <row r="3152">
          <cell r="A3152" t="str">
            <v>/0</v>
          </cell>
          <cell r="B3152">
            <v>0</v>
          </cell>
          <cell r="J3152" t="str">
            <v>Rupees Nil</v>
          </cell>
        </row>
        <row r="3153">
          <cell r="A3153" t="str">
            <v>/0</v>
          </cell>
          <cell r="B3153">
            <v>0</v>
          </cell>
          <cell r="J3153" t="str">
            <v>Rupees Nil</v>
          </cell>
        </row>
        <row r="3154">
          <cell r="A3154" t="str">
            <v>/0</v>
          </cell>
          <cell r="B3154">
            <v>0</v>
          </cell>
          <cell r="J3154" t="str">
            <v>Rupees Nil</v>
          </cell>
        </row>
        <row r="3155">
          <cell r="A3155" t="str">
            <v>/0</v>
          </cell>
          <cell r="B3155">
            <v>0</v>
          </cell>
          <cell r="J3155" t="str">
            <v>Rupees Nil</v>
          </cell>
        </row>
        <row r="3156">
          <cell r="A3156" t="str">
            <v>/0</v>
          </cell>
          <cell r="B3156">
            <v>0</v>
          </cell>
          <cell r="J3156" t="str">
            <v>Rupees Nil</v>
          </cell>
        </row>
        <row r="3157">
          <cell r="A3157" t="str">
            <v>/0</v>
          </cell>
          <cell r="B3157">
            <v>0</v>
          </cell>
          <cell r="J3157" t="str">
            <v>Rupees Nil</v>
          </cell>
        </row>
        <row r="3158">
          <cell r="A3158" t="str">
            <v>/0</v>
          </cell>
          <cell r="B3158">
            <v>0</v>
          </cell>
          <cell r="J3158" t="str">
            <v>Rupees Nil</v>
          </cell>
        </row>
        <row r="3159">
          <cell r="A3159" t="str">
            <v>/0</v>
          </cell>
          <cell r="B3159">
            <v>0</v>
          </cell>
          <cell r="J3159" t="str">
            <v>Rupees Nil</v>
          </cell>
        </row>
        <row r="3160">
          <cell r="A3160" t="str">
            <v>/0</v>
          </cell>
          <cell r="B3160">
            <v>0</v>
          </cell>
          <cell r="J3160" t="str">
            <v>Rupees Nil</v>
          </cell>
        </row>
        <row r="3161">
          <cell r="A3161" t="str">
            <v>/0</v>
          </cell>
          <cell r="B3161">
            <v>0</v>
          </cell>
          <cell r="J3161" t="str">
            <v>Rupees Nil</v>
          </cell>
        </row>
        <row r="3162">
          <cell r="A3162" t="str">
            <v>/0</v>
          </cell>
          <cell r="B3162">
            <v>0</v>
          </cell>
          <cell r="J3162" t="str">
            <v>Rupees Nil</v>
          </cell>
        </row>
        <row r="3163">
          <cell r="A3163" t="str">
            <v>/0</v>
          </cell>
          <cell r="B3163">
            <v>0</v>
          </cell>
          <cell r="J3163" t="str">
            <v>Rupees Nil</v>
          </cell>
        </row>
        <row r="3164">
          <cell r="A3164" t="str">
            <v>/0</v>
          </cell>
          <cell r="B3164">
            <v>0</v>
          </cell>
          <cell r="J3164" t="str">
            <v>Rupees Nil</v>
          </cell>
        </row>
        <row r="3165">
          <cell r="A3165" t="str">
            <v>/0</v>
          </cell>
          <cell r="B3165">
            <v>0</v>
          </cell>
          <cell r="J3165" t="str">
            <v>Rupees Nil</v>
          </cell>
        </row>
        <row r="3166">
          <cell r="A3166" t="str">
            <v>/0</v>
          </cell>
          <cell r="B3166">
            <v>0</v>
          </cell>
          <cell r="J3166" t="str">
            <v>Rupees Nil</v>
          </cell>
        </row>
        <row r="3167">
          <cell r="A3167" t="str">
            <v>/0</v>
          </cell>
          <cell r="B3167">
            <v>0</v>
          </cell>
          <cell r="J3167" t="str">
            <v>Rupees Nil</v>
          </cell>
        </row>
        <row r="3168">
          <cell r="A3168" t="str">
            <v>/0</v>
          </cell>
          <cell r="B3168">
            <v>0</v>
          </cell>
          <cell r="J3168" t="str">
            <v>Rupees Nil</v>
          </cell>
        </row>
        <row r="3169">
          <cell r="A3169" t="str">
            <v>/0</v>
          </cell>
          <cell r="B3169">
            <v>0</v>
          </cell>
          <cell r="J3169" t="str">
            <v>Rupees Nil</v>
          </cell>
        </row>
        <row r="3170">
          <cell r="A3170" t="str">
            <v>/0</v>
          </cell>
          <cell r="B3170">
            <v>0</v>
          </cell>
          <cell r="J3170" t="str">
            <v>Rupees Nil</v>
          </cell>
        </row>
        <row r="3171">
          <cell r="A3171" t="str">
            <v>/0</v>
          </cell>
          <cell r="B3171">
            <v>0</v>
          </cell>
          <cell r="J3171" t="str">
            <v>Rupees Nil</v>
          </cell>
        </row>
        <row r="3172">
          <cell r="A3172" t="str">
            <v>/0</v>
          </cell>
          <cell r="B3172">
            <v>0</v>
          </cell>
          <cell r="J3172" t="str">
            <v>Rupees Nil</v>
          </cell>
        </row>
        <row r="3173">
          <cell r="A3173" t="str">
            <v>/0</v>
          </cell>
          <cell r="B3173">
            <v>0</v>
          </cell>
          <cell r="J3173" t="str">
            <v>Rupees Nil</v>
          </cell>
        </row>
        <row r="3174">
          <cell r="A3174" t="str">
            <v>/0</v>
          </cell>
          <cell r="B3174">
            <v>0</v>
          </cell>
          <cell r="J3174" t="str">
            <v>Rupees Nil</v>
          </cell>
        </row>
        <row r="3175">
          <cell r="A3175" t="str">
            <v>/0</v>
          </cell>
          <cell r="B3175">
            <v>0</v>
          </cell>
          <cell r="J3175" t="str">
            <v>Rupees Nil</v>
          </cell>
        </row>
        <row r="3176">
          <cell r="A3176" t="str">
            <v>/0</v>
          </cell>
          <cell r="B3176">
            <v>0</v>
          </cell>
          <cell r="J3176" t="str">
            <v>Rupees Nil</v>
          </cell>
        </row>
        <row r="3177">
          <cell r="A3177" t="str">
            <v>/0</v>
          </cell>
          <cell r="B3177">
            <v>0</v>
          </cell>
          <cell r="J3177" t="str">
            <v>Rupees Nil</v>
          </cell>
        </row>
        <row r="3178">
          <cell r="A3178" t="str">
            <v>/0</v>
          </cell>
          <cell r="B3178">
            <v>0</v>
          </cell>
          <cell r="J3178" t="str">
            <v>Rupees Nil</v>
          </cell>
        </row>
        <row r="3179">
          <cell r="A3179" t="str">
            <v>/0</v>
          </cell>
          <cell r="B3179">
            <v>0</v>
          </cell>
          <cell r="J3179" t="str">
            <v>Rupees Nil</v>
          </cell>
        </row>
        <row r="3180">
          <cell r="A3180" t="str">
            <v>/0</v>
          </cell>
          <cell r="B3180">
            <v>0</v>
          </cell>
          <cell r="J3180" t="str">
            <v>Rupees Nil</v>
          </cell>
        </row>
        <row r="3181">
          <cell r="A3181" t="str">
            <v>/0</v>
          </cell>
          <cell r="B3181">
            <v>0</v>
          </cell>
          <cell r="J3181" t="str">
            <v>Rupees Nil</v>
          </cell>
        </row>
        <row r="3182">
          <cell r="A3182" t="str">
            <v>/0</v>
          </cell>
          <cell r="B3182">
            <v>0</v>
          </cell>
          <cell r="J3182" t="str">
            <v>Rupees Nil</v>
          </cell>
        </row>
        <row r="3183">
          <cell r="A3183" t="str">
            <v>/0</v>
          </cell>
          <cell r="B3183">
            <v>0</v>
          </cell>
          <cell r="J3183" t="str">
            <v>Rupees Nil</v>
          </cell>
        </row>
        <row r="3184">
          <cell r="A3184" t="str">
            <v>/0</v>
          </cell>
          <cell r="B3184">
            <v>0</v>
          </cell>
          <cell r="J3184" t="str">
            <v>Rupees Nil</v>
          </cell>
        </row>
        <row r="3185">
          <cell r="A3185" t="str">
            <v>/0</v>
          </cell>
          <cell r="B3185">
            <v>0</v>
          </cell>
          <cell r="J3185" t="str">
            <v>Rupees Nil</v>
          </cell>
        </row>
        <row r="3186">
          <cell r="A3186" t="str">
            <v>/0</v>
          </cell>
          <cell r="B3186">
            <v>0</v>
          </cell>
          <cell r="J3186" t="str">
            <v>Rupees Nil</v>
          </cell>
        </row>
        <row r="3187">
          <cell r="A3187" t="str">
            <v>/0</v>
          </cell>
          <cell r="B3187">
            <v>0</v>
          </cell>
          <cell r="J3187" t="str">
            <v>Rupees Nil</v>
          </cell>
        </row>
        <row r="3188">
          <cell r="A3188" t="str">
            <v>/0</v>
          </cell>
          <cell r="B3188">
            <v>0</v>
          </cell>
          <cell r="J3188" t="str">
            <v>Rupees Nil</v>
          </cell>
        </row>
        <row r="3189">
          <cell r="A3189" t="str">
            <v>/0</v>
          </cell>
          <cell r="B3189">
            <v>0</v>
          </cell>
          <cell r="J3189" t="str">
            <v>Rupees Nil</v>
          </cell>
        </row>
        <row r="3190">
          <cell r="A3190" t="str">
            <v>/0</v>
          </cell>
          <cell r="B3190">
            <v>0</v>
          </cell>
          <cell r="J3190" t="str">
            <v>Rupees Nil</v>
          </cell>
        </row>
        <row r="3191">
          <cell r="A3191" t="str">
            <v>/0</v>
          </cell>
          <cell r="B3191">
            <v>0</v>
          </cell>
          <cell r="J3191" t="str">
            <v>Rupees Nil</v>
          </cell>
        </row>
        <row r="3192">
          <cell r="A3192" t="str">
            <v>/0</v>
          </cell>
          <cell r="B3192">
            <v>0</v>
          </cell>
          <cell r="J3192" t="str">
            <v>Rupees Nil</v>
          </cell>
        </row>
        <row r="3193">
          <cell r="A3193" t="str">
            <v>/0</v>
          </cell>
          <cell r="B3193">
            <v>0</v>
          </cell>
          <cell r="J3193" t="str">
            <v>Rupees Nil</v>
          </cell>
        </row>
        <row r="3194">
          <cell r="A3194" t="str">
            <v>/0</v>
          </cell>
          <cell r="B3194">
            <v>0</v>
          </cell>
          <cell r="J3194" t="str">
            <v>Rupees Nil</v>
          </cell>
        </row>
        <row r="3195">
          <cell r="A3195" t="str">
            <v>/0</v>
          </cell>
          <cell r="B3195">
            <v>0</v>
          </cell>
          <cell r="J3195" t="str">
            <v>Rupees Nil</v>
          </cell>
        </row>
        <row r="3196">
          <cell r="A3196" t="str">
            <v>/0</v>
          </cell>
          <cell r="B3196">
            <v>0</v>
          </cell>
          <cell r="J3196" t="str">
            <v>Rupees Nil</v>
          </cell>
        </row>
        <row r="3197">
          <cell r="A3197" t="str">
            <v>/0</v>
          </cell>
          <cell r="B3197">
            <v>0</v>
          </cell>
          <cell r="J3197" t="str">
            <v>Rupees Nil</v>
          </cell>
        </row>
        <row r="3198">
          <cell r="A3198" t="str">
            <v>/0</v>
          </cell>
          <cell r="B3198">
            <v>0</v>
          </cell>
          <cell r="J3198" t="str">
            <v>Rupees Nil</v>
          </cell>
        </row>
        <row r="3199">
          <cell r="A3199" t="str">
            <v>/0</v>
          </cell>
          <cell r="B3199">
            <v>0</v>
          </cell>
          <cell r="J3199" t="str">
            <v>Rupees Nil</v>
          </cell>
        </row>
        <row r="3200">
          <cell r="A3200" t="str">
            <v>/0</v>
          </cell>
          <cell r="B3200">
            <v>0</v>
          </cell>
          <cell r="J3200" t="str">
            <v>Rupees Nil</v>
          </cell>
        </row>
        <row r="3201">
          <cell r="A3201" t="str">
            <v>/0</v>
          </cell>
          <cell r="B3201">
            <v>0</v>
          </cell>
          <cell r="J3201" t="str">
            <v>Rupees Nil</v>
          </cell>
        </row>
        <row r="3202">
          <cell r="A3202" t="str">
            <v>/0</v>
          </cell>
          <cell r="B3202">
            <v>0</v>
          </cell>
          <cell r="J3202" t="str">
            <v>Rupees Nil</v>
          </cell>
        </row>
        <row r="3203">
          <cell r="A3203" t="str">
            <v>/0</v>
          </cell>
          <cell r="B3203">
            <v>0</v>
          </cell>
          <cell r="J3203" t="str">
            <v>Rupees Nil</v>
          </cell>
        </row>
        <row r="3204">
          <cell r="A3204" t="str">
            <v>/0</v>
          </cell>
          <cell r="B3204">
            <v>0</v>
          </cell>
          <cell r="J3204" t="str">
            <v>Rupees Nil</v>
          </cell>
        </row>
        <row r="3205">
          <cell r="A3205" t="str">
            <v>/0</v>
          </cell>
          <cell r="B3205">
            <v>0</v>
          </cell>
          <cell r="J3205" t="str">
            <v>Rupees Nil</v>
          </cell>
        </row>
        <row r="3206">
          <cell r="A3206" t="str">
            <v>/0</v>
          </cell>
          <cell r="B3206">
            <v>0</v>
          </cell>
          <cell r="J3206" t="str">
            <v>Rupees Nil</v>
          </cell>
        </row>
        <row r="3207">
          <cell r="A3207" t="str">
            <v>/0</v>
          </cell>
          <cell r="B3207">
            <v>0</v>
          </cell>
          <cell r="J3207" t="str">
            <v>Rupees Nil</v>
          </cell>
        </row>
        <row r="3208">
          <cell r="A3208" t="str">
            <v>/0</v>
          </cell>
          <cell r="B3208">
            <v>0</v>
          </cell>
          <cell r="J3208" t="str">
            <v>Rupees Nil</v>
          </cell>
        </row>
        <row r="3209">
          <cell r="A3209" t="str">
            <v>/0</v>
          </cell>
          <cell r="B3209">
            <v>0</v>
          </cell>
          <cell r="J3209" t="str">
            <v>Rupees Nil</v>
          </cell>
        </row>
        <row r="3210">
          <cell r="A3210" t="str">
            <v>/0</v>
          </cell>
          <cell r="B3210">
            <v>0</v>
          </cell>
          <cell r="J3210" t="str">
            <v>Rupees Nil</v>
          </cell>
        </row>
        <row r="3211">
          <cell r="A3211" t="str">
            <v>/0</v>
          </cell>
          <cell r="B3211">
            <v>0</v>
          </cell>
          <cell r="J3211" t="str">
            <v>Rupees Nil</v>
          </cell>
        </row>
        <row r="3212">
          <cell r="A3212" t="str">
            <v>/0</v>
          </cell>
          <cell r="B3212">
            <v>0</v>
          </cell>
          <cell r="J3212" t="str">
            <v>Rupees Nil</v>
          </cell>
        </row>
        <row r="3213">
          <cell r="A3213" t="str">
            <v>/0</v>
          </cell>
          <cell r="B3213">
            <v>0</v>
          </cell>
          <cell r="J3213" t="str">
            <v>Rupees Nil</v>
          </cell>
        </row>
        <row r="3214">
          <cell r="A3214" t="str">
            <v>/0</v>
          </cell>
          <cell r="B3214">
            <v>0</v>
          </cell>
          <cell r="J3214" t="str">
            <v>Rupees Nil</v>
          </cell>
        </row>
        <row r="3215">
          <cell r="A3215" t="str">
            <v>/0</v>
          </cell>
          <cell r="B3215">
            <v>0</v>
          </cell>
          <cell r="J3215" t="str">
            <v>Rupees Nil</v>
          </cell>
        </row>
        <row r="3216">
          <cell r="A3216" t="str">
            <v>/0</v>
          </cell>
          <cell r="B3216">
            <v>0</v>
          </cell>
          <cell r="J3216" t="str">
            <v>Rupees Nil</v>
          </cell>
        </row>
        <row r="3217">
          <cell r="A3217" t="str">
            <v>/0</v>
          </cell>
          <cell r="B3217">
            <v>0</v>
          </cell>
          <cell r="J3217" t="str">
            <v>Rupees Nil</v>
          </cell>
        </row>
        <row r="3218">
          <cell r="A3218" t="str">
            <v>/0</v>
          </cell>
          <cell r="B3218">
            <v>0</v>
          </cell>
          <cell r="J3218" t="str">
            <v>Rupees Nil</v>
          </cell>
        </row>
        <row r="3219">
          <cell r="A3219" t="str">
            <v>/0</v>
          </cell>
          <cell r="B3219">
            <v>0</v>
          </cell>
          <cell r="J3219" t="str">
            <v>Rupees Nil</v>
          </cell>
        </row>
        <row r="3220">
          <cell r="A3220" t="str">
            <v>/0</v>
          </cell>
          <cell r="B3220">
            <v>0</v>
          </cell>
          <cell r="J3220" t="str">
            <v>Rupees Nil</v>
          </cell>
        </row>
        <row r="3221">
          <cell r="A3221" t="str">
            <v>/0</v>
          </cell>
          <cell r="B3221">
            <v>0</v>
          </cell>
          <cell r="J3221" t="str">
            <v>Rupees Nil</v>
          </cell>
        </row>
        <row r="3222">
          <cell r="A3222" t="str">
            <v>/0</v>
          </cell>
          <cell r="B3222">
            <v>0</v>
          </cell>
          <cell r="J3222" t="str">
            <v>Rupees Nil</v>
          </cell>
        </row>
        <row r="3223">
          <cell r="A3223" t="str">
            <v>/0</v>
          </cell>
          <cell r="B3223">
            <v>0</v>
          </cell>
          <cell r="J3223" t="str">
            <v>Rupees Nil</v>
          </cell>
        </row>
        <row r="3224">
          <cell r="A3224" t="str">
            <v>/0</v>
          </cell>
          <cell r="B3224">
            <v>0</v>
          </cell>
          <cell r="J3224" t="str">
            <v>Rupees Nil</v>
          </cell>
        </row>
        <row r="3225">
          <cell r="A3225" t="str">
            <v>/0</v>
          </cell>
          <cell r="B3225">
            <v>0</v>
          </cell>
          <cell r="J3225" t="str">
            <v>Rupees Nil</v>
          </cell>
        </row>
        <row r="3226">
          <cell r="A3226" t="str">
            <v>/0</v>
          </cell>
          <cell r="B3226">
            <v>0</v>
          </cell>
          <cell r="J3226" t="str">
            <v>Rupees Nil</v>
          </cell>
        </row>
        <row r="3227">
          <cell r="A3227" t="str">
            <v>/0</v>
          </cell>
          <cell r="B3227">
            <v>0</v>
          </cell>
          <cell r="J3227" t="str">
            <v>Rupees Nil</v>
          </cell>
        </row>
        <row r="3228">
          <cell r="A3228" t="str">
            <v>/0</v>
          </cell>
          <cell r="B3228">
            <v>0</v>
          </cell>
          <cell r="J3228" t="str">
            <v>Rupees Nil</v>
          </cell>
        </row>
        <row r="3229">
          <cell r="A3229" t="str">
            <v>/0</v>
          </cell>
          <cell r="B3229">
            <v>0</v>
          </cell>
          <cell r="J3229" t="str">
            <v>Rupees Nil</v>
          </cell>
        </row>
        <row r="3230">
          <cell r="A3230" t="str">
            <v>/0</v>
          </cell>
          <cell r="B3230">
            <v>0</v>
          </cell>
          <cell r="J3230" t="str">
            <v>Rupees Nil</v>
          </cell>
        </row>
        <row r="3231">
          <cell r="A3231" t="str">
            <v>/0</v>
          </cell>
          <cell r="B3231">
            <v>0</v>
          </cell>
          <cell r="J3231" t="str">
            <v>Rupees Nil</v>
          </cell>
        </row>
        <row r="3232">
          <cell r="A3232" t="str">
            <v>/0</v>
          </cell>
          <cell r="B3232">
            <v>0</v>
          </cell>
          <cell r="J3232" t="str">
            <v>Rupees Nil</v>
          </cell>
        </row>
        <row r="3233">
          <cell r="A3233" t="str">
            <v>/0</v>
          </cell>
          <cell r="B3233">
            <v>0</v>
          </cell>
          <cell r="J3233" t="str">
            <v>Rupees Nil</v>
          </cell>
        </row>
        <row r="3234">
          <cell r="A3234" t="str">
            <v>/0</v>
          </cell>
          <cell r="B3234">
            <v>0</v>
          </cell>
          <cell r="J3234" t="str">
            <v>Rupees Nil</v>
          </cell>
        </row>
        <row r="3235">
          <cell r="A3235" t="str">
            <v>/0</v>
          </cell>
          <cell r="B3235">
            <v>0</v>
          </cell>
          <cell r="J3235" t="str">
            <v>Rupees Nil</v>
          </cell>
        </row>
        <row r="3236">
          <cell r="A3236" t="str">
            <v>/0</v>
          </cell>
          <cell r="B3236">
            <v>0</v>
          </cell>
          <cell r="J3236" t="str">
            <v>Rupees Nil</v>
          </cell>
        </row>
        <row r="3237">
          <cell r="A3237" t="str">
            <v>/0</v>
          </cell>
          <cell r="B3237">
            <v>0</v>
          </cell>
          <cell r="J3237" t="str">
            <v>Rupees Nil</v>
          </cell>
        </row>
        <row r="3238">
          <cell r="A3238" t="str">
            <v>/0</v>
          </cell>
          <cell r="B3238">
            <v>0</v>
          </cell>
          <cell r="J3238" t="str">
            <v>Rupees Nil</v>
          </cell>
        </row>
        <row r="3239">
          <cell r="A3239" t="str">
            <v>/0</v>
          </cell>
          <cell r="B3239">
            <v>0</v>
          </cell>
          <cell r="J3239" t="str">
            <v>Rupees Nil</v>
          </cell>
        </row>
        <row r="3240">
          <cell r="A3240" t="str">
            <v>/0</v>
          </cell>
          <cell r="B3240">
            <v>0</v>
          </cell>
          <cell r="J3240" t="str">
            <v>Rupees Nil</v>
          </cell>
        </row>
        <row r="3241">
          <cell r="A3241" t="str">
            <v>/0</v>
          </cell>
          <cell r="B3241">
            <v>0</v>
          </cell>
          <cell r="J3241" t="str">
            <v>Rupees Nil</v>
          </cell>
        </row>
        <row r="3242">
          <cell r="A3242" t="str">
            <v>/0</v>
          </cell>
          <cell r="B3242">
            <v>0</v>
          </cell>
          <cell r="J3242" t="str">
            <v>Rupees Nil</v>
          </cell>
        </row>
        <row r="3243">
          <cell r="A3243" t="str">
            <v>/0</v>
          </cell>
          <cell r="B3243">
            <v>0</v>
          </cell>
          <cell r="J3243" t="str">
            <v>Rupees Nil</v>
          </cell>
        </row>
        <row r="3244">
          <cell r="A3244" t="str">
            <v>/0</v>
          </cell>
          <cell r="B3244">
            <v>0</v>
          </cell>
          <cell r="J3244" t="str">
            <v>Rupees Nil</v>
          </cell>
        </row>
        <row r="3245">
          <cell r="A3245" t="str">
            <v>/0</v>
          </cell>
          <cell r="B3245">
            <v>0</v>
          </cell>
          <cell r="J3245" t="str">
            <v>Rupees Nil</v>
          </cell>
        </row>
        <row r="3246">
          <cell r="A3246" t="str">
            <v>/0</v>
          </cell>
          <cell r="B3246">
            <v>0</v>
          </cell>
          <cell r="J3246" t="str">
            <v>Rupees Nil</v>
          </cell>
        </row>
        <row r="3247">
          <cell r="A3247" t="str">
            <v>/0</v>
          </cell>
          <cell r="B3247">
            <v>0</v>
          </cell>
          <cell r="J3247" t="str">
            <v>Rupees Nil</v>
          </cell>
        </row>
        <row r="3248">
          <cell r="A3248" t="str">
            <v>/0</v>
          </cell>
          <cell r="B3248">
            <v>0</v>
          </cell>
          <cell r="J3248" t="str">
            <v>Rupees Nil</v>
          </cell>
        </row>
        <row r="3249">
          <cell r="A3249" t="str">
            <v>/0</v>
          </cell>
          <cell r="B3249">
            <v>0</v>
          </cell>
          <cell r="J3249" t="str">
            <v>Rupees Nil</v>
          </cell>
        </row>
        <row r="3250">
          <cell r="A3250" t="str">
            <v>/0</v>
          </cell>
          <cell r="B3250">
            <v>0</v>
          </cell>
          <cell r="J3250" t="str">
            <v>Rupees Nil</v>
          </cell>
        </row>
        <row r="3251">
          <cell r="A3251" t="str">
            <v>/0</v>
          </cell>
          <cell r="B3251">
            <v>0</v>
          </cell>
          <cell r="J3251" t="str">
            <v>Rupees Nil</v>
          </cell>
        </row>
        <row r="3252">
          <cell r="A3252" t="str">
            <v>/0</v>
          </cell>
          <cell r="B3252">
            <v>0</v>
          </cell>
          <cell r="J3252" t="str">
            <v>Rupees Nil</v>
          </cell>
        </row>
        <row r="3253">
          <cell r="A3253" t="str">
            <v>/0</v>
          </cell>
          <cell r="B3253">
            <v>0</v>
          </cell>
          <cell r="J3253" t="str">
            <v>Rupees Nil</v>
          </cell>
        </row>
        <row r="3254">
          <cell r="A3254" t="str">
            <v>/0</v>
          </cell>
          <cell r="B3254">
            <v>0</v>
          </cell>
          <cell r="J3254" t="str">
            <v>Rupees Nil</v>
          </cell>
        </row>
        <row r="3255">
          <cell r="A3255" t="str">
            <v>/0</v>
          </cell>
          <cell r="B3255">
            <v>0</v>
          </cell>
          <cell r="J3255" t="str">
            <v>Rupees Nil</v>
          </cell>
        </row>
        <row r="3256">
          <cell r="A3256" t="str">
            <v>/0</v>
          </cell>
          <cell r="B3256">
            <v>0</v>
          </cell>
          <cell r="J3256" t="str">
            <v>Rupees Nil</v>
          </cell>
        </row>
        <row r="3257">
          <cell r="A3257" t="str">
            <v>/0</v>
          </cell>
          <cell r="B3257">
            <v>0</v>
          </cell>
          <cell r="J3257" t="str">
            <v>Rupees Nil</v>
          </cell>
        </row>
        <row r="3258">
          <cell r="A3258" t="str">
            <v>/0</v>
          </cell>
          <cell r="B3258">
            <v>0</v>
          </cell>
          <cell r="J3258" t="str">
            <v>Rupees Nil</v>
          </cell>
        </row>
        <row r="3259">
          <cell r="A3259" t="str">
            <v>/0</v>
          </cell>
          <cell r="B3259">
            <v>0</v>
          </cell>
          <cell r="J3259" t="str">
            <v>Rupees Nil</v>
          </cell>
        </row>
        <row r="3260">
          <cell r="A3260" t="str">
            <v>/0</v>
          </cell>
          <cell r="B3260">
            <v>0</v>
          </cell>
          <cell r="J3260" t="str">
            <v>Rupees Nil</v>
          </cell>
        </row>
        <row r="3261">
          <cell r="A3261" t="str">
            <v>/0</v>
          </cell>
          <cell r="B3261">
            <v>0</v>
          </cell>
          <cell r="J3261" t="str">
            <v>Rupees Nil</v>
          </cell>
        </row>
        <row r="3262">
          <cell r="A3262" t="str">
            <v>/0</v>
          </cell>
          <cell r="B3262">
            <v>0</v>
          </cell>
          <cell r="J3262" t="str">
            <v>Rupees Nil</v>
          </cell>
        </row>
        <row r="3263">
          <cell r="A3263" t="str">
            <v>/0</v>
          </cell>
          <cell r="B3263">
            <v>0</v>
          </cell>
          <cell r="J3263" t="str">
            <v>Rupees Nil</v>
          </cell>
        </row>
        <row r="3264">
          <cell r="A3264" t="str">
            <v>/0</v>
          </cell>
          <cell r="B3264">
            <v>0</v>
          </cell>
          <cell r="J3264" t="str">
            <v>Rupees Nil</v>
          </cell>
        </row>
        <row r="3265">
          <cell r="A3265" t="str">
            <v>/0</v>
          </cell>
          <cell r="B3265">
            <v>0</v>
          </cell>
          <cell r="J3265" t="str">
            <v>Rupees Nil</v>
          </cell>
        </row>
        <row r="3266">
          <cell r="A3266" t="str">
            <v>/0</v>
          </cell>
          <cell r="B3266">
            <v>0</v>
          </cell>
          <cell r="J3266" t="str">
            <v>Rupees Nil</v>
          </cell>
        </row>
        <row r="3267">
          <cell r="A3267" t="str">
            <v>/0</v>
          </cell>
          <cell r="B3267">
            <v>0</v>
          </cell>
          <cell r="J3267" t="str">
            <v>Rupees Nil</v>
          </cell>
        </row>
        <row r="3268">
          <cell r="A3268" t="str">
            <v>/0</v>
          </cell>
          <cell r="B3268">
            <v>0</v>
          </cell>
          <cell r="J3268" t="str">
            <v>Rupees Nil</v>
          </cell>
        </row>
        <row r="3269">
          <cell r="A3269" t="str">
            <v>/0</v>
          </cell>
          <cell r="B3269">
            <v>0</v>
          </cell>
          <cell r="J3269" t="str">
            <v>Rupees Nil</v>
          </cell>
        </row>
        <row r="3270">
          <cell r="A3270" t="str">
            <v>/0</v>
          </cell>
          <cell r="B3270">
            <v>0</v>
          </cell>
          <cell r="J3270" t="str">
            <v>Rupees Nil</v>
          </cell>
        </row>
        <row r="3271">
          <cell r="A3271" t="str">
            <v>/0</v>
          </cell>
          <cell r="B3271">
            <v>0</v>
          </cell>
          <cell r="J3271" t="str">
            <v>Rupees Nil</v>
          </cell>
        </row>
        <row r="3272">
          <cell r="A3272" t="str">
            <v>/0</v>
          </cell>
          <cell r="B3272">
            <v>0</v>
          </cell>
          <cell r="J3272" t="str">
            <v>Rupees Nil</v>
          </cell>
        </row>
        <row r="3273">
          <cell r="A3273" t="str">
            <v>/0</v>
          </cell>
          <cell r="B3273">
            <v>0</v>
          </cell>
          <cell r="J3273" t="str">
            <v>Rupees Nil</v>
          </cell>
        </row>
        <row r="3274">
          <cell r="A3274" t="str">
            <v>/0</v>
          </cell>
          <cell r="B3274">
            <v>0</v>
          </cell>
          <cell r="J3274" t="str">
            <v>Rupees Nil</v>
          </cell>
        </row>
        <row r="3275">
          <cell r="A3275" t="str">
            <v>/0</v>
          </cell>
          <cell r="B3275">
            <v>0</v>
          </cell>
          <cell r="J3275" t="str">
            <v>Rupees Nil</v>
          </cell>
        </row>
        <row r="3276">
          <cell r="A3276" t="str">
            <v>/0</v>
          </cell>
          <cell r="B3276">
            <v>0</v>
          </cell>
          <cell r="J3276" t="str">
            <v>Rupees Nil</v>
          </cell>
        </row>
        <row r="3277">
          <cell r="A3277" t="str">
            <v>/0</v>
          </cell>
          <cell r="B3277">
            <v>0</v>
          </cell>
          <cell r="J3277" t="str">
            <v>Rupees Nil</v>
          </cell>
        </row>
        <row r="3278">
          <cell r="A3278" t="str">
            <v>/0</v>
          </cell>
          <cell r="B3278">
            <v>0</v>
          </cell>
          <cell r="J3278" t="str">
            <v>Rupees Nil</v>
          </cell>
        </row>
        <row r="3279">
          <cell r="A3279" t="str">
            <v>/0</v>
          </cell>
          <cell r="B3279">
            <v>0</v>
          </cell>
          <cell r="J3279" t="str">
            <v>Rupees Nil</v>
          </cell>
        </row>
        <row r="3280">
          <cell r="A3280" t="str">
            <v>/0</v>
          </cell>
          <cell r="B3280">
            <v>0</v>
          </cell>
          <cell r="J3280" t="str">
            <v>Rupees Nil</v>
          </cell>
        </row>
        <row r="3281">
          <cell r="A3281" t="str">
            <v>/0</v>
          </cell>
          <cell r="B3281">
            <v>0</v>
          </cell>
          <cell r="J3281" t="str">
            <v>Rupees Nil</v>
          </cell>
        </row>
        <row r="3282">
          <cell r="A3282" t="str">
            <v>/0</v>
          </cell>
          <cell r="B3282">
            <v>0</v>
          </cell>
          <cell r="J3282" t="str">
            <v>Rupees Nil</v>
          </cell>
        </row>
        <row r="3283">
          <cell r="A3283" t="str">
            <v>/0</v>
          </cell>
          <cell r="B3283">
            <v>0</v>
          </cell>
          <cell r="J3283" t="str">
            <v>Rupees Nil</v>
          </cell>
        </row>
        <row r="3284">
          <cell r="A3284" t="str">
            <v>/0</v>
          </cell>
          <cell r="B3284">
            <v>0</v>
          </cell>
          <cell r="J3284" t="str">
            <v>Rupees Nil</v>
          </cell>
        </row>
        <row r="3285">
          <cell r="A3285" t="str">
            <v>/0</v>
          </cell>
          <cell r="B3285">
            <v>0</v>
          </cell>
          <cell r="J3285" t="str">
            <v>Rupees Nil</v>
          </cell>
        </row>
        <row r="3286">
          <cell r="A3286" t="str">
            <v>/0</v>
          </cell>
          <cell r="B3286">
            <v>0</v>
          </cell>
          <cell r="J3286" t="str">
            <v>Rupees Nil</v>
          </cell>
        </row>
        <row r="3287">
          <cell r="A3287" t="str">
            <v>/0</v>
          </cell>
          <cell r="B3287">
            <v>0</v>
          </cell>
          <cell r="J3287" t="str">
            <v>Rupees Nil</v>
          </cell>
        </row>
        <row r="3288">
          <cell r="A3288" t="str">
            <v>/0</v>
          </cell>
          <cell r="B3288">
            <v>0</v>
          </cell>
          <cell r="J3288" t="str">
            <v>Rupees Nil</v>
          </cell>
        </row>
        <row r="3289">
          <cell r="A3289" t="str">
            <v>/0</v>
          </cell>
          <cell r="B3289">
            <v>0</v>
          </cell>
          <cell r="J3289" t="str">
            <v>Rupees Nil</v>
          </cell>
        </row>
        <row r="3290">
          <cell r="A3290" t="str">
            <v>/0</v>
          </cell>
          <cell r="B3290">
            <v>0</v>
          </cell>
          <cell r="J3290" t="str">
            <v>Rupees Nil</v>
          </cell>
        </row>
        <row r="3291">
          <cell r="A3291" t="str">
            <v>/0</v>
          </cell>
          <cell r="B3291">
            <v>0</v>
          </cell>
          <cell r="J3291" t="str">
            <v>Rupees Nil</v>
          </cell>
        </row>
        <row r="3292">
          <cell r="A3292" t="str">
            <v>/0</v>
          </cell>
          <cell r="B3292">
            <v>0</v>
          </cell>
          <cell r="J3292" t="str">
            <v>Rupees Nil</v>
          </cell>
        </row>
        <row r="3293">
          <cell r="A3293" t="str">
            <v>/0</v>
          </cell>
          <cell r="B3293">
            <v>0</v>
          </cell>
          <cell r="J3293" t="str">
            <v>Rupees Nil</v>
          </cell>
        </row>
        <row r="3294">
          <cell r="A3294" t="str">
            <v>/0</v>
          </cell>
          <cell r="B3294">
            <v>0</v>
          </cell>
          <cell r="J3294" t="str">
            <v>Rupees Nil</v>
          </cell>
        </row>
        <row r="3295">
          <cell r="A3295" t="str">
            <v>/0</v>
          </cell>
          <cell r="B3295">
            <v>0</v>
          </cell>
          <cell r="J3295" t="str">
            <v>Rupees Nil</v>
          </cell>
        </row>
        <row r="3296">
          <cell r="A3296" t="str">
            <v>/0</v>
          </cell>
          <cell r="B3296">
            <v>0</v>
          </cell>
          <cell r="J3296" t="str">
            <v>Rupees Nil</v>
          </cell>
        </row>
        <row r="3297">
          <cell r="A3297" t="str">
            <v>/0</v>
          </cell>
          <cell r="B3297">
            <v>0</v>
          </cell>
          <cell r="J3297" t="str">
            <v>Rupees Nil</v>
          </cell>
        </row>
        <row r="3298">
          <cell r="A3298" t="str">
            <v>/0</v>
          </cell>
          <cell r="B3298">
            <v>0</v>
          </cell>
          <cell r="J3298" t="str">
            <v>Rupees Nil</v>
          </cell>
        </row>
        <row r="3299">
          <cell r="A3299" t="str">
            <v>/0</v>
          </cell>
          <cell r="B3299">
            <v>0</v>
          </cell>
          <cell r="J3299" t="str">
            <v>Rupees Nil</v>
          </cell>
        </row>
        <row r="3300">
          <cell r="A3300" t="str">
            <v>/0</v>
          </cell>
          <cell r="B3300">
            <v>0</v>
          </cell>
          <cell r="J3300" t="str">
            <v>Rupees Nil</v>
          </cell>
        </row>
        <row r="3301">
          <cell r="A3301" t="str">
            <v>/0</v>
          </cell>
          <cell r="B3301">
            <v>0</v>
          </cell>
          <cell r="J3301" t="str">
            <v>Rupees Nil</v>
          </cell>
        </row>
        <row r="3302">
          <cell r="A3302" t="str">
            <v>/0</v>
          </cell>
          <cell r="B3302">
            <v>0</v>
          </cell>
          <cell r="J3302" t="str">
            <v>Rupees Nil</v>
          </cell>
        </row>
        <row r="3303">
          <cell r="A3303" t="str">
            <v>/0</v>
          </cell>
          <cell r="B3303">
            <v>0</v>
          </cell>
          <cell r="J3303" t="str">
            <v>Rupees Nil</v>
          </cell>
        </row>
        <row r="3304">
          <cell r="A3304" t="str">
            <v>/0</v>
          </cell>
          <cell r="B3304">
            <v>0</v>
          </cell>
          <cell r="J3304" t="str">
            <v>Rupees Nil</v>
          </cell>
        </row>
        <row r="3305">
          <cell r="A3305" t="str">
            <v>/0</v>
          </cell>
          <cell r="B3305">
            <v>0</v>
          </cell>
          <cell r="J3305" t="str">
            <v>Rupees Nil</v>
          </cell>
        </row>
        <row r="3306">
          <cell r="A3306" t="str">
            <v>/0</v>
          </cell>
          <cell r="B3306">
            <v>0</v>
          </cell>
          <cell r="J3306" t="str">
            <v>Rupees Nil</v>
          </cell>
        </row>
        <row r="3307">
          <cell r="A3307" t="str">
            <v>/0</v>
          </cell>
          <cell r="B3307">
            <v>0</v>
          </cell>
          <cell r="J3307" t="str">
            <v>Rupees Nil</v>
          </cell>
        </row>
        <row r="3308">
          <cell r="A3308" t="str">
            <v>/0</v>
          </cell>
          <cell r="B3308">
            <v>0</v>
          </cell>
          <cell r="J3308" t="str">
            <v>Rupees Nil</v>
          </cell>
        </row>
        <row r="3309">
          <cell r="A3309" t="str">
            <v>/0</v>
          </cell>
          <cell r="B3309">
            <v>0</v>
          </cell>
          <cell r="J3309" t="str">
            <v>Rupees Nil</v>
          </cell>
        </row>
        <row r="3310">
          <cell r="A3310" t="str">
            <v>/0</v>
          </cell>
          <cell r="B3310">
            <v>0</v>
          </cell>
          <cell r="J3310" t="str">
            <v>Rupees Nil</v>
          </cell>
        </row>
        <row r="3311">
          <cell r="A3311" t="str">
            <v>/0</v>
          </cell>
          <cell r="B3311">
            <v>0</v>
          </cell>
          <cell r="J3311" t="str">
            <v>Rupees Nil</v>
          </cell>
        </row>
        <row r="3312">
          <cell r="A3312" t="str">
            <v>/0</v>
          </cell>
          <cell r="B3312">
            <v>0</v>
          </cell>
          <cell r="J3312" t="str">
            <v>Rupees Nil</v>
          </cell>
        </row>
        <row r="3313">
          <cell r="A3313" t="str">
            <v>/0</v>
          </cell>
          <cell r="B3313">
            <v>0</v>
          </cell>
          <cell r="J3313" t="str">
            <v>Rupees Nil</v>
          </cell>
        </row>
        <row r="3314">
          <cell r="A3314" t="str">
            <v>/0</v>
          </cell>
          <cell r="B3314">
            <v>0</v>
          </cell>
          <cell r="J3314" t="str">
            <v>Rupees Nil</v>
          </cell>
        </row>
        <row r="3315">
          <cell r="A3315" t="str">
            <v>/0</v>
          </cell>
          <cell r="B3315">
            <v>0</v>
          </cell>
          <cell r="J3315" t="str">
            <v>Rupees Nil</v>
          </cell>
        </row>
        <row r="3316">
          <cell r="A3316" t="str">
            <v>/0</v>
          </cell>
          <cell r="B3316">
            <v>0</v>
          </cell>
          <cell r="J3316" t="str">
            <v>Rupees Nil</v>
          </cell>
        </row>
        <row r="3317">
          <cell r="A3317" t="str">
            <v>/0</v>
          </cell>
          <cell r="B3317">
            <v>0</v>
          </cell>
          <cell r="J3317" t="str">
            <v>Rupees Nil</v>
          </cell>
        </row>
        <row r="3318">
          <cell r="A3318" t="str">
            <v>/0</v>
          </cell>
          <cell r="B3318">
            <v>0</v>
          </cell>
          <cell r="J3318" t="str">
            <v>Rupees Nil</v>
          </cell>
        </row>
        <row r="3319">
          <cell r="A3319" t="str">
            <v>/0</v>
          </cell>
          <cell r="B3319">
            <v>0</v>
          </cell>
          <cell r="J3319" t="str">
            <v>Rupees Nil</v>
          </cell>
        </row>
        <row r="3320">
          <cell r="A3320" t="str">
            <v>/0</v>
          </cell>
          <cell r="B3320">
            <v>0</v>
          </cell>
          <cell r="J3320" t="str">
            <v>Rupees Nil</v>
          </cell>
        </row>
        <row r="3321">
          <cell r="A3321" t="str">
            <v>/0</v>
          </cell>
          <cell r="B3321">
            <v>0</v>
          </cell>
          <cell r="J3321" t="str">
            <v>Rupees Nil</v>
          </cell>
        </row>
        <row r="3322">
          <cell r="A3322" t="str">
            <v>/0</v>
          </cell>
          <cell r="B3322">
            <v>0</v>
          </cell>
          <cell r="J3322" t="str">
            <v>Rupees Nil</v>
          </cell>
        </row>
        <row r="3323">
          <cell r="A3323" t="str">
            <v>/0</v>
          </cell>
          <cell r="B3323">
            <v>0</v>
          </cell>
          <cell r="J3323" t="str">
            <v>Rupees Nil</v>
          </cell>
        </row>
        <row r="3324">
          <cell r="A3324" t="str">
            <v>/0</v>
          </cell>
          <cell r="B3324">
            <v>0</v>
          </cell>
          <cell r="J3324" t="str">
            <v>Rupees Nil</v>
          </cell>
        </row>
        <row r="3325">
          <cell r="A3325" t="str">
            <v>/0</v>
          </cell>
          <cell r="B3325">
            <v>0</v>
          </cell>
          <cell r="J3325" t="str">
            <v>Rupees Nil</v>
          </cell>
        </row>
        <row r="3326">
          <cell r="A3326" t="str">
            <v>/0</v>
          </cell>
          <cell r="B3326">
            <v>0</v>
          </cell>
          <cell r="J3326" t="str">
            <v>Rupees Nil</v>
          </cell>
        </row>
        <row r="3327">
          <cell r="A3327" t="str">
            <v>/0</v>
          </cell>
          <cell r="B3327">
            <v>0</v>
          </cell>
          <cell r="J3327" t="str">
            <v>Rupees Nil</v>
          </cell>
        </row>
        <row r="3328">
          <cell r="A3328" t="str">
            <v>/0</v>
          </cell>
          <cell r="B3328">
            <v>0</v>
          </cell>
          <cell r="J3328" t="str">
            <v>Rupees Nil</v>
          </cell>
        </row>
        <row r="3329">
          <cell r="A3329" t="str">
            <v>/0</v>
          </cell>
          <cell r="B3329">
            <v>0</v>
          </cell>
          <cell r="J3329" t="str">
            <v>Rupees Nil</v>
          </cell>
        </row>
        <row r="3330">
          <cell r="A3330" t="str">
            <v>/0</v>
          </cell>
          <cell r="B3330">
            <v>0</v>
          </cell>
          <cell r="J3330" t="str">
            <v>Rupees Nil</v>
          </cell>
        </row>
        <row r="3331">
          <cell r="A3331" t="str">
            <v>/0</v>
          </cell>
          <cell r="B3331">
            <v>0</v>
          </cell>
          <cell r="J3331" t="str">
            <v>Rupees Nil</v>
          </cell>
        </row>
        <row r="3332">
          <cell r="A3332" t="str">
            <v>/0</v>
          </cell>
          <cell r="B3332">
            <v>0</v>
          </cell>
          <cell r="J3332" t="str">
            <v>Rupees Nil</v>
          </cell>
        </row>
        <row r="3333">
          <cell r="A3333" t="str">
            <v>/0</v>
          </cell>
          <cell r="B3333">
            <v>0</v>
          </cell>
          <cell r="J3333" t="str">
            <v>Rupees Nil</v>
          </cell>
        </row>
        <row r="3334">
          <cell r="A3334" t="str">
            <v>/0</v>
          </cell>
          <cell r="B3334">
            <v>0</v>
          </cell>
          <cell r="J3334" t="str">
            <v>Rupees Nil</v>
          </cell>
        </row>
        <row r="3335">
          <cell r="A3335" t="str">
            <v>/0</v>
          </cell>
          <cell r="B3335">
            <v>0</v>
          </cell>
          <cell r="J3335" t="str">
            <v>Rupees Nil</v>
          </cell>
        </row>
        <row r="3336">
          <cell r="A3336" t="str">
            <v>/0</v>
          </cell>
          <cell r="B3336">
            <v>0</v>
          </cell>
          <cell r="J3336" t="str">
            <v>Rupees Nil</v>
          </cell>
        </row>
        <row r="3337">
          <cell r="A3337" t="str">
            <v>/0</v>
          </cell>
          <cell r="B3337">
            <v>0</v>
          </cell>
          <cell r="J3337" t="str">
            <v>Rupees Nil</v>
          </cell>
        </row>
        <row r="3338">
          <cell r="A3338" t="str">
            <v>/0</v>
          </cell>
          <cell r="B3338">
            <v>0</v>
          </cell>
          <cell r="J3338" t="str">
            <v>Rupees Nil</v>
          </cell>
        </row>
        <row r="3339">
          <cell r="A3339" t="str">
            <v>/0</v>
          </cell>
          <cell r="B3339">
            <v>0</v>
          </cell>
          <cell r="J3339" t="str">
            <v>Rupees Nil</v>
          </cell>
        </row>
        <row r="3340">
          <cell r="A3340" t="str">
            <v>/0</v>
          </cell>
          <cell r="B3340">
            <v>0</v>
          </cell>
          <cell r="J3340" t="str">
            <v>Rupees Nil</v>
          </cell>
        </row>
        <row r="3341">
          <cell r="A3341" t="str">
            <v>/0</v>
          </cell>
          <cell r="B3341">
            <v>0</v>
          </cell>
          <cell r="J3341" t="str">
            <v>Rupees Nil</v>
          </cell>
        </row>
        <row r="3342">
          <cell r="A3342" t="str">
            <v>/0</v>
          </cell>
          <cell r="B3342">
            <v>0</v>
          </cell>
          <cell r="J3342" t="str">
            <v>Rupees Nil</v>
          </cell>
        </row>
        <row r="3343">
          <cell r="A3343" t="str">
            <v>/0</v>
          </cell>
          <cell r="B3343">
            <v>0</v>
          </cell>
          <cell r="J3343" t="str">
            <v>Rupees Nil</v>
          </cell>
        </row>
        <row r="3344">
          <cell r="A3344" t="str">
            <v>/0</v>
          </cell>
          <cell r="B3344">
            <v>0</v>
          </cell>
          <cell r="J3344" t="str">
            <v>Rupees Nil</v>
          </cell>
        </row>
        <row r="3345">
          <cell r="A3345" t="str">
            <v>/0</v>
          </cell>
          <cell r="B3345">
            <v>0</v>
          </cell>
          <cell r="J3345" t="str">
            <v>Rupees Nil</v>
          </cell>
        </row>
        <row r="3346">
          <cell r="A3346" t="str">
            <v>/0</v>
          </cell>
          <cell r="B3346">
            <v>0</v>
          </cell>
          <cell r="J3346" t="str">
            <v>Rupees Nil</v>
          </cell>
        </row>
        <row r="3347">
          <cell r="A3347" t="str">
            <v>/0</v>
          </cell>
          <cell r="B3347">
            <v>0</v>
          </cell>
          <cell r="J3347" t="str">
            <v>Rupees Nil</v>
          </cell>
        </row>
        <row r="3348">
          <cell r="A3348" t="str">
            <v>/0</v>
          </cell>
          <cell r="B3348">
            <v>0</v>
          </cell>
          <cell r="J3348" t="str">
            <v>Rupees Nil</v>
          </cell>
        </row>
        <row r="3349">
          <cell r="A3349" t="str">
            <v>/0</v>
          </cell>
          <cell r="B3349">
            <v>0</v>
          </cell>
          <cell r="J3349" t="str">
            <v>Rupees Nil</v>
          </cell>
        </row>
        <row r="3350">
          <cell r="A3350" t="str">
            <v>/0</v>
          </cell>
          <cell r="B3350">
            <v>0</v>
          </cell>
          <cell r="J3350" t="str">
            <v>Rupees Nil</v>
          </cell>
        </row>
        <row r="3351">
          <cell r="A3351" t="str">
            <v>/0</v>
          </cell>
          <cell r="B3351">
            <v>0</v>
          </cell>
          <cell r="J3351" t="str">
            <v>Rupees Nil</v>
          </cell>
        </row>
        <row r="3352">
          <cell r="A3352" t="str">
            <v>/0</v>
          </cell>
          <cell r="B3352">
            <v>0</v>
          </cell>
          <cell r="J3352" t="str">
            <v>Rupees Nil</v>
          </cell>
        </row>
        <row r="3353">
          <cell r="A3353" t="str">
            <v>/0</v>
          </cell>
          <cell r="B3353">
            <v>0</v>
          </cell>
          <cell r="J3353" t="str">
            <v>Rupees Nil</v>
          </cell>
        </row>
        <row r="3354">
          <cell r="A3354" t="str">
            <v>/0</v>
          </cell>
          <cell r="B3354">
            <v>0</v>
          </cell>
          <cell r="J3354" t="str">
            <v>Rupees Nil</v>
          </cell>
        </row>
        <row r="3355">
          <cell r="A3355" t="str">
            <v>/0</v>
          </cell>
          <cell r="B3355">
            <v>0</v>
          </cell>
          <cell r="J3355" t="str">
            <v>Rupees Nil</v>
          </cell>
        </row>
        <row r="3356">
          <cell r="A3356" t="str">
            <v>/0</v>
          </cell>
          <cell r="B3356">
            <v>0</v>
          </cell>
          <cell r="J3356" t="str">
            <v>Rupees Nil</v>
          </cell>
        </row>
        <row r="3357">
          <cell r="A3357" t="str">
            <v>/0</v>
          </cell>
          <cell r="B3357">
            <v>0</v>
          </cell>
          <cell r="J3357" t="str">
            <v>Rupees Nil</v>
          </cell>
        </row>
        <row r="3358">
          <cell r="A3358" t="str">
            <v>/0</v>
          </cell>
          <cell r="B3358">
            <v>0</v>
          </cell>
          <cell r="J3358" t="str">
            <v>Rupees Nil</v>
          </cell>
        </row>
        <row r="3359">
          <cell r="A3359" t="str">
            <v>/0</v>
          </cell>
          <cell r="B3359">
            <v>0</v>
          </cell>
          <cell r="J3359" t="str">
            <v>Rupees Nil</v>
          </cell>
        </row>
        <row r="3360">
          <cell r="A3360" t="str">
            <v>/0</v>
          </cell>
          <cell r="B3360">
            <v>0</v>
          </cell>
          <cell r="J3360" t="str">
            <v>Rupees Nil</v>
          </cell>
        </row>
        <row r="3361">
          <cell r="A3361" t="str">
            <v>/0</v>
          </cell>
          <cell r="B3361">
            <v>0</v>
          </cell>
          <cell r="J3361" t="str">
            <v>Rupees Nil</v>
          </cell>
        </row>
        <row r="3362">
          <cell r="A3362" t="str">
            <v>/0</v>
          </cell>
          <cell r="B3362">
            <v>0</v>
          </cell>
          <cell r="J3362" t="str">
            <v>Rupees Nil</v>
          </cell>
        </row>
        <row r="3363">
          <cell r="A3363" t="str">
            <v>/0</v>
          </cell>
          <cell r="B3363">
            <v>0</v>
          </cell>
          <cell r="J3363" t="str">
            <v>Rupees Nil</v>
          </cell>
        </row>
        <row r="3364">
          <cell r="A3364" t="str">
            <v>/0</v>
          </cell>
          <cell r="B3364">
            <v>0</v>
          </cell>
          <cell r="J3364" t="str">
            <v>Rupees Nil</v>
          </cell>
        </row>
        <row r="3365">
          <cell r="A3365" t="str">
            <v>/0</v>
          </cell>
          <cell r="B3365">
            <v>0</v>
          </cell>
          <cell r="J3365" t="str">
            <v>Rupees Nil</v>
          </cell>
        </row>
        <row r="3366">
          <cell r="A3366" t="str">
            <v>/0</v>
          </cell>
          <cell r="B3366">
            <v>0</v>
          </cell>
          <cell r="J3366" t="str">
            <v>Rupees Nil</v>
          </cell>
        </row>
        <row r="3367">
          <cell r="A3367" t="str">
            <v>/0</v>
          </cell>
          <cell r="B3367">
            <v>0</v>
          </cell>
          <cell r="J3367" t="str">
            <v>Rupees Nil</v>
          </cell>
        </row>
        <row r="3368">
          <cell r="A3368" t="str">
            <v>/0</v>
          </cell>
          <cell r="B3368">
            <v>0</v>
          </cell>
          <cell r="J3368" t="str">
            <v>Rupees Nil</v>
          </cell>
        </row>
        <row r="3369">
          <cell r="A3369" t="str">
            <v>/0</v>
          </cell>
          <cell r="B3369">
            <v>0</v>
          </cell>
          <cell r="J3369" t="str">
            <v>Rupees Nil</v>
          </cell>
        </row>
        <row r="3370">
          <cell r="A3370" t="str">
            <v>/0</v>
          </cell>
          <cell r="B3370">
            <v>0</v>
          </cell>
          <cell r="J3370" t="str">
            <v>Rupees Nil</v>
          </cell>
        </row>
        <row r="3371">
          <cell r="A3371" t="str">
            <v>/0</v>
          </cell>
          <cell r="B3371">
            <v>0</v>
          </cell>
          <cell r="J3371" t="str">
            <v>Rupees Nil</v>
          </cell>
        </row>
        <row r="3372">
          <cell r="A3372" t="str">
            <v>/0</v>
          </cell>
          <cell r="B3372">
            <v>0</v>
          </cell>
          <cell r="J3372" t="str">
            <v>Rupees Nil</v>
          </cell>
        </row>
        <row r="3373">
          <cell r="A3373" t="str">
            <v>/0</v>
          </cell>
          <cell r="B3373">
            <v>0</v>
          </cell>
          <cell r="J3373" t="str">
            <v>Rupees Nil</v>
          </cell>
        </row>
        <row r="3374">
          <cell r="A3374" t="str">
            <v>/0</v>
          </cell>
          <cell r="B3374">
            <v>0</v>
          </cell>
          <cell r="J3374" t="str">
            <v>Rupees Nil</v>
          </cell>
        </row>
        <row r="3375">
          <cell r="A3375" t="str">
            <v>/0</v>
          </cell>
          <cell r="B3375">
            <v>0</v>
          </cell>
          <cell r="J3375" t="str">
            <v>Rupees Nil</v>
          </cell>
        </row>
        <row r="3376">
          <cell r="A3376" t="str">
            <v>/0</v>
          </cell>
          <cell r="B3376">
            <v>0</v>
          </cell>
          <cell r="J3376" t="str">
            <v>Rupees Nil</v>
          </cell>
        </row>
        <row r="3377">
          <cell r="A3377" t="str">
            <v>/0</v>
          </cell>
          <cell r="B3377">
            <v>0</v>
          </cell>
          <cell r="J3377" t="str">
            <v>Rupees Nil</v>
          </cell>
        </row>
        <row r="3378">
          <cell r="A3378" t="str">
            <v>/0</v>
          </cell>
          <cell r="B3378">
            <v>0</v>
          </cell>
          <cell r="J3378" t="str">
            <v>Rupees Nil</v>
          </cell>
        </row>
        <row r="3379">
          <cell r="A3379" t="str">
            <v>/0</v>
          </cell>
          <cell r="B3379">
            <v>0</v>
          </cell>
          <cell r="J3379" t="str">
            <v>Rupees Nil</v>
          </cell>
        </row>
        <row r="3380">
          <cell r="A3380" t="str">
            <v>/0</v>
          </cell>
          <cell r="B3380">
            <v>0</v>
          </cell>
          <cell r="J3380" t="str">
            <v>Rupees Nil</v>
          </cell>
        </row>
        <row r="3381">
          <cell r="A3381" t="str">
            <v>/0</v>
          </cell>
          <cell r="B3381">
            <v>0</v>
          </cell>
          <cell r="J3381" t="str">
            <v>Rupees Nil</v>
          </cell>
        </row>
        <row r="3382">
          <cell r="A3382" t="str">
            <v>/0</v>
          </cell>
          <cell r="B3382">
            <v>0</v>
          </cell>
          <cell r="J3382" t="str">
            <v>Rupees Nil</v>
          </cell>
        </row>
        <row r="3383">
          <cell r="A3383" t="str">
            <v>/0</v>
          </cell>
          <cell r="B3383">
            <v>0</v>
          </cell>
          <cell r="J3383" t="str">
            <v>Rupees Nil</v>
          </cell>
        </row>
        <row r="3384">
          <cell r="A3384" t="str">
            <v>/0</v>
          </cell>
          <cell r="B3384">
            <v>0</v>
          </cell>
          <cell r="J3384" t="str">
            <v>Rupees Nil</v>
          </cell>
        </row>
        <row r="3385">
          <cell r="A3385" t="str">
            <v>/0</v>
          </cell>
          <cell r="B3385">
            <v>0</v>
          </cell>
          <cell r="J3385" t="str">
            <v>Rupees Nil</v>
          </cell>
        </row>
        <row r="3386">
          <cell r="A3386" t="str">
            <v>/0</v>
          </cell>
          <cell r="B3386">
            <v>0</v>
          </cell>
          <cell r="J3386" t="str">
            <v>Rupees Nil</v>
          </cell>
        </row>
        <row r="3387">
          <cell r="A3387" t="str">
            <v>/0</v>
          </cell>
          <cell r="B3387">
            <v>0</v>
          </cell>
          <cell r="J3387" t="str">
            <v>Rupees Nil</v>
          </cell>
        </row>
        <row r="3388">
          <cell r="A3388" t="str">
            <v>/0</v>
          </cell>
          <cell r="B3388">
            <v>0</v>
          </cell>
          <cell r="J3388" t="str">
            <v>Rupees Nil</v>
          </cell>
        </row>
        <row r="3389">
          <cell r="A3389" t="str">
            <v>/0</v>
          </cell>
          <cell r="B3389">
            <v>0</v>
          </cell>
          <cell r="J3389" t="str">
            <v>Rupees Nil</v>
          </cell>
        </row>
        <row r="3390">
          <cell r="A3390" t="str">
            <v>/0</v>
          </cell>
          <cell r="B3390">
            <v>0</v>
          </cell>
          <cell r="J3390" t="str">
            <v>Rupees Nil</v>
          </cell>
        </row>
        <row r="3391">
          <cell r="A3391" t="str">
            <v>/0</v>
          </cell>
          <cell r="B3391">
            <v>0</v>
          </cell>
          <cell r="J3391" t="str">
            <v>Rupees Nil</v>
          </cell>
        </row>
        <row r="3392">
          <cell r="A3392" t="str">
            <v>/0</v>
          </cell>
          <cell r="B3392">
            <v>0</v>
          </cell>
          <cell r="J3392" t="str">
            <v>Rupees Nil</v>
          </cell>
        </row>
        <row r="3393">
          <cell r="A3393" t="str">
            <v>/0</v>
          </cell>
          <cell r="B3393">
            <v>0</v>
          </cell>
          <cell r="J3393" t="str">
            <v>Rupees Nil</v>
          </cell>
        </row>
        <row r="3394">
          <cell r="A3394" t="str">
            <v>/0</v>
          </cell>
          <cell r="B3394">
            <v>0</v>
          </cell>
          <cell r="J3394" t="str">
            <v>Rupees Nil</v>
          </cell>
        </row>
        <row r="3395">
          <cell r="A3395" t="str">
            <v>/0</v>
          </cell>
          <cell r="B3395">
            <v>0</v>
          </cell>
          <cell r="J3395" t="str">
            <v>Rupees Nil</v>
          </cell>
        </row>
        <row r="3396">
          <cell r="A3396" t="str">
            <v>/0</v>
          </cell>
          <cell r="B3396">
            <v>0</v>
          </cell>
          <cell r="J3396" t="str">
            <v>Rupees Nil</v>
          </cell>
        </row>
        <row r="3397">
          <cell r="A3397" t="str">
            <v>/0</v>
          </cell>
          <cell r="B3397">
            <v>0</v>
          </cell>
          <cell r="J3397" t="str">
            <v>Rupees Nil</v>
          </cell>
        </row>
        <row r="3398">
          <cell r="A3398" t="str">
            <v>/0</v>
          </cell>
          <cell r="B3398">
            <v>0</v>
          </cell>
          <cell r="J3398" t="str">
            <v>Rupees Nil</v>
          </cell>
        </row>
        <row r="3399">
          <cell r="A3399" t="str">
            <v>/0</v>
          </cell>
          <cell r="B3399">
            <v>0</v>
          </cell>
          <cell r="J3399" t="str">
            <v>Rupees Nil</v>
          </cell>
        </row>
        <row r="3400">
          <cell r="A3400" t="str">
            <v>/0</v>
          </cell>
          <cell r="B3400">
            <v>0</v>
          </cell>
          <cell r="J3400" t="str">
            <v>Rupees Nil</v>
          </cell>
        </row>
        <row r="3401">
          <cell r="A3401" t="str">
            <v>/0</v>
          </cell>
          <cell r="B3401">
            <v>0</v>
          </cell>
          <cell r="J3401" t="str">
            <v>Rupees Nil</v>
          </cell>
        </row>
        <row r="3402">
          <cell r="A3402" t="str">
            <v>/0</v>
          </cell>
          <cell r="B3402">
            <v>0</v>
          </cell>
          <cell r="J3402" t="str">
            <v>Rupees Nil</v>
          </cell>
        </row>
        <row r="3403">
          <cell r="A3403" t="str">
            <v>/0</v>
          </cell>
          <cell r="B3403">
            <v>0</v>
          </cell>
          <cell r="J3403" t="str">
            <v>Rupees Nil</v>
          </cell>
        </row>
        <row r="3404">
          <cell r="A3404" t="str">
            <v>/0</v>
          </cell>
          <cell r="B3404">
            <v>0</v>
          </cell>
          <cell r="J3404" t="str">
            <v>Rupees Nil</v>
          </cell>
        </row>
        <row r="3405">
          <cell r="A3405" t="str">
            <v>/0</v>
          </cell>
          <cell r="B3405">
            <v>0</v>
          </cell>
          <cell r="J3405" t="str">
            <v>Rupees Nil</v>
          </cell>
        </row>
        <row r="3406">
          <cell r="A3406" t="str">
            <v>/0</v>
          </cell>
          <cell r="B3406">
            <v>0</v>
          </cell>
          <cell r="J3406" t="str">
            <v>Rupees Nil</v>
          </cell>
        </row>
        <row r="3407">
          <cell r="A3407" t="str">
            <v>/0</v>
          </cell>
          <cell r="B3407">
            <v>0</v>
          </cell>
          <cell r="J3407" t="str">
            <v>Rupees Nil</v>
          </cell>
        </row>
        <row r="3408">
          <cell r="A3408" t="str">
            <v>/0</v>
          </cell>
          <cell r="B3408">
            <v>0</v>
          </cell>
          <cell r="J3408" t="str">
            <v>Rupees Nil</v>
          </cell>
        </row>
        <row r="3409">
          <cell r="A3409" t="str">
            <v>/0</v>
          </cell>
          <cell r="B3409">
            <v>0</v>
          </cell>
          <cell r="J3409" t="str">
            <v>Rupees Nil</v>
          </cell>
        </row>
        <row r="3410">
          <cell r="A3410" t="str">
            <v>/0</v>
          </cell>
          <cell r="B3410">
            <v>0</v>
          </cell>
          <cell r="J3410" t="str">
            <v>Rupees Nil</v>
          </cell>
        </row>
        <row r="3411">
          <cell r="A3411" t="str">
            <v>/0</v>
          </cell>
          <cell r="B3411">
            <v>0</v>
          </cell>
          <cell r="J3411" t="str">
            <v>Rupees Nil</v>
          </cell>
        </row>
        <row r="3412">
          <cell r="A3412" t="str">
            <v>/0</v>
          </cell>
          <cell r="B3412">
            <v>0</v>
          </cell>
          <cell r="J3412" t="str">
            <v>Rupees Nil</v>
          </cell>
        </row>
        <row r="3413">
          <cell r="A3413" t="str">
            <v>/0</v>
          </cell>
          <cell r="B3413">
            <v>0</v>
          </cell>
          <cell r="J3413" t="str">
            <v>Rupees Nil</v>
          </cell>
        </row>
        <row r="3414">
          <cell r="A3414" t="str">
            <v>/0</v>
          </cell>
          <cell r="B3414">
            <v>0</v>
          </cell>
          <cell r="J3414" t="str">
            <v>Rupees Nil</v>
          </cell>
        </row>
        <row r="3415">
          <cell r="A3415" t="str">
            <v>/0</v>
          </cell>
          <cell r="B3415">
            <v>0</v>
          </cell>
          <cell r="J3415" t="str">
            <v>Rupees Nil</v>
          </cell>
        </row>
        <row r="3416">
          <cell r="A3416" t="str">
            <v>/0</v>
          </cell>
          <cell r="B3416">
            <v>0</v>
          </cell>
          <cell r="J3416" t="str">
            <v>Rupees Nil</v>
          </cell>
        </row>
        <row r="3417">
          <cell r="A3417" t="str">
            <v>/0</v>
          </cell>
          <cell r="B3417">
            <v>0</v>
          </cell>
          <cell r="J3417" t="str">
            <v>Rupees Nil</v>
          </cell>
        </row>
        <row r="3418">
          <cell r="A3418" t="str">
            <v>/0</v>
          </cell>
          <cell r="B3418">
            <v>0</v>
          </cell>
          <cell r="J3418" t="str">
            <v>Rupees Nil</v>
          </cell>
        </row>
        <row r="3419">
          <cell r="A3419" t="str">
            <v>/0</v>
          </cell>
          <cell r="B3419">
            <v>0</v>
          </cell>
          <cell r="J3419" t="str">
            <v>Rupees Nil</v>
          </cell>
        </row>
        <row r="3420">
          <cell r="A3420" t="str">
            <v>/0</v>
          </cell>
          <cell r="B3420">
            <v>0</v>
          </cell>
          <cell r="J3420" t="str">
            <v>Rupees Nil</v>
          </cell>
        </row>
        <row r="3421">
          <cell r="A3421" t="str">
            <v>/0</v>
          </cell>
          <cell r="B3421">
            <v>0</v>
          </cell>
          <cell r="J3421" t="str">
            <v>Rupees Nil</v>
          </cell>
        </row>
        <row r="3422">
          <cell r="A3422" t="str">
            <v>/0</v>
          </cell>
          <cell r="B3422">
            <v>0</v>
          </cell>
          <cell r="J3422" t="str">
            <v>Rupees Nil</v>
          </cell>
        </row>
        <row r="3423">
          <cell r="A3423" t="str">
            <v>/0</v>
          </cell>
          <cell r="B3423">
            <v>0</v>
          </cell>
          <cell r="J3423" t="str">
            <v>Rupees Nil</v>
          </cell>
        </row>
        <row r="3424">
          <cell r="A3424" t="str">
            <v>/0</v>
          </cell>
          <cell r="B3424">
            <v>0</v>
          </cell>
          <cell r="J3424" t="str">
            <v>Rupees Nil</v>
          </cell>
        </row>
        <row r="3425">
          <cell r="A3425" t="str">
            <v>/0</v>
          </cell>
          <cell r="B3425">
            <v>0</v>
          </cell>
          <cell r="J3425" t="str">
            <v>Rupees Nil</v>
          </cell>
        </row>
        <row r="3426">
          <cell r="A3426" t="str">
            <v>/0</v>
          </cell>
          <cell r="B3426">
            <v>0</v>
          </cell>
          <cell r="J3426" t="str">
            <v>Rupees Nil</v>
          </cell>
        </row>
        <row r="3427">
          <cell r="A3427" t="str">
            <v>/0</v>
          </cell>
          <cell r="B3427">
            <v>0</v>
          </cell>
          <cell r="J3427" t="str">
            <v>Rupees Nil</v>
          </cell>
        </row>
        <row r="3428">
          <cell r="A3428" t="str">
            <v>/0</v>
          </cell>
          <cell r="B3428">
            <v>0</v>
          </cell>
          <cell r="J3428" t="str">
            <v>Rupees Nil</v>
          </cell>
        </row>
        <row r="3429">
          <cell r="A3429" t="str">
            <v>/0</v>
          </cell>
          <cell r="B3429">
            <v>0</v>
          </cell>
          <cell r="J3429" t="str">
            <v>Rupees Nil</v>
          </cell>
        </row>
        <row r="3430">
          <cell r="A3430" t="str">
            <v>/0</v>
          </cell>
          <cell r="B3430">
            <v>0</v>
          </cell>
          <cell r="J3430" t="str">
            <v>Rupees Nil</v>
          </cell>
        </row>
        <row r="3431">
          <cell r="A3431" t="str">
            <v>/0</v>
          </cell>
          <cell r="B3431">
            <v>0</v>
          </cell>
          <cell r="J3431" t="str">
            <v>Rupees Nil</v>
          </cell>
        </row>
        <row r="3432">
          <cell r="A3432" t="str">
            <v>/0</v>
          </cell>
          <cell r="B3432">
            <v>0</v>
          </cell>
          <cell r="J3432" t="str">
            <v>Rupees Nil</v>
          </cell>
        </row>
        <row r="3433">
          <cell r="A3433" t="str">
            <v>/0</v>
          </cell>
          <cell r="B3433">
            <v>0</v>
          </cell>
          <cell r="J3433" t="str">
            <v>Rupees Nil</v>
          </cell>
        </row>
        <row r="3434">
          <cell r="A3434" t="str">
            <v>/0</v>
          </cell>
          <cell r="B3434">
            <v>0</v>
          </cell>
          <cell r="J3434" t="str">
            <v>Rupees Nil</v>
          </cell>
        </row>
        <row r="3435">
          <cell r="A3435" t="str">
            <v>/0</v>
          </cell>
          <cell r="B3435">
            <v>0</v>
          </cell>
          <cell r="J3435" t="str">
            <v>Rupees Nil</v>
          </cell>
        </row>
        <row r="3436">
          <cell r="A3436" t="str">
            <v>/0</v>
          </cell>
          <cell r="B3436">
            <v>0</v>
          </cell>
          <cell r="J3436" t="str">
            <v>Rupees Nil</v>
          </cell>
        </row>
        <row r="3437">
          <cell r="A3437" t="str">
            <v>/0</v>
          </cell>
          <cell r="B3437">
            <v>0</v>
          </cell>
          <cell r="J3437" t="str">
            <v>Rupees Nil</v>
          </cell>
        </row>
        <row r="3438">
          <cell r="A3438" t="str">
            <v>/0</v>
          </cell>
          <cell r="B3438">
            <v>0</v>
          </cell>
          <cell r="J3438" t="str">
            <v>Rupees Nil</v>
          </cell>
        </row>
        <row r="3439">
          <cell r="A3439" t="str">
            <v>/0</v>
          </cell>
          <cell r="B3439">
            <v>0</v>
          </cell>
          <cell r="J3439" t="str">
            <v>Rupees Nil</v>
          </cell>
        </row>
        <row r="3440">
          <cell r="A3440" t="str">
            <v>/0</v>
          </cell>
          <cell r="B3440">
            <v>0</v>
          </cell>
          <cell r="J3440" t="str">
            <v>Rupees Nil</v>
          </cell>
        </row>
        <row r="3441">
          <cell r="A3441" t="str">
            <v>/0</v>
          </cell>
          <cell r="B3441">
            <v>0</v>
          </cell>
          <cell r="J3441" t="str">
            <v>Rupees Nil</v>
          </cell>
        </row>
        <row r="3442">
          <cell r="A3442" t="str">
            <v>/0</v>
          </cell>
          <cell r="B3442">
            <v>0</v>
          </cell>
          <cell r="J3442" t="str">
            <v>Rupees Nil</v>
          </cell>
        </row>
        <row r="3443">
          <cell r="A3443" t="str">
            <v>/0</v>
          </cell>
          <cell r="B3443">
            <v>0</v>
          </cell>
          <cell r="J3443" t="str">
            <v>Rupees Nil</v>
          </cell>
        </row>
        <row r="3444">
          <cell r="A3444" t="str">
            <v>/0</v>
          </cell>
          <cell r="B3444">
            <v>0</v>
          </cell>
          <cell r="J3444" t="str">
            <v>Rupees Nil</v>
          </cell>
        </row>
        <row r="3445">
          <cell r="A3445" t="str">
            <v>/0</v>
          </cell>
          <cell r="B3445">
            <v>0</v>
          </cell>
          <cell r="J3445" t="str">
            <v>Rupees Nil</v>
          </cell>
        </row>
        <row r="3446">
          <cell r="A3446" t="str">
            <v>/0</v>
          </cell>
          <cell r="B3446">
            <v>0</v>
          </cell>
          <cell r="J3446" t="str">
            <v>Rupees Nil</v>
          </cell>
        </row>
        <row r="3447">
          <cell r="A3447" t="str">
            <v>/0</v>
          </cell>
          <cell r="B3447">
            <v>0</v>
          </cell>
          <cell r="J3447" t="str">
            <v>Rupees Nil</v>
          </cell>
        </row>
        <row r="3448">
          <cell r="A3448" t="str">
            <v>/0</v>
          </cell>
          <cell r="B3448">
            <v>0</v>
          </cell>
          <cell r="J3448" t="str">
            <v>Rupees Nil</v>
          </cell>
        </row>
        <row r="3449">
          <cell r="A3449" t="str">
            <v>/0</v>
          </cell>
          <cell r="B3449">
            <v>0</v>
          </cell>
          <cell r="J3449" t="str">
            <v>Rupees Nil</v>
          </cell>
        </row>
        <row r="3450">
          <cell r="A3450" t="str">
            <v>/0</v>
          </cell>
          <cell r="B3450">
            <v>0</v>
          </cell>
          <cell r="J3450" t="str">
            <v>Rupees Nil</v>
          </cell>
        </row>
        <row r="3451">
          <cell r="A3451" t="str">
            <v>/0</v>
          </cell>
          <cell r="B3451">
            <v>0</v>
          </cell>
          <cell r="J3451" t="str">
            <v>Rupees Nil</v>
          </cell>
        </row>
        <row r="3452">
          <cell r="A3452" t="str">
            <v>/0</v>
          </cell>
          <cell r="B3452">
            <v>0</v>
          </cell>
          <cell r="J3452" t="str">
            <v>Rupees Nil</v>
          </cell>
        </row>
        <row r="3453">
          <cell r="A3453" t="str">
            <v>/0</v>
          </cell>
          <cell r="B3453">
            <v>0</v>
          </cell>
          <cell r="J3453" t="str">
            <v>Rupees Nil</v>
          </cell>
        </row>
        <row r="3454">
          <cell r="A3454" t="str">
            <v>/0</v>
          </cell>
          <cell r="B3454">
            <v>0</v>
          </cell>
          <cell r="J3454" t="str">
            <v>Rupees Nil</v>
          </cell>
        </row>
        <row r="3455">
          <cell r="A3455" t="str">
            <v>/0</v>
          </cell>
          <cell r="B3455">
            <v>0</v>
          </cell>
          <cell r="J3455" t="str">
            <v>Rupees Nil</v>
          </cell>
        </row>
        <row r="3456">
          <cell r="A3456" t="str">
            <v>/0</v>
          </cell>
          <cell r="B3456">
            <v>0</v>
          </cell>
          <cell r="J3456" t="str">
            <v>Rupees Nil</v>
          </cell>
        </row>
        <row r="3457">
          <cell r="A3457" t="str">
            <v>/0</v>
          </cell>
          <cell r="B3457">
            <v>0</v>
          </cell>
          <cell r="J3457" t="str">
            <v>Rupees Nil</v>
          </cell>
        </row>
        <row r="3458">
          <cell r="A3458" t="str">
            <v>/0</v>
          </cell>
          <cell r="B3458">
            <v>0</v>
          </cell>
          <cell r="J3458" t="str">
            <v>Rupees Nil</v>
          </cell>
        </row>
        <row r="3459">
          <cell r="A3459" t="str">
            <v>/0</v>
          </cell>
          <cell r="B3459">
            <v>0</v>
          </cell>
          <cell r="J3459" t="str">
            <v>Rupees Nil</v>
          </cell>
        </row>
        <row r="3460">
          <cell r="A3460" t="str">
            <v>/0</v>
          </cell>
          <cell r="B3460">
            <v>0</v>
          </cell>
          <cell r="J3460" t="str">
            <v>Rupees Nil</v>
          </cell>
        </row>
        <row r="3461">
          <cell r="A3461" t="str">
            <v>/0</v>
          </cell>
          <cell r="B3461">
            <v>0</v>
          </cell>
          <cell r="J3461" t="str">
            <v>Rupees Nil</v>
          </cell>
        </row>
        <row r="3462">
          <cell r="A3462" t="str">
            <v>/0</v>
          </cell>
          <cell r="B3462">
            <v>0</v>
          </cell>
          <cell r="J3462" t="str">
            <v>Rupees Nil</v>
          </cell>
        </row>
        <row r="3463">
          <cell r="A3463" t="str">
            <v>/0</v>
          </cell>
          <cell r="B3463">
            <v>0</v>
          </cell>
          <cell r="J3463" t="str">
            <v>Rupees Nil</v>
          </cell>
        </row>
        <row r="3464">
          <cell r="A3464" t="str">
            <v>/0</v>
          </cell>
          <cell r="B3464">
            <v>0</v>
          </cell>
          <cell r="J3464" t="str">
            <v>Rupees Nil</v>
          </cell>
        </row>
        <row r="3465">
          <cell r="A3465" t="str">
            <v>/0</v>
          </cell>
          <cell r="B3465">
            <v>0</v>
          </cell>
          <cell r="J3465" t="str">
            <v>Rupees Nil</v>
          </cell>
        </row>
        <row r="3466">
          <cell r="A3466" t="str">
            <v>/0</v>
          </cell>
          <cell r="B3466">
            <v>0</v>
          </cell>
          <cell r="J3466" t="str">
            <v>Rupees Nil</v>
          </cell>
        </row>
        <row r="3467">
          <cell r="A3467" t="str">
            <v>/0</v>
          </cell>
          <cell r="B3467">
            <v>0</v>
          </cell>
          <cell r="J3467" t="str">
            <v>Rupees Nil</v>
          </cell>
        </row>
        <row r="3468">
          <cell r="A3468" t="str">
            <v>/0</v>
          </cell>
          <cell r="B3468">
            <v>0</v>
          </cell>
          <cell r="J3468" t="str">
            <v>Rupees Nil</v>
          </cell>
        </row>
        <row r="3469">
          <cell r="A3469" t="str">
            <v>/0</v>
          </cell>
          <cell r="B3469">
            <v>0</v>
          </cell>
          <cell r="J3469" t="str">
            <v>Rupees Nil</v>
          </cell>
        </row>
        <row r="3470">
          <cell r="A3470" t="str">
            <v>/0</v>
          </cell>
          <cell r="B3470">
            <v>0</v>
          </cell>
          <cell r="J3470" t="str">
            <v>Rupees Nil</v>
          </cell>
        </row>
        <row r="3471">
          <cell r="A3471" t="str">
            <v>/0</v>
          </cell>
          <cell r="B3471">
            <v>0</v>
          </cell>
          <cell r="J3471" t="str">
            <v>Rupees Nil</v>
          </cell>
        </row>
        <row r="3472">
          <cell r="A3472" t="str">
            <v>/0</v>
          </cell>
          <cell r="B3472">
            <v>0</v>
          </cell>
          <cell r="J3472" t="str">
            <v>Rupees Nil</v>
          </cell>
        </row>
        <row r="3473">
          <cell r="A3473" t="str">
            <v>/0</v>
          </cell>
          <cell r="B3473">
            <v>0</v>
          </cell>
          <cell r="J3473" t="str">
            <v>Rupees Nil</v>
          </cell>
        </row>
        <row r="3474">
          <cell r="A3474" t="str">
            <v>/0</v>
          </cell>
          <cell r="B3474">
            <v>0</v>
          </cell>
          <cell r="J3474" t="str">
            <v>Rupees Nil</v>
          </cell>
        </row>
        <row r="3475">
          <cell r="A3475" t="str">
            <v>/0</v>
          </cell>
          <cell r="B3475">
            <v>0</v>
          </cell>
          <cell r="J3475" t="str">
            <v>Rupees Nil</v>
          </cell>
        </row>
        <row r="3476">
          <cell r="A3476" t="str">
            <v>/0</v>
          </cell>
          <cell r="B3476">
            <v>0</v>
          </cell>
          <cell r="J3476" t="str">
            <v>Rupees Nil</v>
          </cell>
        </row>
        <row r="3477">
          <cell r="A3477" t="str">
            <v>/0</v>
          </cell>
          <cell r="B3477">
            <v>0</v>
          </cell>
          <cell r="J3477" t="str">
            <v>Rupees Nil</v>
          </cell>
        </row>
        <row r="3478">
          <cell r="A3478" t="str">
            <v>/0</v>
          </cell>
          <cell r="B3478">
            <v>0</v>
          </cell>
          <cell r="J3478" t="str">
            <v>Rupees Nil</v>
          </cell>
        </row>
        <row r="3479">
          <cell r="A3479" t="str">
            <v>/0</v>
          </cell>
          <cell r="B3479">
            <v>0</v>
          </cell>
          <cell r="J3479" t="str">
            <v>Rupees Nil</v>
          </cell>
        </row>
        <row r="3480">
          <cell r="A3480" t="str">
            <v>/0</v>
          </cell>
          <cell r="B3480">
            <v>0</v>
          </cell>
          <cell r="J3480" t="str">
            <v>Rupees Nil</v>
          </cell>
        </row>
        <row r="3481">
          <cell r="A3481" t="str">
            <v>/0</v>
          </cell>
          <cell r="B3481">
            <v>0</v>
          </cell>
          <cell r="J3481" t="str">
            <v>Rupees Nil</v>
          </cell>
        </row>
        <row r="3482">
          <cell r="A3482" t="str">
            <v>/0</v>
          </cell>
          <cell r="B3482">
            <v>0</v>
          </cell>
          <cell r="J3482" t="str">
            <v>Rupees Nil</v>
          </cell>
        </row>
        <row r="3483">
          <cell r="A3483" t="str">
            <v>/0</v>
          </cell>
          <cell r="B3483">
            <v>0</v>
          </cell>
          <cell r="J3483" t="str">
            <v>Rupees Nil</v>
          </cell>
        </row>
        <row r="3484">
          <cell r="A3484" t="str">
            <v>/0</v>
          </cell>
          <cell r="B3484">
            <v>0</v>
          </cell>
          <cell r="J3484" t="str">
            <v>Rupees Nil</v>
          </cell>
        </row>
        <row r="3485">
          <cell r="A3485" t="str">
            <v>/0</v>
          </cell>
          <cell r="B3485">
            <v>0</v>
          </cell>
          <cell r="J3485" t="str">
            <v>Rupees Nil</v>
          </cell>
        </row>
        <row r="3486">
          <cell r="A3486" t="str">
            <v>/0</v>
          </cell>
          <cell r="B3486">
            <v>0</v>
          </cell>
          <cell r="J3486" t="str">
            <v>Rupees Nil</v>
          </cell>
        </row>
        <row r="3487">
          <cell r="A3487" t="str">
            <v>/0</v>
          </cell>
          <cell r="B3487">
            <v>0</v>
          </cell>
          <cell r="J3487" t="str">
            <v>Rupees Nil</v>
          </cell>
        </row>
        <row r="3488">
          <cell r="A3488" t="str">
            <v>/0</v>
          </cell>
          <cell r="B3488">
            <v>0</v>
          </cell>
          <cell r="J3488" t="str">
            <v>Rupees Nil</v>
          </cell>
        </row>
        <row r="3489">
          <cell r="A3489" t="str">
            <v>/0</v>
          </cell>
          <cell r="B3489">
            <v>0</v>
          </cell>
          <cell r="J3489" t="str">
            <v>Rupees Nil</v>
          </cell>
        </row>
        <row r="3490">
          <cell r="A3490" t="str">
            <v>/0</v>
          </cell>
          <cell r="B3490">
            <v>0</v>
          </cell>
          <cell r="J3490" t="str">
            <v>Rupees Nil</v>
          </cell>
        </row>
        <row r="3491">
          <cell r="A3491" t="str">
            <v>/0</v>
          </cell>
          <cell r="B3491">
            <v>0</v>
          </cell>
          <cell r="J3491" t="str">
            <v>Rupees Nil</v>
          </cell>
        </row>
        <row r="3492">
          <cell r="A3492" t="str">
            <v>/0</v>
          </cell>
          <cell r="B3492">
            <v>0</v>
          </cell>
          <cell r="J3492" t="str">
            <v>Rupees Nil</v>
          </cell>
        </row>
        <row r="3493">
          <cell r="A3493" t="str">
            <v>/0</v>
          </cell>
          <cell r="B3493">
            <v>0</v>
          </cell>
          <cell r="J3493" t="str">
            <v>Rupees Nil</v>
          </cell>
        </row>
        <row r="3494">
          <cell r="A3494" t="str">
            <v>/0</v>
          </cell>
          <cell r="B3494">
            <v>0</v>
          </cell>
          <cell r="J3494" t="str">
            <v>Rupees Nil</v>
          </cell>
        </row>
        <row r="3495">
          <cell r="A3495" t="str">
            <v>/0</v>
          </cell>
          <cell r="B3495">
            <v>0</v>
          </cell>
          <cell r="J3495" t="str">
            <v>Rupees Nil</v>
          </cell>
        </row>
        <row r="3496">
          <cell r="A3496" t="str">
            <v>/0</v>
          </cell>
          <cell r="B3496">
            <v>0</v>
          </cell>
          <cell r="J3496" t="str">
            <v>Rupees Nil</v>
          </cell>
        </row>
        <row r="3497">
          <cell r="A3497" t="str">
            <v>/0</v>
          </cell>
          <cell r="B3497">
            <v>0</v>
          </cell>
          <cell r="J3497" t="str">
            <v>Rupees Nil</v>
          </cell>
        </row>
        <row r="3498">
          <cell r="A3498" t="str">
            <v>/0</v>
          </cell>
          <cell r="B3498">
            <v>0</v>
          </cell>
          <cell r="J3498" t="str">
            <v>Rupees Nil</v>
          </cell>
        </row>
        <row r="3499">
          <cell r="A3499" t="str">
            <v>/0</v>
          </cell>
          <cell r="B3499">
            <v>0</v>
          </cell>
          <cell r="J3499" t="str">
            <v>Rupees Nil</v>
          </cell>
        </row>
        <row r="3500">
          <cell r="A3500" t="str">
            <v>/0</v>
          </cell>
          <cell r="B3500">
            <v>0</v>
          </cell>
          <cell r="J3500" t="str">
            <v>Rupees Nil</v>
          </cell>
        </row>
        <row r="3501">
          <cell r="A3501" t="str">
            <v>/0</v>
          </cell>
          <cell r="B3501">
            <v>0</v>
          </cell>
          <cell r="J3501" t="str">
            <v>Rupees Nil</v>
          </cell>
        </row>
        <row r="3502">
          <cell r="A3502" t="str">
            <v>/0</v>
          </cell>
          <cell r="B3502">
            <v>0</v>
          </cell>
          <cell r="J3502" t="str">
            <v>Rupees Nil</v>
          </cell>
        </row>
        <row r="3503">
          <cell r="A3503" t="str">
            <v>/0</v>
          </cell>
          <cell r="B3503">
            <v>0</v>
          </cell>
          <cell r="J3503" t="str">
            <v>Rupees Nil</v>
          </cell>
        </row>
        <row r="3504">
          <cell r="A3504" t="str">
            <v>/0</v>
          </cell>
          <cell r="B3504">
            <v>0</v>
          </cell>
          <cell r="J3504" t="str">
            <v>Rupees Nil</v>
          </cell>
        </row>
        <row r="3505">
          <cell r="A3505" t="str">
            <v>/0</v>
          </cell>
          <cell r="B3505">
            <v>0</v>
          </cell>
          <cell r="J3505" t="str">
            <v>Rupees Nil</v>
          </cell>
        </row>
        <row r="3506">
          <cell r="A3506" t="str">
            <v>/0</v>
          </cell>
          <cell r="B3506">
            <v>0</v>
          </cell>
          <cell r="J3506" t="str">
            <v>Rupees Nil</v>
          </cell>
        </row>
        <row r="3507">
          <cell r="A3507" t="str">
            <v>/0</v>
          </cell>
          <cell r="B3507">
            <v>0</v>
          </cell>
          <cell r="J3507" t="str">
            <v>Rupees Nil</v>
          </cell>
        </row>
        <row r="3508">
          <cell r="A3508" t="str">
            <v>/0</v>
          </cell>
          <cell r="B3508">
            <v>0</v>
          </cell>
          <cell r="J3508" t="str">
            <v>Rupees Nil</v>
          </cell>
        </row>
        <row r="3509">
          <cell r="A3509" t="str">
            <v>/0</v>
          </cell>
          <cell r="B3509">
            <v>0</v>
          </cell>
          <cell r="J3509" t="str">
            <v>Rupees Nil</v>
          </cell>
        </row>
        <row r="3510">
          <cell r="A3510" t="str">
            <v>/0</v>
          </cell>
          <cell r="B3510">
            <v>0</v>
          </cell>
          <cell r="J3510" t="str">
            <v>Rupees Nil</v>
          </cell>
        </row>
        <row r="3511">
          <cell r="A3511" t="str">
            <v>/0</v>
          </cell>
          <cell r="B3511">
            <v>0</v>
          </cell>
          <cell r="J3511" t="str">
            <v>Rupees Nil</v>
          </cell>
        </row>
        <row r="3512">
          <cell r="A3512" t="str">
            <v>/0</v>
          </cell>
          <cell r="B3512">
            <v>0</v>
          </cell>
          <cell r="J3512" t="str">
            <v>Rupees Nil</v>
          </cell>
        </row>
        <row r="3513">
          <cell r="A3513" t="str">
            <v>/0</v>
          </cell>
          <cell r="B3513">
            <v>0</v>
          </cell>
          <cell r="J3513" t="str">
            <v>Rupees Nil</v>
          </cell>
        </row>
        <row r="3514">
          <cell r="A3514" t="str">
            <v>/0</v>
          </cell>
          <cell r="B3514">
            <v>0</v>
          </cell>
          <cell r="J3514" t="str">
            <v>Rupees Nil</v>
          </cell>
        </row>
        <row r="3515">
          <cell r="A3515" t="str">
            <v>/0</v>
          </cell>
          <cell r="B3515">
            <v>0</v>
          </cell>
          <cell r="J3515" t="str">
            <v>Rupees Nil</v>
          </cell>
        </row>
        <row r="3516">
          <cell r="A3516" t="str">
            <v>/0</v>
          </cell>
          <cell r="B3516">
            <v>0</v>
          </cell>
          <cell r="J3516" t="str">
            <v>Rupees Nil</v>
          </cell>
        </row>
        <row r="3517">
          <cell r="A3517" t="str">
            <v>/0</v>
          </cell>
          <cell r="B3517">
            <v>0</v>
          </cell>
          <cell r="J3517" t="str">
            <v>Rupees Nil</v>
          </cell>
        </row>
        <row r="3518">
          <cell r="A3518" t="str">
            <v>/0</v>
          </cell>
          <cell r="B3518">
            <v>0</v>
          </cell>
          <cell r="J3518" t="str">
            <v>Rupees Nil</v>
          </cell>
        </row>
        <row r="3519">
          <cell r="A3519" t="str">
            <v>/0</v>
          </cell>
          <cell r="B3519">
            <v>0</v>
          </cell>
          <cell r="J3519" t="str">
            <v>Rupees Nil</v>
          </cell>
        </row>
        <row r="3520">
          <cell r="A3520" t="str">
            <v>/0</v>
          </cell>
          <cell r="B3520">
            <v>0</v>
          </cell>
          <cell r="J3520" t="str">
            <v>Rupees Nil</v>
          </cell>
        </row>
        <row r="3521">
          <cell r="A3521" t="str">
            <v>/0</v>
          </cell>
          <cell r="B3521">
            <v>0</v>
          </cell>
          <cell r="J3521" t="str">
            <v>Rupees Nil</v>
          </cell>
        </row>
        <row r="3522">
          <cell r="A3522" t="str">
            <v>/0</v>
          </cell>
          <cell r="B3522">
            <v>0</v>
          </cell>
          <cell r="J3522" t="str">
            <v>Rupees Nil</v>
          </cell>
        </row>
        <row r="3523">
          <cell r="A3523" t="str">
            <v>/0</v>
          </cell>
          <cell r="B3523">
            <v>0</v>
          </cell>
          <cell r="J3523" t="str">
            <v>Rupees Nil</v>
          </cell>
        </row>
        <row r="3524">
          <cell r="A3524" t="str">
            <v>/0</v>
          </cell>
          <cell r="B3524">
            <v>0</v>
          </cell>
          <cell r="J3524" t="str">
            <v>Rupees Nil</v>
          </cell>
        </row>
        <row r="3525">
          <cell r="A3525" t="str">
            <v>/0</v>
          </cell>
          <cell r="B3525">
            <v>0</v>
          </cell>
          <cell r="J3525" t="str">
            <v>Rupees Nil</v>
          </cell>
        </row>
        <row r="3526">
          <cell r="A3526" t="str">
            <v>/0</v>
          </cell>
          <cell r="B3526">
            <v>0</v>
          </cell>
          <cell r="J3526" t="str">
            <v>Rupees Nil</v>
          </cell>
        </row>
        <row r="3527">
          <cell r="A3527" t="str">
            <v>/0</v>
          </cell>
          <cell r="B3527">
            <v>0</v>
          </cell>
          <cell r="J3527" t="str">
            <v>Rupees Nil</v>
          </cell>
        </row>
        <row r="3528">
          <cell r="A3528" t="str">
            <v>/0</v>
          </cell>
          <cell r="B3528">
            <v>0</v>
          </cell>
          <cell r="J3528" t="str">
            <v>Rupees Nil</v>
          </cell>
        </row>
        <row r="3529">
          <cell r="A3529" t="str">
            <v>/0</v>
          </cell>
          <cell r="B3529">
            <v>0</v>
          </cell>
          <cell r="J3529" t="str">
            <v>Rupees Nil</v>
          </cell>
        </row>
        <row r="3530">
          <cell r="A3530" t="str">
            <v>/0</v>
          </cell>
          <cell r="B3530">
            <v>0</v>
          </cell>
          <cell r="J3530" t="str">
            <v>Rupees Nil</v>
          </cell>
        </row>
        <row r="3531">
          <cell r="A3531" t="str">
            <v>/0</v>
          </cell>
          <cell r="B3531">
            <v>0</v>
          </cell>
          <cell r="J3531" t="str">
            <v>Rupees Nil</v>
          </cell>
        </row>
        <row r="3532">
          <cell r="A3532" t="str">
            <v>/0</v>
          </cell>
          <cell r="B3532">
            <v>0</v>
          </cell>
          <cell r="J3532" t="str">
            <v>Rupees Nil</v>
          </cell>
        </row>
        <row r="3533">
          <cell r="A3533" t="str">
            <v>/0</v>
          </cell>
          <cell r="B3533">
            <v>0</v>
          </cell>
          <cell r="J3533" t="str">
            <v>Rupees Nil</v>
          </cell>
        </row>
        <row r="3534">
          <cell r="A3534" t="str">
            <v>/0</v>
          </cell>
          <cell r="B3534">
            <v>0</v>
          </cell>
          <cell r="J3534" t="str">
            <v>Rupees Nil</v>
          </cell>
        </row>
        <row r="3535">
          <cell r="A3535" t="str">
            <v>/0</v>
          </cell>
          <cell r="B3535">
            <v>0</v>
          </cell>
          <cell r="J3535" t="str">
            <v>Rupees Nil</v>
          </cell>
        </row>
        <row r="3536">
          <cell r="A3536" t="str">
            <v>/0</v>
          </cell>
          <cell r="B3536">
            <v>0</v>
          </cell>
          <cell r="J3536" t="str">
            <v>Rupees Nil</v>
          </cell>
        </row>
        <row r="3537">
          <cell r="A3537" t="str">
            <v>/0</v>
          </cell>
          <cell r="B3537">
            <v>0</v>
          </cell>
          <cell r="J3537" t="str">
            <v>Rupees Nil</v>
          </cell>
        </row>
        <row r="3538">
          <cell r="A3538" t="str">
            <v>/0</v>
          </cell>
          <cell r="B3538">
            <v>0</v>
          </cell>
          <cell r="J3538" t="str">
            <v>Rupees Nil</v>
          </cell>
        </row>
        <row r="3539">
          <cell r="A3539" t="str">
            <v>/0</v>
          </cell>
          <cell r="B3539">
            <v>0</v>
          </cell>
          <cell r="J3539" t="str">
            <v>Rupees Nil</v>
          </cell>
        </row>
        <row r="3540">
          <cell r="A3540" t="str">
            <v>/0</v>
          </cell>
          <cell r="B3540">
            <v>0</v>
          </cell>
          <cell r="J3540" t="str">
            <v>Rupees Nil</v>
          </cell>
        </row>
        <row r="3541">
          <cell r="A3541" t="str">
            <v>/0</v>
          </cell>
          <cell r="B3541">
            <v>0</v>
          </cell>
          <cell r="J3541" t="str">
            <v>Rupees Nil</v>
          </cell>
        </row>
        <row r="3542">
          <cell r="A3542" t="str">
            <v>/0</v>
          </cell>
          <cell r="B3542">
            <v>0</v>
          </cell>
          <cell r="J3542" t="str">
            <v>Rupees Nil</v>
          </cell>
        </row>
        <row r="3543">
          <cell r="A3543" t="str">
            <v>/0</v>
          </cell>
          <cell r="B3543">
            <v>0</v>
          </cell>
          <cell r="J3543" t="str">
            <v>Rupees Nil</v>
          </cell>
        </row>
        <row r="3544">
          <cell r="A3544" t="str">
            <v>/0</v>
          </cell>
          <cell r="B3544">
            <v>0</v>
          </cell>
          <cell r="J3544" t="str">
            <v>Rupees Nil</v>
          </cell>
        </row>
        <row r="3545">
          <cell r="A3545" t="str">
            <v>/0</v>
          </cell>
          <cell r="B3545">
            <v>0</v>
          </cell>
          <cell r="J3545" t="str">
            <v>Rupees Nil</v>
          </cell>
        </row>
        <row r="3546">
          <cell r="A3546" t="str">
            <v>/0</v>
          </cell>
          <cell r="B3546">
            <v>0</v>
          </cell>
          <cell r="J3546" t="str">
            <v>Rupees Nil</v>
          </cell>
        </row>
        <row r="3547">
          <cell r="A3547" t="str">
            <v>/0</v>
          </cell>
          <cell r="B3547">
            <v>0</v>
          </cell>
          <cell r="J3547" t="str">
            <v>Rupees Nil</v>
          </cell>
        </row>
        <row r="3548">
          <cell r="A3548" t="str">
            <v>/0</v>
          </cell>
          <cell r="B3548">
            <v>0</v>
          </cell>
          <cell r="J3548" t="str">
            <v>Rupees Nil</v>
          </cell>
        </row>
        <row r="3549">
          <cell r="A3549" t="str">
            <v>/0</v>
          </cell>
          <cell r="B3549">
            <v>0</v>
          </cell>
          <cell r="J3549" t="str">
            <v>Rupees Nil</v>
          </cell>
        </row>
        <row r="3550">
          <cell r="A3550" t="str">
            <v>/0</v>
          </cell>
          <cell r="B3550">
            <v>0</v>
          </cell>
          <cell r="J3550" t="str">
            <v>Rupees Nil</v>
          </cell>
        </row>
        <row r="3551">
          <cell r="A3551" t="str">
            <v>/0</v>
          </cell>
          <cell r="B3551">
            <v>0</v>
          </cell>
          <cell r="J3551" t="str">
            <v>Rupees Nil</v>
          </cell>
        </row>
        <row r="3552">
          <cell r="A3552" t="str">
            <v>/0</v>
          </cell>
          <cell r="B3552">
            <v>0</v>
          </cell>
          <cell r="J3552" t="str">
            <v>Rupees Nil</v>
          </cell>
        </row>
        <row r="3553">
          <cell r="A3553" t="str">
            <v>/0</v>
          </cell>
          <cell r="B3553">
            <v>0</v>
          </cell>
          <cell r="J3553" t="str">
            <v>Rupees Nil</v>
          </cell>
        </row>
        <row r="3554">
          <cell r="A3554" t="str">
            <v>/0</v>
          </cell>
          <cell r="B3554">
            <v>0</v>
          </cell>
          <cell r="J3554" t="str">
            <v>Rupees Nil</v>
          </cell>
        </row>
        <row r="3555">
          <cell r="A3555" t="str">
            <v>/0</v>
          </cell>
          <cell r="B3555">
            <v>0</v>
          </cell>
          <cell r="J3555" t="str">
            <v>Rupees Nil</v>
          </cell>
        </row>
        <row r="3556">
          <cell r="A3556" t="str">
            <v>/0</v>
          </cell>
          <cell r="B3556">
            <v>0</v>
          </cell>
          <cell r="J3556" t="str">
            <v>Rupees Nil</v>
          </cell>
        </row>
        <row r="3557">
          <cell r="A3557" t="str">
            <v>/0</v>
          </cell>
          <cell r="B3557">
            <v>0</v>
          </cell>
          <cell r="J3557" t="str">
            <v>Rupees Nil</v>
          </cell>
        </row>
        <row r="3558">
          <cell r="A3558" t="str">
            <v>/0</v>
          </cell>
          <cell r="B3558">
            <v>0</v>
          </cell>
          <cell r="J3558" t="str">
            <v>Rupees Nil</v>
          </cell>
        </row>
        <row r="3559">
          <cell r="A3559" t="str">
            <v>/0</v>
          </cell>
          <cell r="B3559">
            <v>0</v>
          </cell>
          <cell r="J3559" t="str">
            <v>Rupees Nil</v>
          </cell>
        </row>
        <row r="3560">
          <cell r="A3560" t="str">
            <v>/0</v>
          </cell>
          <cell r="B3560">
            <v>0</v>
          </cell>
          <cell r="J3560" t="str">
            <v>Rupees Nil</v>
          </cell>
        </row>
        <row r="3561">
          <cell r="A3561" t="str">
            <v>/0</v>
          </cell>
          <cell r="B3561">
            <v>0</v>
          </cell>
          <cell r="J3561" t="str">
            <v>Rupees Nil</v>
          </cell>
        </row>
        <row r="3562">
          <cell r="A3562" t="str">
            <v>/0</v>
          </cell>
          <cell r="B3562">
            <v>0</v>
          </cell>
          <cell r="J3562" t="str">
            <v>Rupees Nil</v>
          </cell>
        </row>
        <row r="3563">
          <cell r="A3563" t="str">
            <v>/0</v>
          </cell>
          <cell r="B3563">
            <v>0</v>
          </cell>
          <cell r="J3563" t="str">
            <v>Rupees Nil</v>
          </cell>
        </row>
        <row r="3564">
          <cell r="A3564" t="str">
            <v>/0</v>
          </cell>
          <cell r="B3564">
            <v>0</v>
          </cell>
          <cell r="J3564" t="str">
            <v>Rupees Nil</v>
          </cell>
        </row>
        <row r="3565">
          <cell r="A3565" t="str">
            <v>/0</v>
          </cell>
          <cell r="B3565">
            <v>0</v>
          </cell>
          <cell r="J3565" t="str">
            <v>Rupees Nil</v>
          </cell>
        </row>
        <row r="3566">
          <cell r="A3566" t="str">
            <v>/0</v>
          </cell>
          <cell r="B3566">
            <v>0</v>
          </cell>
          <cell r="J3566" t="str">
            <v>Rupees Nil</v>
          </cell>
        </row>
        <row r="3567">
          <cell r="A3567" t="str">
            <v>/0</v>
          </cell>
          <cell r="B3567">
            <v>0</v>
          </cell>
          <cell r="J3567" t="str">
            <v>Rupees Nil</v>
          </cell>
        </row>
        <row r="3568">
          <cell r="A3568" t="str">
            <v>/0</v>
          </cell>
          <cell r="B3568">
            <v>0</v>
          </cell>
          <cell r="J3568" t="str">
            <v>Rupees Nil</v>
          </cell>
        </row>
        <row r="3569">
          <cell r="A3569" t="str">
            <v>/0</v>
          </cell>
          <cell r="B3569">
            <v>0</v>
          </cell>
          <cell r="J3569" t="str">
            <v>Rupees Nil</v>
          </cell>
        </row>
        <row r="3570">
          <cell r="A3570" t="str">
            <v>/0</v>
          </cell>
          <cell r="B3570">
            <v>0</v>
          </cell>
          <cell r="J3570" t="str">
            <v>Rupees Nil</v>
          </cell>
        </row>
        <row r="3571">
          <cell r="A3571" t="str">
            <v>/0</v>
          </cell>
          <cell r="B3571">
            <v>0</v>
          </cell>
          <cell r="J3571" t="str">
            <v>Rupees Nil</v>
          </cell>
        </row>
        <row r="3572">
          <cell r="A3572" t="str">
            <v>/0</v>
          </cell>
          <cell r="B3572">
            <v>0</v>
          </cell>
          <cell r="J3572" t="str">
            <v>Rupees Nil</v>
          </cell>
        </row>
        <row r="3573">
          <cell r="A3573" t="str">
            <v>/0</v>
          </cell>
          <cell r="B3573">
            <v>0</v>
          </cell>
          <cell r="J3573" t="str">
            <v>Rupees Nil</v>
          </cell>
        </row>
        <row r="3574">
          <cell r="A3574" t="str">
            <v>/0</v>
          </cell>
          <cell r="B3574">
            <v>0</v>
          </cell>
          <cell r="J3574" t="str">
            <v>Rupees Nil</v>
          </cell>
        </row>
        <row r="3575">
          <cell r="A3575" t="str">
            <v>/0</v>
          </cell>
          <cell r="B3575">
            <v>0</v>
          </cell>
          <cell r="J3575" t="str">
            <v>Rupees Nil</v>
          </cell>
        </row>
        <row r="3576">
          <cell r="A3576" t="str">
            <v>/0</v>
          </cell>
          <cell r="B3576">
            <v>0</v>
          </cell>
          <cell r="J3576" t="str">
            <v>Rupees Nil</v>
          </cell>
        </row>
        <row r="3577">
          <cell r="A3577" t="str">
            <v>/0</v>
          </cell>
          <cell r="B3577">
            <v>0</v>
          </cell>
          <cell r="J3577" t="str">
            <v>Rupees Nil</v>
          </cell>
        </row>
        <row r="3578">
          <cell r="A3578" t="str">
            <v>/0</v>
          </cell>
          <cell r="B3578">
            <v>0</v>
          </cell>
          <cell r="J3578" t="str">
            <v>Rupees Nil</v>
          </cell>
        </row>
        <row r="3579">
          <cell r="A3579" t="str">
            <v>/0</v>
          </cell>
          <cell r="B3579">
            <v>0</v>
          </cell>
          <cell r="J3579" t="str">
            <v>Rupees Nil</v>
          </cell>
        </row>
        <row r="3580">
          <cell r="A3580" t="str">
            <v>/0</v>
          </cell>
          <cell r="B3580">
            <v>0</v>
          </cell>
          <cell r="J3580" t="str">
            <v>Rupees Nil</v>
          </cell>
        </row>
        <row r="3581">
          <cell r="A3581" t="str">
            <v>/0</v>
          </cell>
          <cell r="B3581">
            <v>0</v>
          </cell>
          <cell r="J3581" t="str">
            <v>Rupees Nil</v>
          </cell>
        </row>
        <row r="3582">
          <cell r="A3582" t="str">
            <v>/0</v>
          </cell>
          <cell r="B3582">
            <v>0</v>
          </cell>
          <cell r="J3582" t="str">
            <v>Rupees Nil</v>
          </cell>
        </row>
        <row r="3583">
          <cell r="A3583" t="str">
            <v>/0</v>
          </cell>
          <cell r="B3583">
            <v>0</v>
          </cell>
          <cell r="J3583" t="str">
            <v>Rupees Nil</v>
          </cell>
        </row>
        <row r="3584">
          <cell r="A3584" t="str">
            <v>/0</v>
          </cell>
          <cell r="B3584">
            <v>0</v>
          </cell>
          <cell r="J3584" t="str">
            <v>Rupees Nil</v>
          </cell>
        </row>
        <row r="3585">
          <cell r="A3585" t="str">
            <v>/0</v>
          </cell>
          <cell r="B3585">
            <v>0</v>
          </cell>
          <cell r="J3585" t="str">
            <v>Rupees Nil</v>
          </cell>
        </row>
        <row r="3586">
          <cell r="A3586" t="str">
            <v>/0</v>
          </cell>
          <cell r="B3586">
            <v>0</v>
          </cell>
          <cell r="J3586" t="str">
            <v>Rupees Nil</v>
          </cell>
        </row>
        <row r="3587">
          <cell r="A3587" t="str">
            <v>/0</v>
          </cell>
          <cell r="B3587">
            <v>0</v>
          </cell>
          <cell r="J3587" t="str">
            <v>Rupees Nil</v>
          </cell>
        </row>
        <row r="3588">
          <cell r="A3588" t="str">
            <v>/0</v>
          </cell>
          <cell r="B3588">
            <v>0</v>
          </cell>
          <cell r="J3588" t="str">
            <v>Rupees Nil</v>
          </cell>
        </row>
        <row r="3589">
          <cell r="A3589" t="str">
            <v>/0</v>
          </cell>
          <cell r="B3589">
            <v>0</v>
          </cell>
          <cell r="J3589" t="str">
            <v>Rupees Nil</v>
          </cell>
        </row>
        <row r="3590">
          <cell r="A3590" t="str">
            <v>/0</v>
          </cell>
          <cell r="B3590">
            <v>0</v>
          </cell>
          <cell r="J3590" t="str">
            <v>Rupees Nil</v>
          </cell>
        </row>
        <row r="3591">
          <cell r="A3591" t="str">
            <v>/0</v>
          </cell>
          <cell r="B3591">
            <v>0</v>
          </cell>
          <cell r="J3591" t="str">
            <v>Rupees Nil</v>
          </cell>
        </row>
        <row r="3592">
          <cell r="A3592" t="str">
            <v>/0</v>
          </cell>
          <cell r="B3592">
            <v>0</v>
          </cell>
          <cell r="J3592" t="str">
            <v>Rupees Nil</v>
          </cell>
        </row>
        <row r="3593">
          <cell r="A3593" t="str">
            <v>/0</v>
          </cell>
          <cell r="B3593">
            <v>0</v>
          </cell>
          <cell r="J3593" t="str">
            <v>Rupees Nil</v>
          </cell>
        </row>
        <row r="3594">
          <cell r="A3594" t="str">
            <v>/0</v>
          </cell>
          <cell r="B3594">
            <v>0</v>
          </cell>
          <cell r="J3594" t="str">
            <v>Rupees Nil</v>
          </cell>
        </row>
        <row r="3595">
          <cell r="A3595" t="str">
            <v>/0</v>
          </cell>
          <cell r="B3595">
            <v>0</v>
          </cell>
          <cell r="J3595" t="str">
            <v>Rupees Nil</v>
          </cell>
        </row>
        <row r="3596">
          <cell r="A3596" t="str">
            <v>/0</v>
          </cell>
          <cell r="B3596">
            <v>0</v>
          </cell>
          <cell r="J3596" t="str">
            <v>Rupees Nil</v>
          </cell>
        </row>
        <row r="3597">
          <cell r="A3597" t="str">
            <v>/0</v>
          </cell>
          <cell r="B3597">
            <v>0</v>
          </cell>
          <cell r="J3597" t="str">
            <v>Rupees Nil</v>
          </cell>
        </row>
        <row r="3598">
          <cell r="A3598" t="str">
            <v>/0</v>
          </cell>
          <cell r="B3598">
            <v>0</v>
          </cell>
          <cell r="J3598" t="str">
            <v>Rupees Nil</v>
          </cell>
        </row>
        <row r="3599">
          <cell r="A3599" t="str">
            <v>/0</v>
          </cell>
          <cell r="B3599">
            <v>0</v>
          </cell>
          <cell r="J3599" t="str">
            <v>Rupees Nil</v>
          </cell>
        </row>
        <row r="3600">
          <cell r="A3600" t="str">
            <v>/0</v>
          </cell>
          <cell r="B3600">
            <v>0</v>
          </cell>
          <cell r="J3600" t="str">
            <v>Rupees Nil</v>
          </cell>
        </row>
        <row r="3601">
          <cell r="A3601" t="str">
            <v>/0</v>
          </cell>
          <cell r="B3601">
            <v>0</v>
          </cell>
          <cell r="J3601" t="str">
            <v>Rupees Nil</v>
          </cell>
        </row>
        <row r="3602">
          <cell r="A3602" t="str">
            <v>/0</v>
          </cell>
          <cell r="B3602">
            <v>0</v>
          </cell>
          <cell r="J3602" t="str">
            <v>Rupees Nil</v>
          </cell>
        </row>
        <row r="3603">
          <cell r="A3603" t="str">
            <v>/0</v>
          </cell>
          <cell r="B3603">
            <v>0</v>
          </cell>
          <cell r="J3603" t="str">
            <v>Rupees Nil</v>
          </cell>
        </row>
        <row r="3604">
          <cell r="A3604" t="str">
            <v>/0</v>
          </cell>
          <cell r="B3604">
            <v>0</v>
          </cell>
          <cell r="J3604" t="str">
            <v>Rupees Nil</v>
          </cell>
        </row>
        <row r="3605">
          <cell r="A3605" t="str">
            <v>/0</v>
          </cell>
          <cell r="B3605">
            <v>0</v>
          </cell>
          <cell r="J3605" t="str">
            <v>Rupees Nil</v>
          </cell>
        </row>
        <row r="3606">
          <cell r="A3606" t="str">
            <v>/0</v>
          </cell>
          <cell r="B3606">
            <v>0</v>
          </cell>
          <cell r="J3606" t="str">
            <v>Rupees Nil</v>
          </cell>
        </row>
        <row r="3607">
          <cell r="A3607" t="str">
            <v>/0</v>
          </cell>
          <cell r="B3607">
            <v>0</v>
          </cell>
          <cell r="J3607" t="str">
            <v>Rupees Nil</v>
          </cell>
        </row>
        <row r="3608">
          <cell r="A3608" t="str">
            <v>/0</v>
          </cell>
          <cell r="B3608">
            <v>0</v>
          </cell>
          <cell r="J3608" t="str">
            <v>Rupees Nil</v>
          </cell>
        </row>
        <row r="3609">
          <cell r="A3609" t="str">
            <v>/0</v>
          </cell>
          <cell r="B3609">
            <v>0</v>
          </cell>
          <cell r="J3609" t="str">
            <v>Rupees Nil</v>
          </cell>
        </row>
        <row r="3610">
          <cell r="A3610" t="str">
            <v>/0</v>
          </cell>
          <cell r="B3610">
            <v>0</v>
          </cell>
          <cell r="J3610" t="str">
            <v>Rupees Nil</v>
          </cell>
        </row>
        <row r="3611">
          <cell r="A3611" t="str">
            <v>/0</v>
          </cell>
          <cell r="B3611">
            <v>0</v>
          </cell>
          <cell r="J3611" t="str">
            <v>Rupees Nil</v>
          </cell>
        </row>
        <row r="3612">
          <cell r="A3612" t="str">
            <v>/0</v>
          </cell>
          <cell r="B3612">
            <v>0</v>
          </cell>
          <cell r="J3612" t="str">
            <v>Rupees Nil</v>
          </cell>
        </row>
        <row r="3613">
          <cell r="A3613" t="str">
            <v>/0</v>
          </cell>
          <cell r="B3613">
            <v>0</v>
          </cell>
          <cell r="J3613" t="str">
            <v>Rupees Nil</v>
          </cell>
        </row>
        <row r="3614">
          <cell r="A3614" t="str">
            <v>/0</v>
          </cell>
          <cell r="B3614">
            <v>0</v>
          </cell>
          <cell r="J3614" t="str">
            <v>Rupees Nil</v>
          </cell>
        </row>
        <row r="3615">
          <cell r="A3615" t="str">
            <v>/0</v>
          </cell>
          <cell r="B3615">
            <v>0</v>
          </cell>
          <cell r="J3615" t="str">
            <v>Rupees Nil</v>
          </cell>
        </row>
        <row r="3616">
          <cell r="A3616" t="str">
            <v>/0</v>
          </cell>
          <cell r="B3616">
            <v>0</v>
          </cell>
          <cell r="J3616" t="str">
            <v>Rupees Nil</v>
          </cell>
        </row>
        <row r="3617">
          <cell r="A3617" t="str">
            <v>/0</v>
          </cell>
          <cell r="B3617">
            <v>0</v>
          </cell>
          <cell r="J3617" t="str">
            <v>Rupees Nil</v>
          </cell>
        </row>
        <row r="3618">
          <cell r="A3618" t="str">
            <v>/0</v>
          </cell>
          <cell r="B3618">
            <v>0</v>
          </cell>
          <cell r="J3618" t="str">
            <v>Rupees Nil</v>
          </cell>
        </row>
        <row r="3619">
          <cell r="A3619" t="str">
            <v>/0</v>
          </cell>
          <cell r="B3619">
            <v>0</v>
          </cell>
          <cell r="J3619" t="str">
            <v>Rupees Nil</v>
          </cell>
        </row>
        <row r="3620">
          <cell r="A3620" t="str">
            <v>/0</v>
          </cell>
          <cell r="B3620">
            <v>0</v>
          </cell>
          <cell r="J3620" t="str">
            <v>Rupees Nil</v>
          </cell>
        </row>
        <row r="3621">
          <cell r="A3621" t="str">
            <v>/0</v>
          </cell>
          <cell r="B3621">
            <v>0</v>
          </cell>
          <cell r="J3621" t="str">
            <v>Rupees Nil</v>
          </cell>
        </row>
        <row r="3622">
          <cell r="A3622" t="str">
            <v>/0</v>
          </cell>
          <cell r="B3622">
            <v>0</v>
          </cell>
          <cell r="J3622" t="str">
            <v>Rupees Nil</v>
          </cell>
        </row>
        <row r="3623">
          <cell r="A3623" t="str">
            <v>/0</v>
          </cell>
          <cell r="B3623">
            <v>0</v>
          </cell>
          <cell r="J3623" t="str">
            <v>Rupees Nil</v>
          </cell>
        </row>
        <row r="3624">
          <cell r="A3624" t="str">
            <v>/0</v>
          </cell>
          <cell r="B3624">
            <v>0</v>
          </cell>
          <cell r="J3624" t="str">
            <v>Rupees Nil</v>
          </cell>
        </row>
        <row r="3625">
          <cell r="A3625" t="str">
            <v>/0</v>
          </cell>
          <cell r="B3625">
            <v>0</v>
          </cell>
          <cell r="J3625" t="str">
            <v>Rupees Nil</v>
          </cell>
        </row>
        <row r="3626">
          <cell r="A3626" t="str">
            <v>/0</v>
          </cell>
          <cell r="B3626">
            <v>0</v>
          </cell>
          <cell r="J3626" t="str">
            <v>Rupees Nil</v>
          </cell>
        </row>
        <row r="3627">
          <cell r="A3627" t="str">
            <v>/0</v>
          </cell>
          <cell r="B3627">
            <v>0</v>
          </cell>
          <cell r="J3627" t="str">
            <v>Rupees Nil</v>
          </cell>
        </row>
        <row r="3628">
          <cell r="A3628" t="str">
            <v>/0</v>
          </cell>
          <cell r="B3628">
            <v>0</v>
          </cell>
          <cell r="J3628" t="str">
            <v>Rupees Nil</v>
          </cell>
        </row>
        <row r="3629">
          <cell r="A3629" t="str">
            <v>/0</v>
          </cell>
          <cell r="B3629">
            <v>0</v>
          </cell>
          <cell r="J3629" t="str">
            <v>Rupees Nil</v>
          </cell>
        </row>
        <row r="3630">
          <cell r="A3630" t="str">
            <v>/0</v>
          </cell>
          <cell r="B3630">
            <v>0</v>
          </cell>
          <cell r="J3630" t="str">
            <v>Rupees Nil</v>
          </cell>
        </row>
        <row r="3631">
          <cell r="A3631" t="str">
            <v>/0</v>
          </cell>
          <cell r="B3631">
            <v>0</v>
          </cell>
          <cell r="J3631" t="str">
            <v>Rupees Nil</v>
          </cell>
        </row>
        <row r="3632">
          <cell r="A3632" t="str">
            <v>/0</v>
          </cell>
          <cell r="B3632">
            <v>0</v>
          </cell>
          <cell r="J3632" t="str">
            <v>Rupees Nil</v>
          </cell>
        </row>
        <row r="3633">
          <cell r="A3633" t="str">
            <v>/0</v>
          </cell>
          <cell r="B3633">
            <v>0</v>
          </cell>
          <cell r="J3633" t="str">
            <v>Rupees Nil</v>
          </cell>
        </row>
        <row r="3634">
          <cell r="A3634" t="str">
            <v>/0</v>
          </cell>
          <cell r="B3634">
            <v>0</v>
          </cell>
          <cell r="J3634" t="str">
            <v>Rupees Nil</v>
          </cell>
        </row>
        <row r="3635">
          <cell r="A3635" t="str">
            <v>/0</v>
          </cell>
          <cell r="B3635">
            <v>0</v>
          </cell>
          <cell r="J3635" t="str">
            <v>Rupees Nil</v>
          </cell>
        </row>
        <row r="3636">
          <cell r="A3636" t="str">
            <v>/0</v>
          </cell>
          <cell r="B3636">
            <v>0</v>
          </cell>
          <cell r="J3636" t="str">
            <v>Rupees Nil</v>
          </cell>
        </row>
        <row r="3637">
          <cell r="A3637" t="str">
            <v>/0</v>
          </cell>
          <cell r="B3637">
            <v>0</v>
          </cell>
          <cell r="J3637" t="str">
            <v>Rupees Nil</v>
          </cell>
        </row>
        <row r="3638">
          <cell r="A3638" t="str">
            <v>/0</v>
          </cell>
          <cell r="B3638">
            <v>0</v>
          </cell>
          <cell r="J3638" t="str">
            <v>Rupees Nil</v>
          </cell>
        </row>
        <row r="3639">
          <cell r="A3639" t="str">
            <v>/0</v>
          </cell>
          <cell r="B3639">
            <v>0</v>
          </cell>
          <cell r="J3639" t="str">
            <v>Rupees Nil</v>
          </cell>
        </row>
        <row r="3640">
          <cell r="A3640" t="str">
            <v>/0</v>
          </cell>
          <cell r="B3640">
            <v>0</v>
          </cell>
          <cell r="J3640" t="str">
            <v>Rupees Nil</v>
          </cell>
        </row>
        <row r="3641">
          <cell r="A3641" t="str">
            <v>/0</v>
          </cell>
          <cell r="B3641">
            <v>0</v>
          </cell>
          <cell r="J3641" t="str">
            <v>Rupees Nil</v>
          </cell>
        </row>
        <row r="3642">
          <cell r="A3642" t="str">
            <v>/0</v>
          </cell>
          <cell r="B3642">
            <v>0</v>
          </cell>
          <cell r="J3642" t="str">
            <v>Rupees Nil</v>
          </cell>
        </row>
        <row r="3643">
          <cell r="A3643" t="str">
            <v>/0</v>
          </cell>
          <cell r="B3643">
            <v>0</v>
          </cell>
          <cell r="J3643" t="str">
            <v>Rupees Nil</v>
          </cell>
        </row>
        <row r="3644">
          <cell r="A3644" t="str">
            <v>/0</v>
          </cell>
          <cell r="B3644">
            <v>0</v>
          </cell>
          <cell r="J3644" t="str">
            <v>Rupees Nil</v>
          </cell>
        </row>
        <row r="3645">
          <cell r="A3645" t="str">
            <v>/0</v>
          </cell>
          <cell r="B3645">
            <v>0</v>
          </cell>
          <cell r="J3645" t="str">
            <v>Rupees Nil</v>
          </cell>
        </row>
        <row r="3646">
          <cell r="A3646" t="str">
            <v>/0</v>
          </cell>
          <cell r="B3646">
            <v>0</v>
          </cell>
          <cell r="J3646" t="str">
            <v>Rupees Nil</v>
          </cell>
        </row>
        <row r="3647">
          <cell r="A3647" t="str">
            <v>/0</v>
          </cell>
          <cell r="B3647">
            <v>0</v>
          </cell>
          <cell r="J3647" t="str">
            <v>Rupees Nil</v>
          </cell>
        </row>
        <row r="3648">
          <cell r="A3648" t="str">
            <v>/0</v>
          </cell>
          <cell r="B3648">
            <v>0</v>
          </cell>
          <cell r="J3648" t="str">
            <v>Rupees Nil</v>
          </cell>
        </row>
        <row r="3649">
          <cell r="A3649" t="str">
            <v>/0</v>
          </cell>
          <cell r="B3649">
            <v>0</v>
          </cell>
          <cell r="J3649" t="str">
            <v>Rupees Nil</v>
          </cell>
        </row>
        <row r="3650">
          <cell r="A3650" t="str">
            <v>/0</v>
          </cell>
          <cell r="B3650">
            <v>0</v>
          </cell>
          <cell r="J3650" t="str">
            <v>Rupees Nil</v>
          </cell>
        </row>
        <row r="3651">
          <cell r="A3651" t="str">
            <v>/0</v>
          </cell>
          <cell r="B3651">
            <v>0</v>
          </cell>
          <cell r="J3651" t="str">
            <v>Rupees Nil</v>
          </cell>
        </row>
        <row r="3652">
          <cell r="A3652" t="str">
            <v>/0</v>
          </cell>
          <cell r="B3652">
            <v>0</v>
          </cell>
          <cell r="J3652" t="str">
            <v>Rupees Nil</v>
          </cell>
        </row>
        <row r="3653">
          <cell r="A3653" t="str">
            <v>/0</v>
          </cell>
          <cell r="B3653">
            <v>0</v>
          </cell>
          <cell r="J3653" t="str">
            <v>Rupees Nil</v>
          </cell>
        </row>
        <row r="3654">
          <cell r="A3654" t="str">
            <v>/0</v>
          </cell>
          <cell r="B3654">
            <v>0</v>
          </cell>
          <cell r="J3654" t="str">
            <v>Rupees Nil</v>
          </cell>
        </row>
        <row r="3655">
          <cell r="A3655" t="str">
            <v>/0</v>
          </cell>
          <cell r="B3655">
            <v>0</v>
          </cell>
          <cell r="J3655" t="str">
            <v>Rupees Nil</v>
          </cell>
        </row>
        <row r="3656">
          <cell r="A3656" t="str">
            <v>/0</v>
          </cell>
          <cell r="B3656">
            <v>0</v>
          </cell>
          <cell r="J3656" t="str">
            <v>Rupees Nil</v>
          </cell>
        </row>
        <row r="3657">
          <cell r="A3657" t="str">
            <v>/0</v>
          </cell>
          <cell r="B3657">
            <v>0</v>
          </cell>
          <cell r="J3657" t="str">
            <v>Rupees Nil</v>
          </cell>
        </row>
        <row r="3658">
          <cell r="A3658" t="str">
            <v>/0</v>
          </cell>
          <cell r="B3658">
            <v>0</v>
          </cell>
          <cell r="J3658" t="str">
            <v>Rupees Nil</v>
          </cell>
        </row>
        <row r="3659">
          <cell r="A3659" t="str">
            <v>/0</v>
          </cell>
          <cell r="B3659">
            <v>0</v>
          </cell>
          <cell r="J3659" t="str">
            <v>Rupees Nil</v>
          </cell>
        </row>
        <row r="3660">
          <cell r="A3660" t="str">
            <v>/0</v>
          </cell>
          <cell r="B3660">
            <v>0</v>
          </cell>
          <cell r="J3660" t="str">
            <v>Rupees Nil</v>
          </cell>
        </row>
        <row r="3661">
          <cell r="A3661" t="str">
            <v>/0</v>
          </cell>
          <cell r="B3661">
            <v>0</v>
          </cell>
          <cell r="J3661" t="str">
            <v>Rupees Nil</v>
          </cell>
        </row>
        <row r="3662">
          <cell r="A3662" t="str">
            <v>/0</v>
          </cell>
          <cell r="B3662">
            <v>0</v>
          </cell>
          <cell r="J3662" t="str">
            <v>Rupees Nil</v>
          </cell>
        </row>
        <row r="3663">
          <cell r="A3663" t="str">
            <v>/0</v>
          </cell>
          <cell r="B3663">
            <v>0</v>
          </cell>
          <cell r="J3663" t="str">
            <v>Rupees Nil</v>
          </cell>
        </row>
        <row r="3664">
          <cell r="A3664" t="str">
            <v>/0</v>
          </cell>
          <cell r="B3664">
            <v>0</v>
          </cell>
          <cell r="J3664" t="str">
            <v>Rupees Nil</v>
          </cell>
        </row>
        <row r="3665">
          <cell r="A3665" t="str">
            <v>/0</v>
          </cell>
          <cell r="B3665">
            <v>0</v>
          </cell>
          <cell r="J3665" t="str">
            <v>Rupees Nil</v>
          </cell>
        </row>
        <row r="3666">
          <cell r="A3666" t="str">
            <v>/0</v>
          </cell>
          <cell r="B3666">
            <v>0</v>
          </cell>
          <cell r="J3666" t="str">
            <v>Rupees Nil</v>
          </cell>
        </row>
        <row r="3667">
          <cell r="A3667" t="str">
            <v>/0</v>
          </cell>
          <cell r="B3667">
            <v>0</v>
          </cell>
          <cell r="J3667" t="str">
            <v>Rupees Nil</v>
          </cell>
        </row>
        <row r="3668">
          <cell r="A3668" t="str">
            <v>/0</v>
          </cell>
          <cell r="B3668">
            <v>0</v>
          </cell>
          <cell r="J3668" t="str">
            <v>Rupees Nil</v>
          </cell>
        </row>
        <row r="3669">
          <cell r="A3669" t="str">
            <v>/0</v>
          </cell>
          <cell r="B3669">
            <v>0</v>
          </cell>
          <cell r="J3669" t="str">
            <v>Rupees Nil</v>
          </cell>
        </row>
        <row r="3670">
          <cell r="A3670" t="str">
            <v>/0</v>
          </cell>
          <cell r="B3670">
            <v>0</v>
          </cell>
          <cell r="J3670" t="str">
            <v>Rupees Nil</v>
          </cell>
        </row>
        <row r="3671">
          <cell r="A3671" t="str">
            <v>/0</v>
          </cell>
          <cell r="B3671">
            <v>0</v>
          </cell>
          <cell r="J3671" t="str">
            <v>Rupees Nil</v>
          </cell>
        </row>
        <row r="3672">
          <cell r="A3672" t="str">
            <v>/0</v>
          </cell>
          <cell r="B3672">
            <v>0</v>
          </cell>
          <cell r="J3672" t="str">
            <v>Rupees Nil</v>
          </cell>
        </row>
        <row r="3673">
          <cell r="A3673" t="str">
            <v>/0</v>
          </cell>
          <cell r="B3673">
            <v>0</v>
          </cell>
          <cell r="J3673" t="str">
            <v>Rupees Nil</v>
          </cell>
        </row>
        <row r="3674">
          <cell r="A3674" t="str">
            <v>/0</v>
          </cell>
          <cell r="B3674">
            <v>0</v>
          </cell>
          <cell r="J3674" t="str">
            <v>Rupees Nil</v>
          </cell>
        </row>
        <row r="3675">
          <cell r="A3675" t="str">
            <v>/0</v>
          </cell>
          <cell r="B3675">
            <v>0</v>
          </cell>
          <cell r="J3675" t="str">
            <v>Rupees Nil</v>
          </cell>
        </row>
        <row r="3676">
          <cell r="A3676" t="str">
            <v>/0</v>
          </cell>
          <cell r="B3676">
            <v>0</v>
          </cell>
          <cell r="J3676" t="str">
            <v>Rupees Nil</v>
          </cell>
        </row>
        <row r="3677">
          <cell r="A3677" t="str">
            <v>/0</v>
          </cell>
          <cell r="B3677">
            <v>0</v>
          </cell>
          <cell r="J3677" t="str">
            <v>Rupees Nil</v>
          </cell>
        </row>
        <row r="3678">
          <cell r="A3678" t="str">
            <v>/0</v>
          </cell>
          <cell r="B3678">
            <v>0</v>
          </cell>
          <cell r="J3678" t="str">
            <v>Rupees Nil</v>
          </cell>
        </row>
        <row r="3679">
          <cell r="A3679" t="str">
            <v>/0</v>
          </cell>
          <cell r="B3679">
            <v>0</v>
          </cell>
          <cell r="J3679" t="str">
            <v>Rupees Nil</v>
          </cell>
        </row>
        <row r="3680">
          <cell r="A3680" t="str">
            <v>/0</v>
          </cell>
          <cell r="B3680">
            <v>0</v>
          </cell>
          <cell r="J3680" t="str">
            <v>Rupees Nil</v>
          </cell>
        </row>
        <row r="3681">
          <cell r="A3681" t="str">
            <v>/0</v>
          </cell>
          <cell r="B3681">
            <v>0</v>
          </cell>
          <cell r="J3681" t="str">
            <v>Rupees Nil</v>
          </cell>
        </row>
        <row r="3682">
          <cell r="A3682" t="str">
            <v>/0</v>
          </cell>
          <cell r="B3682">
            <v>0</v>
          </cell>
          <cell r="J3682" t="str">
            <v>Rupees Nil</v>
          </cell>
        </row>
        <row r="3683">
          <cell r="A3683" t="str">
            <v>/0</v>
          </cell>
          <cell r="B3683">
            <v>0</v>
          </cell>
          <cell r="J3683" t="str">
            <v>Rupees Nil</v>
          </cell>
        </row>
        <row r="3684">
          <cell r="A3684" t="str">
            <v>/0</v>
          </cell>
          <cell r="B3684">
            <v>0</v>
          </cell>
          <cell r="J3684" t="str">
            <v>Rupees Nil</v>
          </cell>
        </row>
        <row r="3685">
          <cell r="A3685" t="str">
            <v>/0</v>
          </cell>
          <cell r="B3685">
            <v>0</v>
          </cell>
          <cell r="J3685" t="str">
            <v>Rupees Nil</v>
          </cell>
        </row>
        <row r="3686">
          <cell r="A3686" t="str">
            <v>/0</v>
          </cell>
          <cell r="B3686">
            <v>0</v>
          </cell>
          <cell r="J3686" t="str">
            <v>Rupees Nil</v>
          </cell>
        </row>
        <row r="3687">
          <cell r="A3687" t="str">
            <v>/0</v>
          </cell>
          <cell r="B3687">
            <v>0</v>
          </cell>
          <cell r="J3687" t="str">
            <v>Rupees Nil</v>
          </cell>
        </row>
        <row r="3688">
          <cell r="A3688" t="str">
            <v>/0</v>
          </cell>
          <cell r="B3688">
            <v>0</v>
          </cell>
          <cell r="J3688" t="str">
            <v>Rupees Nil</v>
          </cell>
        </row>
        <row r="3689">
          <cell r="A3689" t="str">
            <v>/0</v>
          </cell>
          <cell r="B3689">
            <v>0</v>
          </cell>
          <cell r="J3689" t="str">
            <v>Rupees Nil</v>
          </cell>
        </row>
        <row r="3690">
          <cell r="A3690" t="str">
            <v>/0</v>
          </cell>
          <cell r="B3690">
            <v>0</v>
          </cell>
          <cell r="J3690" t="str">
            <v>Rupees Nil</v>
          </cell>
        </row>
        <row r="3691">
          <cell r="A3691" t="str">
            <v>/0</v>
          </cell>
          <cell r="B3691">
            <v>0</v>
          </cell>
          <cell r="J3691" t="str">
            <v>Rupees Nil</v>
          </cell>
        </row>
        <row r="3692">
          <cell r="A3692" t="str">
            <v>/0</v>
          </cell>
          <cell r="B3692">
            <v>0</v>
          </cell>
          <cell r="J3692" t="str">
            <v>Rupees Nil</v>
          </cell>
        </row>
        <row r="3693">
          <cell r="A3693" t="str">
            <v>/0</v>
          </cell>
          <cell r="B3693">
            <v>0</v>
          </cell>
          <cell r="J3693" t="str">
            <v>Rupees Nil</v>
          </cell>
        </row>
        <row r="3694">
          <cell r="A3694" t="str">
            <v>/0</v>
          </cell>
          <cell r="B3694">
            <v>0</v>
          </cell>
          <cell r="J3694" t="str">
            <v>Rupees Nil</v>
          </cell>
        </row>
        <row r="3695">
          <cell r="A3695" t="str">
            <v>/0</v>
          </cell>
          <cell r="B3695">
            <v>0</v>
          </cell>
          <cell r="J3695" t="str">
            <v>Rupees Nil</v>
          </cell>
        </row>
        <row r="3696">
          <cell r="A3696" t="str">
            <v>/0</v>
          </cell>
          <cell r="B3696">
            <v>0</v>
          </cell>
          <cell r="J3696" t="str">
            <v>Rupees Nil</v>
          </cell>
        </row>
        <row r="3697">
          <cell r="A3697" t="str">
            <v>/0</v>
          </cell>
          <cell r="B3697">
            <v>0</v>
          </cell>
          <cell r="J3697" t="str">
            <v>Rupees Nil</v>
          </cell>
        </row>
        <row r="3698">
          <cell r="A3698" t="str">
            <v>/0</v>
          </cell>
          <cell r="B3698">
            <v>0</v>
          </cell>
          <cell r="J3698" t="str">
            <v>Rupees Nil</v>
          </cell>
        </row>
        <row r="3699">
          <cell r="A3699" t="str">
            <v>/0</v>
          </cell>
          <cell r="B3699">
            <v>0</v>
          </cell>
          <cell r="J3699" t="str">
            <v>Rupees Nil</v>
          </cell>
        </row>
        <row r="3700">
          <cell r="A3700" t="str">
            <v>/0</v>
          </cell>
          <cell r="B3700">
            <v>0</v>
          </cell>
          <cell r="J3700" t="str">
            <v>Rupees Nil</v>
          </cell>
        </row>
        <row r="3701">
          <cell r="A3701" t="str">
            <v>/0</v>
          </cell>
          <cell r="B3701">
            <v>0</v>
          </cell>
          <cell r="J3701" t="str">
            <v>Rupees Nil</v>
          </cell>
        </row>
        <row r="3702">
          <cell r="A3702" t="str">
            <v>/0</v>
          </cell>
          <cell r="B3702">
            <v>0</v>
          </cell>
          <cell r="J3702" t="str">
            <v>Rupees Nil</v>
          </cell>
        </row>
        <row r="3703">
          <cell r="A3703" t="str">
            <v>/0</v>
          </cell>
          <cell r="B3703">
            <v>0</v>
          </cell>
          <cell r="J3703" t="str">
            <v>Rupees Nil</v>
          </cell>
        </row>
        <row r="3704">
          <cell r="A3704" t="str">
            <v>/0</v>
          </cell>
          <cell r="B3704">
            <v>0</v>
          </cell>
          <cell r="J3704" t="str">
            <v>Rupees Nil</v>
          </cell>
        </row>
        <row r="3705">
          <cell r="A3705" t="str">
            <v>/0</v>
          </cell>
          <cell r="B3705">
            <v>0</v>
          </cell>
          <cell r="J3705" t="str">
            <v>Rupees Nil</v>
          </cell>
        </row>
        <row r="3706">
          <cell r="A3706" t="str">
            <v>/0</v>
          </cell>
          <cell r="B3706">
            <v>0</v>
          </cell>
          <cell r="J3706" t="str">
            <v>Rupees Nil</v>
          </cell>
        </row>
        <row r="3707">
          <cell r="A3707" t="str">
            <v>/0</v>
          </cell>
          <cell r="B3707">
            <v>0</v>
          </cell>
          <cell r="J3707" t="str">
            <v>Rupees Nil</v>
          </cell>
        </row>
        <row r="3708">
          <cell r="A3708" t="str">
            <v>/0</v>
          </cell>
          <cell r="B3708">
            <v>0</v>
          </cell>
          <cell r="J3708" t="str">
            <v>Rupees Nil</v>
          </cell>
        </row>
        <row r="3709">
          <cell r="A3709" t="str">
            <v>/0</v>
          </cell>
          <cell r="B3709">
            <v>0</v>
          </cell>
          <cell r="J3709" t="str">
            <v>Rupees Nil</v>
          </cell>
        </row>
        <row r="3710">
          <cell r="A3710" t="str">
            <v>/0</v>
          </cell>
          <cell r="B3710">
            <v>0</v>
          </cell>
          <cell r="J3710" t="str">
            <v>Rupees Nil</v>
          </cell>
        </row>
        <row r="3711">
          <cell r="A3711" t="str">
            <v>/0</v>
          </cell>
          <cell r="B3711">
            <v>0</v>
          </cell>
          <cell r="J3711" t="str">
            <v>Rupees Nil</v>
          </cell>
        </row>
        <row r="3712">
          <cell r="A3712" t="str">
            <v>/0</v>
          </cell>
          <cell r="B3712">
            <v>0</v>
          </cell>
          <cell r="J3712" t="str">
            <v>Rupees Nil</v>
          </cell>
        </row>
        <row r="3713">
          <cell r="A3713" t="str">
            <v>/0</v>
          </cell>
          <cell r="B3713">
            <v>0</v>
          </cell>
          <cell r="J3713" t="str">
            <v>Rupees Nil</v>
          </cell>
        </row>
        <row r="3714">
          <cell r="A3714" t="str">
            <v>/0</v>
          </cell>
          <cell r="B3714">
            <v>0</v>
          </cell>
          <cell r="J3714" t="str">
            <v>Rupees Nil</v>
          </cell>
        </row>
        <row r="3715">
          <cell r="A3715" t="str">
            <v>/0</v>
          </cell>
          <cell r="B3715">
            <v>0</v>
          </cell>
          <cell r="J3715" t="str">
            <v>Rupees Nil</v>
          </cell>
        </row>
        <row r="3716">
          <cell r="A3716" t="str">
            <v>/0</v>
          </cell>
          <cell r="B3716">
            <v>0</v>
          </cell>
          <cell r="J3716" t="str">
            <v>Rupees Nil</v>
          </cell>
        </row>
        <row r="3717">
          <cell r="A3717" t="str">
            <v>/0</v>
          </cell>
          <cell r="B3717">
            <v>0</v>
          </cell>
          <cell r="J3717" t="str">
            <v>Rupees Nil</v>
          </cell>
        </row>
        <row r="3718">
          <cell r="A3718" t="str">
            <v>/0</v>
          </cell>
          <cell r="B3718">
            <v>0</v>
          </cell>
          <cell r="J3718" t="str">
            <v>Rupees Nil</v>
          </cell>
        </row>
        <row r="3719">
          <cell r="A3719" t="str">
            <v>/0</v>
          </cell>
          <cell r="B3719">
            <v>0</v>
          </cell>
          <cell r="J3719" t="str">
            <v>Rupees Nil</v>
          </cell>
        </row>
        <row r="3720">
          <cell r="A3720" t="str">
            <v>/0</v>
          </cell>
          <cell r="B3720">
            <v>0</v>
          </cell>
          <cell r="J3720" t="str">
            <v>Rupees Nil</v>
          </cell>
        </row>
        <row r="3721">
          <cell r="A3721" t="str">
            <v>/0</v>
          </cell>
          <cell r="B3721">
            <v>0</v>
          </cell>
          <cell r="J3721" t="str">
            <v>Rupees Nil</v>
          </cell>
        </row>
        <row r="3722">
          <cell r="A3722" t="str">
            <v>/0</v>
          </cell>
          <cell r="B3722">
            <v>0</v>
          </cell>
          <cell r="J3722" t="str">
            <v>Rupees Nil</v>
          </cell>
        </row>
        <row r="3723">
          <cell r="A3723" t="str">
            <v>/0</v>
          </cell>
          <cell r="B3723">
            <v>0</v>
          </cell>
          <cell r="J3723" t="str">
            <v>Rupees Nil</v>
          </cell>
        </row>
        <row r="3724">
          <cell r="A3724" t="str">
            <v>/0</v>
          </cell>
          <cell r="B3724">
            <v>0</v>
          </cell>
          <cell r="J3724" t="str">
            <v>Rupees Nil</v>
          </cell>
        </row>
        <row r="3725">
          <cell r="A3725" t="str">
            <v>/0</v>
          </cell>
          <cell r="B3725">
            <v>0</v>
          </cell>
          <cell r="J3725" t="str">
            <v>Rupees Nil</v>
          </cell>
        </row>
        <row r="3726">
          <cell r="A3726" t="str">
            <v>/0</v>
          </cell>
          <cell r="B3726">
            <v>0</v>
          </cell>
          <cell r="J3726" t="str">
            <v>Rupees Nil</v>
          </cell>
        </row>
        <row r="3727">
          <cell r="A3727" t="str">
            <v>/0</v>
          </cell>
          <cell r="B3727">
            <v>0</v>
          </cell>
          <cell r="J3727" t="str">
            <v>Rupees Nil</v>
          </cell>
        </row>
        <row r="3728">
          <cell r="A3728" t="str">
            <v>/0</v>
          </cell>
          <cell r="B3728">
            <v>0</v>
          </cell>
          <cell r="J3728" t="str">
            <v>Rupees Nil</v>
          </cell>
        </row>
        <row r="3729">
          <cell r="A3729" t="str">
            <v>/0</v>
          </cell>
          <cell r="B3729">
            <v>0</v>
          </cell>
          <cell r="J3729" t="str">
            <v>Rupees Nil</v>
          </cell>
        </row>
        <row r="3730">
          <cell r="A3730" t="str">
            <v>/0</v>
          </cell>
          <cell r="B3730">
            <v>0</v>
          </cell>
          <cell r="J3730" t="str">
            <v>Rupees Nil</v>
          </cell>
        </row>
        <row r="3731">
          <cell r="A3731" t="str">
            <v>/0</v>
          </cell>
          <cell r="B3731">
            <v>0</v>
          </cell>
          <cell r="J3731" t="str">
            <v>Rupees Nil</v>
          </cell>
        </row>
        <row r="3732">
          <cell r="A3732" t="str">
            <v>/0</v>
          </cell>
          <cell r="B3732">
            <v>0</v>
          </cell>
          <cell r="J3732" t="str">
            <v>Rupees Nil</v>
          </cell>
        </row>
        <row r="3733">
          <cell r="A3733" t="str">
            <v>/0</v>
          </cell>
          <cell r="B3733">
            <v>0</v>
          </cell>
          <cell r="J3733" t="str">
            <v>Rupees Nil</v>
          </cell>
        </row>
        <row r="3734">
          <cell r="A3734" t="str">
            <v>/0</v>
          </cell>
          <cell r="B3734">
            <v>0</v>
          </cell>
          <cell r="J3734" t="str">
            <v>Rupees Nil</v>
          </cell>
        </row>
        <row r="3735">
          <cell r="A3735" t="str">
            <v>/0</v>
          </cell>
          <cell r="B3735">
            <v>0</v>
          </cell>
          <cell r="J3735" t="str">
            <v>Rupees Nil</v>
          </cell>
        </row>
        <row r="3736">
          <cell r="A3736" t="str">
            <v>/0</v>
          </cell>
          <cell r="B3736">
            <v>0</v>
          </cell>
          <cell r="J3736" t="str">
            <v>Rupees Nil</v>
          </cell>
        </row>
        <row r="3737">
          <cell r="A3737" t="str">
            <v>/0</v>
          </cell>
          <cell r="B3737">
            <v>0</v>
          </cell>
          <cell r="J3737" t="str">
            <v>Rupees Nil</v>
          </cell>
        </row>
        <row r="3738">
          <cell r="A3738" t="str">
            <v>/0</v>
          </cell>
          <cell r="B3738">
            <v>0</v>
          </cell>
          <cell r="J3738" t="str">
            <v>Rupees Nil</v>
          </cell>
        </row>
        <row r="3739">
          <cell r="A3739" t="str">
            <v>/0</v>
          </cell>
          <cell r="B3739">
            <v>0</v>
          </cell>
          <cell r="J3739" t="str">
            <v>Rupees Nil</v>
          </cell>
        </row>
        <row r="3740">
          <cell r="A3740" t="str">
            <v>/0</v>
          </cell>
          <cell r="B3740">
            <v>0</v>
          </cell>
          <cell r="J3740" t="str">
            <v>Rupees Nil</v>
          </cell>
        </row>
        <row r="3741">
          <cell r="A3741" t="str">
            <v>/0</v>
          </cell>
          <cell r="B3741">
            <v>0</v>
          </cell>
          <cell r="J3741" t="str">
            <v>Rupees Nil</v>
          </cell>
        </row>
        <row r="3742">
          <cell r="A3742" t="str">
            <v>/0</v>
          </cell>
          <cell r="B3742">
            <v>0</v>
          </cell>
          <cell r="J3742" t="str">
            <v>Rupees Nil</v>
          </cell>
        </row>
        <row r="3743">
          <cell r="A3743" t="str">
            <v>/0</v>
          </cell>
          <cell r="B3743">
            <v>0</v>
          </cell>
          <cell r="J3743" t="str">
            <v>Rupees Nil</v>
          </cell>
        </row>
        <row r="3744">
          <cell r="A3744" t="str">
            <v>/0</v>
          </cell>
          <cell r="B3744">
            <v>0</v>
          </cell>
          <cell r="J3744" t="str">
            <v>Rupees Nil</v>
          </cell>
        </row>
        <row r="3745">
          <cell r="A3745" t="str">
            <v>/0</v>
          </cell>
          <cell r="B3745">
            <v>0</v>
          </cell>
          <cell r="J3745" t="str">
            <v>Rupees Nil</v>
          </cell>
        </row>
        <row r="3746">
          <cell r="A3746" t="str">
            <v>/0</v>
          </cell>
          <cell r="B3746">
            <v>0</v>
          </cell>
          <cell r="J3746" t="str">
            <v>Rupees Nil</v>
          </cell>
        </row>
        <row r="3747">
          <cell r="A3747" t="str">
            <v>/0</v>
          </cell>
          <cell r="B3747">
            <v>0</v>
          </cell>
          <cell r="J3747" t="str">
            <v>Rupees Nil</v>
          </cell>
        </row>
        <row r="3748">
          <cell r="A3748" t="str">
            <v>/0</v>
          </cell>
          <cell r="B3748">
            <v>0</v>
          </cell>
          <cell r="J3748" t="str">
            <v>Rupees Nil</v>
          </cell>
        </row>
        <row r="3749">
          <cell r="A3749" t="str">
            <v>/0</v>
          </cell>
          <cell r="B3749">
            <v>0</v>
          </cell>
          <cell r="J3749" t="str">
            <v>Rupees Nil</v>
          </cell>
        </row>
        <row r="3750">
          <cell r="A3750" t="str">
            <v>/0</v>
          </cell>
          <cell r="B3750">
            <v>0</v>
          </cell>
          <cell r="J3750" t="str">
            <v>Rupees Nil</v>
          </cell>
        </row>
        <row r="3751">
          <cell r="A3751" t="str">
            <v>/0</v>
          </cell>
          <cell r="B3751">
            <v>0</v>
          </cell>
          <cell r="J3751" t="str">
            <v>Rupees Nil</v>
          </cell>
        </row>
        <row r="3752">
          <cell r="A3752" t="str">
            <v>/0</v>
          </cell>
          <cell r="B3752">
            <v>0</v>
          </cell>
          <cell r="J3752" t="str">
            <v>Rupees Nil</v>
          </cell>
        </row>
        <row r="3753">
          <cell r="A3753" t="str">
            <v>/0</v>
          </cell>
          <cell r="B3753">
            <v>0</v>
          </cell>
          <cell r="J3753" t="str">
            <v>Rupees Nil</v>
          </cell>
        </row>
        <row r="3754">
          <cell r="A3754" t="str">
            <v>/0</v>
          </cell>
          <cell r="B3754">
            <v>0</v>
          </cell>
          <cell r="J3754" t="str">
            <v>Rupees Nil</v>
          </cell>
        </row>
        <row r="3755">
          <cell r="A3755" t="str">
            <v>/0</v>
          </cell>
          <cell r="B3755">
            <v>0</v>
          </cell>
          <cell r="J3755" t="str">
            <v>Rupees Nil</v>
          </cell>
        </row>
        <row r="3756">
          <cell r="A3756" t="str">
            <v>/0</v>
          </cell>
          <cell r="B3756">
            <v>0</v>
          </cell>
          <cell r="J3756" t="str">
            <v>Rupees Nil</v>
          </cell>
        </row>
        <row r="3757">
          <cell r="A3757" t="str">
            <v>/0</v>
          </cell>
          <cell r="B3757">
            <v>0</v>
          </cell>
          <cell r="J3757" t="str">
            <v>Rupees Nil</v>
          </cell>
        </row>
        <row r="3758">
          <cell r="A3758" t="str">
            <v>/0</v>
          </cell>
          <cell r="B3758">
            <v>0</v>
          </cell>
          <cell r="J3758" t="str">
            <v>Rupees Nil</v>
          </cell>
        </row>
        <row r="3759">
          <cell r="A3759" t="str">
            <v>/0</v>
          </cell>
          <cell r="B3759">
            <v>0</v>
          </cell>
          <cell r="J3759" t="str">
            <v>Rupees Nil</v>
          </cell>
        </row>
        <row r="3760">
          <cell r="A3760" t="str">
            <v>/0</v>
          </cell>
          <cell r="B3760">
            <v>0</v>
          </cell>
          <cell r="J3760" t="str">
            <v>Rupees Nil</v>
          </cell>
        </row>
        <row r="3761">
          <cell r="A3761" t="str">
            <v>/0</v>
          </cell>
          <cell r="B3761">
            <v>0</v>
          </cell>
          <cell r="J3761" t="str">
            <v>Rupees Nil</v>
          </cell>
        </row>
        <row r="3762">
          <cell r="A3762" t="str">
            <v>/0</v>
          </cell>
          <cell r="B3762">
            <v>0</v>
          </cell>
          <cell r="J3762" t="str">
            <v>Rupees Nil</v>
          </cell>
        </row>
        <row r="3763">
          <cell r="A3763" t="str">
            <v>/0</v>
          </cell>
          <cell r="B3763">
            <v>0</v>
          </cell>
          <cell r="J3763" t="str">
            <v>Rupees Nil</v>
          </cell>
        </row>
        <row r="3764">
          <cell r="A3764" t="str">
            <v>/0</v>
          </cell>
          <cell r="B3764">
            <v>0</v>
          </cell>
          <cell r="J3764" t="str">
            <v>Rupees Nil</v>
          </cell>
        </row>
        <row r="3765">
          <cell r="A3765" t="str">
            <v>/0</v>
          </cell>
          <cell r="B3765">
            <v>0</v>
          </cell>
          <cell r="J3765" t="str">
            <v>Rupees Nil</v>
          </cell>
        </row>
        <row r="3766">
          <cell r="A3766" t="str">
            <v>/0</v>
          </cell>
          <cell r="B3766">
            <v>0</v>
          </cell>
          <cell r="J3766" t="str">
            <v>Rupees Nil</v>
          </cell>
        </row>
        <row r="3767">
          <cell r="A3767" t="str">
            <v>/0</v>
          </cell>
          <cell r="B3767">
            <v>0</v>
          </cell>
          <cell r="J3767" t="str">
            <v>Rupees Nil</v>
          </cell>
        </row>
        <row r="3768">
          <cell r="A3768" t="str">
            <v>/0</v>
          </cell>
          <cell r="B3768">
            <v>0</v>
          </cell>
          <cell r="J3768" t="str">
            <v>Rupees Nil</v>
          </cell>
        </row>
        <row r="3769">
          <cell r="A3769" t="str">
            <v>/0</v>
          </cell>
          <cell r="B3769">
            <v>0</v>
          </cell>
          <cell r="J3769" t="str">
            <v>Rupees Nil</v>
          </cell>
        </row>
        <row r="3770">
          <cell r="A3770" t="str">
            <v>/0</v>
          </cell>
          <cell r="B3770">
            <v>0</v>
          </cell>
          <cell r="J3770" t="str">
            <v>Rupees Nil</v>
          </cell>
        </row>
        <row r="3771">
          <cell r="A3771" t="str">
            <v>/0</v>
          </cell>
          <cell r="B3771">
            <v>0</v>
          </cell>
          <cell r="J3771" t="str">
            <v>Rupees Nil</v>
          </cell>
        </row>
        <row r="3772">
          <cell r="A3772" t="str">
            <v>/0</v>
          </cell>
          <cell r="B3772">
            <v>0</v>
          </cell>
          <cell r="J3772" t="str">
            <v>Rupees Nil</v>
          </cell>
        </row>
        <row r="3773">
          <cell r="A3773" t="str">
            <v>/0</v>
          </cell>
          <cell r="B3773">
            <v>0</v>
          </cell>
          <cell r="J3773" t="str">
            <v>Rupees Nil</v>
          </cell>
        </row>
        <row r="3774">
          <cell r="A3774" t="str">
            <v>/0</v>
          </cell>
          <cell r="B3774">
            <v>0</v>
          </cell>
          <cell r="J3774" t="str">
            <v>Rupees Nil</v>
          </cell>
        </row>
        <row r="3775">
          <cell r="A3775" t="str">
            <v>/0</v>
          </cell>
          <cell r="B3775">
            <v>0</v>
          </cell>
          <cell r="J3775" t="str">
            <v>Rupees Nil</v>
          </cell>
        </row>
        <row r="3776">
          <cell r="A3776" t="str">
            <v>/0</v>
          </cell>
          <cell r="B3776">
            <v>0</v>
          </cell>
          <cell r="J3776" t="str">
            <v>Rupees Nil</v>
          </cell>
        </row>
        <row r="3777">
          <cell r="A3777" t="str">
            <v>/0</v>
          </cell>
          <cell r="B3777">
            <v>0</v>
          </cell>
          <cell r="J3777" t="str">
            <v>Rupees Nil</v>
          </cell>
        </row>
        <row r="3778">
          <cell r="A3778" t="str">
            <v>/0</v>
          </cell>
          <cell r="B3778">
            <v>0</v>
          </cell>
          <cell r="J3778" t="str">
            <v>Rupees Nil</v>
          </cell>
        </row>
        <row r="3779">
          <cell r="A3779" t="str">
            <v>/0</v>
          </cell>
          <cell r="B3779">
            <v>0</v>
          </cell>
          <cell r="J3779" t="str">
            <v>Rupees Nil</v>
          </cell>
        </row>
        <row r="3780">
          <cell r="A3780" t="str">
            <v>/0</v>
          </cell>
          <cell r="B3780">
            <v>0</v>
          </cell>
          <cell r="J3780" t="str">
            <v>Rupees Nil</v>
          </cell>
        </row>
        <row r="3781">
          <cell r="A3781" t="str">
            <v>/0</v>
          </cell>
          <cell r="B3781">
            <v>0</v>
          </cell>
          <cell r="J3781" t="str">
            <v>Rupees Nil</v>
          </cell>
        </row>
        <row r="3782">
          <cell r="A3782" t="str">
            <v>/0</v>
          </cell>
          <cell r="B3782">
            <v>0</v>
          </cell>
          <cell r="J3782" t="str">
            <v>Rupees Nil</v>
          </cell>
        </row>
        <row r="3783">
          <cell r="A3783" t="str">
            <v>/0</v>
          </cell>
          <cell r="B3783">
            <v>0</v>
          </cell>
          <cell r="J3783" t="str">
            <v>Rupees Nil</v>
          </cell>
        </row>
        <row r="3784">
          <cell r="A3784" t="str">
            <v>/0</v>
          </cell>
          <cell r="B3784">
            <v>0</v>
          </cell>
          <cell r="J3784" t="str">
            <v>Rupees Nil</v>
          </cell>
        </row>
        <row r="3785">
          <cell r="A3785" t="str">
            <v>/0</v>
          </cell>
          <cell r="B3785">
            <v>0</v>
          </cell>
          <cell r="J3785" t="str">
            <v>Rupees Nil</v>
          </cell>
        </row>
        <row r="3786">
          <cell r="A3786" t="str">
            <v>/0</v>
          </cell>
          <cell r="B3786">
            <v>0</v>
          </cell>
          <cell r="J3786" t="str">
            <v>Rupees Nil</v>
          </cell>
        </row>
        <row r="3787">
          <cell r="A3787" t="str">
            <v>/0</v>
          </cell>
          <cell r="B3787">
            <v>0</v>
          </cell>
          <cell r="J3787" t="str">
            <v>Rupees Nil</v>
          </cell>
        </row>
        <row r="3788">
          <cell r="A3788" t="str">
            <v>/0</v>
          </cell>
          <cell r="B3788">
            <v>0</v>
          </cell>
          <cell r="J3788" t="str">
            <v>Rupees Nil</v>
          </cell>
        </row>
        <row r="3789">
          <cell r="A3789" t="str">
            <v>/0</v>
          </cell>
          <cell r="B3789">
            <v>0</v>
          </cell>
          <cell r="J3789" t="str">
            <v>Rupees Nil</v>
          </cell>
        </row>
        <row r="3790">
          <cell r="A3790" t="str">
            <v>/0</v>
          </cell>
          <cell r="B3790">
            <v>0</v>
          </cell>
          <cell r="J3790" t="str">
            <v>Rupees Nil</v>
          </cell>
        </row>
        <row r="3791">
          <cell r="A3791" t="str">
            <v>/0</v>
          </cell>
          <cell r="B3791">
            <v>0</v>
          </cell>
          <cell r="J3791" t="str">
            <v>Rupees Nil</v>
          </cell>
        </row>
        <row r="3792">
          <cell r="A3792" t="str">
            <v>/0</v>
          </cell>
          <cell r="B3792">
            <v>0</v>
          </cell>
          <cell r="J3792" t="str">
            <v>Rupees Nil</v>
          </cell>
        </row>
        <row r="3793">
          <cell r="A3793" t="str">
            <v>/0</v>
          </cell>
          <cell r="B3793">
            <v>0</v>
          </cell>
          <cell r="J3793" t="str">
            <v>Rupees Nil</v>
          </cell>
        </row>
        <row r="3794">
          <cell r="A3794" t="str">
            <v>/0</v>
          </cell>
          <cell r="B3794">
            <v>0</v>
          </cell>
          <cell r="J3794" t="str">
            <v>Rupees Nil</v>
          </cell>
        </row>
        <row r="3795">
          <cell r="A3795" t="str">
            <v>/0</v>
          </cell>
          <cell r="B3795">
            <v>0</v>
          </cell>
          <cell r="J3795" t="str">
            <v>Rupees Nil</v>
          </cell>
        </row>
        <row r="3796">
          <cell r="A3796" t="str">
            <v>/0</v>
          </cell>
          <cell r="B3796">
            <v>0</v>
          </cell>
          <cell r="J3796" t="str">
            <v>Rupees Nil</v>
          </cell>
        </row>
        <row r="3797">
          <cell r="A3797" t="str">
            <v>/0</v>
          </cell>
          <cell r="B3797">
            <v>0</v>
          </cell>
          <cell r="J3797" t="str">
            <v>Rupees Nil</v>
          </cell>
        </row>
        <row r="3798">
          <cell r="A3798" t="str">
            <v>/0</v>
          </cell>
          <cell r="B3798">
            <v>0</v>
          </cell>
          <cell r="J3798" t="str">
            <v>Rupees Nil</v>
          </cell>
        </row>
        <row r="3799">
          <cell r="A3799" t="str">
            <v>/0</v>
          </cell>
          <cell r="B3799">
            <v>0</v>
          </cell>
          <cell r="J3799" t="str">
            <v>Rupees Nil</v>
          </cell>
        </row>
        <row r="3800">
          <cell r="A3800" t="str">
            <v>/0</v>
          </cell>
          <cell r="B3800">
            <v>0</v>
          </cell>
          <cell r="J3800" t="str">
            <v>Rupees Nil</v>
          </cell>
        </row>
        <row r="3801">
          <cell r="A3801" t="str">
            <v>/0</v>
          </cell>
          <cell r="B3801">
            <v>0</v>
          </cell>
          <cell r="J3801" t="str">
            <v>Rupees Nil</v>
          </cell>
        </row>
        <row r="3802">
          <cell r="A3802" t="str">
            <v>/0</v>
          </cell>
          <cell r="B3802">
            <v>0</v>
          </cell>
          <cell r="J3802" t="str">
            <v>Rupees Nil</v>
          </cell>
        </row>
        <row r="3803">
          <cell r="A3803" t="str">
            <v>/0</v>
          </cell>
          <cell r="B3803">
            <v>0</v>
          </cell>
          <cell r="J3803" t="str">
            <v>Rupees Nil</v>
          </cell>
        </row>
        <row r="3804">
          <cell r="A3804" t="str">
            <v>/0</v>
          </cell>
          <cell r="B3804">
            <v>0</v>
          </cell>
          <cell r="J3804" t="str">
            <v>Rupees Nil</v>
          </cell>
        </row>
        <row r="3805">
          <cell r="A3805" t="str">
            <v>/0</v>
          </cell>
          <cell r="B3805">
            <v>0</v>
          </cell>
          <cell r="J3805" t="str">
            <v>Rupees Nil</v>
          </cell>
        </row>
        <row r="3806">
          <cell r="A3806" t="str">
            <v>/0</v>
          </cell>
          <cell r="B3806">
            <v>0</v>
          </cell>
          <cell r="J3806" t="str">
            <v>Rupees Nil</v>
          </cell>
        </row>
        <row r="3807">
          <cell r="A3807" t="str">
            <v>/0</v>
          </cell>
          <cell r="B3807">
            <v>0</v>
          </cell>
          <cell r="J3807" t="str">
            <v>Rupees Nil</v>
          </cell>
        </row>
        <row r="3808">
          <cell r="A3808" t="str">
            <v>/0</v>
          </cell>
          <cell r="B3808">
            <v>0</v>
          </cell>
          <cell r="J3808" t="str">
            <v>Rupees Nil</v>
          </cell>
        </row>
        <row r="3809">
          <cell r="A3809" t="str">
            <v>/0</v>
          </cell>
          <cell r="B3809">
            <v>0</v>
          </cell>
          <cell r="J3809" t="str">
            <v>Rupees Nil</v>
          </cell>
        </row>
        <row r="3810">
          <cell r="A3810" t="str">
            <v>/0</v>
          </cell>
          <cell r="B3810">
            <v>0</v>
          </cell>
          <cell r="J3810" t="str">
            <v>Rupees Nil</v>
          </cell>
        </row>
        <row r="3811">
          <cell r="A3811" t="str">
            <v>/0</v>
          </cell>
          <cell r="B3811">
            <v>0</v>
          </cell>
          <cell r="J3811" t="str">
            <v>Rupees Nil</v>
          </cell>
        </row>
        <row r="3812">
          <cell r="A3812" t="str">
            <v>/0</v>
          </cell>
          <cell r="B3812">
            <v>0</v>
          </cell>
          <cell r="J3812" t="str">
            <v>Rupees Nil</v>
          </cell>
        </row>
        <row r="3813">
          <cell r="A3813" t="str">
            <v>/0</v>
          </cell>
          <cell r="B3813">
            <v>0</v>
          </cell>
          <cell r="J3813" t="str">
            <v>Rupees Nil</v>
          </cell>
        </row>
        <row r="3814">
          <cell r="A3814" t="str">
            <v>/0</v>
          </cell>
          <cell r="B3814">
            <v>0</v>
          </cell>
          <cell r="J3814" t="str">
            <v>Rupees Nil</v>
          </cell>
        </row>
        <row r="3815">
          <cell r="A3815" t="str">
            <v>/0</v>
          </cell>
          <cell r="B3815">
            <v>0</v>
          </cell>
          <cell r="J3815" t="str">
            <v>Rupees Nil</v>
          </cell>
        </row>
        <row r="3816">
          <cell r="A3816" t="str">
            <v>/0</v>
          </cell>
          <cell r="B3816">
            <v>0</v>
          </cell>
          <cell r="J3816" t="str">
            <v>Rupees Nil</v>
          </cell>
        </row>
        <row r="3817">
          <cell r="A3817" t="str">
            <v>/0</v>
          </cell>
          <cell r="B3817">
            <v>0</v>
          </cell>
          <cell r="J3817" t="str">
            <v>Rupees Nil</v>
          </cell>
        </row>
        <row r="3818">
          <cell r="A3818" t="str">
            <v>/0</v>
          </cell>
          <cell r="B3818">
            <v>0</v>
          </cell>
          <cell r="J3818" t="str">
            <v>Rupees Nil</v>
          </cell>
        </row>
        <row r="3819">
          <cell r="A3819" t="str">
            <v>/0</v>
          </cell>
          <cell r="B3819">
            <v>0</v>
          </cell>
          <cell r="J3819" t="str">
            <v>Rupees Nil</v>
          </cell>
        </row>
        <row r="3820">
          <cell r="A3820" t="str">
            <v>/0</v>
          </cell>
          <cell r="B3820">
            <v>0</v>
          </cell>
          <cell r="J3820" t="str">
            <v>Rupees Nil</v>
          </cell>
        </row>
        <row r="3821">
          <cell r="A3821" t="str">
            <v>/0</v>
          </cell>
          <cell r="B3821">
            <v>0</v>
          </cell>
          <cell r="J3821" t="str">
            <v>Rupees Nil</v>
          </cell>
        </row>
        <row r="3822">
          <cell r="A3822" t="str">
            <v>/0</v>
          </cell>
          <cell r="B3822">
            <v>0</v>
          </cell>
          <cell r="J3822" t="str">
            <v>Rupees Nil</v>
          </cell>
        </row>
        <row r="3823">
          <cell r="A3823" t="str">
            <v>/0</v>
          </cell>
          <cell r="B3823">
            <v>0</v>
          </cell>
          <cell r="J3823" t="str">
            <v>Rupees Nil</v>
          </cell>
        </row>
        <row r="3824">
          <cell r="A3824" t="str">
            <v>/0</v>
          </cell>
          <cell r="B3824">
            <v>0</v>
          </cell>
          <cell r="J3824" t="str">
            <v>Rupees Nil</v>
          </cell>
        </row>
        <row r="3825">
          <cell r="A3825" t="str">
            <v>/0</v>
          </cell>
          <cell r="B3825">
            <v>0</v>
          </cell>
          <cell r="J3825" t="str">
            <v>Rupees Nil</v>
          </cell>
        </row>
        <row r="3826">
          <cell r="A3826" t="str">
            <v>/0</v>
          </cell>
          <cell r="B3826">
            <v>0</v>
          </cell>
          <cell r="J3826" t="str">
            <v>Rupees Nil</v>
          </cell>
        </row>
        <row r="3827">
          <cell r="A3827" t="str">
            <v>/0</v>
          </cell>
          <cell r="B3827">
            <v>0</v>
          </cell>
          <cell r="J3827" t="str">
            <v>Rupees Nil</v>
          </cell>
        </row>
        <row r="3828">
          <cell r="A3828" t="str">
            <v>/0</v>
          </cell>
          <cell r="B3828">
            <v>0</v>
          </cell>
          <cell r="J3828" t="str">
            <v>Rupees Nil</v>
          </cell>
        </row>
        <row r="3829">
          <cell r="A3829" t="str">
            <v>/0</v>
          </cell>
          <cell r="B3829">
            <v>0</v>
          </cell>
          <cell r="J3829" t="str">
            <v>Rupees Nil</v>
          </cell>
        </row>
        <row r="3830">
          <cell r="A3830" t="str">
            <v>/0</v>
          </cell>
          <cell r="B3830">
            <v>0</v>
          </cell>
          <cell r="J3830" t="str">
            <v>Rupees Nil</v>
          </cell>
        </row>
        <row r="3831">
          <cell r="A3831" t="str">
            <v>/0</v>
          </cell>
          <cell r="B3831">
            <v>0</v>
          </cell>
          <cell r="J3831" t="str">
            <v>Rupees Nil</v>
          </cell>
        </row>
        <row r="3832">
          <cell r="A3832" t="str">
            <v>/0</v>
          </cell>
          <cell r="B3832">
            <v>0</v>
          </cell>
          <cell r="J3832" t="str">
            <v>Rupees Nil</v>
          </cell>
        </row>
        <row r="3833">
          <cell r="A3833" t="str">
            <v>/0</v>
          </cell>
          <cell r="B3833">
            <v>0</v>
          </cell>
          <cell r="J3833" t="str">
            <v>Rupees Nil</v>
          </cell>
        </row>
        <row r="3834">
          <cell r="A3834" t="str">
            <v>/0</v>
          </cell>
          <cell r="B3834">
            <v>0</v>
          </cell>
          <cell r="J3834" t="str">
            <v>Rupees Nil</v>
          </cell>
        </row>
        <row r="3835">
          <cell r="A3835" t="str">
            <v>/0</v>
          </cell>
          <cell r="B3835">
            <v>0</v>
          </cell>
          <cell r="J3835" t="str">
            <v>Rupees Nil</v>
          </cell>
        </row>
        <row r="3836">
          <cell r="A3836" t="str">
            <v>/0</v>
          </cell>
          <cell r="B3836">
            <v>0</v>
          </cell>
          <cell r="J3836" t="str">
            <v>Rupees Nil</v>
          </cell>
        </row>
        <row r="3837">
          <cell r="A3837" t="str">
            <v>/0</v>
          </cell>
          <cell r="B3837">
            <v>0</v>
          </cell>
          <cell r="J3837" t="str">
            <v>Rupees Nil</v>
          </cell>
        </row>
        <row r="3838">
          <cell r="A3838" t="str">
            <v>/0</v>
          </cell>
          <cell r="B3838">
            <v>0</v>
          </cell>
          <cell r="J3838" t="str">
            <v>Rupees Nil</v>
          </cell>
        </row>
        <row r="3839">
          <cell r="A3839" t="str">
            <v>/0</v>
          </cell>
          <cell r="B3839">
            <v>0</v>
          </cell>
          <cell r="J3839" t="str">
            <v>Rupees Nil</v>
          </cell>
        </row>
        <row r="3840">
          <cell r="A3840" t="str">
            <v>/0</v>
          </cell>
          <cell r="B3840">
            <v>0</v>
          </cell>
          <cell r="J3840" t="str">
            <v>Rupees Nil</v>
          </cell>
        </row>
        <row r="3841">
          <cell r="A3841" t="str">
            <v>/0</v>
          </cell>
          <cell r="B3841">
            <v>0</v>
          </cell>
          <cell r="J3841" t="str">
            <v>Rupees Nil</v>
          </cell>
        </row>
        <row r="3842">
          <cell r="A3842" t="str">
            <v>/0</v>
          </cell>
          <cell r="B3842">
            <v>0</v>
          </cell>
          <cell r="J3842" t="str">
            <v>Rupees Nil</v>
          </cell>
        </row>
        <row r="3843">
          <cell r="A3843" t="str">
            <v>/0</v>
          </cell>
          <cell r="B3843">
            <v>0</v>
          </cell>
          <cell r="J3843" t="str">
            <v>Rupees Nil</v>
          </cell>
        </row>
        <row r="3844">
          <cell r="A3844" t="str">
            <v>/0</v>
          </cell>
          <cell r="B3844">
            <v>0</v>
          </cell>
          <cell r="J3844" t="str">
            <v>Rupees Nil</v>
          </cell>
        </row>
        <row r="3845">
          <cell r="A3845" t="str">
            <v>/0</v>
          </cell>
          <cell r="B3845">
            <v>0</v>
          </cell>
          <cell r="J3845" t="str">
            <v>Rupees Nil</v>
          </cell>
        </row>
        <row r="3846">
          <cell r="A3846" t="str">
            <v>/0</v>
          </cell>
          <cell r="B3846">
            <v>0</v>
          </cell>
          <cell r="J3846" t="str">
            <v>Rupees Nil</v>
          </cell>
        </row>
        <row r="3847">
          <cell r="A3847" t="str">
            <v>/0</v>
          </cell>
          <cell r="B3847">
            <v>0</v>
          </cell>
          <cell r="J3847" t="str">
            <v>Rupees Nil</v>
          </cell>
        </row>
        <row r="3848">
          <cell r="A3848" t="str">
            <v>/0</v>
          </cell>
          <cell r="B3848">
            <v>0</v>
          </cell>
          <cell r="J3848" t="str">
            <v>Rupees Nil</v>
          </cell>
        </row>
        <row r="3849">
          <cell r="A3849" t="str">
            <v>/0</v>
          </cell>
          <cell r="B3849">
            <v>0</v>
          </cell>
          <cell r="J3849" t="str">
            <v>Rupees Nil</v>
          </cell>
        </row>
        <row r="3850">
          <cell r="A3850" t="str">
            <v>/0</v>
          </cell>
          <cell r="B3850">
            <v>0</v>
          </cell>
          <cell r="J3850" t="str">
            <v>Rupees Nil</v>
          </cell>
        </row>
        <row r="3851">
          <cell r="A3851" t="str">
            <v>/0</v>
          </cell>
          <cell r="B3851">
            <v>0</v>
          </cell>
          <cell r="J3851" t="str">
            <v>Rupees Nil</v>
          </cell>
        </row>
        <row r="3852">
          <cell r="A3852" t="str">
            <v>/0</v>
          </cell>
          <cell r="B3852">
            <v>0</v>
          </cell>
          <cell r="J3852" t="str">
            <v>Rupees Nil</v>
          </cell>
        </row>
        <row r="3853">
          <cell r="A3853" t="str">
            <v>/0</v>
          </cell>
          <cell r="B3853">
            <v>0</v>
          </cell>
          <cell r="J3853" t="str">
            <v>Rupees Nil</v>
          </cell>
        </row>
        <row r="3854">
          <cell r="A3854" t="str">
            <v>/0</v>
          </cell>
          <cell r="B3854">
            <v>0</v>
          </cell>
          <cell r="J3854" t="str">
            <v>Rupees Nil</v>
          </cell>
        </row>
        <row r="3855">
          <cell r="A3855" t="str">
            <v>/0</v>
          </cell>
          <cell r="B3855">
            <v>0</v>
          </cell>
          <cell r="J3855" t="str">
            <v>Rupees Nil</v>
          </cell>
        </row>
        <row r="3856">
          <cell r="A3856" t="str">
            <v>/0</v>
          </cell>
          <cell r="B3856">
            <v>0</v>
          </cell>
          <cell r="J3856" t="str">
            <v>Rupees Nil</v>
          </cell>
        </row>
        <row r="3857">
          <cell r="A3857" t="str">
            <v>/0</v>
          </cell>
          <cell r="B3857">
            <v>0</v>
          </cell>
          <cell r="J3857" t="str">
            <v>Rupees Nil</v>
          </cell>
        </row>
        <row r="3858">
          <cell r="A3858" t="str">
            <v>/0</v>
          </cell>
          <cell r="B3858">
            <v>0</v>
          </cell>
          <cell r="J3858" t="str">
            <v>Rupees Nil</v>
          </cell>
        </row>
        <row r="3859">
          <cell r="A3859" t="str">
            <v>/0</v>
          </cell>
          <cell r="B3859">
            <v>0</v>
          </cell>
          <cell r="J3859" t="str">
            <v>Rupees Nil</v>
          </cell>
        </row>
        <row r="3860">
          <cell r="A3860" t="str">
            <v>/0</v>
          </cell>
          <cell r="B3860">
            <v>0</v>
          </cell>
          <cell r="J3860" t="str">
            <v>Rupees Nil</v>
          </cell>
        </row>
        <row r="3861">
          <cell r="A3861" t="str">
            <v>/0</v>
          </cell>
          <cell r="B3861">
            <v>0</v>
          </cell>
          <cell r="J3861" t="str">
            <v>Rupees Nil</v>
          </cell>
        </row>
        <row r="3862">
          <cell r="A3862" t="str">
            <v>/0</v>
          </cell>
          <cell r="B3862">
            <v>0</v>
          </cell>
          <cell r="J3862" t="str">
            <v>Rupees Nil</v>
          </cell>
        </row>
        <row r="3863">
          <cell r="A3863" t="str">
            <v>/0</v>
          </cell>
          <cell r="B3863">
            <v>0</v>
          </cell>
          <cell r="J3863" t="str">
            <v>Rupees Nil</v>
          </cell>
        </row>
        <row r="3864">
          <cell r="A3864" t="str">
            <v>/0</v>
          </cell>
          <cell r="B3864">
            <v>0</v>
          </cell>
          <cell r="J3864" t="str">
            <v>Rupees Nil</v>
          </cell>
        </row>
        <row r="3865">
          <cell r="A3865" t="str">
            <v>/0</v>
          </cell>
          <cell r="B3865">
            <v>0</v>
          </cell>
          <cell r="J3865" t="str">
            <v>Rupees Nil</v>
          </cell>
        </row>
        <row r="3866">
          <cell r="A3866" t="str">
            <v>/0</v>
          </cell>
          <cell r="B3866">
            <v>0</v>
          </cell>
          <cell r="J3866" t="str">
            <v>Rupees Nil</v>
          </cell>
        </row>
        <row r="3867">
          <cell r="A3867" t="str">
            <v>/0</v>
          </cell>
          <cell r="B3867">
            <v>0</v>
          </cell>
          <cell r="J3867" t="str">
            <v>Rupees Nil</v>
          </cell>
        </row>
        <row r="3868">
          <cell r="A3868" t="str">
            <v>/0</v>
          </cell>
          <cell r="B3868">
            <v>0</v>
          </cell>
          <cell r="J3868" t="str">
            <v>Rupees Nil</v>
          </cell>
        </row>
        <row r="3869">
          <cell r="A3869" t="str">
            <v>/0</v>
          </cell>
          <cell r="B3869">
            <v>0</v>
          </cell>
          <cell r="J3869" t="str">
            <v>Rupees Nil</v>
          </cell>
        </row>
        <row r="3870">
          <cell r="A3870" t="str">
            <v>/0</v>
          </cell>
          <cell r="B3870">
            <v>0</v>
          </cell>
          <cell r="J3870" t="str">
            <v>Rupees Nil</v>
          </cell>
        </row>
        <row r="3871">
          <cell r="A3871" t="str">
            <v>/0</v>
          </cell>
          <cell r="B3871">
            <v>0</v>
          </cell>
          <cell r="J3871" t="str">
            <v>Rupees Nil</v>
          </cell>
        </row>
        <row r="3872">
          <cell r="A3872" t="str">
            <v>/0</v>
          </cell>
          <cell r="B3872">
            <v>0</v>
          </cell>
          <cell r="J3872" t="str">
            <v>Rupees Nil</v>
          </cell>
        </row>
        <row r="3873">
          <cell r="A3873" t="str">
            <v>/0</v>
          </cell>
          <cell r="B3873">
            <v>0</v>
          </cell>
          <cell r="J3873" t="str">
            <v>Rupees Nil</v>
          </cell>
        </row>
        <row r="3874">
          <cell r="A3874" t="str">
            <v>/0</v>
          </cell>
          <cell r="B3874">
            <v>0</v>
          </cell>
          <cell r="J3874" t="str">
            <v>Rupees Nil</v>
          </cell>
        </row>
        <row r="3875">
          <cell r="A3875" t="str">
            <v>/0</v>
          </cell>
          <cell r="B3875">
            <v>0</v>
          </cell>
          <cell r="J3875" t="str">
            <v>Rupees Nil</v>
          </cell>
        </row>
        <row r="3876">
          <cell r="A3876" t="str">
            <v>/0</v>
          </cell>
          <cell r="B3876">
            <v>0</v>
          </cell>
          <cell r="J3876" t="str">
            <v>Rupees Nil</v>
          </cell>
        </row>
        <row r="3877">
          <cell r="A3877" t="str">
            <v>/0</v>
          </cell>
          <cell r="B3877">
            <v>0</v>
          </cell>
          <cell r="J3877" t="str">
            <v>Rupees Nil</v>
          </cell>
        </row>
        <row r="3878">
          <cell r="A3878" t="str">
            <v>/0</v>
          </cell>
          <cell r="B3878">
            <v>0</v>
          </cell>
          <cell r="J3878" t="str">
            <v>Rupees Nil</v>
          </cell>
        </row>
        <row r="3879">
          <cell r="A3879" t="str">
            <v>/0</v>
          </cell>
          <cell r="B3879">
            <v>0</v>
          </cell>
          <cell r="J3879" t="str">
            <v>Rupees Nil</v>
          </cell>
        </row>
        <row r="3880">
          <cell r="A3880" t="str">
            <v>/0</v>
          </cell>
          <cell r="B3880">
            <v>0</v>
          </cell>
          <cell r="J3880" t="str">
            <v>Rupees Nil</v>
          </cell>
        </row>
        <row r="3881">
          <cell r="A3881" t="str">
            <v>/0</v>
          </cell>
          <cell r="B3881">
            <v>0</v>
          </cell>
          <cell r="J3881" t="str">
            <v>Rupees Nil</v>
          </cell>
        </row>
        <row r="3882">
          <cell r="A3882" t="str">
            <v>/0</v>
          </cell>
          <cell r="B3882">
            <v>0</v>
          </cell>
          <cell r="J3882" t="str">
            <v>Rupees Nil</v>
          </cell>
        </row>
        <row r="3883">
          <cell r="A3883" t="str">
            <v>/0</v>
          </cell>
          <cell r="B3883">
            <v>0</v>
          </cell>
          <cell r="J3883" t="str">
            <v>Rupees Nil</v>
          </cell>
        </row>
        <row r="3884">
          <cell r="A3884" t="str">
            <v>/0</v>
          </cell>
          <cell r="B3884">
            <v>0</v>
          </cell>
          <cell r="J3884" t="str">
            <v>Rupees Nil</v>
          </cell>
        </row>
        <row r="3885">
          <cell r="A3885" t="str">
            <v>/0</v>
          </cell>
          <cell r="B3885">
            <v>0</v>
          </cell>
          <cell r="J3885" t="str">
            <v>Rupees Nil</v>
          </cell>
        </row>
        <row r="3886">
          <cell r="A3886" t="str">
            <v>/0</v>
          </cell>
          <cell r="B3886">
            <v>0</v>
          </cell>
          <cell r="J3886" t="str">
            <v>Rupees Nil</v>
          </cell>
        </row>
        <row r="3887">
          <cell r="A3887" t="str">
            <v>/0</v>
          </cell>
          <cell r="B3887">
            <v>0</v>
          </cell>
          <cell r="J3887" t="str">
            <v>Rupees Nil</v>
          </cell>
        </row>
        <row r="3888">
          <cell r="A3888" t="str">
            <v>/0</v>
          </cell>
          <cell r="B3888">
            <v>0</v>
          </cell>
          <cell r="J3888" t="str">
            <v>Rupees Nil</v>
          </cell>
        </row>
        <row r="3889">
          <cell r="A3889" t="str">
            <v>/0</v>
          </cell>
          <cell r="B3889">
            <v>0</v>
          </cell>
          <cell r="J3889" t="str">
            <v>Rupees Nil</v>
          </cell>
        </row>
        <row r="3890">
          <cell r="A3890" t="str">
            <v>/0</v>
          </cell>
          <cell r="B3890">
            <v>0</v>
          </cell>
          <cell r="J3890" t="str">
            <v>Rupees Nil</v>
          </cell>
        </row>
        <row r="3891">
          <cell r="A3891" t="str">
            <v>/0</v>
          </cell>
          <cell r="B3891">
            <v>0</v>
          </cell>
          <cell r="J3891" t="str">
            <v>Rupees Nil</v>
          </cell>
        </row>
        <row r="3892">
          <cell r="A3892" t="str">
            <v>/0</v>
          </cell>
          <cell r="B3892">
            <v>0</v>
          </cell>
          <cell r="J3892" t="str">
            <v>Rupees Nil</v>
          </cell>
        </row>
        <row r="3893">
          <cell r="A3893" t="str">
            <v>/0</v>
          </cell>
          <cell r="B3893">
            <v>0</v>
          </cell>
          <cell r="J3893" t="str">
            <v>Rupees Nil</v>
          </cell>
        </row>
        <row r="3894">
          <cell r="A3894" t="str">
            <v>/0</v>
          </cell>
          <cell r="B3894">
            <v>0</v>
          </cell>
          <cell r="J3894" t="str">
            <v>Rupees Nil</v>
          </cell>
        </row>
        <row r="3895">
          <cell r="A3895" t="str">
            <v>/0</v>
          </cell>
          <cell r="B3895">
            <v>0</v>
          </cell>
          <cell r="J3895" t="str">
            <v>Rupees Nil</v>
          </cell>
        </row>
        <row r="3896">
          <cell r="A3896" t="str">
            <v>/0</v>
          </cell>
          <cell r="B3896">
            <v>0</v>
          </cell>
          <cell r="J3896" t="str">
            <v>Rupees Nil</v>
          </cell>
        </row>
        <row r="3897">
          <cell r="A3897" t="str">
            <v>/0</v>
          </cell>
          <cell r="B3897">
            <v>0</v>
          </cell>
          <cell r="J3897" t="str">
            <v>Rupees Nil</v>
          </cell>
        </row>
        <row r="3898">
          <cell r="A3898" t="str">
            <v>/0</v>
          </cell>
          <cell r="B3898">
            <v>0</v>
          </cell>
          <cell r="J3898" t="str">
            <v>Rupees Nil</v>
          </cell>
        </row>
        <row r="3899">
          <cell r="A3899" t="str">
            <v>/0</v>
          </cell>
          <cell r="B3899">
            <v>0</v>
          </cell>
          <cell r="J3899" t="str">
            <v>Rupees Nil</v>
          </cell>
        </row>
        <row r="3900">
          <cell r="A3900" t="str">
            <v>/0</v>
          </cell>
          <cell r="B3900">
            <v>0</v>
          </cell>
          <cell r="J3900" t="str">
            <v>Rupees Nil</v>
          </cell>
        </row>
        <row r="3901">
          <cell r="A3901" t="str">
            <v>/0</v>
          </cell>
          <cell r="B3901">
            <v>0</v>
          </cell>
          <cell r="J3901" t="str">
            <v>Rupees Nil</v>
          </cell>
        </row>
        <row r="3902">
          <cell r="A3902" t="str">
            <v>/0</v>
          </cell>
          <cell r="B3902">
            <v>0</v>
          </cell>
          <cell r="J3902" t="str">
            <v>Rupees Nil</v>
          </cell>
        </row>
        <row r="3903">
          <cell r="A3903" t="str">
            <v>/0</v>
          </cell>
          <cell r="B3903">
            <v>0</v>
          </cell>
          <cell r="J3903" t="str">
            <v>Rupees Nil</v>
          </cell>
        </row>
        <row r="3904">
          <cell r="A3904" t="str">
            <v>/0</v>
          </cell>
          <cell r="B3904">
            <v>0</v>
          </cell>
          <cell r="J3904" t="str">
            <v>Rupees Nil</v>
          </cell>
        </row>
        <row r="3905">
          <cell r="A3905" t="str">
            <v>/0</v>
          </cell>
          <cell r="B3905">
            <v>0</v>
          </cell>
          <cell r="J3905" t="str">
            <v>Rupees Nil</v>
          </cell>
        </row>
        <row r="3906">
          <cell r="A3906" t="str">
            <v>/0</v>
          </cell>
          <cell r="B3906">
            <v>0</v>
          </cell>
          <cell r="J3906" t="str">
            <v>Rupees Nil</v>
          </cell>
        </row>
        <row r="3907">
          <cell r="A3907" t="str">
            <v>/0</v>
          </cell>
          <cell r="B3907">
            <v>0</v>
          </cell>
          <cell r="J3907" t="str">
            <v>Rupees Nil</v>
          </cell>
        </row>
        <row r="3908">
          <cell r="A3908" t="str">
            <v>/0</v>
          </cell>
          <cell r="B3908">
            <v>0</v>
          </cell>
          <cell r="J3908" t="str">
            <v>Rupees Nil</v>
          </cell>
        </row>
        <row r="3909">
          <cell r="A3909" t="str">
            <v>/0</v>
          </cell>
          <cell r="B3909">
            <v>0</v>
          </cell>
          <cell r="J3909" t="str">
            <v>Rupees Nil</v>
          </cell>
        </row>
        <row r="3910">
          <cell r="A3910" t="str">
            <v>/0</v>
          </cell>
          <cell r="B3910">
            <v>0</v>
          </cell>
          <cell r="J3910" t="str">
            <v>Rupees Nil</v>
          </cell>
        </row>
        <row r="3911">
          <cell r="A3911" t="str">
            <v>/0</v>
          </cell>
          <cell r="B3911">
            <v>0</v>
          </cell>
          <cell r="J3911" t="str">
            <v>Rupees Nil</v>
          </cell>
        </row>
        <row r="3912">
          <cell r="A3912" t="str">
            <v>/0</v>
          </cell>
          <cell r="B3912">
            <v>0</v>
          </cell>
          <cell r="J3912" t="str">
            <v>Rupees Nil</v>
          </cell>
        </row>
        <row r="3913">
          <cell r="A3913" t="str">
            <v>/0</v>
          </cell>
          <cell r="B3913">
            <v>0</v>
          </cell>
          <cell r="J3913" t="str">
            <v>Rupees Nil</v>
          </cell>
        </row>
        <row r="3914">
          <cell r="A3914" t="str">
            <v>/0</v>
          </cell>
          <cell r="B3914">
            <v>0</v>
          </cell>
          <cell r="J3914" t="str">
            <v>Rupees Nil</v>
          </cell>
        </row>
        <row r="3915">
          <cell r="A3915" t="str">
            <v>/0</v>
          </cell>
          <cell r="B3915">
            <v>0</v>
          </cell>
          <cell r="J3915" t="str">
            <v>Rupees Nil</v>
          </cell>
        </row>
        <row r="3916">
          <cell r="A3916" t="str">
            <v>/0</v>
          </cell>
          <cell r="B3916">
            <v>0</v>
          </cell>
          <cell r="J3916" t="str">
            <v>Rupees Nil</v>
          </cell>
        </row>
        <row r="3917">
          <cell r="A3917" t="str">
            <v>/0</v>
          </cell>
          <cell r="B3917">
            <v>0</v>
          </cell>
          <cell r="J3917" t="str">
            <v>Rupees Nil</v>
          </cell>
        </row>
        <row r="3918">
          <cell r="A3918" t="str">
            <v>/0</v>
          </cell>
          <cell r="B3918">
            <v>0</v>
          </cell>
          <cell r="J3918" t="str">
            <v>Rupees Nil</v>
          </cell>
        </row>
        <row r="3919">
          <cell r="A3919" t="str">
            <v>/0</v>
          </cell>
          <cell r="B3919">
            <v>0</v>
          </cell>
          <cell r="J3919" t="str">
            <v>Rupees Nil</v>
          </cell>
        </row>
        <row r="3920">
          <cell r="A3920" t="str">
            <v>/0</v>
          </cell>
          <cell r="B3920">
            <v>0</v>
          </cell>
          <cell r="J3920" t="str">
            <v>Rupees Nil</v>
          </cell>
        </row>
        <row r="3921">
          <cell r="A3921" t="str">
            <v>/0</v>
          </cell>
          <cell r="B3921">
            <v>0</v>
          </cell>
          <cell r="J3921" t="str">
            <v>Rupees Nil</v>
          </cell>
        </row>
        <row r="3922">
          <cell r="A3922" t="str">
            <v>/0</v>
          </cell>
          <cell r="B3922">
            <v>0</v>
          </cell>
          <cell r="J3922" t="str">
            <v>Rupees Nil</v>
          </cell>
        </row>
        <row r="3923">
          <cell r="A3923" t="str">
            <v>/0</v>
          </cell>
          <cell r="B3923">
            <v>0</v>
          </cell>
          <cell r="J3923" t="str">
            <v>Rupees Nil</v>
          </cell>
        </row>
        <row r="3924">
          <cell r="A3924" t="str">
            <v>/0</v>
          </cell>
          <cell r="B3924">
            <v>0</v>
          </cell>
          <cell r="J3924" t="str">
            <v>Rupees Nil</v>
          </cell>
        </row>
        <row r="3925">
          <cell r="A3925" t="str">
            <v>/0</v>
          </cell>
          <cell r="B3925">
            <v>0</v>
          </cell>
          <cell r="J3925" t="str">
            <v>Rupees Nil</v>
          </cell>
        </row>
        <row r="3926">
          <cell r="A3926" t="str">
            <v>/0</v>
          </cell>
          <cell r="B3926">
            <v>0</v>
          </cell>
          <cell r="J3926" t="str">
            <v>Rupees Nil</v>
          </cell>
        </row>
        <row r="3927">
          <cell r="A3927" t="str">
            <v>/0</v>
          </cell>
          <cell r="B3927">
            <v>0</v>
          </cell>
          <cell r="J3927" t="str">
            <v>Rupees Nil</v>
          </cell>
        </row>
        <row r="3928">
          <cell r="A3928" t="str">
            <v>/0</v>
          </cell>
          <cell r="B3928">
            <v>0</v>
          </cell>
          <cell r="J3928" t="str">
            <v>Rupees Nil</v>
          </cell>
        </row>
        <row r="3929">
          <cell r="A3929" t="str">
            <v>/0</v>
          </cell>
          <cell r="B3929">
            <v>0</v>
          </cell>
          <cell r="J3929" t="str">
            <v>Rupees Nil</v>
          </cell>
        </row>
        <row r="3930">
          <cell r="A3930" t="str">
            <v>/0</v>
          </cell>
          <cell r="B3930">
            <v>0</v>
          </cell>
          <cell r="J3930" t="str">
            <v>Rupees Nil</v>
          </cell>
        </row>
        <row r="3931">
          <cell r="A3931" t="str">
            <v>/0</v>
          </cell>
          <cell r="B3931">
            <v>0</v>
          </cell>
          <cell r="J3931" t="str">
            <v>Rupees Nil</v>
          </cell>
        </row>
        <row r="3932">
          <cell r="A3932" t="str">
            <v>/0</v>
          </cell>
          <cell r="B3932">
            <v>0</v>
          </cell>
          <cell r="J3932" t="str">
            <v>Rupees Nil</v>
          </cell>
        </row>
        <row r="3933">
          <cell r="A3933" t="str">
            <v>/0</v>
          </cell>
          <cell r="B3933">
            <v>0</v>
          </cell>
          <cell r="J3933" t="str">
            <v>Rupees Nil</v>
          </cell>
        </row>
        <row r="3934">
          <cell r="A3934" t="str">
            <v>/0</v>
          </cell>
          <cell r="B3934">
            <v>0</v>
          </cell>
          <cell r="J3934" t="str">
            <v>Rupees Nil</v>
          </cell>
        </row>
        <row r="3935">
          <cell r="A3935" t="str">
            <v>/0</v>
          </cell>
          <cell r="B3935">
            <v>0</v>
          </cell>
          <cell r="J3935" t="str">
            <v>Rupees Nil</v>
          </cell>
        </row>
        <row r="3936">
          <cell r="A3936" t="str">
            <v>/0</v>
          </cell>
          <cell r="B3936">
            <v>0</v>
          </cell>
          <cell r="J3936" t="str">
            <v>Rupees Nil</v>
          </cell>
        </row>
        <row r="3937">
          <cell r="A3937" t="str">
            <v>/0</v>
          </cell>
          <cell r="B3937">
            <v>0</v>
          </cell>
          <cell r="J3937" t="str">
            <v>Rupees Nil</v>
          </cell>
        </row>
        <row r="3938">
          <cell r="A3938" t="str">
            <v>/0</v>
          </cell>
          <cell r="B3938">
            <v>0</v>
          </cell>
          <cell r="J3938" t="str">
            <v>Rupees Nil</v>
          </cell>
        </row>
        <row r="3939">
          <cell r="A3939" t="str">
            <v>/0</v>
          </cell>
          <cell r="B3939">
            <v>0</v>
          </cell>
          <cell r="J3939" t="str">
            <v>Rupees Nil</v>
          </cell>
        </row>
        <row r="3940">
          <cell r="A3940" t="str">
            <v>/0</v>
          </cell>
          <cell r="B3940">
            <v>0</v>
          </cell>
          <cell r="J3940" t="str">
            <v>Rupees Nil</v>
          </cell>
        </row>
        <row r="3941">
          <cell r="A3941" t="str">
            <v>/0</v>
          </cell>
          <cell r="B3941">
            <v>0</v>
          </cell>
          <cell r="J3941" t="str">
            <v>Rupees Nil</v>
          </cell>
        </row>
        <row r="3942">
          <cell r="A3942" t="str">
            <v>/0</v>
          </cell>
          <cell r="B3942">
            <v>0</v>
          </cell>
          <cell r="J3942" t="str">
            <v>Rupees Nil</v>
          </cell>
        </row>
        <row r="3943">
          <cell r="A3943" t="str">
            <v>/0</v>
          </cell>
          <cell r="B3943">
            <v>0</v>
          </cell>
          <cell r="J3943" t="str">
            <v>Rupees Nil</v>
          </cell>
        </row>
        <row r="3944">
          <cell r="A3944" t="str">
            <v>/0</v>
          </cell>
          <cell r="B3944">
            <v>0</v>
          </cell>
          <cell r="J3944" t="str">
            <v>Rupees Nil</v>
          </cell>
        </row>
        <row r="3945">
          <cell r="A3945" t="str">
            <v>/0</v>
          </cell>
          <cell r="B3945">
            <v>0</v>
          </cell>
          <cell r="J3945" t="str">
            <v>Rupees Nil</v>
          </cell>
        </row>
        <row r="3946">
          <cell r="A3946" t="str">
            <v>/0</v>
          </cell>
          <cell r="B3946">
            <v>0</v>
          </cell>
          <cell r="J3946" t="str">
            <v>Rupees Nil</v>
          </cell>
        </row>
        <row r="3947">
          <cell r="A3947" t="str">
            <v>/0</v>
          </cell>
          <cell r="B3947">
            <v>0</v>
          </cell>
          <cell r="J3947" t="str">
            <v>Rupees Nil</v>
          </cell>
        </row>
        <row r="3948">
          <cell r="A3948" t="str">
            <v>/0</v>
          </cell>
          <cell r="B3948">
            <v>0</v>
          </cell>
          <cell r="J3948" t="str">
            <v>Rupees Nil</v>
          </cell>
        </row>
        <row r="3949">
          <cell r="A3949" t="str">
            <v>/0</v>
          </cell>
          <cell r="B3949">
            <v>0</v>
          </cell>
          <cell r="J3949" t="str">
            <v>Rupees Nil</v>
          </cell>
        </row>
        <row r="3950">
          <cell r="A3950" t="str">
            <v>/0</v>
          </cell>
          <cell r="B3950">
            <v>0</v>
          </cell>
          <cell r="J3950" t="str">
            <v>Rupees Nil</v>
          </cell>
        </row>
        <row r="3951">
          <cell r="A3951" t="str">
            <v>/0</v>
          </cell>
          <cell r="B3951">
            <v>0</v>
          </cell>
          <cell r="J3951" t="str">
            <v>Rupees Nil</v>
          </cell>
        </row>
        <row r="3952">
          <cell r="A3952" t="str">
            <v>/0</v>
          </cell>
          <cell r="B3952">
            <v>0</v>
          </cell>
          <cell r="J3952" t="str">
            <v>Rupees Nil</v>
          </cell>
        </row>
        <row r="3953">
          <cell r="A3953" t="str">
            <v>/0</v>
          </cell>
          <cell r="B3953">
            <v>0</v>
          </cell>
          <cell r="J3953" t="str">
            <v>Rupees Nil</v>
          </cell>
        </row>
        <row r="3954">
          <cell r="A3954" t="str">
            <v>/0</v>
          </cell>
          <cell r="B3954">
            <v>0</v>
          </cell>
          <cell r="J3954" t="str">
            <v>Rupees Nil</v>
          </cell>
        </row>
        <row r="3955">
          <cell r="A3955" t="str">
            <v>/0</v>
          </cell>
          <cell r="B3955">
            <v>0</v>
          </cell>
          <cell r="J3955" t="str">
            <v>Rupees Nil</v>
          </cell>
        </row>
        <row r="3956">
          <cell r="A3956" t="str">
            <v>/0</v>
          </cell>
          <cell r="B3956">
            <v>0</v>
          </cell>
          <cell r="J3956" t="str">
            <v>Rupees Nil</v>
          </cell>
        </row>
        <row r="3957">
          <cell r="A3957" t="str">
            <v>/0</v>
          </cell>
          <cell r="B3957">
            <v>0</v>
          </cell>
          <cell r="J3957" t="str">
            <v>Rupees Nil</v>
          </cell>
        </row>
        <row r="3958">
          <cell r="A3958" t="str">
            <v>/0</v>
          </cell>
          <cell r="B3958">
            <v>0</v>
          </cell>
          <cell r="J3958" t="str">
            <v>Rupees Nil</v>
          </cell>
        </row>
        <row r="3959">
          <cell r="A3959" t="str">
            <v>/0</v>
          </cell>
          <cell r="B3959">
            <v>0</v>
          </cell>
          <cell r="J3959" t="str">
            <v>Rupees Nil</v>
          </cell>
        </row>
        <row r="3960">
          <cell r="A3960" t="str">
            <v>/0</v>
          </cell>
          <cell r="B3960">
            <v>0</v>
          </cell>
          <cell r="J3960" t="str">
            <v>Rupees Nil</v>
          </cell>
        </row>
        <row r="3961">
          <cell r="A3961" t="str">
            <v>/0</v>
          </cell>
          <cell r="B3961">
            <v>0</v>
          </cell>
          <cell r="J3961" t="str">
            <v>Rupees Nil</v>
          </cell>
        </row>
        <row r="3962">
          <cell r="A3962" t="str">
            <v>/0</v>
          </cell>
          <cell r="B3962">
            <v>0</v>
          </cell>
          <cell r="J3962" t="str">
            <v>Rupees Nil</v>
          </cell>
        </row>
        <row r="3963">
          <cell r="A3963" t="str">
            <v>/0</v>
          </cell>
          <cell r="B3963">
            <v>0</v>
          </cell>
          <cell r="J3963" t="str">
            <v>Rupees Nil</v>
          </cell>
        </row>
        <row r="3964">
          <cell r="A3964" t="str">
            <v>/0</v>
          </cell>
          <cell r="B3964">
            <v>0</v>
          </cell>
          <cell r="J3964" t="str">
            <v>Rupees Nil</v>
          </cell>
        </row>
        <row r="3965">
          <cell r="A3965" t="str">
            <v>/0</v>
          </cell>
          <cell r="B3965">
            <v>0</v>
          </cell>
          <cell r="J3965" t="str">
            <v>Rupees Nil</v>
          </cell>
        </row>
        <row r="3966">
          <cell r="A3966" t="str">
            <v>/0</v>
          </cell>
          <cell r="B3966">
            <v>0</v>
          </cell>
          <cell r="J3966" t="str">
            <v>Rupees Nil</v>
          </cell>
        </row>
        <row r="3967">
          <cell r="A3967" t="str">
            <v>/0</v>
          </cell>
          <cell r="B3967">
            <v>0</v>
          </cell>
          <cell r="J3967" t="str">
            <v>Rupees Nil</v>
          </cell>
        </row>
        <row r="3968">
          <cell r="A3968" t="str">
            <v>/0</v>
          </cell>
          <cell r="B3968">
            <v>0</v>
          </cell>
          <cell r="J3968" t="str">
            <v>Rupees Nil</v>
          </cell>
        </row>
        <row r="3969">
          <cell r="A3969" t="str">
            <v>/0</v>
          </cell>
          <cell r="B3969">
            <v>0</v>
          </cell>
          <cell r="J3969" t="str">
            <v>Rupees Nil</v>
          </cell>
        </row>
        <row r="3970">
          <cell r="A3970" t="str">
            <v>/0</v>
          </cell>
          <cell r="B3970">
            <v>0</v>
          </cell>
          <cell r="J3970" t="str">
            <v>Rupees Nil</v>
          </cell>
        </row>
        <row r="3971">
          <cell r="A3971" t="str">
            <v>/0</v>
          </cell>
          <cell r="B3971">
            <v>0</v>
          </cell>
          <cell r="J3971" t="str">
            <v>Rupees Nil</v>
          </cell>
        </row>
        <row r="3972">
          <cell r="A3972" t="str">
            <v>/0</v>
          </cell>
          <cell r="B3972">
            <v>0</v>
          </cell>
          <cell r="J3972" t="str">
            <v>Rupees Nil</v>
          </cell>
        </row>
        <row r="3973">
          <cell r="A3973" t="str">
            <v>/0</v>
          </cell>
          <cell r="B3973">
            <v>0</v>
          </cell>
          <cell r="J3973" t="str">
            <v>Rupees Nil</v>
          </cell>
        </row>
        <row r="3974">
          <cell r="A3974" t="str">
            <v>/0</v>
          </cell>
          <cell r="B3974">
            <v>0</v>
          </cell>
          <cell r="J3974" t="str">
            <v>Rupees Nil</v>
          </cell>
        </row>
        <row r="3975">
          <cell r="A3975" t="str">
            <v>/0</v>
          </cell>
          <cell r="B3975">
            <v>0</v>
          </cell>
          <cell r="J3975" t="str">
            <v>Rupees Nil</v>
          </cell>
        </row>
        <row r="3976">
          <cell r="A3976" t="str">
            <v>/0</v>
          </cell>
          <cell r="B3976">
            <v>0</v>
          </cell>
          <cell r="J3976" t="str">
            <v>Rupees Nil</v>
          </cell>
        </row>
        <row r="3977">
          <cell r="A3977" t="str">
            <v>/0</v>
          </cell>
          <cell r="B3977">
            <v>0</v>
          </cell>
          <cell r="J3977" t="str">
            <v>Rupees Nil</v>
          </cell>
        </row>
        <row r="3978">
          <cell r="A3978" t="str">
            <v>/0</v>
          </cell>
          <cell r="B3978">
            <v>0</v>
          </cell>
          <cell r="J3978" t="str">
            <v>Rupees Nil</v>
          </cell>
        </row>
        <row r="3979">
          <cell r="A3979" t="str">
            <v>/0</v>
          </cell>
          <cell r="B3979">
            <v>0</v>
          </cell>
          <cell r="J3979" t="str">
            <v>Rupees Nil</v>
          </cell>
        </row>
        <row r="3980">
          <cell r="A3980" t="str">
            <v>/0</v>
          </cell>
          <cell r="B3980">
            <v>0</v>
          </cell>
          <cell r="J3980" t="str">
            <v>Rupees Nil</v>
          </cell>
        </row>
        <row r="3981">
          <cell r="A3981" t="str">
            <v>/0</v>
          </cell>
          <cell r="B3981">
            <v>0</v>
          </cell>
          <cell r="J3981" t="str">
            <v>Rupees Nil</v>
          </cell>
        </row>
        <row r="3982">
          <cell r="A3982" t="str">
            <v>/0</v>
          </cell>
          <cell r="B3982">
            <v>0</v>
          </cell>
          <cell r="J3982" t="str">
            <v>Rupees Nil</v>
          </cell>
        </row>
        <row r="3983">
          <cell r="A3983" t="str">
            <v>/0</v>
          </cell>
          <cell r="B3983">
            <v>0</v>
          </cell>
          <cell r="J3983" t="str">
            <v>Rupees Nil</v>
          </cell>
        </row>
        <row r="3984">
          <cell r="A3984" t="str">
            <v>/0</v>
          </cell>
          <cell r="B3984">
            <v>0</v>
          </cell>
          <cell r="J3984" t="str">
            <v>Rupees Nil</v>
          </cell>
        </row>
        <row r="3985">
          <cell r="A3985" t="str">
            <v>/0</v>
          </cell>
          <cell r="B3985">
            <v>0</v>
          </cell>
          <cell r="J3985" t="str">
            <v>Rupees Nil</v>
          </cell>
        </row>
        <row r="3986">
          <cell r="A3986" t="str">
            <v>/0</v>
          </cell>
          <cell r="B3986">
            <v>0</v>
          </cell>
          <cell r="J3986" t="str">
            <v>Rupees Nil</v>
          </cell>
        </row>
        <row r="3987">
          <cell r="A3987" t="str">
            <v>/0</v>
          </cell>
          <cell r="B3987">
            <v>0</v>
          </cell>
          <cell r="J3987" t="str">
            <v>Rupees Nil</v>
          </cell>
        </row>
        <row r="3988">
          <cell r="A3988" t="str">
            <v>/0</v>
          </cell>
          <cell r="B3988">
            <v>0</v>
          </cell>
          <cell r="J3988" t="str">
            <v>Rupees Nil</v>
          </cell>
        </row>
        <row r="3989">
          <cell r="A3989" t="str">
            <v>/0</v>
          </cell>
          <cell r="B3989">
            <v>0</v>
          </cell>
          <cell r="J3989" t="str">
            <v>Rupees Nil</v>
          </cell>
        </row>
        <row r="3990">
          <cell r="A3990" t="str">
            <v>/0</v>
          </cell>
          <cell r="B3990">
            <v>0</v>
          </cell>
          <cell r="J3990" t="str">
            <v>Rupees Nil</v>
          </cell>
        </row>
        <row r="3991">
          <cell r="A3991" t="str">
            <v>/0</v>
          </cell>
          <cell r="B3991">
            <v>0</v>
          </cell>
          <cell r="J3991" t="str">
            <v>Rupees Nil</v>
          </cell>
        </row>
        <row r="3992">
          <cell r="A3992" t="str">
            <v>/0</v>
          </cell>
          <cell r="B3992">
            <v>0</v>
          </cell>
          <cell r="J3992" t="str">
            <v>Rupees Nil</v>
          </cell>
        </row>
        <row r="3993">
          <cell r="A3993" t="str">
            <v>/0</v>
          </cell>
          <cell r="B3993">
            <v>0</v>
          </cell>
          <cell r="J3993" t="str">
            <v>Rupees Nil</v>
          </cell>
        </row>
        <row r="3994">
          <cell r="A3994" t="str">
            <v>/0</v>
          </cell>
          <cell r="B3994">
            <v>0</v>
          </cell>
          <cell r="J3994" t="str">
            <v>Rupees Nil</v>
          </cell>
        </row>
        <row r="3995">
          <cell r="A3995" t="str">
            <v>/0</v>
          </cell>
          <cell r="B3995">
            <v>0</v>
          </cell>
          <cell r="J3995" t="str">
            <v>Rupees Nil</v>
          </cell>
        </row>
        <row r="3996">
          <cell r="A3996" t="str">
            <v>/0</v>
          </cell>
          <cell r="B3996">
            <v>0</v>
          </cell>
          <cell r="J3996" t="str">
            <v>Rupees Nil</v>
          </cell>
        </row>
        <row r="3997">
          <cell r="A3997" t="str">
            <v>/0</v>
          </cell>
          <cell r="B3997">
            <v>0</v>
          </cell>
          <cell r="J3997" t="str">
            <v>Rupees Nil</v>
          </cell>
        </row>
        <row r="3998">
          <cell r="A3998" t="str">
            <v>/0</v>
          </cell>
          <cell r="B3998">
            <v>0</v>
          </cell>
          <cell r="J3998" t="str">
            <v>Rupees Nil</v>
          </cell>
        </row>
        <row r="3999">
          <cell r="A3999" t="str">
            <v>/0</v>
          </cell>
          <cell r="B3999">
            <v>0</v>
          </cell>
          <cell r="J3999" t="str">
            <v>Rupees Nil</v>
          </cell>
        </row>
        <row r="4000">
          <cell r="A4000" t="str">
            <v>/0</v>
          </cell>
          <cell r="B4000">
            <v>0</v>
          </cell>
          <cell r="J4000" t="str">
            <v>Rupees Nil</v>
          </cell>
        </row>
        <row r="4001">
          <cell r="A4001" t="str">
            <v>/0</v>
          </cell>
          <cell r="B4001">
            <v>0</v>
          </cell>
          <cell r="J4001" t="str">
            <v>Rupees Nil</v>
          </cell>
        </row>
        <row r="4002">
          <cell r="A4002" t="str">
            <v>/0</v>
          </cell>
          <cell r="B4002">
            <v>0</v>
          </cell>
          <cell r="J4002" t="str">
            <v>Rupees Nil</v>
          </cell>
        </row>
        <row r="4003">
          <cell r="A4003" t="str">
            <v>/0</v>
          </cell>
          <cell r="B4003">
            <v>0</v>
          </cell>
          <cell r="J4003" t="str">
            <v>Rupees Nil</v>
          </cell>
        </row>
        <row r="4004">
          <cell r="A4004" t="str">
            <v>/0</v>
          </cell>
          <cell r="B4004">
            <v>0</v>
          </cell>
          <cell r="J4004" t="str">
            <v>Rupees Nil</v>
          </cell>
        </row>
        <row r="4005">
          <cell r="A4005" t="str">
            <v>/0</v>
          </cell>
          <cell r="B4005">
            <v>0</v>
          </cell>
          <cell r="J4005" t="str">
            <v>Rupees Nil</v>
          </cell>
        </row>
        <row r="4006">
          <cell r="A4006" t="str">
            <v>/0</v>
          </cell>
          <cell r="B4006">
            <v>0</v>
          </cell>
          <cell r="J4006" t="str">
            <v>Rupees Nil</v>
          </cell>
        </row>
        <row r="4007">
          <cell r="A4007" t="str">
            <v>/0</v>
          </cell>
          <cell r="B4007">
            <v>0</v>
          </cell>
          <cell r="J4007" t="str">
            <v>Rupees Nil</v>
          </cell>
        </row>
        <row r="4008">
          <cell r="A4008" t="str">
            <v>/0</v>
          </cell>
          <cell r="B4008">
            <v>0</v>
          </cell>
          <cell r="J4008" t="str">
            <v>Rupees Nil</v>
          </cell>
        </row>
        <row r="4009">
          <cell r="A4009" t="str">
            <v>/0</v>
          </cell>
          <cell r="B4009">
            <v>0</v>
          </cell>
          <cell r="J4009" t="str">
            <v>Rupees Nil</v>
          </cell>
        </row>
        <row r="4010">
          <cell r="A4010" t="str">
            <v>/0</v>
          </cell>
          <cell r="B4010">
            <v>0</v>
          </cell>
          <cell r="J4010" t="str">
            <v>Rupees Nil</v>
          </cell>
        </row>
        <row r="4011">
          <cell r="A4011" t="str">
            <v>/0</v>
          </cell>
          <cell r="B4011">
            <v>0</v>
          </cell>
          <cell r="J4011" t="str">
            <v>Rupees Nil</v>
          </cell>
        </row>
        <row r="4012">
          <cell r="A4012" t="str">
            <v>/0</v>
          </cell>
          <cell r="B4012">
            <v>0</v>
          </cell>
          <cell r="J4012" t="str">
            <v>Rupees Nil</v>
          </cell>
        </row>
        <row r="4013">
          <cell r="A4013" t="str">
            <v>/0</v>
          </cell>
          <cell r="B4013">
            <v>0</v>
          </cell>
          <cell r="J4013" t="str">
            <v>Rupees Nil</v>
          </cell>
        </row>
        <row r="4014">
          <cell r="A4014" t="str">
            <v>/0</v>
          </cell>
          <cell r="B4014">
            <v>0</v>
          </cell>
          <cell r="J4014" t="str">
            <v>Rupees Nil</v>
          </cell>
        </row>
        <row r="4015">
          <cell r="A4015" t="str">
            <v>/0</v>
          </cell>
          <cell r="B4015">
            <v>0</v>
          </cell>
          <cell r="J4015" t="str">
            <v>Rupees Nil</v>
          </cell>
        </row>
        <row r="4016">
          <cell r="A4016" t="str">
            <v>/0</v>
          </cell>
          <cell r="B4016">
            <v>0</v>
          </cell>
          <cell r="J4016" t="str">
            <v>Rupees Nil</v>
          </cell>
        </row>
        <row r="4017">
          <cell r="A4017" t="str">
            <v>/0</v>
          </cell>
          <cell r="B4017">
            <v>0</v>
          </cell>
          <cell r="J4017" t="str">
            <v>Rupees Nil</v>
          </cell>
        </row>
        <row r="4018">
          <cell r="A4018" t="str">
            <v>/0</v>
          </cell>
          <cell r="B4018">
            <v>0</v>
          </cell>
          <cell r="J4018" t="str">
            <v>Rupees Nil</v>
          </cell>
        </row>
        <row r="4019">
          <cell r="A4019" t="str">
            <v>/0</v>
          </cell>
          <cell r="B4019">
            <v>0</v>
          </cell>
          <cell r="J4019" t="str">
            <v>Rupees Nil</v>
          </cell>
        </row>
        <row r="4020">
          <cell r="A4020" t="str">
            <v>/0</v>
          </cell>
          <cell r="B4020">
            <v>0</v>
          </cell>
          <cell r="J4020" t="str">
            <v>Rupees Nil</v>
          </cell>
        </row>
        <row r="4021">
          <cell r="A4021" t="str">
            <v>/0</v>
          </cell>
          <cell r="B4021">
            <v>0</v>
          </cell>
          <cell r="J4021" t="str">
            <v>Rupees Nil</v>
          </cell>
        </row>
        <row r="4022">
          <cell r="A4022" t="str">
            <v>/0</v>
          </cell>
          <cell r="B4022">
            <v>0</v>
          </cell>
          <cell r="J4022" t="str">
            <v>Rupees Nil</v>
          </cell>
        </row>
        <row r="4023">
          <cell r="A4023" t="str">
            <v>/0</v>
          </cell>
          <cell r="B4023">
            <v>0</v>
          </cell>
          <cell r="J4023" t="str">
            <v>Rupees Nil</v>
          </cell>
        </row>
        <row r="4024">
          <cell r="A4024" t="str">
            <v>/0</v>
          </cell>
          <cell r="B4024">
            <v>0</v>
          </cell>
          <cell r="J4024" t="str">
            <v>Rupees Nil</v>
          </cell>
        </row>
        <row r="4025">
          <cell r="A4025" t="str">
            <v>/0</v>
          </cell>
          <cell r="B4025">
            <v>0</v>
          </cell>
          <cell r="J4025" t="str">
            <v>Rupees Nil</v>
          </cell>
        </row>
        <row r="4026">
          <cell r="A4026" t="str">
            <v>/0</v>
          </cell>
          <cell r="B4026">
            <v>0</v>
          </cell>
          <cell r="J4026" t="str">
            <v>Rupees Nil</v>
          </cell>
        </row>
        <row r="4027">
          <cell r="A4027" t="str">
            <v>/0</v>
          </cell>
          <cell r="B4027">
            <v>0</v>
          </cell>
          <cell r="J4027" t="str">
            <v>Rupees Nil</v>
          </cell>
        </row>
        <row r="4028">
          <cell r="A4028" t="str">
            <v>/0</v>
          </cell>
          <cell r="B4028">
            <v>0</v>
          </cell>
          <cell r="J4028" t="str">
            <v>Rupees Nil</v>
          </cell>
        </row>
        <row r="4029">
          <cell r="A4029" t="str">
            <v>/0</v>
          </cell>
          <cell r="B4029">
            <v>0</v>
          </cell>
          <cell r="J4029" t="str">
            <v>Rupees Nil</v>
          </cell>
        </row>
        <row r="4030">
          <cell r="A4030" t="str">
            <v>/0</v>
          </cell>
          <cell r="B4030">
            <v>0</v>
          </cell>
          <cell r="J4030" t="str">
            <v>Rupees Nil</v>
          </cell>
        </row>
        <row r="4031">
          <cell r="A4031" t="str">
            <v>/0</v>
          </cell>
          <cell r="B4031">
            <v>0</v>
          </cell>
          <cell r="J4031" t="str">
            <v>Rupees Nil</v>
          </cell>
        </row>
        <row r="4032">
          <cell r="A4032" t="str">
            <v>/0</v>
          </cell>
          <cell r="B4032">
            <v>0</v>
          </cell>
          <cell r="J4032" t="str">
            <v>Rupees Nil</v>
          </cell>
        </row>
        <row r="4033">
          <cell r="A4033" t="str">
            <v>/0</v>
          </cell>
          <cell r="B4033">
            <v>0</v>
          </cell>
          <cell r="J4033" t="str">
            <v>Rupees Nil</v>
          </cell>
        </row>
        <row r="4034">
          <cell r="A4034" t="str">
            <v>/0</v>
          </cell>
          <cell r="B4034">
            <v>0</v>
          </cell>
          <cell r="J4034" t="str">
            <v>Rupees Nil</v>
          </cell>
        </row>
        <row r="4035">
          <cell r="A4035" t="str">
            <v>/0</v>
          </cell>
          <cell r="B4035">
            <v>0</v>
          </cell>
          <cell r="J4035" t="str">
            <v>Rupees Nil</v>
          </cell>
        </row>
        <row r="4036">
          <cell r="A4036" t="str">
            <v>/0</v>
          </cell>
          <cell r="B4036">
            <v>0</v>
          </cell>
          <cell r="J4036" t="str">
            <v>Rupees Nil</v>
          </cell>
        </row>
        <row r="4037">
          <cell r="A4037" t="str">
            <v>/0</v>
          </cell>
          <cell r="B4037">
            <v>0</v>
          </cell>
          <cell r="J4037" t="str">
            <v>Rupees Nil</v>
          </cell>
        </row>
        <row r="4038">
          <cell r="A4038" t="str">
            <v>/0</v>
          </cell>
          <cell r="B4038">
            <v>0</v>
          </cell>
          <cell r="J4038" t="str">
            <v>Rupees Nil</v>
          </cell>
        </row>
        <row r="4039">
          <cell r="A4039" t="str">
            <v>/0</v>
          </cell>
          <cell r="B4039">
            <v>0</v>
          </cell>
          <cell r="J4039" t="str">
            <v>Rupees Nil</v>
          </cell>
        </row>
        <row r="4040">
          <cell r="A4040" t="str">
            <v>/0</v>
          </cell>
          <cell r="B4040">
            <v>0</v>
          </cell>
          <cell r="J4040" t="str">
            <v>Rupees Nil</v>
          </cell>
        </row>
        <row r="4041">
          <cell r="A4041" t="str">
            <v>/0</v>
          </cell>
          <cell r="B4041">
            <v>0</v>
          </cell>
          <cell r="J4041" t="str">
            <v>Rupees Nil</v>
          </cell>
        </row>
        <row r="4042">
          <cell r="A4042" t="str">
            <v>/0</v>
          </cell>
          <cell r="B4042">
            <v>0</v>
          </cell>
          <cell r="J4042" t="str">
            <v>Rupees Nil</v>
          </cell>
        </row>
        <row r="4043">
          <cell r="A4043" t="str">
            <v>/0</v>
          </cell>
          <cell r="B4043">
            <v>0</v>
          </cell>
          <cell r="J4043" t="str">
            <v>Rupees Nil</v>
          </cell>
        </row>
        <row r="4044">
          <cell r="A4044" t="str">
            <v>/0</v>
          </cell>
          <cell r="B4044">
            <v>0</v>
          </cell>
          <cell r="J4044" t="str">
            <v>Rupees Nil</v>
          </cell>
        </row>
        <row r="4045">
          <cell r="A4045" t="str">
            <v>/0</v>
          </cell>
          <cell r="B4045">
            <v>0</v>
          </cell>
          <cell r="J4045" t="str">
            <v>Rupees Nil</v>
          </cell>
        </row>
        <row r="4046">
          <cell r="A4046" t="str">
            <v>/0</v>
          </cell>
          <cell r="B4046">
            <v>0</v>
          </cell>
          <cell r="J4046" t="str">
            <v>Rupees Nil</v>
          </cell>
        </row>
        <row r="4047">
          <cell r="A4047" t="str">
            <v>/0</v>
          </cell>
          <cell r="B4047">
            <v>0</v>
          </cell>
          <cell r="J4047" t="str">
            <v>Rupees Nil</v>
          </cell>
        </row>
        <row r="4048">
          <cell r="A4048" t="str">
            <v>/0</v>
          </cell>
          <cell r="B4048">
            <v>0</v>
          </cell>
          <cell r="J4048" t="str">
            <v>Rupees Nil</v>
          </cell>
        </row>
        <row r="4049">
          <cell r="A4049" t="str">
            <v>/0</v>
          </cell>
          <cell r="B4049">
            <v>0</v>
          </cell>
          <cell r="J4049" t="str">
            <v>Rupees Nil</v>
          </cell>
        </row>
        <row r="4050">
          <cell r="A4050" t="str">
            <v>/0</v>
          </cell>
          <cell r="B4050">
            <v>0</v>
          </cell>
          <cell r="J4050" t="str">
            <v>Rupees Nil</v>
          </cell>
        </row>
        <row r="4051">
          <cell r="A4051" t="str">
            <v>/0</v>
          </cell>
          <cell r="B4051">
            <v>0</v>
          </cell>
          <cell r="J4051" t="str">
            <v>Rupees Nil</v>
          </cell>
        </row>
        <row r="4052">
          <cell r="A4052" t="str">
            <v>/0</v>
          </cell>
          <cell r="B4052">
            <v>0</v>
          </cell>
          <cell r="J4052" t="str">
            <v>Rupees Nil</v>
          </cell>
        </row>
        <row r="4053">
          <cell r="A4053" t="str">
            <v>/0</v>
          </cell>
          <cell r="B4053">
            <v>0</v>
          </cell>
          <cell r="J4053" t="str">
            <v>Rupees Nil</v>
          </cell>
        </row>
        <row r="4054">
          <cell r="A4054" t="str">
            <v>/0</v>
          </cell>
          <cell r="B4054">
            <v>0</v>
          </cell>
          <cell r="J4054" t="str">
            <v>Rupees Nil</v>
          </cell>
        </row>
        <row r="4055">
          <cell r="A4055" t="str">
            <v>/0</v>
          </cell>
          <cell r="B4055">
            <v>0</v>
          </cell>
          <cell r="J4055" t="str">
            <v>Rupees Nil</v>
          </cell>
        </row>
        <row r="4056">
          <cell r="A4056" t="str">
            <v>/0</v>
          </cell>
          <cell r="B4056">
            <v>0</v>
          </cell>
          <cell r="J4056" t="str">
            <v>Rupees Nil</v>
          </cell>
        </row>
        <row r="4057">
          <cell r="A4057" t="str">
            <v>/0</v>
          </cell>
          <cell r="B4057">
            <v>0</v>
          </cell>
          <cell r="J4057" t="str">
            <v>Rupees Nil</v>
          </cell>
        </row>
        <row r="4058">
          <cell r="A4058" t="str">
            <v>/0</v>
          </cell>
          <cell r="B4058">
            <v>0</v>
          </cell>
          <cell r="J4058" t="str">
            <v>Rupees Nil</v>
          </cell>
        </row>
        <row r="4059">
          <cell r="A4059" t="str">
            <v>/0</v>
          </cell>
          <cell r="B4059">
            <v>0</v>
          </cell>
          <cell r="J4059" t="str">
            <v>Rupees Nil</v>
          </cell>
        </row>
        <row r="4060">
          <cell r="A4060" t="str">
            <v>/0</v>
          </cell>
          <cell r="B4060">
            <v>0</v>
          </cell>
          <cell r="J4060" t="str">
            <v>Rupees Nil</v>
          </cell>
        </row>
        <row r="4061">
          <cell r="A4061" t="str">
            <v>/0</v>
          </cell>
          <cell r="B4061">
            <v>0</v>
          </cell>
          <cell r="J4061" t="str">
            <v>Rupees Nil</v>
          </cell>
        </row>
        <row r="4062">
          <cell r="A4062" t="str">
            <v>/0</v>
          </cell>
          <cell r="B4062">
            <v>0</v>
          </cell>
          <cell r="J4062" t="str">
            <v>Rupees Nil</v>
          </cell>
        </row>
        <row r="4063">
          <cell r="A4063" t="str">
            <v>/0</v>
          </cell>
          <cell r="B4063">
            <v>0</v>
          </cell>
          <cell r="J4063" t="str">
            <v>Rupees Nil</v>
          </cell>
        </row>
        <row r="4064">
          <cell r="A4064" t="str">
            <v>/0</v>
          </cell>
          <cell r="B4064">
            <v>0</v>
          </cell>
          <cell r="J4064" t="str">
            <v>Rupees Nil</v>
          </cell>
        </row>
        <row r="4065">
          <cell r="A4065" t="str">
            <v>/0</v>
          </cell>
          <cell r="B4065">
            <v>0</v>
          </cell>
          <cell r="J4065" t="str">
            <v>Rupees Nil</v>
          </cell>
        </row>
        <row r="4066">
          <cell r="A4066" t="str">
            <v>/0</v>
          </cell>
          <cell r="B4066">
            <v>0</v>
          </cell>
          <cell r="J4066" t="str">
            <v>Rupees Nil</v>
          </cell>
        </row>
        <row r="4067">
          <cell r="A4067" t="str">
            <v>/0</v>
          </cell>
          <cell r="B4067">
            <v>0</v>
          </cell>
          <cell r="J4067" t="str">
            <v>Rupees Nil</v>
          </cell>
        </row>
        <row r="4068">
          <cell r="A4068" t="str">
            <v>/0</v>
          </cell>
          <cell r="B4068">
            <v>0</v>
          </cell>
          <cell r="J4068" t="str">
            <v>Rupees Nil</v>
          </cell>
        </row>
        <row r="4069">
          <cell r="A4069" t="str">
            <v>/0</v>
          </cell>
          <cell r="B4069">
            <v>0</v>
          </cell>
          <cell r="J4069" t="str">
            <v>Rupees Nil</v>
          </cell>
        </row>
        <row r="4070">
          <cell r="A4070" t="str">
            <v>/0</v>
          </cell>
          <cell r="B4070">
            <v>0</v>
          </cell>
          <cell r="J4070" t="str">
            <v>Rupees Nil</v>
          </cell>
        </row>
        <row r="4071">
          <cell r="A4071" t="str">
            <v>/0</v>
          </cell>
          <cell r="B4071">
            <v>0</v>
          </cell>
          <cell r="J4071" t="str">
            <v>Rupees Nil</v>
          </cell>
        </row>
        <row r="4072">
          <cell r="A4072" t="str">
            <v>/0</v>
          </cell>
          <cell r="B4072">
            <v>0</v>
          </cell>
          <cell r="J4072" t="str">
            <v>Rupees Nil</v>
          </cell>
        </row>
        <row r="4073">
          <cell r="A4073" t="str">
            <v>/0</v>
          </cell>
          <cell r="B4073">
            <v>0</v>
          </cell>
          <cell r="J4073" t="str">
            <v>Rupees Nil</v>
          </cell>
        </row>
        <row r="4074">
          <cell r="A4074" t="str">
            <v>/0</v>
          </cell>
          <cell r="B4074">
            <v>0</v>
          </cell>
          <cell r="J4074" t="str">
            <v>Rupees Nil</v>
          </cell>
        </row>
        <row r="4075">
          <cell r="A4075" t="str">
            <v>/0</v>
          </cell>
          <cell r="B4075">
            <v>0</v>
          </cell>
          <cell r="J4075" t="str">
            <v>Rupees Nil</v>
          </cell>
        </row>
        <row r="4076">
          <cell r="A4076" t="str">
            <v>/0</v>
          </cell>
          <cell r="B4076">
            <v>0</v>
          </cell>
          <cell r="J4076" t="str">
            <v>Rupees Nil</v>
          </cell>
        </row>
        <row r="4077">
          <cell r="A4077" t="str">
            <v>/0</v>
          </cell>
          <cell r="B4077">
            <v>0</v>
          </cell>
          <cell r="J4077" t="str">
            <v>Rupees Nil</v>
          </cell>
        </row>
        <row r="4078">
          <cell r="A4078" t="str">
            <v>/0</v>
          </cell>
          <cell r="B4078">
            <v>0</v>
          </cell>
          <cell r="J4078" t="str">
            <v>Rupees Nil</v>
          </cell>
        </row>
        <row r="4079">
          <cell r="A4079" t="str">
            <v>/0</v>
          </cell>
          <cell r="B4079">
            <v>0</v>
          </cell>
          <cell r="J4079" t="str">
            <v>Rupees Nil</v>
          </cell>
        </row>
        <row r="4080">
          <cell r="A4080" t="str">
            <v>/0</v>
          </cell>
          <cell r="B4080">
            <v>0</v>
          </cell>
          <cell r="J4080" t="str">
            <v>Rupees Nil</v>
          </cell>
        </row>
        <row r="4081">
          <cell r="A4081" t="str">
            <v>/0</v>
          </cell>
          <cell r="B4081">
            <v>0</v>
          </cell>
          <cell r="J4081" t="str">
            <v>Rupees Nil</v>
          </cell>
        </row>
        <row r="4082">
          <cell r="A4082" t="str">
            <v>/0</v>
          </cell>
          <cell r="B4082">
            <v>0</v>
          </cell>
          <cell r="J4082" t="str">
            <v>Rupees Nil</v>
          </cell>
        </row>
        <row r="4083">
          <cell r="A4083" t="str">
            <v>/0</v>
          </cell>
          <cell r="B4083">
            <v>0</v>
          </cell>
          <cell r="J4083" t="str">
            <v>Rupees Nil</v>
          </cell>
        </row>
        <row r="4084">
          <cell r="A4084" t="str">
            <v>/0</v>
          </cell>
          <cell r="B4084">
            <v>0</v>
          </cell>
          <cell r="J4084" t="str">
            <v>Rupees Nil</v>
          </cell>
        </row>
        <row r="4085">
          <cell r="A4085" t="str">
            <v>/0</v>
          </cell>
          <cell r="B4085">
            <v>0</v>
          </cell>
          <cell r="J4085" t="str">
            <v>Rupees Nil</v>
          </cell>
        </row>
        <row r="4086">
          <cell r="A4086" t="str">
            <v>/0</v>
          </cell>
          <cell r="B4086">
            <v>0</v>
          </cell>
          <cell r="J4086" t="str">
            <v>Rupees Nil</v>
          </cell>
        </row>
        <row r="4087">
          <cell r="A4087" t="str">
            <v>/0</v>
          </cell>
          <cell r="B4087">
            <v>0</v>
          </cell>
          <cell r="J4087" t="str">
            <v>Rupees Nil</v>
          </cell>
        </row>
        <row r="4088">
          <cell r="A4088" t="str">
            <v>/0</v>
          </cell>
          <cell r="B4088">
            <v>0</v>
          </cell>
          <cell r="J4088" t="str">
            <v>Rupees Nil</v>
          </cell>
        </row>
        <row r="4089">
          <cell r="A4089" t="str">
            <v>/0</v>
          </cell>
          <cell r="B4089">
            <v>0</v>
          </cell>
          <cell r="J4089" t="str">
            <v>Rupees Nil</v>
          </cell>
        </row>
        <row r="4090">
          <cell r="A4090" t="str">
            <v>/0</v>
          </cell>
          <cell r="B4090">
            <v>0</v>
          </cell>
          <cell r="J4090" t="str">
            <v>Rupees Nil</v>
          </cell>
        </row>
        <row r="4091">
          <cell r="A4091" t="str">
            <v>/0</v>
          </cell>
          <cell r="B4091">
            <v>0</v>
          </cell>
          <cell r="J4091" t="str">
            <v>Rupees Nil</v>
          </cell>
        </row>
        <row r="4092">
          <cell r="A4092" t="str">
            <v>/0</v>
          </cell>
          <cell r="B4092">
            <v>0</v>
          </cell>
          <cell r="J4092" t="str">
            <v>Rupees Nil</v>
          </cell>
        </row>
        <row r="4093">
          <cell r="A4093" t="str">
            <v>/0</v>
          </cell>
          <cell r="B4093">
            <v>0</v>
          </cell>
          <cell r="J4093" t="str">
            <v>Rupees Nil</v>
          </cell>
        </row>
        <row r="4094">
          <cell r="A4094" t="str">
            <v>/0</v>
          </cell>
          <cell r="B4094">
            <v>0</v>
          </cell>
          <cell r="J4094" t="str">
            <v>Rupees Nil</v>
          </cell>
        </row>
        <row r="4095">
          <cell r="A4095" t="str">
            <v>/0</v>
          </cell>
          <cell r="B4095">
            <v>0</v>
          </cell>
          <cell r="J4095" t="str">
            <v>Rupees Nil</v>
          </cell>
        </row>
        <row r="4096">
          <cell r="A4096" t="str">
            <v>/0</v>
          </cell>
          <cell r="B4096">
            <v>0</v>
          </cell>
          <cell r="J4096" t="str">
            <v>Rupees Nil</v>
          </cell>
        </row>
        <row r="4097">
          <cell r="A4097" t="str">
            <v>/0</v>
          </cell>
          <cell r="B4097">
            <v>0</v>
          </cell>
          <cell r="J4097" t="str">
            <v>Rupees Nil</v>
          </cell>
        </row>
        <row r="4098">
          <cell r="A4098" t="str">
            <v>/0</v>
          </cell>
          <cell r="B4098">
            <v>0</v>
          </cell>
          <cell r="J4098" t="str">
            <v>Rupees Nil</v>
          </cell>
        </row>
        <row r="4099">
          <cell r="A4099" t="str">
            <v>/0</v>
          </cell>
          <cell r="B4099">
            <v>0</v>
          </cell>
          <cell r="J4099" t="str">
            <v>Rupees Nil</v>
          </cell>
        </row>
        <row r="4100">
          <cell r="A4100" t="str">
            <v>/0</v>
          </cell>
          <cell r="B4100">
            <v>0</v>
          </cell>
          <cell r="J4100" t="str">
            <v>Rupees Nil</v>
          </cell>
        </row>
        <row r="4101">
          <cell r="A4101" t="str">
            <v>/0</v>
          </cell>
          <cell r="B4101">
            <v>0</v>
          </cell>
          <cell r="J4101" t="str">
            <v>Rupees Nil</v>
          </cell>
        </row>
        <row r="4102">
          <cell r="A4102" t="str">
            <v>/0</v>
          </cell>
          <cell r="B4102">
            <v>0</v>
          </cell>
          <cell r="J4102" t="str">
            <v>Rupees Nil</v>
          </cell>
        </row>
        <row r="4103">
          <cell r="A4103" t="str">
            <v>/0</v>
          </cell>
          <cell r="B4103">
            <v>0</v>
          </cell>
          <cell r="J4103" t="str">
            <v>Rupees Nil</v>
          </cell>
        </row>
        <row r="4104">
          <cell r="A4104" t="str">
            <v>/0</v>
          </cell>
          <cell r="B4104">
            <v>0</v>
          </cell>
          <cell r="J4104" t="str">
            <v>Rupees Nil</v>
          </cell>
        </row>
        <row r="4105">
          <cell r="A4105" t="str">
            <v>/0</v>
          </cell>
          <cell r="B4105">
            <v>0</v>
          </cell>
          <cell r="J4105" t="str">
            <v>Rupees Nil</v>
          </cell>
        </row>
        <row r="4106">
          <cell r="A4106" t="str">
            <v>/0</v>
          </cell>
          <cell r="B4106">
            <v>0</v>
          </cell>
          <cell r="J4106" t="str">
            <v>Rupees Nil</v>
          </cell>
        </row>
        <row r="4107">
          <cell r="A4107" t="str">
            <v>/0</v>
          </cell>
          <cell r="B4107">
            <v>0</v>
          </cell>
          <cell r="J4107" t="str">
            <v>Rupees Nil</v>
          </cell>
        </row>
        <row r="4108">
          <cell r="A4108" t="str">
            <v>/0</v>
          </cell>
          <cell r="B4108">
            <v>0</v>
          </cell>
          <cell r="J4108" t="str">
            <v>Rupees Nil</v>
          </cell>
        </row>
        <row r="4109">
          <cell r="A4109" t="str">
            <v>/0</v>
          </cell>
          <cell r="B4109">
            <v>0</v>
          </cell>
          <cell r="J4109" t="str">
            <v>Rupees Nil</v>
          </cell>
        </row>
        <row r="4110">
          <cell r="A4110" t="str">
            <v>/0</v>
          </cell>
          <cell r="B4110">
            <v>0</v>
          </cell>
          <cell r="J4110" t="str">
            <v>Rupees Nil</v>
          </cell>
        </row>
        <row r="4111">
          <cell r="A4111" t="str">
            <v>/0</v>
          </cell>
          <cell r="B4111">
            <v>0</v>
          </cell>
          <cell r="J4111" t="str">
            <v>Rupees Nil</v>
          </cell>
        </row>
        <row r="4112">
          <cell r="A4112" t="str">
            <v>/0</v>
          </cell>
          <cell r="B4112">
            <v>0</v>
          </cell>
          <cell r="J4112" t="str">
            <v>Rupees Nil</v>
          </cell>
        </row>
        <row r="4113">
          <cell r="A4113" t="str">
            <v>/0</v>
          </cell>
          <cell r="B4113">
            <v>0</v>
          </cell>
          <cell r="J4113" t="str">
            <v>Rupees Nil</v>
          </cell>
        </row>
        <row r="4114">
          <cell r="A4114" t="str">
            <v>/0</v>
          </cell>
          <cell r="B4114">
            <v>0</v>
          </cell>
          <cell r="J4114" t="str">
            <v>Rupees Nil</v>
          </cell>
        </row>
        <row r="4115">
          <cell r="A4115" t="str">
            <v>/0</v>
          </cell>
          <cell r="B4115">
            <v>0</v>
          </cell>
          <cell r="J4115" t="str">
            <v>Rupees Nil</v>
          </cell>
        </row>
        <row r="4116">
          <cell r="A4116" t="str">
            <v>/0</v>
          </cell>
          <cell r="B4116">
            <v>0</v>
          </cell>
          <cell r="J4116" t="str">
            <v>Rupees Nil</v>
          </cell>
        </row>
        <row r="4117">
          <cell r="A4117" t="str">
            <v>/0</v>
          </cell>
          <cell r="B4117">
            <v>0</v>
          </cell>
          <cell r="J4117" t="str">
            <v>Rupees Nil</v>
          </cell>
        </row>
        <row r="4118">
          <cell r="A4118" t="str">
            <v>/0</v>
          </cell>
          <cell r="B4118">
            <v>0</v>
          </cell>
          <cell r="J4118" t="str">
            <v>Rupees Nil</v>
          </cell>
        </row>
        <row r="4119">
          <cell r="A4119" t="str">
            <v>/0</v>
          </cell>
          <cell r="B4119">
            <v>0</v>
          </cell>
          <cell r="J4119" t="str">
            <v>Rupees Nil</v>
          </cell>
        </row>
        <row r="4120">
          <cell r="A4120" t="str">
            <v>/0</v>
          </cell>
          <cell r="B4120">
            <v>0</v>
          </cell>
          <cell r="J4120" t="str">
            <v>Rupees Nil</v>
          </cell>
        </row>
        <row r="4121">
          <cell r="A4121" t="str">
            <v>/0</v>
          </cell>
          <cell r="B4121">
            <v>0</v>
          </cell>
          <cell r="J4121" t="str">
            <v>Rupees Nil</v>
          </cell>
        </row>
        <row r="4122">
          <cell r="A4122" t="str">
            <v>/0</v>
          </cell>
          <cell r="B4122">
            <v>0</v>
          </cell>
          <cell r="J4122" t="str">
            <v>Rupees Nil</v>
          </cell>
        </row>
        <row r="4123">
          <cell r="A4123" t="str">
            <v>/0</v>
          </cell>
          <cell r="B4123">
            <v>0</v>
          </cell>
          <cell r="J4123" t="str">
            <v>Rupees Nil</v>
          </cell>
        </row>
        <row r="4124">
          <cell r="A4124" t="str">
            <v>/0</v>
          </cell>
          <cell r="B4124">
            <v>0</v>
          </cell>
          <cell r="J4124" t="str">
            <v>Rupees Nil</v>
          </cell>
        </row>
        <row r="4125">
          <cell r="A4125" t="str">
            <v>/0</v>
          </cell>
          <cell r="B4125">
            <v>0</v>
          </cell>
          <cell r="J4125" t="str">
            <v>Rupees Nil</v>
          </cell>
        </row>
        <row r="4126">
          <cell r="A4126" t="str">
            <v>/0</v>
          </cell>
          <cell r="B4126">
            <v>0</v>
          </cell>
          <cell r="J4126" t="str">
            <v>Rupees Nil</v>
          </cell>
        </row>
        <row r="4127">
          <cell r="A4127" t="str">
            <v>/0</v>
          </cell>
          <cell r="B4127">
            <v>0</v>
          </cell>
          <cell r="J4127" t="str">
            <v>Rupees Nil</v>
          </cell>
        </row>
        <row r="4128">
          <cell r="A4128" t="str">
            <v>/0</v>
          </cell>
          <cell r="B4128">
            <v>0</v>
          </cell>
          <cell r="J4128" t="str">
            <v>Rupees Nil</v>
          </cell>
        </row>
        <row r="4129">
          <cell r="A4129" t="str">
            <v>/0</v>
          </cell>
          <cell r="B4129">
            <v>0</v>
          </cell>
          <cell r="J4129" t="str">
            <v>Rupees Nil</v>
          </cell>
        </row>
        <row r="4130">
          <cell r="A4130" t="str">
            <v>/0</v>
          </cell>
          <cell r="B4130">
            <v>0</v>
          </cell>
          <cell r="J4130" t="str">
            <v>Rupees Nil</v>
          </cell>
        </row>
        <row r="4131">
          <cell r="A4131" t="str">
            <v>/0</v>
          </cell>
          <cell r="B4131">
            <v>0</v>
          </cell>
          <cell r="J4131" t="str">
            <v>Rupees Nil</v>
          </cell>
        </row>
        <row r="4132">
          <cell r="A4132" t="str">
            <v>/0</v>
          </cell>
          <cell r="B4132">
            <v>0</v>
          </cell>
          <cell r="J4132" t="str">
            <v>Rupees Nil</v>
          </cell>
        </row>
        <row r="4133">
          <cell r="A4133" t="str">
            <v>/0</v>
          </cell>
          <cell r="B4133">
            <v>0</v>
          </cell>
          <cell r="J4133" t="str">
            <v>Rupees Nil</v>
          </cell>
        </row>
        <row r="4134">
          <cell r="A4134" t="str">
            <v>/0</v>
          </cell>
          <cell r="B4134">
            <v>0</v>
          </cell>
          <cell r="J4134" t="str">
            <v>Rupees Nil</v>
          </cell>
        </row>
        <row r="4135">
          <cell r="A4135" t="str">
            <v>/0</v>
          </cell>
          <cell r="B4135">
            <v>0</v>
          </cell>
          <cell r="J4135" t="str">
            <v>Rupees Nil</v>
          </cell>
        </row>
        <row r="4136">
          <cell r="A4136" t="str">
            <v>/0</v>
          </cell>
          <cell r="B4136">
            <v>0</v>
          </cell>
          <cell r="J4136" t="str">
            <v>Rupees Nil</v>
          </cell>
        </row>
        <row r="4137">
          <cell r="A4137" t="str">
            <v>/0</v>
          </cell>
          <cell r="B4137">
            <v>0</v>
          </cell>
          <cell r="J4137" t="str">
            <v>Rupees Nil</v>
          </cell>
        </row>
        <row r="4138">
          <cell r="A4138" t="str">
            <v>/0</v>
          </cell>
          <cell r="B4138">
            <v>0</v>
          </cell>
          <cell r="J4138" t="str">
            <v>Rupees Nil</v>
          </cell>
        </row>
        <row r="4139">
          <cell r="A4139" t="str">
            <v>/0</v>
          </cell>
          <cell r="B4139">
            <v>0</v>
          </cell>
          <cell r="J4139" t="str">
            <v>Rupees Nil</v>
          </cell>
        </row>
        <row r="4140">
          <cell r="A4140" t="str">
            <v>/0</v>
          </cell>
          <cell r="B4140">
            <v>0</v>
          </cell>
          <cell r="J4140" t="str">
            <v>Rupees Nil</v>
          </cell>
        </row>
        <row r="4141">
          <cell r="A4141" t="str">
            <v>/0</v>
          </cell>
          <cell r="B4141">
            <v>0</v>
          </cell>
          <cell r="J4141" t="str">
            <v>Rupees Nil</v>
          </cell>
        </row>
        <row r="4142">
          <cell r="A4142" t="str">
            <v>/0</v>
          </cell>
          <cell r="B4142">
            <v>0</v>
          </cell>
          <cell r="J4142" t="str">
            <v>Rupees Nil</v>
          </cell>
        </row>
        <row r="4143">
          <cell r="A4143" t="str">
            <v>/0</v>
          </cell>
          <cell r="B4143">
            <v>0</v>
          </cell>
          <cell r="J4143" t="str">
            <v>Rupees Nil</v>
          </cell>
        </row>
        <row r="4144">
          <cell r="A4144" t="str">
            <v>/0</v>
          </cell>
          <cell r="B4144">
            <v>0</v>
          </cell>
          <cell r="J4144" t="str">
            <v>Rupees Nil</v>
          </cell>
        </row>
        <row r="4145">
          <cell r="A4145" t="str">
            <v>/0</v>
          </cell>
          <cell r="B4145">
            <v>0</v>
          </cell>
          <cell r="J4145" t="str">
            <v>Rupees Nil</v>
          </cell>
        </row>
        <row r="4146">
          <cell r="A4146" t="str">
            <v>/0</v>
          </cell>
          <cell r="B4146">
            <v>0</v>
          </cell>
          <cell r="J4146" t="str">
            <v>Rupees Nil</v>
          </cell>
        </row>
        <row r="4147">
          <cell r="A4147" t="str">
            <v>/0</v>
          </cell>
          <cell r="B4147">
            <v>0</v>
          </cell>
          <cell r="J4147" t="str">
            <v>Rupees Nil</v>
          </cell>
        </row>
        <row r="4148">
          <cell r="A4148" t="str">
            <v>/0</v>
          </cell>
          <cell r="B4148">
            <v>0</v>
          </cell>
          <cell r="J4148" t="str">
            <v>Rupees Nil</v>
          </cell>
        </row>
        <row r="4149">
          <cell r="A4149" t="str">
            <v>/0</v>
          </cell>
          <cell r="B4149">
            <v>0</v>
          </cell>
          <cell r="J4149" t="str">
            <v>Rupees Nil</v>
          </cell>
        </row>
        <row r="4150">
          <cell r="A4150" t="str">
            <v>/0</v>
          </cell>
          <cell r="B4150">
            <v>0</v>
          </cell>
          <cell r="J4150" t="str">
            <v>Rupees Nil</v>
          </cell>
        </row>
        <row r="4151">
          <cell r="A4151" t="str">
            <v>/0</v>
          </cell>
          <cell r="B4151">
            <v>0</v>
          </cell>
          <cell r="J4151" t="str">
            <v>Rupees Nil</v>
          </cell>
        </row>
        <row r="4152">
          <cell r="A4152" t="str">
            <v>/0</v>
          </cell>
          <cell r="B4152">
            <v>0</v>
          </cell>
          <cell r="J4152" t="str">
            <v>Rupees Nil</v>
          </cell>
        </row>
        <row r="4153">
          <cell r="A4153" t="str">
            <v>/0</v>
          </cell>
          <cell r="B4153">
            <v>0</v>
          </cell>
          <cell r="J4153" t="str">
            <v>Rupees Nil</v>
          </cell>
        </row>
        <row r="4154">
          <cell r="A4154" t="str">
            <v>/0</v>
          </cell>
          <cell r="B4154">
            <v>0</v>
          </cell>
          <cell r="J4154" t="str">
            <v>Rupees Nil</v>
          </cell>
        </row>
        <row r="4155">
          <cell r="A4155" t="str">
            <v>/0</v>
          </cell>
          <cell r="B4155">
            <v>0</v>
          </cell>
          <cell r="J4155" t="str">
            <v>Rupees Nil</v>
          </cell>
        </row>
        <row r="4156">
          <cell r="A4156" t="str">
            <v>/0</v>
          </cell>
          <cell r="B4156">
            <v>0</v>
          </cell>
          <cell r="J4156" t="str">
            <v>Rupees Nil</v>
          </cell>
        </row>
        <row r="4157">
          <cell r="A4157" t="str">
            <v>/0</v>
          </cell>
          <cell r="B4157">
            <v>0</v>
          </cell>
          <cell r="J4157" t="str">
            <v>Rupees Nil</v>
          </cell>
        </row>
        <row r="4158">
          <cell r="A4158" t="str">
            <v>/0</v>
          </cell>
          <cell r="B4158">
            <v>0</v>
          </cell>
          <cell r="J4158" t="str">
            <v>Rupees Nil</v>
          </cell>
        </row>
        <row r="4159">
          <cell r="A4159" t="str">
            <v>/0</v>
          </cell>
          <cell r="B4159">
            <v>0</v>
          </cell>
          <cell r="J4159" t="str">
            <v>Rupees Nil</v>
          </cell>
        </row>
        <row r="4160">
          <cell r="A4160" t="str">
            <v>/0</v>
          </cell>
          <cell r="B4160">
            <v>0</v>
          </cell>
          <cell r="J4160" t="str">
            <v>Rupees Nil</v>
          </cell>
        </row>
        <row r="4161">
          <cell r="A4161" t="str">
            <v>/0</v>
          </cell>
          <cell r="B4161">
            <v>0</v>
          </cell>
          <cell r="J4161" t="str">
            <v>Rupees Nil</v>
          </cell>
        </row>
        <row r="4162">
          <cell r="A4162" t="str">
            <v>/0</v>
          </cell>
          <cell r="B4162">
            <v>0</v>
          </cell>
          <cell r="J4162" t="str">
            <v>Rupees Nil</v>
          </cell>
        </row>
        <row r="4163">
          <cell r="A4163" t="str">
            <v>/0</v>
          </cell>
          <cell r="B4163">
            <v>0</v>
          </cell>
          <cell r="J4163" t="str">
            <v>Rupees Nil</v>
          </cell>
        </row>
        <row r="4164">
          <cell r="A4164" t="str">
            <v>/0</v>
          </cell>
          <cell r="B4164">
            <v>0</v>
          </cell>
          <cell r="J4164" t="str">
            <v>Rupees Nil</v>
          </cell>
        </row>
        <row r="4165">
          <cell r="A4165" t="str">
            <v>/0</v>
          </cell>
          <cell r="B4165">
            <v>0</v>
          </cell>
          <cell r="J4165" t="str">
            <v>Rupees Nil</v>
          </cell>
        </row>
        <row r="4166">
          <cell r="A4166" t="str">
            <v>/0</v>
          </cell>
          <cell r="B4166">
            <v>0</v>
          </cell>
          <cell r="J4166" t="str">
            <v>Rupees Nil</v>
          </cell>
        </row>
        <row r="4167">
          <cell r="A4167" t="str">
            <v>/0</v>
          </cell>
          <cell r="B4167">
            <v>0</v>
          </cell>
          <cell r="J4167" t="str">
            <v>Rupees Nil</v>
          </cell>
        </row>
        <row r="4168">
          <cell r="A4168" t="str">
            <v>/0</v>
          </cell>
          <cell r="B4168">
            <v>0</v>
          </cell>
          <cell r="J4168" t="str">
            <v>Rupees Nil</v>
          </cell>
        </row>
        <row r="4169">
          <cell r="A4169" t="str">
            <v>/0</v>
          </cell>
          <cell r="B4169">
            <v>0</v>
          </cell>
          <cell r="J4169" t="str">
            <v>Rupees Nil</v>
          </cell>
        </row>
        <row r="4170">
          <cell r="A4170" t="str">
            <v>/0</v>
          </cell>
          <cell r="B4170">
            <v>0</v>
          </cell>
          <cell r="J4170" t="str">
            <v>Rupees Nil</v>
          </cell>
        </row>
        <row r="4171">
          <cell r="A4171" t="str">
            <v>/0</v>
          </cell>
          <cell r="B4171">
            <v>0</v>
          </cell>
          <cell r="J4171" t="str">
            <v>Rupees Nil</v>
          </cell>
        </row>
        <row r="4172">
          <cell r="A4172" t="str">
            <v>/0</v>
          </cell>
          <cell r="B4172">
            <v>0</v>
          </cell>
          <cell r="J4172" t="str">
            <v>Rupees Nil</v>
          </cell>
        </row>
        <row r="4173">
          <cell r="A4173" t="str">
            <v>/0</v>
          </cell>
          <cell r="B4173">
            <v>0</v>
          </cell>
          <cell r="J4173" t="str">
            <v>Rupees Nil</v>
          </cell>
        </row>
        <row r="4174">
          <cell r="A4174" t="str">
            <v>/0</v>
          </cell>
          <cell r="B4174">
            <v>0</v>
          </cell>
          <cell r="J4174" t="str">
            <v>Rupees Nil</v>
          </cell>
        </row>
        <row r="4175">
          <cell r="A4175" t="str">
            <v>/0</v>
          </cell>
          <cell r="B4175">
            <v>0</v>
          </cell>
          <cell r="J4175" t="str">
            <v>Rupees Nil</v>
          </cell>
        </row>
        <row r="4176">
          <cell r="A4176" t="str">
            <v>/0</v>
          </cell>
          <cell r="B4176">
            <v>0</v>
          </cell>
          <cell r="J4176" t="str">
            <v>Rupees Nil</v>
          </cell>
        </row>
        <row r="4177">
          <cell r="A4177" t="str">
            <v>/0</v>
          </cell>
          <cell r="B4177">
            <v>0</v>
          </cell>
          <cell r="J4177" t="str">
            <v>Rupees Nil</v>
          </cell>
        </row>
        <row r="4178">
          <cell r="A4178" t="str">
            <v>/0</v>
          </cell>
          <cell r="B4178">
            <v>0</v>
          </cell>
          <cell r="J4178" t="str">
            <v>Rupees Nil</v>
          </cell>
        </row>
        <row r="4179">
          <cell r="A4179" t="str">
            <v>/0</v>
          </cell>
          <cell r="B4179">
            <v>0</v>
          </cell>
          <cell r="J4179" t="str">
            <v>Rupees Nil</v>
          </cell>
        </row>
        <row r="4180">
          <cell r="A4180" t="str">
            <v>/0</v>
          </cell>
          <cell r="B4180">
            <v>0</v>
          </cell>
          <cell r="J4180" t="str">
            <v>Rupees Nil</v>
          </cell>
        </row>
        <row r="4181">
          <cell r="A4181" t="str">
            <v>/0</v>
          </cell>
          <cell r="B4181">
            <v>0</v>
          </cell>
          <cell r="J4181" t="str">
            <v>Rupees Nil</v>
          </cell>
        </row>
        <row r="4182">
          <cell r="A4182" t="str">
            <v>/0</v>
          </cell>
          <cell r="B4182">
            <v>0</v>
          </cell>
          <cell r="J4182" t="str">
            <v>Rupees Nil</v>
          </cell>
        </row>
        <row r="4183">
          <cell r="A4183" t="str">
            <v>/0</v>
          </cell>
          <cell r="B4183">
            <v>0</v>
          </cell>
          <cell r="J4183" t="str">
            <v>Rupees Nil</v>
          </cell>
        </row>
        <row r="4184">
          <cell r="A4184" t="str">
            <v>/0</v>
          </cell>
          <cell r="B4184">
            <v>0</v>
          </cell>
          <cell r="J4184" t="str">
            <v>Rupees Nil</v>
          </cell>
        </row>
        <row r="4185">
          <cell r="A4185" t="str">
            <v>/0</v>
          </cell>
          <cell r="B4185">
            <v>0</v>
          </cell>
          <cell r="J4185" t="str">
            <v>Rupees Nil</v>
          </cell>
        </row>
        <row r="4186">
          <cell r="A4186" t="str">
            <v>/0</v>
          </cell>
          <cell r="B4186">
            <v>0</v>
          </cell>
          <cell r="J4186" t="str">
            <v>Rupees Nil</v>
          </cell>
        </row>
        <row r="4187">
          <cell r="A4187" t="str">
            <v>/0</v>
          </cell>
          <cell r="B4187">
            <v>0</v>
          </cell>
          <cell r="J4187" t="str">
            <v>Rupees Nil</v>
          </cell>
        </row>
        <row r="4188">
          <cell r="A4188" t="str">
            <v>/0</v>
          </cell>
          <cell r="B4188">
            <v>0</v>
          </cell>
          <cell r="J4188" t="str">
            <v>Rupees Nil</v>
          </cell>
        </row>
        <row r="4189">
          <cell r="A4189" t="str">
            <v>/0</v>
          </cell>
          <cell r="B4189">
            <v>0</v>
          </cell>
          <cell r="J4189" t="str">
            <v>Rupees Nil</v>
          </cell>
        </row>
        <row r="4190">
          <cell r="A4190" t="str">
            <v>/0</v>
          </cell>
          <cell r="B4190">
            <v>0</v>
          </cell>
          <cell r="J4190" t="str">
            <v>Rupees Nil</v>
          </cell>
        </row>
        <row r="4191">
          <cell r="A4191" t="str">
            <v>/0</v>
          </cell>
          <cell r="B4191">
            <v>0</v>
          </cell>
          <cell r="J4191" t="str">
            <v>Rupees Nil</v>
          </cell>
        </row>
        <row r="4192">
          <cell r="A4192" t="str">
            <v>/0</v>
          </cell>
          <cell r="B4192">
            <v>0</v>
          </cell>
          <cell r="J4192" t="str">
            <v>Rupees Nil</v>
          </cell>
        </row>
        <row r="4193">
          <cell r="A4193" t="str">
            <v>/0</v>
          </cell>
          <cell r="B4193">
            <v>0</v>
          </cell>
          <cell r="J4193" t="str">
            <v>Rupees Nil</v>
          </cell>
        </row>
        <row r="4194">
          <cell r="A4194" t="str">
            <v>/0</v>
          </cell>
          <cell r="B4194">
            <v>0</v>
          </cell>
          <cell r="J4194" t="str">
            <v>Rupees Nil</v>
          </cell>
        </row>
        <row r="4195">
          <cell r="A4195" t="str">
            <v>/0</v>
          </cell>
          <cell r="B4195">
            <v>0</v>
          </cell>
          <cell r="J4195" t="str">
            <v>Rupees Nil</v>
          </cell>
        </row>
        <row r="4196">
          <cell r="A4196" t="str">
            <v>/0</v>
          </cell>
          <cell r="B4196">
            <v>0</v>
          </cell>
          <cell r="J4196" t="str">
            <v>Rupees Nil</v>
          </cell>
        </row>
        <row r="4197">
          <cell r="A4197" t="str">
            <v>/0</v>
          </cell>
          <cell r="B4197">
            <v>0</v>
          </cell>
          <cell r="J4197" t="str">
            <v>Rupees Nil</v>
          </cell>
        </row>
        <row r="4198">
          <cell r="A4198" t="str">
            <v>/0</v>
          </cell>
          <cell r="B4198">
            <v>0</v>
          </cell>
          <cell r="J4198" t="str">
            <v>Rupees Nil</v>
          </cell>
        </row>
        <row r="4199">
          <cell r="A4199" t="str">
            <v>/0</v>
          </cell>
          <cell r="B4199">
            <v>0</v>
          </cell>
          <cell r="J4199" t="str">
            <v>Rupees Nil</v>
          </cell>
        </row>
        <row r="4200">
          <cell r="A4200" t="str">
            <v>/0</v>
          </cell>
          <cell r="B4200">
            <v>0</v>
          </cell>
          <cell r="J4200" t="str">
            <v>Rupees Nil</v>
          </cell>
        </row>
        <row r="4201">
          <cell r="A4201" t="str">
            <v>/0</v>
          </cell>
          <cell r="B4201">
            <v>0</v>
          </cell>
          <cell r="J4201" t="str">
            <v>Rupees Nil</v>
          </cell>
        </row>
        <row r="4202">
          <cell r="A4202" t="str">
            <v>/0</v>
          </cell>
          <cell r="B4202">
            <v>0</v>
          </cell>
          <cell r="J4202" t="str">
            <v>Rupees Nil</v>
          </cell>
        </row>
        <row r="4203">
          <cell r="A4203" t="str">
            <v>/0</v>
          </cell>
          <cell r="B4203">
            <v>0</v>
          </cell>
          <cell r="J4203" t="str">
            <v>Rupees Nil</v>
          </cell>
        </row>
        <row r="4204">
          <cell r="A4204" t="str">
            <v>/0</v>
          </cell>
          <cell r="B4204">
            <v>0</v>
          </cell>
          <cell r="J4204" t="str">
            <v>Rupees Nil</v>
          </cell>
        </row>
        <row r="4205">
          <cell r="A4205" t="str">
            <v>/0</v>
          </cell>
          <cell r="B4205">
            <v>0</v>
          </cell>
          <cell r="J4205" t="str">
            <v>Rupees Nil</v>
          </cell>
        </row>
        <row r="4206">
          <cell r="A4206" t="str">
            <v>/0</v>
          </cell>
          <cell r="B4206">
            <v>0</v>
          </cell>
          <cell r="J4206" t="str">
            <v>Rupees Nil</v>
          </cell>
        </row>
        <row r="4207">
          <cell r="A4207" t="str">
            <v>/0</v>
          </cell>
          <cell r="B4207">
            <v>0</v>
          </cell>
          <cell r="J4207" t="str">
            <v>Rupees Nil</v>
          </cell>
        </row>
        <row r="4208">
          <cell r="A4208" t="str">
            <v>/0</v>
          </cell>
          <cell r="B4208">
            <v>0</v>
          </cell>
          <cell r="J4208" t="str">
            <v>Rupees Nil</v>
          </cell>
        </row>
        <row r="4209">
          <cell r="A4209" t="str">
            <v>/0</v>
          </cell>
          <cell r="B4209">
            <v>0</v>
          </cell>
          <cell r="J4209" t="str">
            <v>Rupees Nil</v>
          </cell>
        </row>
        <row r="4210">
          <cell r="A4210" t="str">
            <v>/0</v>
          </cell>
          <cell r="B4210">
            <v>0</v>
          </cell>
          <cell r="J4210" t="str">
            <v>Rupees Nil</v>
          </cell>
        </row>
        <row r="4211">
          <cell r="A4211" t="str">
            <v>/0</v>
          </cell>
          <cell r="B4211">
            <v>0</v>
          </cell>
          <cell r="J4211" t="str">
            <v>Rupees Nil</v>
          </cell>
        </row>
        <row r="4212">
          <cell r="A4212" t="str">
            <v>/0</v>
          </cell>
          <cell r="B4212">
            <v>0</v>
          </cell>
          <cell r="J4212" t="str">
            <v>Rupees Nil</v>
          </cell>
        </row>
        <row r="4213">
          <cell r="A4213" t="str">
            <v>/0</v>
          </cell>
          <cell r="B4213">
            <v>0</v>
          </cell>
          <cell r="J4213" t="str">
            <v>Rupees Nil</v>
          </cell>
        </row>
        <row r="4214">
          <cell r="A4214" t="str">
            <v>/0</v>
          </cell>
          <cell r="B4214">
            <v>0</v>
          </cell>
          <cell r="J4214" t="str">
            <v>Rupees Nil</v>
          </cell>
        </row>
        <row r="4215">
          <cell r="A4215" t="str">
            <v>/0</v>
          </cell>
          <cell r="B4215">
            <v>0</v>
          </cell>
          <cell r="J4215" t="str">
            <v>Rupees Nil</v>
          </cell>
        </row>
        <row r="4216">
          <cell r="A4216" t="str">
            <v>/0</v>
          </cell>
          <cell r="B4216">
            <v>0</v>
          </cell>
          <cell r="J4216" t="str">
            <v>Rupees Nil</v>
          </cell>
        </row>
        <row r="4217">
          <cell r="A4217" t="str">
            <v>/0</v>
          </cell>
          <cell r="B4217">
            <v>0</v>
          </cell>
          <cell r="J4217" t="str">
            <v>Rupees Nil</v>
          </cell>
        </row>
        <row r="4218">
          <cell r="A4218" t="str">
            <v>/0</v>
          </cell>
          <cell r="B4218">
            <v>0</v>
          </cell>
          <cell r="J4218" t="str">
            <v>Rupees Nil</v>
          </cell>
        </row>
        <row r="4219">
          <cell r="A4219" t="str">
            <v>/0</v>
          </cell>
          <cell r="B4219">
            <v>0</v>
          </cell>
          <cell r="J4219" t="str">
            <v>Rupees Nil</v>
          </cell>
        </row>
        <row r="4220">
          <cell r="A4220" t="str">
            <v>/0</v>
          </cell>
          <cell r="B4220">
            <v>0</v>
          </cell>
          <cell r="J4220" t="str">
            <v>Rupees Nil</v>
          </cell>
        </row>
        <row r="4221">
          <cell r="A4221" t="str">
            <v>/0</v>
          </cell>
          <cell r="B4221">
            <v>0</v>
          </cell>
          <cell r="J4221" t="str">
            <v>Rupees Nil</v>
          </cell>
        </row>
        <row r="4222">
          <cell r="A4222" t="str">
            <v>/0</v>
          </cell>
          <cell r="B4222">
            <v>0</v>
          </cell>
          <cell r="J4222" t="str">
            <v>Rupees Nil</v>
          </cell>
        </row>
        <row r="4223">
          <cell r="A4223" t="str">
            <v>/0</v>
          </cell>
          <cell r="B4223">
            <v>0</v>
          </cell>
          <cell r="J4223" t="str">
            <v>Rupees Nil</v>
          </cell>
        </row>
        <row r="4224">
          <cell r="A4224" t="str">
            <v>/0</v>
          </cell>
          <cell r="B4224">
            <v>0</v>
          </cell>
          <cell r="J4224" t="str">
            <v>Rupees Nil</v>
          </cell>
        </row>
        <row r="4225">
          <cell r="A4225" t="str">
            <v>/0</v>
          </cell>
          <cell r="B4225">
            <v>0</v>
          </cell>
          <cell r="J4225" t="str">
            <v>Rupees Nil</v>
          </cell>
        </row>
        <row r="4226">
          <cell r="A4226" t="str">
            <v>/0</v>
          </cell>
          <cell r="B4226">
            <v>0</v>
          </cell>
          <cell r="J4226" t="str">
            <v>Rupees Nil</v>
          </cell>
        </row>
        <row r="4227">
          <cell r="A4227" t="str">
            <v>/0</v>
          </cell>
          <cell r="B4227">
            <v>0</v>
          </cell>
          <cell r="J4227" t="str">
            <v>Rupees Nil</v>
          </cell>
        </row>
        <row r="4228">
          <cell r="A4228" t="str">
            <v>/0</v>
          </cell>
          <cell r="B4228">
            <v>0</v>
          </cell>
          <cell r="J4228" t="str">
            <v>Rupees Nil</v>
          </cell>
        </row>
        <row r="4229">
          <cell r="A4229" t="str">
            <v>/0</v>
          </cell>
          <cell r="B4229">
            <v>0</v>
          </cell>
          <cell r="J4229" t="str">
            <v>Rupees Nil</v>
          </cell>
        </row>
        <row r="4230">
          <cell r="A4230" t="str">
            <v>/0</v>
          </cell>
          <cell r="B4230">
            <v>0</v>
          </cell>
          <cell r="J4230" t="str">
            <v>Rupees Nil</v>
          </cell>
        </row>
        <row r="4231">
          <cell r="A4231" t="str">
            <v>/0</v>
          </cell>
          <cell r="B4231">
            <v>0</v>
          </cell>
          <cell r="J4231" t="str">
            <v>Rupees Nil</v>
          </cell>
        </row>
        <row r="4232">
          <cell r="A4232" t="str">
            <v>/0</v>
          </cell>
          <cell r="B4232">
            <v>0</v>
          </cell>
          <cell r="J4232" t="str">
            <v>Rupees Nil</v>
          </cell>
        </row>
        <row r="4233">
          <cell r="A4233" t="str">
            <v>/0</v>
          </cell>
          <cell r="B4233">
            <v>0</v>
          </cell>
          <cell r="J4233" t="str">
            <v>Rupees Nil</v>
          </cell>
        </row>
        <row r="4234">
          <cell r="A4234" t="str">
            <v>/0</v>
          </cell>
          <cell r="B4234">
            <v>0</v>
          </cell>
          <cell r="J4234" t="str">
            <v>Rupees Nil</v>
          </cell>
        </row>
        <row r="4235">
          <cell r="A4235" t="str">
            <v>/0</v>
          </cell>
          <cell r="B4235">
            <v>0</v>
          </cell>
          <cell r="J4235" t="str">
            <v>Rupees Nil</v>
          </cell>
        </row>
        <row r="4236">
          <cell r="A4236" t="str">
            <v>/0</v>
          </cell>
          <cell r="B4236">
            <v>0</v>
          </cell>
          <cell r="J4236" t="str">
            <v>Rupees Nil</v>
          </cell>
        </row>
        <row r="4237">
          <cell r="A4237" t="str">
            <v>/0</v>
          </cell>
          <cell r="B4237">
            <v>0</v>
          </cell>
          <cell r="J4237" t="str">
            <v>Rupees Nil</v>
          </cell>
        </row>
        <row r="4238">
          <cell r="A4238" t="str">
            <v>/0</v>
          </cell>
          <cell r="B4238">
            <v>0</v>
          </cell>
          <cell r="J4238" t="str">
            <v>Rupees Nil</v>
          </cell>
        </row>
        <row r="4239">
          <cell r="A4239" t="str">
            <v>/0</v>
          </cell>
          <cell r="B4239">
            <v>0</v>
          </cell>
          <cell r="J4239" t="str">
            <v>Rupees Nil</v>
          </cell>
        </row>
        <row r="4240">
          <cell r="A4240" t="str">
            <v>/0</v>
          </cell>
          <cell r="B4240">
            <v>0</v>
          </cell>
          <cell r="J4240" t="str">
            <v>Rupees Nil</v>
          </cell>
        </row>
        <row r="4241">
          <cell r="A4241" t="str">
            <v>/0</v>
          </cell>
          <cell r="B4241">
            <v>0</v>
          </cell>
          <cell r="J4241" t="str">
            <v>Rupees Nil</v>
          </cell>
        </row>
        <row r="4242">
          <cell r="A4242" t="str">
            <v>/0</v>
          </cell>
          <cell r="B4242">
            <v>0</v>
          </cell>
          <cell r="J4242" t="str">
            <v>Rupees Nil</v>
          </cell>
        </row>
        <row r="4243">
          <cell r="A4243" t="str">
            <v>/0</v>
          </cell>
          <cell r="B4243">
            <v>0</v>
          </cell>
          <cell r="J4243" t="str">
            <v>Rupees Nil</v>
          </cell>
        </row>
        <row r="4244">
          <cell r="A4244" t="str">
            <v>/0</v>
          </cell>
          <cell r="B4244">
            <v>0</v>
          </cell>
          <cell r="J4244" t="str">
            <v>Rupees Nil</v>
          </cell>
        </row>
        <row r="4245">
          <cell r="A4245" t="str">
            <v>/0</v>
          </cell>
          <cell r="B4245">
            <v>0</v>
          </cell>
          <cell r="J4245" t="str">
            <v>Rupees Nil</v>
          </cell>
        </row>
        <row r="4246">
          <cell r="A4246" t="str">
            <v>/0</v>
          </cell>
          <cell r="B4246">
            <v>0</v>
          </cell>
          <cell r="J4246" t="str">
            <v>Rupees Nil</v>
          </cell>
        </row>
        <row r="4247">
          <cell r="A4247" t="str">
            <v>/0</v>
          </cell>
          <cell r="B4247">
            <v>0</v>
          </cell>
          <cell r="J4247" t="str">
            <v>Rupees Nil</v>
          </cell>
        </row>
        <row r="4248">
          <cell r="A4248" t="str">
            <v>/0</v>
          </cell>
          <cell r="B4248">
            <v>0</v>
          </cell>
          <cell r="J4248" t="str">
            <v>Rupees Nil</v>
          </cell>
        </row>
        <row r="4249">
          <cell r="A4249" t="str">
            <v>/0</v>
          </cell>
          <cell r="B4249">
            <v>0</v>
          </cell>
          <cell r="J4249" t="str">
            <v>Rupees Nil</v>
          </cell>
        </row>
        <row r="4250">
          <cell r="A4250" t="str">
            <v>/0</v>
          </cell>
          <cell r="B4250">
            <v>0</v>
          </cell>
          <cell r="J4250" t="str">
            <v>Rupees Nil</v>
          </cell>
        </row>
        <row r="4251">
          <cell r="A4251" t="str">
            <v>/0</v>
          </cell>
          <cell r="B4251">
            <v>0</v>
          </cell>
          <cell r="J4251" t="str">
            <v>Rupees Nil</v>
          </cell>
        </row>
        <row r="4252">
          <cell r="A4252" t="str">
            <v>/0</v>
          </cell>
          <cell r="B4252">
            <v>0</v>
          </cell>
          <cell r="J4252" t="str">
            <v>Rupees Nil</v>
          </cell>
        </row>
        <row r="4253">
          <cell r="A4253" t="str">
            <v>/0</v>
          </cell>
          <cell r="B4253">
            <v>0</v>
          </cell>
          <cell r="J4253" t="str">
            <v>Rupees Nil</v>
          </cell>
        </row>
        <row r="4254">
          <cell r="A4254" t="str">
            <v>/0</v>
          </cell>
          <cell r="B4254">
            <v>0</v>
          </cell>
          <cell r="J4254" t="str">
            <v>Rupees Nil</v>
          </cell>
        </row>
        <row r="4255">
          <cell r="A4255" t="str">
            <v>/0</v>
          </cell>
          <cell r="B4255">
            <v>0</v>
          </cell>
          <cell r="J4255" t="str">
            <v>Rupees Nil</v>
          </cell>
        </row>
        <row r="4256">
          <cell r="A4256" t="str">
            <v>/0</v>
          </cell>
          <cell r="B4256">
            <v>0</v>
          </cell>
          <cell r="J4256" t="str">
            <v>Rupees Nil</v>
          </cell>
        </row>
        <row r="4257">
          <cell r="A4257" t="str">
            <v>/0</v>
          </cell>
          <cell r="B4257">
            <v>0</v>
          </cell>
          <cell r="J4257" t="str">
            <v>Rupees Nil</v>
          </cell>
        </row>
        <row r="4258">
          <cell r="A4258" t="str">
            <v>/0</v>
          </cell>
          <cell r="B4258">
            <v>0</v>
          </cell>
          <cell r="J4258" t="str">
            <v>Rupees Nil</v>
          </cell>
        </row>
        <row r="4259">
          <cell r="A4259" t="str">
            <v>/0</v>
          </cell>
          <cell r="B4259">
            <v>0</v>
          </cell>
          <cell r="J4259" t="str">
            <v>Rupees Nil</v>
          </cell>
        </row>
        <row r="4260">
          <cell r="A4260" t="str">
            <v>/0</v>
          </cell>
          <cell r="B4260">
            <v>0</v>
          </cell>
          <cell r="J4260" t="str">
            <v>Rupees Nil</v>
          </cell>
        </row>
        <row r="4261">
          <cell r="A4261" t="str">
            <v>/0</v>
          </cell>
          <cell r="B4261">
            <v>0</v>
          </cell>
          <cell r="J4261" t="str">
            <v>Rupees Nil</v>
          </cell>
        </row>
        <row r="4262">
          <cell r="A4262" t="str">
            <v>/0</v>
          </cell>
          <cell r="B4262">
            <v>0</v>
          </cell>
          <cell r="J4262" t="str">
            <v>Rupees Nil</v>
          </cell>
        </row>
        <row r="4263">
          <cell r="A4263" t="str">
            <v>/0</v>
          </cell>
          <cell r="B4263">
            <v>0</v>
          </cell>
          <cell r="J4263" t="str">
            <v>Rupees Nil</v>
          </cell>
        </row>
        <row r="4264">
          <cell r="A4264" t="str">
            <v>/0</v>
          </cell>
          <cell r="B4264">
            <v>0</v>
          </cell>
          <cell r="J4264" t="str">
            <v>Rupees Nil</v>
          </cell>
        </row>
        <row r="4265">
          <cell r="A4265" t="str">
            <v>/0</v>
          </cell>
          <cell r="B4265">
            <v>0</v>
          </cell>
          <cell r="J4265" t="str">
            <v>Rupees Nil</v>
          </cell>
        </row>
        <row r="4266">
          <cell r="A4266" t="str">
            <v>/0</v>
          </cell>
          <cell r="B4266">
            <v>0</v>
          </cell>
          <cell r="J4266" t="str">
            <v>Rupees Nil</v>
          </cell>
        </row>
        <row r="4267">
          <cell r="A4267" t="str">
            <v>/0</v>
          </cell>
          <cell r="B4267">
            <v>0</v>
          </cell>
          <cell r="J4267" t="str">
            <v>Rupees Nil</v>
          </cell>
        </row>
        <row r="4268">
          <cell r="A4268" t="str">
            <v>/0</v>
          </cell>
          <cell r="B4268">
            <v>0</v>
          </cell>
          <cell r="J4268" t="str">
            <v>Rupees Nil</v>
          </cell>
        </row>
        <row r="4269">
          <cell r="A4269" t="str">
            <v>/0</v>
          </cell>
          <cell r="B4269">
            <v>0</v>
          </cell>
          <cell r="J4269" t="str">
            <v>Rupees Nil</v>
          </cell>
        </row>
        <row r="4270">
          <cell r="A4270" t="str">
            <v>/0</v>
          </cell>
          <cell r="B4270">
            <v>0</v>
          </cell>
          <cell r="J4270" t="str">
            <v>Rupees Nil</v>
          </cell>
        </row>
        <row r="4271">
          <cell r="A4271" t="str">
            <v>/0</v>
          </cell>
          <cell r="B4271">
            <v>0</v>
          </cell>
          <cell r="J4271" t="str">
            <v>Rupees Nil</v>
          </cell>
        </row>
        <row r="4272">
          <cell r="A4272" t="str">
            <v>/0</v>
          </cell>
          <cell r="B4272">
            <v>0</v>
          </cell>
          <cell r="J4272" t="str">
            <v>Rupees Nil</v>
          </cell>
        </row>
        <row r="4273">
          <cell r="A4273" t="str">
            <v>/0</v>
          </cell>
          <cell r="B4273">
            <v>0</v>
          </cell>
          <cell r="J4273" t="str">
            <v>Rupees Nil</v>
          </cell>
        </row>
        <row r="4274">
          <cell r="A4274" t="str">
            <v>/0</v>
          </cell>
          <cell r="B4274">
            <v>0</v>
          </cell>
          <cell r="J4274" t="str">
            <v>Rupees Nil</v>
          </cell>
        </row>
        <row r="4275">
          <cell r="A4275" t="str">
            <v>/0</v>
          </cell>
          <cell r="B4275">
            <v>0</v>
          </cell>
          <cell r="J4275" t="str">
            <v>Rupees Nil</v>
          </cell>
        </row>
        <row r="4276">
          <cell r="A4276" t="str">
            <v>/0</v>
          </cell>
          <cell r="B4276">
            <v>0</v>
          </cell>
          <cell r="J4276" t="str">
            <v>Rupees Nil</v>
          </cell>
        </row>
        <row r="4277">
          <cell r="A4277" t="str">
            <v>/0</v>
          </cell>
          <cell r="B4277">
            <v>0</v>
          </cell>
          <cell r="J4277" t="str">
            <v>Rupees Nil</v>
          </cell>
        </row>
        <row r="4278">
          <cell r="A4278" t="str">
            <v>/0</v>
          </cell>
          <cell r="B4278">
            <v>0</v>
          </cell>
          <cell r="J4278" t="str">
            <v>Rupees Nil</v>
          </cell>
        </row>
        <row r="4279">
          <cell r="A4279" t="str">
            <v>/0</v>
          </cell>
          <cell r="B4279">
            <v>0</v>
          </cell>
          <cell r="J4279" t="str">
            <v>Rupees Nil</v>
          </cell>
        </row>
        <row r="4280">
          <cell r="A4280" t="str">
            <v>/0</v>
          </cell>
          <cell r="B4280">
            <v>0</v>
          </cell>
          <cell r="J4280" t="str">
            <v>Rupees Nil</v>
          </cell>
        </row>
        <row r="4281">
          <cell r="A4281" t="str">
            <v>/0</v>
          </cell>
          <cell r="B4281">
            <v>0</v>
          </cell>
          <cell r="J4281" t="str">
            <v>Rupees Nil</v>
          </cell>
        </row>
        <row r="4282">
          <cell r="A4282" t="str">
            <v>/0</v>
          </cell>
          <cell r="B4282">
            <v>0</v>
          </cell>
          <cell r="J4282" t="str">
            <v>Rupees Nil</v>
          </cell>
        </row>
        <row r="4283">
          <cell r="A4283" t="str">
            <v>/0</v>
          </cell>
          <cell r="B4283">
            <v>0</v>
          </cell>
          <cell r="J4283" t="str">
            <v>Rupees Nil</v>
          </cell>
        </row>
        <row r="4284">
          <cell r="A4284" t="str">
            <v>/0</v>
          </cell>
          <cell r="B4284">
            <v>0</v>
          </cell>
          <cell r="J4284" t="str">
            <v>Rupees Nil</v>
          </cell>
        </row>
        <row r="4285">
          <cell r="A4285" t="str">
            <v>/0</v>
          </cell>
          <cell r="B4285">
            <v>0</v>
          </cell>
          <cell r="J4285" t="str">
            <v>Rupees Nil</v>
          </cell>
        </row>
        <row r="4286">
          <cell r="A4286" t="str">
            <v>/0</v>
          </cell>
          <cell r="B4286">
            <v>0</v>
          </cell>
          <cell r="J4286" t="str">
            <v>Rupees Nil</v>
          </cell>
        </row>
        <row r="4287">
          <cell r="A4287" t="str">
            <v>/0</v>
          </cell>
          <cell r="B4287">
            <v>0</v>
          </cell>
          <cell r="J4287" t="str">
            <v>Rupees Nil</v>
          </cell>
        </row>
        <row r="4288">
          <cell r="A4288" t="str">
            <v>/0</v>
          </cell>
          <cell r="B4288">
            <v>0</v>
          </cell>
          <cell r="J4288" t="str">
            <v>Rupees Nil</v>
          </cell>
        </row>
        <row r="4289">
          <cell r="A4289" t="str">
            <v>/0</v>
          </cell>
          <cell r="B4289">
            <v>0</v>
          </cell>
          <cell r="J4289" t="str">
            <v>Rupees Nil</v>
          </cell>
        </row>
        <row r="4290">
          <cell r="A4290" t="str">
            <v>/0</v>
          </cell>
          <cell r="B4290">
            <v>0</v>
          </cell>
          <cell r="J4290" t="str">
            <v>Rupees Nil</v>
          </cell>
        </row>
        <row r="4291">
          <cell r="A4291" t="str">
            <v>/0</v>
          </cell>
          <cell r="B4291">
            <v>0</v>
          </cell>
          <cell r="J4291" t="str">
            <v>Rupees Nil</v>
          </cell>
        </row>
        <row r="4292">
          <cell r="A4292" t="str">
            <v>/0</v>
          </cell>
          <cell r="B4292">
            <v>0</v>
          </cell>
          <cell r="J4292" t="str">
            <v>Rupees Nil</v>
          </cell>
        </row>
        <row r="4293">
          <cell r="A4293" t="str">
            <v>/0</v>
          </cell>
          <cell r="B4293">
            <v>0</v>
          </cell>
          <cell r="J4293" t="str">
            <v>Rupees Nil</v>
          </cell>
        </row>
        <row r="4294">
          <cell r="A4294" t="str">
            <v>/0</v>
          </cell>
          <cell r="B4294">
            <v>0</v>
          </cell>
          <cell r="J4294" t="str">
            <v>Rupees Nil</v>
          </cell>
        </row>
        <row r="4295">
          <cell r="A4295" t="str">
            <v>/0</v>
          </cell>
          <cell r="B4295">
            <v>0</v>
          </cell>
          <cell r="J4295" t="str">
            <v>Rupees Nil</v>
          </cell>
        </row>
        <row r="4296">
          <cell r="A4296" t="str">
            <v>/0</v>
          </cell>
          <cell r="B4296">
            <v>0</v>
          </cell>
          <cell r="J4296" t="str">
            <v>Rupees Nil</v>
          </cell>
        </row>
        <row r="4297">
          <cell r="A4297" t="str">
            <v>/0</v>
          </cell>
          <cell r="B4297">
            <v>0</v>
          </cell>
          <cell r="J4297" t="str">
            <v>Rupees Nil</v>
          </cell>
        </row>
        <row r="4298">
          <cell r="A4298" t="str">
            <v>/0</v>
          </cell>
          <cell r="B4298">
            <v>0</v>
          </cell>
          <cell r="J4298" t="str">
            <v>Rupees Nil</v>
          </cell>
        </row>
        <row r="4299">
          <cell r="A4299" t="str">
            <v>/0</v>
          </cell>
          <cell r="B4299">
            <v>0</v>
          </cell>
          <cell r="J4299" t="str">
            <v>Rupees Nil</v>
          </cell>
        </row>
        <row r="4300">
          <cell r="A4300" t="str">
            <v>/0</v>
          </cell>
          <cell r="B4300">
            <v>0</v>
          </cell>
          <cell r="J4300" t="str">
            <v>Rupees Nil</v>
          </cell>
        </row>
        <row r="4301">
          <cell r="A4301" t="str">
            <v>/0</v>
          </cell>
          <cell r="B4301">
            <v>0</v>
          </cell>
          <cell r="J4301" t="str">
            <v>Rupees Nil</v>
          </cell>
        </row>
        <row r="4302">
          <cell r="A4302" t="str">
            <v>/0</v>
          </cell>
          <cell r="B4302">
            <v>0</v>
          </cell>
          <cell r="J4302" t="str">
            <v>Rupees Nil</v>
          </cell>
        </row>
        <row r="4303">
          <cell r="A4303" t="str">
            <v>/0</v>
          </cell>
          <cell r="B4303">
            <v>0</v>
          </cell>
          <cell r="J4303" t="str">
            <v>Rupees Nil</v>
          </cell>
        </row>
        <row r="4304">
          <cell r="A4304" t="str">
            <v>/0</v>
          </cell>
          <cell r="B4304">
            <v>0</v>
          </cell>
          <cell r="J4304" t="str">
            <v>Rupees Nil</v>
          </cell>
        </row>
        <row r="4305">
          <cell r="A4305" t="str">
            <v>/0</v>
          </cell>
          <cell r="B4305">
            <v>0</v>
          </cell>
          <cell r="J4305" t="str">
            <v>Rupees Nil</v>
          </cell>
        </row>
        <row r="4306">
          <cell r="A4306" t="str">
            <v>/0</v>
          </cell>
          <cell r="B4306">
            <v>0</v>
          </cell>
          <cell r="J4306" t="str">
            <v>Rupees Nil</v>
          </cell>
        </row>
        <row r="4307">
          <cell r="A4307" t="str">
            <v>/0</v>
          </cell>
          <cell r="B4307">
            <v>0</v>
          </cell>
          <cell r="J4307" t="str">
            <v>Rupees Nil</v>
          </cell>
        </row>
        <row r="4308">
          <cell r="A4308" t="str">
            <v>/0</v>
          </cell>
          <cell r="B4308">
            <v>0</v>
          </cell>
          <cell r="J4308" t="str">
            <v>Rupees Nil</v>
          </cell>
        </row>
        <row r="4309">
          <cell r="A4309" t="str">
            <v>/0</v>
          </cell>
          <cell r="B4309">
            <v>0</v>
          </cell>
          <cell r="J4309" t="str">
            <v>Rupees Nil</v>
          </cell>
        </row>
        <row r="4310">
          <cell r="A4310" t="str">
            <v>/0</v>
          </cell>
          <cell r="B4310">
            <v>0</v>
          </cell>
          <cell r="J4310" t="str">
            <v>Rupees Nil</v>
          </cell>
        </row>
        <row r="4311">
          <cell r="A4311" t="str">
            <v>/0</v>
          </cell>
          <cell r="B4311">
            <v>0</v>
          </cell>
          <cell r="J4311" t="str">
            <v>Rupees Nil</v>
          </cell>
        </row>
        <row r="4312">
          <cell r="A4312" t="str">
            <v>/0</v>
          </cell>
          <cell r="B4312">
            <v>0</v>
          </cell>
          <cell r="J4312" t="str">
            <v>Rupees Nil</v>
          </cell>
        </row>
        <row r="4313">
          <cell r="A4313" t="str">
            <v>/0</v>
          </cell>
          <cell r="B4313">
            <v>0</v>
          </cell>
          <cell r="J4313" t="str">
            <v>Rupees Nil</v>
          </cell>
        </row>
        <row r="4314">
          <cell r="A4314" t="str">
            <v>/0</v>
          </cell>
          <cell r="B4314">
            <v>0</v>
          </cell>
          <cell r="J4314" t="str">
            <v>Rupees Nil</v>
          </cell>
        </row>
        <row r="4315">
          <cell r="A4315" t="str">
            <v>/0</v>
          </cell>
          <cell r="B4315">
            <v>0</v>
          </cell>
          <cell r="J4315" t="str">
            <v>Rupees Nil</v>
          </cell>
        </row>
        <row r="4316">
          <cell r="A4316" t="str">
            <v>/0</v>
          </cell>
          <cell r="B4316">
            <v>0</v>
          </cell>
          <cell r="J4316" t="str">
            <v>Rupees Nil</v>
          </cell>
        </row>
        <row r="4317">
          <cell r="A4317" t="str">
            <v>/0</v>
          </cell>
          <cell r="B4317">
            <v>0</v>
          </cell>
          <cell r="J4317" t="str">
            <v>Rupees Nil</v>
          </cell>
        </row>
        <row r="4318">
          <cell r="A4318" t="str">
            <v>/0</v>
          </cell>
          <cell r="B4318">
            <v>0</v>
          </cell>
          <cell r="J4318" t="str">
            <v>Rupees Nil</v>
          </cell>
        </row>
        <row r="4319">
          <cell r="A4319" t="str">
            <v>/0</v>
          </cell>
          <cell r="B4319">
            <v>0</v>
          </cell>
          <cell r="J4319" t="str">
            <v>Rupees Nil</v>
          </cell>
        </row>
        <row r="4320">
          <cell r="A4320" t="str">
            <v>/0</v>
          </cell>
          <cell r="B4320">
            <v>0</v>
          </cell>
          <cell r="J4320" t="str">
            <v>Rupees Nil</v>
          </cell>
        </row>
        <row r="4321">
          <cell r="A4321" t="str">
            <v>/0</v>
          </cell>
          <cell r="B4321">
            <v>0</v>
          </cell>
          <cell r="J4321" t="str">
            <v>Rupees Nil</v>
          </cell>
        </row>
        <row r="4322">
          <cell r="A4322" t="str">
            <v>/0</v>
          </cell>
          <cell r="B4322">
            <v>0</v>
          </cell>
          <cell r="J4322" t="str">
            <v>Rupees Nil</v>
          </cell>
        </row>
        <row r="4323">
          <cell r="A4323" t="str">
            <v>/0</v>
          </cell>
          <cell r="B4323">
            <v>0</v>
          </cell>
          <cell r="J4323" t="str">
            <v>Rupees Nil</v>
          </cell>
        </row>
        <row r="4324">
          <cell r="A4324" t="str">
            <v>/0</v>
          </cell>
          <cell r="B4324">
            <v>0</v>
          </cell>
          <cell r="J4324" t="str">
            <v>Rupees Nil</v>
          </cell>
        </row>
        <row r="4325">
          <cell r="A4325" t="str">
            <v>/0</v>
          </cell>
          <cell r="B4325">
            <v>0</v>
          </cell>
          <cell r="J4325" t="str">
            <v>Rupees Nil</v>
          </cell>
        </row>
        <row r="4326">
          <cell r="A4326" t="str">
            <v>/0</v>
          </cell>
          <cell r="B4326">
            <v>0</v>
          </cell>
          <cell r="J4326" t="str">
            <v>Rupees Nil</v>
          </cell>
        </row>
        <row r="4327">
          <cell r="A4327" t="str">
            <v>/0</v>
          </cell>
          <cell r="B4327">
            <v>0</v>
          </cell>
          <cell r="J4327" t="str">
            <v>Rupees Nil</v>
          </cell>
        </row>
        <row r="4328">
          <cell r="A4328" t="str">
            <v>/0</v>
          </cell>
          <cell r="B4328">
            <v>0</v>
          </cell>
          <cell r="J4328" t="str">
            <v>Rupees Nil</v>
          </cell>
        </row>
        <row r="4329">
          <cell r="A4329" t="str">
            <v>/0</v>
          </cell>
          <cell r="B4329">
            <v>0</v>
          </cell>
          <cell r="J4329" t="str">
            <v>Rupees Nil</v>
          </cell>
        </row>
        <row r="4330">
          <cell r="A4330" t="str">
            <v>/0</v>
          </cell>
          <cell r="B4330">
            <v>0</v>
          </cell>
          <cell r="J4330" t="str">
            <v>Rupees Nil</v>
          </cell>
        </row>
        <row r="4331">
          <cell r="A4331" t="str">
            <v>/0</v>
          </cell>
          <cell r="B4331">
            <v>0</v>
          </cell>
          <cell r="J4331" t="str">
            <v>Rupees Nil</v>
          </cell>
        </row>
        <row r="4332">
          <cell r="A4332" t="str">
            <v>/0</v>
          </cell>
          <cell r="B4332">
            <v>0</v>
          </cell>
          <cell r="J4332" t="str">
            <v>Rupees Nil</v>
          </cell>
        </row>
        <row r="4333">
          <cell r="A4333" t="str">
            <v>/0</v>
          </cell>
          <cell r="B4333">
            <v>0</v>
          </cell>
          <cell r="J4333" t="str">
            <v>Rupees Nil</v>
          </cell>
        </row>
        <row r="4334">
          <cell r="A4334" t="str">
            <v>/0</v>
          </cell>
          <cell r="B4334">
            <v>0</v>
          </cell>
          <cell r="J4334" t="str">
            <v>Rupees Nil</v>
          </cell>
        </row>
        <row r="4335">
          <cell r="A4335" t="str">
            <v>/0</v>
          </cell>
          <cell r="B4335">
            <v>0</v>
          </cell>
          <cell r="J4335" t="str">
            <v>Rupees Nil</v>
          </cell>
        </row>
        <row r="4336">
          <cell r="A4336" t="str">
            <v>/0</v>
          </cell>
          <cell r="B4336">
            <v>0</v>
          </cell>
          <cell r="J4336" t="str">
            <v>Rupees Nil</v>
          </cell>
        </row>
        <row r="4337">
          <cell r="A4337" t="str">
            <v>/0</v>
          </cell>
          <cell r="B4337">
            <v>0</v>
          </cell>
          <cell r="J4337" t="str">
            <v>Rupees Nil</v>
          </cell>
        </row>
        <row r="4338">
          <cell r="A4338" t="str">
            <v>/0</v>
          </cell>
          <cell r="B4338">
            <v>0</v>
          </cell>
          <cell r="J4338" t="str">
            <v>Rupees Nil</v>
          </cell>
        </row>
        <row r="4339">
          <cell r="A4339" t="str">
            <v>/0</v>
          </cell>
          <cell r="B4339">
            <v>0</v>
          </cell>
          <cell r="J4339" t="str">
            <v>Rupees Nil</v>
          </cell>
        </row>
        <row r="4340">
          <cell r="A4340" t="str">
            <v>/0</v>
          </cell>
          <cell r="B4340">
            <v>0</v>
          </cell>
          <cell r="J4340" t="str">
            <v>Rupees Nil</v>
          </cell>
        </row>
        <row r="4341">
          <cell r="A4341" t="str">
            <v>/0</v>
          </cell>
          <cell r="B4341">
            <v>0</v>
          </cell>
          <cell r="J4341" t="str">
            <v>Rupees Nil</v>
          </cell>
        </row>
        <row r="4342">
          <cell r="A4342" t="str">
            <v>/0</v>
          </cell>
          <cell r="B4342">
            <v>0</v>
          </cell>
          <cell r="J4342" t="str">
            <v>Rupees Nil</v>
          </cell>
        </row>
        <row r="4343">
          <cell r="A4343" t="str">
            <v>/0</v>
          </cell>
          <cell r="B4343">
            <v>0</v>
          </cell>
          <cell r="J4343" t="str">
            <v>Rupees Nil</v>
          </cell>
        </row>
        <row r="4344">
          <cell r="A4344" t="str">
            <v>/0</v>
          </cell>
          <cell r="B4344">
            <v>0</v>
          </cell>
          <cell r="J4344" t="str">
            <v>Rupees Nil</v>
          </cell>
        </row>
        <row r="4345">
          <cell r="A4345" t="str">
            <v>/0</v>
          </cell>
          <cell r="B4345">
            <v>0</v>
          </cell>
          <cell r="J4345" t="str">
            <v>Rupees Nil</v>
          </cell>
        </row>
        <row r="4346">
          <cell r="A4346" t="str">
            <v>/0</v>
          </cell>
          <cell r="B4346">
            <v>0</v>
          </cell>
          <cell r="J4346" t="str">
            <v>Rupees Nil</v>
          </cell>
        </row>
        <row r="4347">
          <cell r="A4347" t="str">
            <v>/0</v>
          </cell>
          <cell r="B4347">
            <v>0</v>
          </cell>
          <cell r="J4347" t="str">
            <v>Rupees Nil</v>
          </cell>
        </row>
        <row r="4348">
          <cell r="A4348" t="str">
            <v>/0</v>
          </cell>
          <cell r="B4348">
            <v>0</v>
          </cell>
          <cell r="J4348" t="str">
            <v>Rupees Nil</v>
          </cell>
        </row>
        <row r="4349">
          <cell r="A4349" t="str">
            <v>/0</v>
          </cell>
          <cell r="B4349">
            <v>0</v>
          </cell>
          <cell r="J4349" t="str">
            <v>Rupees Nil</v>
          </cell>
        </row>
        <row r="4350">
          <cell r="A4350" t="str">
            <v>/0</v>
          </cell>
          <cell r="B4350">
            <v>0</v>
          </cell>
          <cell r="J4350" t="str">
            <v>Rupees Nil</v>
          </cell>
        </row>
        <row r="4351">
          <cell r="A4351" t="str">
            <v>/0</v>
          </cell>
          <cell r="B4351">
            <v>0</v>
          </cell>
          <cell r="J4351" t="str">
            <v>Rupees Nil</v>
          </cell>
        </row>
        <row r="4352">
          <cell r="A4352" t="str">
            <v>/0</v>
          </cell>
          <cell r="B4352">
            <v>0</v>
          </cell>
          <cell r="J4352" t="str">
            <v>Rupees Nil</v>
          </cell>
        </row>
        <row r="4353">
          <cell r="A4353" t="str">
            <v>/0</v>
          </cell>
          <cell r="B4353">
            <v>0</v>
          </cell>
          <cell r="J4353" t="str">
            <v>Rupees Nil</v>
          </cell>
        </row>
        <row r="4354">
          <cell r="A4354" t="str">
            <v>/0</v>
          </cell>
          <cell r="B4354">
            <v>0</v>
          </cell>
          <cell r="J4354" t="str">
            <v>Rupees Nil</v>
          </cell>
        </row>
        <row r="4355">
          <cell r="A4355" t="str">
            <v>/0</v>
          </cell>
          <cell r="B4355">
            <v>0</v>
          </cell>
          <cell r="J4355" t="str">
            <v>Rupees Nil</v>
          </cell>
        </row>
        <row r="4356">
          <cell r="A4356" t="str">
            <v>/0</v>
          </cell>
          <cell r="B4356">
            <v>0</v>
          </cell>
          <cell r="J4356" t="str">
            <v>Rupees Nil</v>
          </cell>
        </row>
        <row r="4357">
          <cell r="A4357" t="str">
            <v>/0</v>
          </cell>
          <cell r="B4357">
            <v>0</v>
          </cell>
          <cell r="J4357" t="str">
            <v>Rupees Nil</v>
          </cell>
        </row>
        <row r="4358">
          <cell r="A4358" t="str">
            <v>/0</v>
          </cell>
          <cell r="B4358">
            <v>0</v>
          </cell>
          <cell r="J4358" t="str">
            <v>Rupees Nil</v>
          </cell>
        </row>
        <row r="4359">
          <cell r="A4359" t="str">
            <v>/0</v>
          </cell>
          <cell r="B4359">
            <v>0</v>
          </cell>
          <cell r="J4359" t="str">
            <v>Rupees Nil</v>
          </cell>
        </row>
        <row r="4360">
          <cell r="A4360" t="str">
            <v>/0</v>
          </cell>
          <cell r="B4360">
            <v>0</v>
          </cell>
          <cell r="J4360" t="str">
            <v>Rupees Nil</v>
          </cell>
        </row>
        <row r="4361">
          <cell r="A4361" t="str">
            <v>/0</v>
          </cell>
          <cell r="B4361">
            <v>0</v>
          </cell>
          <cell r="J4361" t="str">
            <v>Rupees Nil</v>
          </cell>
        </row>
        <row r="4362">
          <cell r="A4362" t="str">
            <v>/0</v>
          </cell>
          <cell r="B4362">
            <v>0</v>
          </cell>
          <cell r="J4362" t="str">
            <v>Rupees Nil</v>
          </cell>
        </row>
        <row r="4363">
          <cell r="A4363" t="str">
            <v>/0</v>
          </cell>
          <cell r="B4363">
            <v>0</v>
          </cell>
          <cell r="J4363" t="str">
            <v>Rupees Nil</v>
          </cell>
        </row>
        <row r="4364">
          <cell r="A4364" t="str">
            <v>/0</v>
          </cell>
          <cell r="B4364">
            <v>0</v>
          </cell>
          <cell r="J4364" t="str">
            <v>Rupees Nil</v>
          </cell>
        </row>
        <row r="4365">
          <cell r="A4365" t="str">
            <v>/0</v>
          </cell>
          <cell r="B4365">
            <v>0</v>
          </cell>
          <cell r="J4365" t="str">
            <v>Rupees Nil</v>
          </cell>
        </row>
        <row r="4366">
          <cell r="A4366" t="str">
            <v>/0</v>
          </cell>
          <cell r="B4366">
            <v>0</v>
          </cell>
          <cell r="J4366" t="str">
            <v>Rupees Nil</v>
          </cell>
        </row>
        <row r="4367">
          <cell r="A4367" t="str">
            <v>/0</v>
          </cell>
          <cell r="B4367">
            <v>0</v>
          </cell>
          <cell r="J4367" t="str">
            <v>Rupees Nil</v>
          </cell>
        </row>
        <row r="4368">
          <cell r="A4368" t="str">
            <v>/0</v>
          </cell>
          <cell r="B4368">
            <v>0</v>
          </cell>
          <cell r="J4368" t="str">
            <v>Rupees Nil</v>
          </cell>
        </row>
        <row r="4369">
          <cell r="A4369" t="str">
            <v>/0</v>
          </cell>
          <cell r="B4369">
            <v>0</v>
          </cell>
          <cell r="J4369" t="str">
            <v>Rupees Nil</v>
          </cell>
        </row>
        <row r="4370">
          <cell r="A4370" t="str">
            <v>/0</v>
          </cell>
          <cell r="B4370">
            <v>0</v>
          </cell>
          <cell r="J4370" t="str">
            <v>Rupees Nil</v>
          </cell>
        </row>
        <row r="4371">
          <cell r="A4371" t="str">
            <v>/0</v>
          </cell>
          <cell r="B4371">
            <v>0</v>
          </cell>
          <cell r="J4371" t="str">
            <v>Rupees Nil</v>
          </cell>
        </row>
        <row r="4372">
          <cell r="A4372" t="str">
            <v>/0</v>
          </cell>
          <cell r="B4372">
            <v>0</v>
          </cell>
          <cell r="J4372" t="str">
            <v>Rupees Nil</v>
          </cell>
        </row>
        <row r="4373">
          <cell r="A4373" t="str">
            <v>/0</v>
          </cell>
          <cell r="B4373">
            <v>0</v>
          </cell>
          <cell r="J4373" t="str">
            <v>Rupees Nil</v>
          </cell>
        </row>
        <row r="4374">
          <cell r="A4374" t="str">
            <v>/0</v>
          </cell>
          <cell r="B4374">
            <v>0</v>
          </cell>
          <cell r="J4374" t="str">
            <v>Rupees Nil</v>
          </cell>
        </row>
        <row r="4375">
          <cell r="A4375" t="str">
            <v>/0</v>
          </cell>
          <cell r="B4375">
            <v>0</v>
          </cell>
          <cell r="J4375" t="str">
            <v>Rupees Nil</v>
          </cell>
        </row>
        <row r="4376">
          <cell r="A4376" t="str">
            <v>/0</v>
          </cell>
          <cell r="B4376">
            <v>0</v>
          </cell>
          <cell r="J4376" t="str">
            <v>Rupees Nil</v>
          </cell>
        </row>
        <row r="4377">
          <cell r="A4377" t="str">
            <v>/0</v>
          </cell>
          <cell r="B4377">
            <v>0</v>
          </cell>
          <cell r="J4377" t="str">
            <v>Rupees Nil</v>
          </cell>
        </row>
        <row r="4378">
          <cell r="A4378" t="str">
            <v>/0</v>
          </cell>
          <cell r="B4378">
            <v>0</v>
          </cell>
          <cell r="J4378" t="str">
            <v>Rupees Nil</v>
          </cell>
        </row>
        <row r="4379">
          <cell r="A4379" t="str">
            <v>/0</v>
          </cell>
          <cell r="B4379">
            <v>0</v>
          </cell>
          <cell r="J4379" t="str">
            <v>Rupees Nil</v>
          </cell>
        </row>
        <row r="4380">
          <cell r="A4380" t="str">
            <v>/0</v>
          </cell>
          <cell r="B4380">
            <v>0</v>
          </cell>
          <cell r="J4380" t="str">
            <v>Rupees Nil</v>
          </cell>
        </row>
        <row r="4381">
          <cell r="A4381" t="str">
            <v>/0</v>
          </cell>
          <cell r="B4381">
            <v>0</v>
          </cell>
          <cell r="J4381" t="str">
            <v>Rupees Nil</v>
          </cell>
        </row>
        <row r="4382">
          <cell r="A4382" t="str">
            <v>/0</v>
          </cell>
          <cell r="B4382">
            <v>0</v>
          </cell>
          <cell r="J4382" t="str">
            <v>Rupees Nil</v>
          </cell>
        </row>
        <row r="4383">
          <cell r="A4383" t="str">
            <v>/0</v>
          </cell>
          <cell r="B4383">
            <v>0</v>
          </cell>
          <cell r="J4383" t="str">
            <v>Rupees Nil</v>
          </cell>
        </row>
        <row r="4384">
          <cell r="A4384" t="str">
            <v>/0</v>
          </cell>
          <cell r="B4384">
            <v>0</v>
          </cell>
          <cell r="J4384" t="str">
            <v>Rupees Nil</v>
          </cell>
        </row>
        <row r="4385">
          <cell r="A4385" t="str">
            <v>/0</v>
          </cell>
          <cell r="B4385">
            <v>0</v>
          </cell>
          <cell r="J4385" t="str">
            <v>Rupees Nil</v>
          </cell>
        </row>
        <row r="4386">
          <cell r="A4386" t="str">
            <v>/0</v>
          </cell>
          <cell r="B4386">
            <v>0</v>
          </cell>
          <cell r="J4386" t="str">
            <v>Rupees Nil</v>
          </cell>
        </row>
        <row r="4387">
          <cell r="A4387" t="str">
            <v>/0</v>
          </cell>
          <cell r="B4387">
            <v>0</v>
          </cell>
          <cell r="J4387" t="str">
            <v>Rupees Nil</v>
          </cell>
        </row>
        <row r="4388">
          <cell r="A4388" t="str">
            <v>/0</v>
          </cell>
          <cell r="B4388">
            <v>0</v>
          </cell>
          <cell r="J4388" t="str">
            <v>Rupees Nil</v>
          </cell>
        </row>
        <row r="4389">
          <cell r="A4389" t="str">
            <v>/0</v>
          </cell>
          <cell r="B4389">
            <v>0</v>
          </cell>
          <cell r="J4389" t="str">
            <v>Rupees Nil</v>
          </cell>
        </row>
        <row r="4390">
          <cell r="A4390" t="str">
            <v>/0</v>
          </cell>
          <cell r="B4390">
            <v>0</v>
          </cell>
          <cell r="J4390" t="str">
            <v>Rupees Nil</v>
          </cell>
        </row>
        <row r="4391">
          <cell r="A4391" t="str">
            <v>/0</v>
          </cell>
          <cell r="B4391">
            <v>0</v>
          </cell>
          <cell r="J4391" t="str">
            <v>Rupees Nil</v>
          </cell>
        </row>
        <row r="4392">
          <cell r="A4392" t="str">
            <v>/0</v>
          </cell>
          <cell r="B4392">
            <v>0</v>
          </cell>
          <cell r="J4392" t="str">
            <v>Rupees Nil</v>
          </cell>
        </row>
        <row r="4393">
          <cell r="A4393" t="str">
            <v>/0</v>
          </cell>
          <cell r="B4393">
            <v>0</v>
          </cell>
          <cell r="J4393" t="str">
            <v>Rupees Nil</v>
          </cell>
        </row>
        <row r="4394">
          <cell r="A4394" t="str">
            <v>/0</v>
          </cell>
          <cell r="B4394">
            <v>0</v>
          </cell>
          <cell r="J4394" t="str">
            <v>Rupees Nil</v>
          </cell>
        </row>
        <row r="4395">
          <cell r="A4395" t="str">
            <v>/0</v>
          </cell>
          <cell r="B4395">
            <v>0</v>
          </cell>
          <cell r="J4395" t="str">
            <v>Rupees Nil</v>
          </cell>
        </row>
        <row r="4396">
          <cell r="A4396" t="str">
            <v>/0</v>
          </cell>
          <cell r="B4396">
            <v>0</v>
          </cell>
          <cell r="J4396" t="str">
            <v>Rupees Nil</v>
          </cell>
        </row>
        <row r="4397">
          <cell r="A4397" t="str">
            <v>/0</v>
          </cell>
          <cell r="B4397">
            <v>0</v>
          </cell>
          <cell r="J4397" t="str">
            <v>Rupees Nil</v>
          </cell>
        </row>
        <row r="4398">
          <cell r="A4398" t="str">
            <v>/0</v>
          </cell>
          <cell r="B4398">
            <v>0</v>
          </cell>
          <cell r="J4398" t="str">
            <v>Rupees Nil</v>
          </cell>
        </row>
        <row r="4399">
          <cell r="A4399" t="str">
            <v>/0</v>
          </cell>
          <cell r="B4399">
            <v>0</v>
          </cell>
          <cell r="J4399" t="str">
            <v>Rupees Nil</v>
          </cell>
        </row>
        <row r="4400">
          <cell r="A4400" t="str">
            <v>/0</v>
          </cell>
          <cell r="B4400">
            <v>0</v>
          </cell>
          <cell r="J4400" t="str">
            <v>Rupees Nil</v>
          </cell>
        </row>
        <row r="4401">
          <cell r="A4401" t="str">
            <v>/0</v>
          </cell>
          <cell r="B4401">
            <v>0</v>
          </cell>
          <cell r="J4401" t="str">
            <v>Rupees Nil</v>
          </cell>
        </row>
        <row r="4402">
          <cell r="A4402" t="str">
            <v>/0</v>
          </cell>
          <cell r="B4402">
            <v>0</v>
          </cell>
          <cell r="J4402" t="str">
            <v>Rupees Nil</v>
          </cell>
        </row>
        <row r="4403">
          <cell r="A4403" t="str">
            <v>/0</v>
          </cell>
          <cell r="B4403">
            <v>0</v>
          </cell>
          <cell r="J4403" t="str">
            <v>Rupees Nil</v>
          </cell>
        </row>
        <row r="4404">
          <cell r="A4404" t="str">
            <v>/0</v>
          </cell>
          <cell r="B4404">
            <v>0</v>
          </cell>
          <cell r="J4404" t="str">
            <v>Rupees Nil</v>
          </cell>
        </row>
        <row r="4405">
          <cell r="A4405" t="str">
            <v>/0</v>
          </cell>
          <cell r="B4405">
            <v>0</v>
          </cell>
          <cell r="J4405" t="str">
            <v>Rupees Nil</v>
          </cell>
        </row>
        <row r="4406">
          <cell r="A4406" t="str">
            <v>/0</v>
          </cell>
          <cell r="B4406">
            <v>0</v>
          </cell>
          <cell r="J4406" t="str">
            <v>Rupees Nil</v>
          </cell>
        </row>
        <row r="4407">
          <cell r="A4407" t="str">
            <v>/0</v>
          </cell>
          <cell r="B4407">
            <v>0</v>
          </cell>
          <cell r="J4407" t="str">
            <v>Rupees Nil</v>
          </cell>
        </row>
        <row r="4408">
          <cell r="A4408" t="str">
            <v>/0</v>
          </cell>
          <cell r="B4408">
            <v>0</v>
          </cell>
          <cell r="J4408" t="str">
            <v>Rupees Nil</v>
          </cell>
        </row>
        <row r="4409">
          <cell r="A4409" t="str">
            <v>/0</v>
          </cell>
          <cell r="B4409">
            <v>0</v>
          </cell>
          <cell r="J4409" t="str">
            <v>Rupees Nil</v>
          </cell>
        </row>
        <row r="4410">
          <cell r="A4410" t="str">
            <v>/0</v>
          </cell>
          <cell r="B4410">
            <v>0</v>
          </cell>
          <cell r="J4410" t="str">
            <v>Rupees Nil</v>
          </cell>
        </row>
        <row r="4411">
          <cell r="A4411" t="str">
            <v>/0</v>
          </cell>
          <cell r="B4411">
            <v>0</v>
          </cell>
          <cell r="J4411" t="str">
            <v>Rupees Nil</v>
          </cell>
        </row>
        <row r="4412">
          <cell r="A4412" t="str">
            <v>/0</v>
          </cell>
          <cell r="B4412">
            <v>0</v>
          </cell>
          <cell r="J4412" t="str">
            <v>Rupees Nil</v>
          </cell>
        </row>
        <row r="4413">
          <cell r="A4413" t="str">
            <v>/0</v>
          </cell>
          <cell r="B4413">
            <v>0</v>
          </cell>
          <cell r="J4413" t="str">
            <v>Rupees Nil</v>
          </cell>
        </row>
        <row r="4414">
          <cell r="A4414" t="str">
            <v>/0</v>
          </cell>
          <cell r="B4414">
            <v>0</v>
          </cell>
          <cell r="J4414" t="str">
            <v>Rupees Nil</v>
          </cell>
        </row>
        <row r="4415">
          <cell r="A4415" t="str">
            <v>/0</v>
          </cell>
          <cell r="B4415">
            <v>0</v>
          </cell>
          <cell r="J4415" t="str">
            <v>Rupees Nil</v>
          </cell>
        </row>
        <row r="4416">
          <cell r="A4416" t="str">
            <v>/0</v>
          </cell>
          <cell r="B4416">
            <v>0</v>
          </cell>
          <cell r="J4416" t="str">
            <v>Rupees Nil</v>
          </cell>
        </row>
        <row r="4417">
          <cell r="A4417" t="str">
            <v>/0</v>
          </cell>
          <cell r="B4417">
            <v>0</v>
          </cell>
          <cell r="J4417" t="str">
            <v>Rupees Nil</v>
          </cell>
        </row>
        <row r="4418">
          <cell r="A4418" t="str">
            <v>/0</v>
          </cell>
          <cell r="B4418">
            <v>0</v>
          </cell>
          <cell r="J4418" t="str">
            <v>Rupees Nil</v>
          </cell>
        </row>
        <row r="4419">
          <cell r="A4419" t="str">
            <v>/0</v>
          </cell>
          <cell r="B4419">
            <v>0</v>
          </cell>
          <cell r="J4419" t="str">
            <v>Rupees Nil</v>
          </cell>
        </row>
        <row r="4420">
          <cell r="A4420" t="str">
            <v>/0</v>
          </cell>
          <cell r="B4420">
            <v>0</v>
          </cell>
          <cell r="J4420" t="str">
            <v>Rupees Nil</v>
          </cell>
        </row>
        <row r="4421">
          <cell r="A4421" t="str">
            <v>/0</v>
          </cell>
          <cell r="B4421">
            <v>0</v>
          </cell>
          <cell r="J4421" t="str">
            <v>Rupees Nil</v>
          </cell>
        </row>
        <row r="4422">
          <cell r="A4422" t="str">
            <v>/0</v>
          </cell>
          <cell r="B4422">
            <v>0</v>
          </cell>
          <cell r="J4422" t="str">
            <v>Rupees Nil</v>
          </cell>
        </row>
        <row r="4423">
          <cell r="A4423" t="str">
            <v>/0</v>
          </cell>
          <cell r="B4423">
            <v>0</v>
          </cell>
          <cell r="J4423" t="str">
            <v>Rupees Nil</v>
          </cell>
        </row>
        <row r="4424">
          <cell r="A4424" t="str">
            <v>/0</v>
          </cell>
          <cell r="B4424">
            <v>0</v>
          </cell>
          <cell r="J4424" t="str">
            <v>Rupees Nil</v>
          </cell>
        </row>
        <row r="4425">
          <cell r="A4425" t="str">
            <v>/0</v>
          </cell>
          <cell r="B4425">
            <v>0</v>
          </cell>
          <cell r="J4425" t="str">
            <v>Rupees Nil</v>
          </cell>
        </row>
        <row r="4426">
          <cell r="A4426" t="str">
            <v>/0</v>
          </cell>
          <cell r="B4426">
            <v>0</v>
          </cell>
          <cell r="J4426" t="str">
            <v>Rupees Nil</v>
          </cell>
        </row>
        <row r="4427">
          <cell r="A4427" t="str">
            <v>/0</v>
          </cell>
          <cell r="B4427">
            <v>0</v>
          </cell>
          <cell r="J4427" t="str">
            <v>Rupees Nil</v>
          </cell>
        </row>
        <row r="4428">
          <cell r="A4428" t="str">
            <v>/0</v>
          </cell>
          <cell r="B4428">
            <v>0</v>
          </cell>
          <cell r="J4428" t="str">
            <v>Rupees Nil</v>
          </cell>
        </row>
        <row r="4429">
          <cell r="A4429" t="str">
            <v>/0</v>
          </cell>
          <cell r="B4429">
            <v>0</v>
          </cell>
          <cell r="J4429" t="str">
            <v>Rupees Nil</v>
          </cell>
        </row>
        <row r="4430">
          <cell r="A4430" t="str">
            <v>/0</v>
          </cell>
          <cell r="B4430">
            <v>0</v>
          </cell>
          <cell r="J4430" t="str">
            <v>Rupees Nil</v>
          </cell>
        </row>
        <row r="4431">
          <cell r="A4431" t="str">
            <v>/0</v>
          </cell>
          <cell r="B4431">
            <v>0</v>
          </cell>
          <cell r="J4431" t="str">
            <v>Rupees Nil</v>
          </cell>
        </row>
        <row r="4432">
          <cell r="A4432" t="str">
            <v>/0</v>
          </cell>
          <cell r="B4432">
            <v>0</v>
          </cell>
          <cell r="J4432" t="str">
            <v>Rupees Nil</v>
          </cell>
        </row>
        <row r="4433">
          <cell r="A4433" t="str">
            <v>/0</v>
          </cell>
          <cell r="B4433">
            <v>0</v>
          </cell>
          <cell r="J4433" t="str">
            <v>Rupees Nil</v>
          </cell>
        </row>
        <row r="4434">
          <cell r="A4434" t="str">
            <v>/0</v>
          </cell>
          <cell r="B4434">
            <v>0</v>
          </cell>
          <cell r="J4434" t="str">
            <v>Rupees Nil</v>
          </cell>
        </row>
        <row r="4435">
          <cell r="A4435" t="str">
            <v>/0</v>
          </cell>
          <cell r="B4435">
            <v>0</v>
          </cell>
          <cell r="J4435" t="str">
            <v>Rupees Nil</v>
          </cell>
        </row>
        <row r="4436">
          <cell r="A4436" t="str">
            <v>/0</v>
          </cell>
          <cell r="B4436">
            <v>0</v>
          </cell>
          <cell r="J4436" t="str">
            <v>Rupees Nil</v>
          </cell>
        </row>
        <row r="4437">
          <cell r="A4437" t="str">
            <v>/0</v>
          </cell>
          <cell r="B4437">
            <v>0</v>
          </cell>
          <cell r="J4437" t="str">
            <v>Rupees Nil</v>
          </cell>
        </row>
        <row r="4438">
          <cell r="A4438" t="str">
            <v>/0</v>
          </cell>
          <cell r="B4438">
            <v>0</v>
          </cell>
          <cell r="J4438" t="str">
            <v>Rupees Nil</v>
          </cell>
        </row>
        <row r="4439">
          <cell r="A4439" t="str">
            <v>/0</v>
          </cell>
          <cell r="B4439">
            <v>0</v>
          </cell>
          <cell r="J4439" t="str">
            <v>Rupees Nil</v>
          </cell>
        </row>
        <row r="4440">
          <cell r="A4440" t="str">
            <v>/0</v>
          </cell>
          <cell r="B4440">
            <v>0</v>
          </cell>
          <cell r="J4440" t="str">
            <v>Rupees Nil</v>
          </cell>
        </row>
        <row r="4441">
          <cell r="A4441" t="str">
            <v>/0</v>
          </cell>
          <cell r="B4441">
            <v>0</v>
          </cell>
          <cell r="J4441" t="str">
            <v>Rupees Nil</v>
          </cell>
        </row>
        <row r="4442">
          <cell r="A4442" t="str">
            <v>/0</v>
          </cell>
          <cell r="B4442">
            <v>0</v>
          </cell>
          <cell r="J4442" t="str">
            <v>Rupees Nil</v>
          </cell>
        </row>
        <row r="4443">
          <cell r="A4443" t="str">
            <v>/0</v>
          </cell>
          <cell r="B4443">
            <v>0</v>
          </cell>
          <cell r="J4443" t="str">
            <v>Rupees Nil</v>
          </cell>
        </row>
        <row r="4444">
          <cell r="A4444" t="str">
            <v>/0</v>
          </cell>
          <cell r="B4444">
            <v>0</v>
          </cell>
          <cell r="J4444" t="str">
            <v>Rupees Nil</v>
          </cell>
        </row>
        <row r="4445">
          <cell r="A4445" t="str">
            <v>/0</v>
          </cell>
          <cell r="B4445">
            <v>0</v>
          </cell>
          <cell r="J4445" t="str">
            <v>Rupees Nil</v>
          </cell>
        </row>
        <row r="4446">
          <cell r="A4446" t="str">
            <v>/0</v>
          </cell>
          <cell r="B4446">
            <v>0</v>
          </cell>
          <cell r="J4446" t="str">
            <v>Rupees Nil</v>
          </cell>
        </row>
        <row r="4447">
          <cell r="A4447" t="str">
            <v>/0</v>
          </cell>
          <cell r="B4447">
            <v>0</v>
          </cell>
          <cell r="J4447" t="str">
            <v>Rupees Nil</v>
          </cell>
        </row>
        <row r="4448">
          <cell r="A4448" t="str">
            <v>/0</v>
          </cell>
          <cell r="B4448">
            <v>0</v>
          </cell>
          <cell r="J4448" t="str">
            <v>Rupees Nil</v>
          </cell>
        </row>
        <row r="4449">
          <cell r="A4449" t="str">
            <v>/0</v>
          </cell>
          <cell r="B4449">
            <v>0</v>
          </cell>
          <cell r="J4449" t="str">
            <v>Rupees Nil</v>
          </cell>
        </row>
        <row r="4450">
          <cell r="A4450" t="str">
            <v>/0</v>
          </cell>
          <cell r="B4450">
            <v>0</v>
          </cell>
          <cell r="J4450" t="str">
            <v>Rupees Nil</v>
          </cell>
        </row>
        <row r="4451">
          <cell r="A4451" t="str">
            <v>/0</v>
          </cell>
          <cell r="B4451">
            <v>0</v>
          </cell>
          <cell r="J4451" t="str">
            <v>Rupees Nil</v>
          </cell>
        </row>
        <row r="4452">
          <cell r="A4452" t="str">
            <v>/0</v>
          </cell>
          <cell r="B4452">
            <v>0</v>
          </cell>
          <cell r="J4452" t="str">
            <v>Rupees Nil</v>
          </cell>
        </row>
        <row r="4453">
          <cell r="A4453" t="str">
            <v>/0</v>
          </cell>
          <cell r="B4453">
            <v>0</v>
          </cell>
          <cell r="J4453" t="str">
            <v>Rupees Nil</v>
          </cell>
        </row>
        <row r="4454">
          <cell r="A4454" t="str">
            <v>/0</v>
          </cell>
          <cell r="B4454">
            <v>0</v>
          </cell>
          <cell r="J4454" t="str">
            <v>Rupees Nil</v>
          </cell>
        </row>
        <row r="4455">
          <cell r="A4455" t="str">
            <v>/0</v>
          </cell>
          <cell r="B4455">
            <v>0</v>
          </cell>
          <cell r="J4455" t="str">
            <v>Rupees Nil</v>
          </cell>
        </row>
        <row r="4456">
          <cell r="A4456" t="str">
            <v>/0</v>
          </cell>
          <cell r="B4456">
            <v>0</v>
          </cell>
          <cell r="J4456" t="str">
            <v>Rupees Nil</v>
          </cell>
        </row>
        <row r="4457">
          <cell r="A4457" t="str">
            <v>/0</v>
          </cell>
          <cell r="B4457">
            <v>0</v>
          </cell>
          <cell r="J4457" t="str">
            <v>Rupees Nil</v>
          </cell>
        </row>
        <row r="4458">
          <cell r="A4458" t="str">
            <v>/0</v>
          </cell>
          <cell r="B4458">
            <v>0</v>
          </cell>
          <cell r="J4458" t="str">
            <v>Rupees Nil</v>
          </cell>
        </row>
        <row r="4459">
          <cell r="A4459" t="str">
            <v>/0</v>
          </cell>
          <cell r="B4459">
            <v>0</v>
          </cell>
          <cell r="J4459" t="str">
            <v>Rupees Nil</v>
          </cell>
        </row>
        <row r="4460">
          <cell r="A4460" t="str">
            <v>/0</v>
          </cell>
          <cell r="B4460">
            <v>0</v>
          </cell>
          <cell r="J4460" t="str">
            <v>Rupees Nil</v>
          </cell>
        </row>
        <row r="4461">
          <cell r="A4461" t="str">
            <v>/0</v>
          </cell>
          <cell r="B4461">
            <v>0</v>
          </cell>
          <cell r="J4461" t="str">
            <v>Rupees Nil</v>
          </cell>
        </row>
        <row r="4462">
          <cell r="A4462" t="str">
            <v>/0</v>
          </cell>
          <cell r="B4462">
            <v>0</v>
          </cell>
          <cell r="J4462" t="str">
            <v>Rupees Nil</v>
          </cell>
        </row>
        <row r="4463">
          <cell r="A4463" t="str">
            <v>/0</v>
          </cell>
          <cell r="B4463">
            <v>0</v>
          </cell>
          <cell r="J4463" t="str">
            <v>Rupees Nil</v>
          </cell>
        </row>
        <row r="4464">
          <cell r="A4464" t="str">
            <v>/0</v>
          </cell>
          <cell r="B4464">
            <v>0</v>
          </cell>
          <cell r="J4464" t="str">
            <v>Rupees Nil</v>
          </cell>
        </row>
        <row r="4465">
          <cell r="A4465" t="str">
            <v>/0</v>
          </cell>
          <cell r="B4465">
            <v>0</v>
          </cell>
          <cell r="J4465" t="str">
            <v>Rupees Nil</v>
          </cell>
        </row>
        <row r="4466">
          <cell r="A4466" t="str">
            <v>/0</v>
          </cell>
          <cell r="B4466">
            <v>0</v>
          </cell>
          <cell r="J4466" t="str">
            <v>Rupees Nil</v>
          </cell>
        </row>
        <row r="4467">
          <cell r="A4467" t="str">
            <v>/0</v>
          </cell>
          <cell r="B4467">
            <v>0</v>
          </cell>
          <cell r="J4467" t="str">
            <v>Rupees Nil</v>
          </cell>
        </row>
        <row r="4468">
          <cell r="A4468" t="str">
            <v>/0</v>
          </cell>
          <cell r="B4468">
            <v>0</v>
          </cell>
          <cell r="J4468" t="str">
            <v>Rupees Nil</v>
          </cell>
        </row>
        <row r="4469">
          <cell r="A4469" t="str">
            <v>/0</v>
          </cell>
          <cell r="B4469">
            <v>0</v>
          </cell>
          <cell r="J4469" t="str">
            <v>Rupees Nil</v>
          </cell>
        </row>
        <row r="4470">
          <cell r="A4470" t="str">
            <v>/0</v>
          </cell>
          <cell r="B4470">
            <v>0</v>
          </cell>
          <cell r="J4470" t="str">
            <v>Rupees Nil</v>
          </cell>
        </row>
        <row r="4471">
          <cell r="A4471" t="str">
            <v>/0</v>
          </cell>
          <cell r="B4471">
            <v>0</v>
          </cell>
          <cell r="J4471" t="str">
            <v>Rupees Nil</v>
          </cell>
        </row>
        <row r="4472">
          <cell r="A4472" t="str">
            <v>/0</v>
          </cell>
          <cell r="B4472">
            <v>0</v>
          </cell>
          <cell r="J4472" t="str">
            <v>Rupees Nil</v>
          </cell>
        </row>
        <row r="4473">
          <cell r="A4473" t="str">
            <v>/0</v>
          </cell>
          <cell r="B4473">
            <v>0</v>
          </cell>
          <cell r="J4473" t="str">
            <v>Rupees Nil</v>
          </cell>
        </row>
        <row r="4474">
          <cell r="A4474" t="str">
            <v>/0</v>
          </cell>
          <cell r="B4474">
            <v>0</v>
          </cell>
          <cell r="J4474" t="str">
            <v>Rupees Nil</v>
          </cell>
        </row>
        <row r="4475">
          <cell r="A4475" t="str">
            <v>/0</v>
          </cell>
          <cell r="B4475">
            <v>0</v>
          </cell>
          <cell r="J4475" t="str">
            <v>Rupees Nil</v>
          </cell>
        </row>
        <row r="4476">
          <cell r="A4476" t="str">
            <v>/0</v>
          </cell>
          <cell r="B4476">
            <v>0</v>
          </cell>
          <cell r="J4476" t="str">
            <v>Rupees Nil</v>
          </cell>
        </row>
        <row r="4477">
          <cell r="A4477" t="str">
            <v>/0</v>
          </cell>
          <cell r="B4477">
            <v>0</v>
          </cell>
          <cell r="J4477" t="str">
            <v>Rupees Nil</v>
          </cell>
        </row>
        <row r="4478">
          <cell r="A4478" t="str">
            <v>/0</v>
          </cell>
          <cell r="B4478">
            <v>0</v>
          </cell>
          <cell r="J4478" t="str">
            <v>Rupees Nil</v>
          </cell>
        </row>
        <row r="4479">
          <cell r="A4479" t="str">
            <v>/0</v>
          </cell>
          <cell r="B4479">
            <v>0</v>
          </cell>
          <cell r="J4479" t="str">
            <v>Rupees Nil</v>
          </cell>
        </row>
        <row r="4480">
          <cell r="A4480" t="str">
            <v>/0</v>
          </cell>
          <cell r="B4480">
            <v>0</v>
          </cell>
          <cell r="J4480" t="str">
            <v>Rupees Nil</v>
          </cell>
        </row>
        <row r="4481">
          <cell r="A4481" t="str">
            <v>/0</v>
          </cell>
          <cell r="B4481">
            <v>0</v>
          </cell>
          <cell r="J4481" t="str">
            <v>Rupees Nil</v>
          </cell>
        </row>
        <row r="4482">
          <cell r="A4482" t="str">
            <v>/0</v>
          </cell>
          <cell r="B4482">
            <v>0</v>
          </cell>
          <cell r="J4482" t="str">
            <v>Rupees Nil</v>
          </cell>
        </row>
        <row r="4483">
          <cell r="A4483" t="str">
            <v>/0</v>
          </cell>
          <cell r="B4483">
            <v>0</v>
          </cell>
          <cell r="J4483" t="str">
            <v>Rupees Nil</v>
          </cell>
        </row>
        <row r="4484">
          <cell r="A4484" t="str">
            <v>/0</v>
          </cell>
          <cell r="B4484">
            <v>0</v>
          </cell>
          <cell r="J4484" t="str">
            <v>Rupees Nil</v>
          </cell>
        </row>
        <row r="4485">
          <cell r="A4485" t="str">
            <v>/0</v>
          </cell>
          <cell r="B4485">
            <v>0</v>
          </cell>
          <cell r="J4485" t="str">
            <v>Rupees Nil</v>
          </cell>
        </row>
        <row r="4486">
          <cell r="A4486" t="str">
            <v>/0</v>
          </cell>
          <cell r="B4486">
            <v>0</v>
          </cell>
          <cell r="J4486" t="str">
            <v>Rupees Nil</v>
          </cell>
        </row>
        <row r="4487">
          <cell r="A4487" t="str">
            <v>/0</v>
          </cell>
          <cell r="B4487">
            <v>0</v>
          </cell>
          <cell r="J4487" t="str">
            <v>Rupees Nil</v>
          </cell>
        </row>
        <row r="4488">
          <cell r="A4488" t="str">
            <v>/0</v>
          </cell>
          <cell r="B4488">
            <v>0</v>
          </cell>
          <cell r="J4488" t="str">
            <v>Rupees Nil</v>
          </cell>
        </row>
        <row r="4489">
          <cell r="A4489" t="str">
            <v>/0</v>
          </cell>
          <cell r="B4489">
            <v>0</v>
          </cell>
          <cell r="J4489" t="str">
            <v>Rupees Nil</v>
          </cell>
        </row>
        <row r="4490">
          <cell r="A4490" t="str">
            <v>/0</v>
          </cell>
          <cell r="B4490">
            <v>0</v>
          </cell>
          <cell r="J4490" t="str">
            <v>Rupees Nil</v>
          </cell>
        </row>
        <row r="4491">
          <cell r="A4491" t="str">
            <v>/0</v>
          </cell>
          <cell r="B4491">
            <v>0</v>
          </cell>
          <cell r="J4491" t="str">
            <v>Rupees Nil</v>
          </cell>
        </row>
        <row r="4492">
          <cell r="A4492" t="str">
            <v>/0</v>
          </cell>
          <cell r="B4492">
            <v>0</v>
          </cell>
          <cell r="J4492" t="str">
            <v>Rupees Nil</v>
          </cell>
        </row>
        <row r="4493">
          <cell r="A4493" t="str">
            <v>/0</v>
          </cell>
          <cell r="B4493">
            <v>0</v>
          </cell>
          <cell r="J4493" t="str">
            <v>Rupees Nil</v>
          </cell>
        </row>
        <row r="4494">
          <cell r="A4494" t="str">
            <v>/0</v>
          </cell>
          <cell r="B4494">
            <v>0</v>
          </cell>
          <cell r="J4494" t="str">
            <v>Rupees Nil</v>
          </cell>
        </row>
        <row r="4495">
          <cell r="A4495" t="str">
            <v>/0</v>
          </cell>
          <cell r="B4495">
            <v>0</v>
          </cell>
          <cell r="J4495" t="str">
            <v>Rupees Nil</v>
          </cell>
        </row>
        <row r="4496">
          <cell r="A4496" t="str">
            <v>/0</v>
          </cell>
          <cell r="B4496">
            <v>0</v>
          </cell>
          <cell r="J4496" t="str">
            <v>Rupees Nil</v>
          </cell>
        </row>
        <row r="4497">
          <cell r="A4497" t="str">
            <v>/0</v>
          </cell>
          <cell r="B4497">
            <v>0</v>
          </cell>
          <cell r="J4497" t="str">
            <v>Rupees Nil</v>
          </cell>
        </row>
        <row r="4498">
          <cell r="A4498" t="str">
            <v>/0</v>
          </cell>
          <cell r="B4498">
            <v>0</v>
          </cell>
          <cell r="J4498" t="str">
            <v>Rupees Nil</v>
          </cell>
        </row>
        <row r="4499">
          <cell r="A4499" t="str">
            <v>/0</v>
          </cell>
          <cell r="B4499">
            <v>0</v>
          </cell>
          <cell r="J4499" t="str">
            <v>Rupees Nil</v>
          </cell>
        </row>
        <row r="4500">
          <cell r="A4500" t="str">
            <v>/0</v>
          </cell>
          <cell r="B4500">
            <v>0</v>
          </cell>
          <cell r="J4500" t="str">
            <v>Rupees Nil</v>
          </cell>
        </row>
        <row r="4501">
          <cell r="A4501" t="str">
            <v>/0</v>
          </cell>
          <cell r="B4501">
            <v>0</v>
          </cell>
          <cell r="J4501" t="str">
            <v>Rupees Nil</v>
          </cell>
        </row>
        <row r="4502">
          <cell r="A4502" t="str">
            <v>/0</v>
          </cell>
          <cell r="B4502">
            <v>0</v>
          </cell>
          <cell r="J4502" t="str">
            <v>Rupees Nil</v>
          </cell>
        </row>
        <row r="4503">
          <cell r="A4503" t="str">
            <v>/0</v>
          </cell>
          <cell r="B4503">
            <v>0</v>
          </cell>
          <cell r="J4503" t="str">
            <v>Rupees Nil</v>
          </cell>
        </row>
        <row r="4504">
          <cell r="A4504" t="str">
            <v>/0</v>
          </cell>
          <cell r="B4504">
            <v>0</v>
          </cell>
          <cell r="J4504" t="str">
            <v>Rupees Nil</v>
          </cell>
        </row>
        <row r="4505">
          <cell r="A4505" t="str">
            <v>/0</v>
          </cell>
          <cell r="B4505">
            <v>0</v>
          </cell>
          <cell r="J4505" t="str">
            <v>Rupees Nil</v>
          </cell>
        </row>
        <row r="4506">
          <cell r="A4506" t="str">
            <v>/0</v>
          </cell>
          <cell r="B4506">
            <v>0</v>
          </cell>
          <cell r="J4506" t="str">
            <v>Rupees Nil</v>
          </cell>
        </row>
        <row r="4507">
          <cell r="A4507" t="str">
            <v>/0</v>
          </cell>
          <cell r="B4507">
            <v>0</v>
          </cell>
          <cell r="J4507" t="str">
            <v>Rupees Nil</v>
          </cell>
        </row>
        <row r="4508">
          <cell r="A4508" t="str">
            <v>/0</v>
          </cell>
          <cell r="B4508">
            <v>0</v>
          </cell>
          <cell r="J4508" t="str">
            <v>Rupees Nil</v>
          </cell>
        </row>
        <row r="4509">
          <cell r="A4509" t="str">
            <v>/0</v>
          </cell>
          <cell r="B4509">
            <v>0</v>
          </cell>
          <cell r="J4509" t="str">
            <v>Rupees Nil</v>
          </cell>
        </row>
        <row r="4510">
          <cell r="A4510" t="str">
            <v>/0</v>
          </cell>
          <cell r="B4510">
            <v>0</v>
          </cell>
          <cell r="J4510" t="str">
            <v>Rupees Nil</v>
          </cell>
        </row>
        <row r="4511">
          <cell r="A4511" t="str">
            <v>/0</v>
          </cell>
          <cell r="B4511">
            <v>0</v>
          </cell>
          <cell r="J4511" t="str">
            <v>Rupees Nil</v>
          </cell>
        </row>
        <row r="4512">
          <cell r="A4512" t="str">
            <v>/0</v>
          </cell>
          <cell r="B4512">
            <v>0</v>
          </cell>
          <cell r="J4512" t="str">
            <v>Rupees Nil</v>
          </cell>
        </row>
        <row r="4513">
          <cell r="A4513" t="str">
            <v>/0</v>
          </cell>
          <cell r="B4513">
            <v>0</v>
          </cell>
          <cell r="J4513" t="str">
            <v>Rupees Nil</v>
          </cell>
        </row>
        <row r="4514">
          <cell r="A4514" t="str">
            <v>/0</v>
          </cell>
          <cell r="B4514">
            <v>0</v>
          </cell>
          <cell r="J4514" t="str">
            <v>Rupees Nil</v>
          </cell>
        </row>
        <row r="4515">
          <cell r="A4515" t="str">
            <v>/0</v>
          </cell>
          <cell r="B4515">
            <v>0</v>
          </cell>
          <cell r="J4515" t="str">
            <v>Rupees Nil</v>
          </cell>
        </row>
        <row r="4516">
          <cell r="A4516" t="str">
            <v>/0</v>
          </cell>
          <cell r="B4516">
            <v>0</v>
          </cell>
          <cell r="J4516" t="str">
            <v>Rupees Nil</v>
          </cell>
        </row>
        <row r="4517">
          <cell r="A4517" t="str">
            <v>/0</v>
          </cell>
          <cell r="B4517">
            <v>0</v>
          </cell>
          <cell r="J4517" t="str">
            <v>Rupees Nil</v>
          </cell>
        </row>
        <row r="4518">
          <cell r="A4518" t="str">
            <v>/0</v>
          </cell>
          <cell r="B4518">
            <v>0</v>
          </cell>
          <cell r="J4518" t="str">
            <v>Rupees Nil</v>
          </cell>
        </row>
        <row r="4519">
          <cell r="A4519" t="str">
            <v>/0</v>
          </cell>
          <cell r="B4519">
            <v>0</v>
          </cell>
          <cell r="J4519" t="str">
            <v>Rupees Nil</v>
          </cell>
        </row>
        <row r="4520">
          <cell r="A4520" t="str">
            <v>/0</v>
          </cell>
          <cell r="B4520">
            <v>0</v>
          </cell>
          <cell r="J4520" t="str">
            <v>Rupees Nil</v>
          </cell>
        </row>
        <row r="4521">
          <cell r="A4521" t="str">
            <v>/0</v>
          </cell>
          <cell r="B4521">
            <v>0</v>
          </cell>
          <cell r="J4521" t="str">
            <v>Rupees Nil</v>
          </cell>
        </row>
        <row r="4522">
          <cell r="A4522" t="str">
            <v>/0</v>
          </cell>
          <cell r="B4522">
            <v>0</v>
          </cell>
          <cell r="J4522" t="str">
            <v>Rupees Nil</v>
          </cell>
        </row>
        <row r="4523">
          <cell r="A4523" t="str">
            <v>/0</v>
          </cell>
          <cell r="B4523">
            <v>0</v>
          </cell>
          <cell r="J4523" t="str">
            <v>Rupees Nil</v>
          </cell>
        </row>
        <row r="4524">
          <cell r="A4524" t="str">
            <v>/0</v>
          </cell>
          <cell r="B4524">
            <v>0</v>
          </cell>
          <cell r="J4524" t="str">
            <v>Rupees Nil</v>
          </cell>
        </row>
        <row r="4525">
          <cell r="A4525" t="str">
            <v>/0</v>
          </cell>
          <cell r="B4525">
            <v>0</v>
          </cell>
          <cell r="J4525" t="str">
            <v>Rupees Nil</v>
          </cell>
        </row>
        <row r="4526">
          <cell r="A4526" t="str">
            <v>/0</v>
          </cell>
          <cell r="B4526">
            <v>0</v>
          </cell>
          <cell r="J4526" t="str">
            <v>Rupees Nil</v>
          </cell>
        </row>
        <row r="4527">
          <cell r="A4527" t="str">
            <v>/0</v>
          </cell>
          <cell r="B4527">
            <v>0</v>
          </cell>
          <cell r="J4527" t="str">
            <v>Rupees Nil</v>
          </cell>
        </row>
        <row r="4528">
          <cell r="A4528" t="str">
            <v>/0</v>
          </cell>
          <cell r="B4528">
            <v>0</v>
          </cell>
          <cell r="J4528" t="str">
            <v>Rupees Nil</v>
          </cell>
        </row>
        <row r="4529">
          <cell r="A4529" t="str">
            <v>/0</v>
          </cell>
          <cell r="B4529">
            <v>0</v>
          </cell>
          <cell r="J4529" t="str">
            <v>Rupees Nil</v>
          </cell>
        </row>
        <row r="4530">
          <cell r="A4530" t="str">
            <v>/0</v>
          </cell>
          <cell r="B4530">
            <v>0</v>
          </cell>
          <cell r="J4530" t="str">
            <v>Rupees Nil</v>
          </cell>
        </row>
        <row r="4531">
          <cell r="A4531" t="str">
            <v>/0</v>
          </cell>
          <cell r="B4531">
            <v>0</v>
          </cell>
          <cell r="J4531" t="str">
            <v>Rupees Nil</v>
          </cell>
        </row>
        <row r="4532">
          <cell r="A4532" t="str">
            <v>/0</v>
          </cell>
          <cell r="B4532">
            <v>0</v>
          </cell>
          <cell r="J4532" t="str">
            <v>Rupees Nil</v>
          </cell>
        </row>
        <row r="4533">
          <cell r="A4533" t="str">
            <v>/0</v>
          </cell>
          <cell r="B4533">
            <v>0</v>
          </cell>
          <cell r="J4533" t="str">
            <v>Rupees Nil</v>
          </cell>
        </row>
        <row r="4534">
          <cell r="A4534" t="str">
            <v>/0</v>
          </cell>
          <cell r="B4534">
            <v>0</v>
          </cell>
          <cell r="J4534" t="str">
            <v>Rupees Nil</v>
          </cell>
        </row>
        <row r="4535">
          <cell r="A4535" t="str">
            <v>/0</v>
          </cell>
          <cell r="B4535">
            <v>0</v>
          </cell>
          <cell r="J4535" t="str">
            <v>Rupees Nil</v>
          </cell>
        </row>
        <row r="4536">
          <cell r="A4536" t="str">
            <v>/0</v>
          </cell>
          <cell r="B4536">
            <v>0</v>
          </cell>
          <cell r="J4536" t="str">
            <v>Rupees Nil</v>
          </cell>
        </row>
        <row r="4537">
          <cell r="A4537" t="str">
            <v>/0</v>
          </cell>
          <cell r="B4537">
            <v>0</v>
          </cell>
          <cell r="J4537" t="str">
            <v>Rupees Nil</v>
          </cell>
        </row>
        <row r="4538">
          <cell r="A4538" t="str">
            <v>/0</v>
          </cell>
          <cell r="B4538">
            <v>0</v>
          </cell>
          <cell r="J4538" t="str">
            <v>Rupees Nil</v>
          </cell>
        </row>
        <row r="4539">
          <cell r="A4539" t="str">
            <v>/0</v>
          </cell>
          <cell r="B4539">
            <v>0</v>
          </cell>
          <cell r="J4539" t="str">
            <v>Rupees Nil</v>
          </cell>
        </row>
        <row r="4540">
          <cell r="A4540" t="str">
            <v>/0</v>
          </cell>
          <cell r="B4540">
            <v>0</v>
          </cell>
          <cell r="J4540" t="str">
            <v>Rupees Nil</v>
          </cell>
        </row>
        <row r="4541">
          <cell r="A4541" t="str">
            <v>/0</v>
          </cell>
          <cell r="B4541">
            <v>0</v>
          </cell>
          <cell r="J4541" t="str">
            <v>Rupees Nil</v>
          </cell>
        </row>
        <row r="4542">
          <cell r="A4542" t="str">
            <v>/0</v>
          </cell>
          <cell r="B4542">
            <v>0</v>
          </cell>
          <cell r="J4542" t="str">
            <v>Rupees Nil</v>
          </cell>
        </row>
        <row r="4543">
          <cell r="A4543" t="str">
            <v>/0</v>
          </cell>
          <cell r="B4543">
            <v>0</v>
          </cell>
          <cell r="J4543" t="str">
            <v>Rupees Nil</v>
          </cell>
        </row>
        <row r="4544">
          <cell r="A4544" t="str">
            <v>/0</v>
          </cell>
          <cell r="B4544">
            <v>0</v>
          </cell>
          <cell r="J4544" t="str">
            <v>Rupees Nil</v>
          </cell>
        </row>
        <row r="4545">
          <cell r="A4545" t="str">
            <v>/0</v>
          </cell>
          <cell r="B4545">
            <v>0</v>
          </cell>
          <cell r="J4545" t="str">
            <v>Rupees Nil</v>
          </cell>
        </row>
        <row r="4546">
          <cell r="A4546" t="str">
            <v>/0</v>
          </cell>
          <cell r="B4546">
            <v>0</v>
          </cell>
          <cell r="J4546" t="str">
            <v>Rupees Nil</v>
          </cell>
        </row>
        <row r="4547">
          <cell r="A4547" t="str">
            <v>/0</v>
          </cell>
          <cell r="B4547">
            <v>0</v>
          </cell>
          <cell r="J4547" t="str">
            <v>Rupees Nil</v>
          </cell>
        </row>
        <row r="4548">
          <cell r="A4548" t="str">
            <v>/0</v>
          </cell>
          <cell r="B4548">
            <v>0</v>
          </cell>
          <cell r="J4548" t="str">
            <v>Rupees Nil</v>
          </cell>
        </row>
        <row r="4549">
          <cell r="A4549" t="str">
            <v>/0</v>
          </cell>
          <cell r="B4549">
            <v>0</v>
          </cell>
          <cell r="J4549" t="str">
            <v>Rupees Nil</v>
          </cell>
        </row>
        <row r="4550">
          <cell r="A4550" t="str">
            <v>/0</v>
          </cell>
          <cell r="B4550">
            <v>0</v>
          </cell>
          <cell r="J4550" t="str">
            <v>Rupees Nil</v>
          </cell>
        </row>
        <row r="4551">
          <cell r="A4551" t="str">
            <v>/0</v>
          </cell>
          <cell r="B4551">
            <v>0</v>
          </cell>
          <cell r="J4551" t="str">
            <v>Rupees Nil</v>
          </cell>
        </row>
        <row r="4552">
          <cell r="A4552" t="str">
            <v>/0</v>
          </cell>
          <cell r="B4552">
            <v>0</v>
          </cell>
          <cell r="J4552" t="str">
            <v>Rupees Nil</v>
          </cell>
        </row>
        <row r="4553">
          <cell r="A4553" t="str">
            <v>/0</v>
          </cell>
          <cell r="B4553">
            <v>0</v>
          </cell>
          <cell r="J4553" t="str">
            <v>Rupees Nil</v>
          </cell>
        </row>
        <row r="4554">
          <cell r="A4554" t="str">
            <v>/0</v>
          </cell>
          <cell r="B4554">
            <v>0</v>
          </cell>
          <cell r="J4554" t="str">
            <v>Rupees Nil</v>
          </cell>
        </row>
        <row r="4555">
          <cell r="A4555" t="str">
            <v>/0</v>
          </cell>
          <cell r="B4555">
            <v>0</v>
          </cell>
          <cell r="J4555" t="str">
            <v>Rupees Nil</v>
          </cell>
        </row>
        <row r="4556">
          <cell r="A4556" t="str">
            <v>/0</v>
          </cell>
          <cell r="B4556">
            <v>0</v>
          </cell>
          <cell r="J4556" t="str">
            <v>Rupees Nil</v>
          </cell>
        </row>
        <row r="4557">
          <cell r="A4557" t="str">
            <v>/0</v>
          </cell>
          <cell r="B4557">
            <v>0</v>
          </cell>
          <cell r="J4557" t="str">
            <v>Rupees Nil</v>
          </cell>
        </row>
        <row r="4558">
          <cell r="A4558" t="str">
            <v>/0</v>
          </cell>
          <cell r="B4558">
            <v>0</v>
          </cell>
          <cell r="J4558" t="str">
            <v>Rupees Nil</v>
          </cell>
        </row>
        <row r="4559">
          <cell r="A4559" t="str">
            <v>/0</v>
          </cell>
          <cell r="B4559">
            <v>0</v>
          </cell>
          <cell r="J4559" t="str">
            <v>Rupees Nil</v>
          </cell>
        </row>
        <row r="4560">
          <cell r="A4560" t="str">
            <v>/0</v>
          </cell>
          <cell r="B4560">
            <v>0</v>
          </cell>
          <cell r="J4560" t="str">
            <v>Rupees Nil</v>
          </cell>
        </row>
        <row r="4561">
          <cell r="A4561" t="str">
            <v>/0</v>
          </cell>
          <cell r="B4561">
            <v>0</v>
          </cell>
          <cell r="J4561" t="str">
            <v>Rupees Nil</v>
          </cell>
        </row>
        <row r="4562">
          <cell r="A4562" t="str">
            <v>/0</v>
          </cell>
          <cell r="B4562">
            <v>0</v>
          </cell>
          <cell r="J4562" t="str">
            <v>Rupees Nil</v>
          </cell>
        </row>
        <row r="4563">
          <cell r="A4563" t="str">
            <v>/0</v>
          </cell>
          <cell r="B4563">
            <v>0</v>
          </cell>
          <cell r="J4563" t="str">
            <v>Rupees Nil</v>
          </cell>
        </row>
        <row r="4564">
          <cell r="A4564" t="str">
            <v>/0</v>
          </cell>
          <cell r="B4564">
            <v>0</v>
          </cell>
          <cell r="J4564" t="str">
            <v>Rupees Nil</v>
          </cell>
        </row>
        <row r="4565">
          <cell r="A4565" t="str">
            <v>/0</v>
          </cell>
          <cell r="B4565">
            <v>0</v>
          </cell>
          <cell r="J4565" t="str">
            <v>Rupees Nil</v>
          </cell>
        </row>
        <row r="4566">
          <cell r="A4566" t="str">
            <v>/0</v>
          </cell>
          <cell r="B4566">
            <v>0</v>
          </cell>
          <cell r="J4566" t="str">
            <v>Rupees Nil</v>
          </cell>
        </row>
        <row r="4567">
          <cell r="A4567" t="str">
            <v>/0</v>
          </cell>
          <cell r="B4567">
            <v>0</v>
          </cell>
          <cell r="J4567" t="str">
            <v>Rupees Nil</v>
          </cell>
        </row>
        <row r="4568">
          <cell r="A4568" t="str">
            <v>/0</v>
          </cell>
          <cell r="B4568">
            <v>0</v>
          </cell>
          <cell r="J4568" t="str">
            <v>Rupees Nil</v>
          </cell>
        </row>
        <row r="4569">
          <cell r="A4569" t="str">
            <v>/0</v>
          </cell>
          <cell r="B4569">
            <v>0</v>
          </cell>
          <cell r="J4569" t="str">
            <v>Rupees Nil</v>
          </cell>
        </row>
        <row r="4570">
          <cell r="A4570" t="str">
            <v>/0</v>
          </cell>
          <cell r="B4570">
            <v>0</v>
          </cell>
          <cell r="J4570" t="str">
            <v>Rupees Nil</v>
          </cell>
        </row>
        <row r="4571">
          <cell r="A4571" t="str">
            <v>/0</v>
          </cell>
          <cell r="B4571">
            <v>0</v>
          </cell>
          <cell r="J4571" t="str">
            <v>Rupees Nil</v>
          </cell>
        </row>
        <row r="4572">
          <cell r="A4572" t="str">
            <v>/0</v>
          </cell>
          <cell r="B4572">
            <v>0</v>
          </cell>
          <cell r="J4572" t="str">
            <v>Rupees Nil</v>
          </cell>
        </row>
        <row r="4573">
          <cell r="A4573" t="str">
            <v>/0</v>
          </cell>
          <cell r="B4573">
            <v>0</v>
          </cell>
          <cell r="J4573" t="str">
            <v>Rupees Nil</v>
          </cell>
        </row>
        <row r="4574">
          <cell r="A4574" t="str">
            <v>/0</v>
          </cell>
          <cell r="B4574">
            <v>0</v>
          </cell>
          <cell r="J4574" t="str">
            <v>Rupees Nil</v>
          </cell>
        </row>
        <row r="4575">
          <cell r="A4575" t="str">
            <v>/0</v>
          </cell>
          <cell r="B4575">
            <v>0</v>
          </cell>
          <cell r="J4575" t="str">
            <v>Rupees Nil</v>
          </cell>
        </row>
        <row r="4576">
          <cell r="A4576" t="str">
            <v>/0</v>
          </cell>
          <cell r="B4576">
            <v>0</v>
          </cell>
          <cell r="J4576" t="str">
            <v>Rupees Nil</v>
          </cell>
        </row>
        <row r="4577">
          <cell r="A4577" t="str">
            <v>/0</v>
          </cell>
          <cell r="B4577">
            <v>0</v>
          </cell>
          <cell r="J4577" t="str">
            <v>Rupees Nil</v>
          </cell>
        </row>
        <row r="4578">
          <cell r="A4578" t="str">
            <v>/0</v>
          </cell>
          <cell r="B4578">
            <v>0</v>
          </cell>
          <cell r="J4578" t="str">
            <v>Rupees Nil</v>
          </cell>
        </row>
        <row r="4579">
          <cell r="A4579" t="str">
            <v>/0</v>
          </cell>
          <cell r="B4579">
            <v>0</v>
          </cell>
          <cell r="J4579" t="str">
            <v>Rupees Nil</v>
          </cell>
        </row>
        <row r="4580">
          <cell r="A4580" t="str">
            <v>/0</v>
          </cell>
          <cell r="B4580">
            <v>0</v>
          </cell>
          <cell r="J4580" t="str">
            <v>Rupees Nil</v>
          </cell>
        </row>
        <row r="4581">
          <cell r="A4581" t="str">
            <v>/0</v>
          </cell>
          <cell r="B4581">
            <v>0</v>
          </cell>
          <cell r="J4581" t="str">
            <v>Rupees Nil</v>
          </cell>
        </row>
        <row r="4582">
          <cell r="A4582" t="str">
            <v>/0</v>
          </cell>
          <cell r="B4582">
            <v>0</v>
          </cell>
          <cell r="J4582" t="str">
            <v>Rupees Nil</v>
          </cell>
        </row>
        <row r="4583">
          <cell r="A4583" t="str">
            <v>/0</v>
          </cell>
          <cell r="B4583">
            <v>0</v>
          </cell>
          <cell r="J4583" t="str">
            <v>Rupees Nil</v>
          </cell>
        </row>
        <row r="4584">
          <cell r="A4584" t="str">
            <v>/0</v>
          </cell>
          <cell r="B4584">
            <v>0</v>
          </cell>
          <cell r="J4584" t="str">
            <v>Rupees Nil</v>
          </cell>
        </row>
        <row r="4585">
          <cell r="A4585" t="str">
            <v>/0</v>
          </cell>
          <cell r="B4585">
            <v>0</v>
          </cell>
          <cell r="J4585" t="str">
            <v>Rupees Nil</v>
          </cell>
        </row>
        <row r="4586">
          <cell r="A4586" t="str">
            <v>/0</v>
          </cell>
          <cell r="B4586">
            <v>0</v>
          </cell>
          <cell r="J4586" t="str">
            <v>Rupees Nil</v>
          </cell>
        </row>
        <row r="4587">
          <cell r="A4587" t="str">
            <v>/0</v>
          </cell>
          <cell r="B4587">
            <v>0</v>
          </cell>
          <cell r="J4587" t="str">
            <v>Rupees Nil</v>
          </cell>
        </row>
        <row r="4588">
          <cell r="A4588" t="str">
            <v>/0</v>
          </cell>
          <cell r="B4588">
            <v>0</v>
          </cell>
          <cell r="J4588" t="str">
            <v>Rupees Nil</v>
          </cell>
        </row>
        <row r="4589">
          <cell r="A4589" t="str">
            <v>/0</v>
          </cell>
          <cell r="B4589">
            <v>0</v>
          </cell>
          <cell r="J4589" t="str">
            <v>Rupees Nil</v>
          </cell>
        </row>
        <row r="4590">
          <cell r="A4590" t="str">
            <v>/0</v>
          </cell>
          <cell r="B4590">
            <v>0</v>
          </cell>
          <cell r="J4590" t="str">
            <v>Rupees Nil</v>
          </cell>
        </row>
        <row r="4591">
          <cell r="A4591" t="str">
            <v>/0</v>
          </cell>
          <cell r="B4591">
            <v>0</v>
          </cell>
          <cell r="J4591" t="str">
            <v>Rupees Nil</v>
          </cell>
        </row>
        <row r="4592">
          <cell r="A4592" t="str">
            <v>/0</v>
          </cell>
          <cell r="B4592">
            <v>0</v>
          </cell>
          <cell r="J4592" t="str">
            <v>Rupees Nil</v>
          </cell>
        </row>
        <row r="4593">
          <cell r="A4593" t="str">
            <v>/0</v>
          </cell>
          <cell r="B4593">
            <v>0</v>
          </cell>
          <cell r="J4593" t="str">
            <v>Rupees Nil</v>
          </cell>
        </row>
        <row r="4594">
          <cell r="A4594" t="str">
            <v>/0</v>
          </cell>
          <cell r="B4594">
            <v>0</v>
          </cell>
          <cell r="J4594" t="str">
            <v>Rupees Nil</v>
          </cell>
        </row>
        <row r="4595">
          <cell r="A4595" t="str">
            <v>/0</v>
          </cell>
          <cell r="B4595">
            <v>0</v>
          </cell>
          <cell r="J4595" t="str">
            <v>Rupees Nil</v>
          </cell>
        </row>
        <row r="4596">
          <cell r="A4596" t="str">
            <v>/0</v>
          </cell>
          <cell r="B4596">
            <v>0</v>
          </cell>
          <cell r="J4596" t="str">
            <v>Rupees Nil</v>
          </cell>
        </row>
        <row r="4597">
          <cell r="A4597" t="str">
            <v>/0</v>
          </cell>
          <cell r="B4597">
            <v>0</v>
          </cell>
          <cell r="J4597" t="str">
            <v>Rupees Nil</v>
          </cell>
        </row>
        <row r="4598">
          <cell r="A4598" t="str">
            <v>/0</v>
          </cell>
          <cell r="B4598">
            <v>0</v>
          </cell>
          <cell r="J4598" t="str">
            <v>Rupees Nil</v>
          </cell>
        </row>
        <row r="4599">
          <cell r="A4599" t="str">
            <v>/0</v>
          </cell>
          <cell r="B4599">
            <v>0</v>
          </cell>
          <cell r="J4599" t="str">
            <v>Rupees Nil</v>
          </cell>
        </row>
        <row r="4600">
          <cell r="A4600" t="str">
            <v>/0</v>
          </cell>
          <cell r="B4600">
            <v>0</v>
          </cell>
          <cell r="J4600" t="str">
            <v>Rupees Nil</v>
          </cell>
        </row>
        <row r="4601">
          <cell r="A4601" t="str">
            <v>/0</v>
          </cell>
          <cell r="B4601">
            <v>0</v>
          </cell>
          <cell r="J4601" t="str">
            <v>Rupees Nil</v>
          </cell>
        </row>
        <row r="4602">
          <cell r="A4602" t="str">
            <v>/0</v>
          </cell>
          <cell r="B4602">
            <v>0</v>
          </cell>
          <cell r="J4602" t="str">
            <v>Rupees Nil</v>
          </cell>
        </row>
        <row r="4603">
          <cell r="A4603" t="str">
            <v>/0</v>
          </cell>
          <cell r="B4603">
            <v>0</v>
          </cell>
          <cell r="J4603" t="str">
            <v>Rupees Nil</v>
          </cell>
        </row>
        <row r="4604">
          <cell r="A4604" t="str">
            <v>/0</v>
          </cell>
          <cell r="B4604">
            <v>0</v>
          </cell>
          <cell r="J4604" t="str">
            <v>Rupees Nil</v>
          </cell>
        </row>
        <row r="4605">
          <cell r="A4605" t="str">
            <v>/0</v>
          </cell>
          <cell r="B4605">
            <v>0</v>
          </cell>
          <cell r="J4605" t="str">
            <v>Rupees Nil</v>
          </cell>
        </row>
        <row r="4606">
          <cell r="A4606" t="str">
            <v>/0</v>
          </cell>
          <cell r="B4606">
            <v>0</v>
          </cell>
          <cell r="J4606" t="str">
            <v>Rupees Nil</v>
          </cell>
        </row>
        <row r="4607">
          <cell r="A4607" t="str">
            <v>/0</v>
          </cell>
          <cell r="B4607">
            <v>0</v>
          </cell>
          <cell r="J4607" t="str">
            <v>Rupees Nil</v>
          </cell>
        </row>
        <row r="4608">
          <cell r="A4608" t="str">
            <v>/0</v>
          </cell>
          <cell r="B4608">
            <v>0</v>
          </cell>
          <cell r="J4608" t="str">
            <v>Rupees Nil</v>
          </cell>
        </row>
        <row r="4609">
          <cell r="A4609" t="str">
            <v>/0</v>
          </cell>
          <cell r="B4609">
            <v>0</v>
          </cell>
          <cell r="J4609" t="str">
            <v>Rupees Nil</v>
          </cell>
        </row>
        <row r="4610">
          <cell r="A4610" t="str">
            <v>/0</v>
          </cell>
          <cell r="B4610">
            <v>0</v>
          </cell>
          <cell r="J4610" t="str">
            <v>Rupees Nil</v>
          </cell>
        </row>
        <row r="4611">
          <cell r="A4611" t="str">
            <v>/0</v>
          </cell>
          <cell r="B4611">
            <v>0</v>
          </cell>
          <cell r="J4611" t="str">
            <v>Rupees Nil</v>
          </cell>
        </row>
        <row r="4612">
          <cell r="A4612" t="str">
            <v>/0</v>
          </cell>
          <cell r="B4612">
            <v>0</v>
          </cell>
          <cell r="J4612" t="str">
            <v>Rupees Nil</v>
          </cell>
        </row>
        <row r="4613">
          <cell r="A4613" t="str">
            <v>/0</v>
          </cell>
          <cell r="B4613">
            <v>0</v>
          </cell>
          <cell r="J4613" t="str">
            <v>Rupees Nil</v>
          </cell>
        </row>
        <row r="4614">
          <cell r="A4614" t="str">
            <v>/0</v>
          </cell>
          <cell r="B4614">
            <v>0</v>
          </cell>
          <cell r="J4614" t="str">
            <v>Rupees Nil</v>
          </cell>
        </row>
        <row r="4615">
          <cell r="A4615" t="str">
            <v>/0</v>
          </cell>
          <cell r="B4615">
            <v>0</v>
          </cell>
          <cell r="J4615" t="str">
            <v>Rupees Nil</v>
          </cell>
        </row>
        <row r="4616">
          <cell r="A4616" t="str">
            <v>/0</v>
          </cell>
          <cell r="B4616">
            <v>0</v>
          </cell>
          <cell r="J4616" t="str">
            <v>Rupees Nil</v>
          </cell>
        </row>
        <row r="4617">
          <cell r="A4617" t="str">
            <v>/0</v>
          </cell>
          <cell r="B4617">
            <v>0</v>
          </cell>
          <cell r="J4617" t="str">
            <v>Rupees Nil</v>
          </cell>
        </row>
        <row r="4618">
          <cell r="A4618" t="str">
            <v>/0</v>
          </cell>
          <cell r="B4618">
            <v>0</v>
          </cell>
          <cell r="J4618" t="str">
            <v>Rupees Nil</v>
          </cell>
        </row>
        <row r="4619">
          <cell r="A4619" t="str">
            <v>/0</v>
          </cell>
          <cell r="B4619">
            <v>0</v>
          </cell>
          <cell r="J4619" t="str">
            <v>Rupees Nil</v>
          </cell>
        </row>
        <row r="4620">
          <cell r="A4620" t="str">
            <v>/0</v>
          </cell>
          <cell r="B4620">
            <v>0</v>
          </cell>
          <cell r="J4620" t="str">
            <v>Rupees Nil</v>
          </cell>
        </row>
        <row r="4621">
          <cell r="A4621" t="str">
            <v>/0</v>
          </cell>
          <cell r="B4621">
            <v>0</v>
          </cell>
          <cell r="J4621" t="str">
            <v>Rupees Nil</v>
          </cell>
        </row>
        <row r="4622">
          <cell r="A4622" t="str">
            <v>/0</v>
          </cell>
          <cell r="B4622">
            <v>0</v>
          </cell>
          <cell r="J4622" t="str">
            <v>Rupees Nil</v>
          </cell>
        </row>
        <row r="4623">
          <cell r="A4623" t="str">
            <v>/0</v>
          </cell>
          <cell r="B4623">
            <v>0</v>
          </cell>
          <cell r="J4623" t="str">
            <v>Rupees Nil</v>
          </cell>
        </row>
        <row r="4624">
          <cell r="A4624" t="str">
            <v>/0</v>
          </cell>
          <cell r="B4624">
            <v>0</v>
          </cell>
          <cell r="J4624" t="str">
            <v>Rupees Nil</v>
          </cell>
        </row>
        <row r="4625">
          <cell r="A4625" t="str">
            <v>/0</v>
          </cell>
          <cell r="B4625">
            <v>0</v>
          </cell>
          <cell r="J4625" t="str">
            <v>Rupees Nil</v>
          </cell>
        </row>
        <row r="4626">
          <cell r="A4626" t="str">
            <v>/0</v>
          </cell>
          <cell r="B4626">
            <v>0</v>
          </cell>
          <cell r="J4626" t="str">
            <v>Rupees Nil</v>
          </cell>
        </row>
        <row r="4627">
          <cell r="A4627" t="str">
            <v>/0</v>
          </cell>
          <cell r="B4627">
            <v>0</v>
          </cell>
          <cell r="J4627" t="str">
            <v>Rupees Nil</v>
          </cell>
        </row>
        <row r="4628">
          <cell r="A4628" t="str">
            <v>/0</v>
          </cell>
          <cell r="B4628">
            <v>0</v>
          </cell>
          <cell r="J4628" t="str">
            <v>Rupees Nil</v>
          </cell>
        </row>
        <row r="4629">
          <cell r="A4629" t="str">
            <v>/0</v>
          </cell>
          <cell r="B4629">
            <v>0</v>
          </cell>
          <cell r="J4629" t="str">
            <v>Rupees Nil</v>
          </cell>
        </row>
        <row r="4630">
          <cell r="A4630" t="str">
            <v>/0</v>
          </cell>
          <cell r="B4630">
            <v>0</v>
          </cell>
          <cell r="J4630" t="str">
            <v>Rupees Nil</v>
          </cell>
        </row>
        <row r="4631">
          <cell r="A4631" t="str">
            <v>/0</v>
          </cell>
          <cell r="B4631">
            <v>0</v>
          </cell>
          <cell r="J4631" t="str">
            <v>Rupees Nil</v>
          </cell>
        </row>
        <row r="4632">
          <cell r="A4632" t="str">
            <v>/0</v>
          </cell>
          <cell r="B4632">
            <v>0</v>
          </cell>
          <cell r="J4632" t="str">
            <v>Rupees Nil</v>
          </cell>
        </row>
        <row r="4633">
          <cell r="A4633" t="str">
            <v>/0</v>
          </cell>
          <cell r="B4633">
            <v>0</v>
          </cell>
          <cell r="J4633" t="str">
            <v>Rupees Nil</v>
          </cell>
        </row>
        <row r="4634">
          <cell r="A4634" t="str">
            <v>/0</v>
          </cell>
          <cell r="B4634">
            <v>0</v>
          </cell>
          <cell r="J4634" t="str">
            <v>Rupees Nil</v>
          </cell>
        </row>
        <row r="4635">
          <cell r="A4635" t="str">
            <v>/0</v>
          </cell>
          <cell r="B4635">
            <v>0</v>
          </cell>
          <cell r="J4635" t="str">
            <v>Rupees Nil</v>
          </cell>
        </row>
        <row r="4636">
          <cell r="A4636" t="str">
            <v>/0</v>
          </cell>
          <cell r="B4636">
            <v>0</v>
          </cell>
          <cell r="J4636" t="str">
            <v>Rupees Nil</v>
          </cell>
        </row>
        <row r="4637">
          <cell r="A4637" t="str">
            <v>/0</v>
          </cell>
          <cell r="B4637">
            <v>0</v>
          </cell>
          <cell r="J4637" t="str">
            <v>Rupees Nil</v>
          </cell>
        </row>
        <row r="4638">
          <cell r="A4638" t="str">
            <v>/0</v>
          </cell>
          <cell r="B4638">
            <v>0</v>
          </cell>
          <cell r="J4638" t="str">
            <v>Rupees Nil</v>
          </cell>
        </row>
        <row r="4639">
          <cell r="A4639" t="str">
            <v>/0</v>
          </cell>
          <cell r="B4639">
            <v>0</v>
          </cell>
          <cell r="J4639" t="str">
            <v>Rupees Nil</v>
          </cell>
        </row>
        <row r="4640">
          <cell r="A4640" t="str">
            <v>/0</v>
          </cell>
          <cell r="B4640">
            <v>0</v>
          </cell>
          <cell r="J4640" t="str">
            <v>Rupees Nil</v>
          </cell>
        </row>
        <row r="4641">
          <cell r="A4641" t="str">
            <v>/0</v>
          </cell>
          <cell r="B4641">
            <v>0</v>
          </cell>
          <cell r="J4641" t="str">
            <v>Rupees Nil</v>
          </cell>
        </row>
        <row r="4642">
          <cell r="A4642" t="str">
            <v>/0</v>
          </cell>
          <cell r="B4642">
            <v>0</v>
          </cell>
          <cell r="J4642" t="str">
            <v>Rupees Nil</v>
          </cell>
        </row>
        <row r="4643">
          <cell r="A4643" t="str">
            <v>/0</v>
          </cell>
          <cell r="B4643">
            <v>0</v>
          </cell>
          <cell r="J4643" t="str">
            <v>Rupees Nil</v>
          </cell>
        </row>
        <row r="4644">
          <cell r="A4644" t="str">
            <v>/0</v>
          </cell>
          <cell r="B4644">
            <v>0</v>
          </cell>
          <cell r="J4644" t="str">
            <v>Rupees Nil</v>
          </cell>
        </row>
        <row r="4645">
          <cell r="A4645" t="str">
            <v>/0</v>
          </cell>
          <cell r="B4645">
            <v>0</v>
          </cell>
          <cell r="J4645" t="str">
            <v>Rupees Nil</v>
          </cell>
        </row>
        <row r="4646">
          <cell r="A4646" t="str">
            <v>/0</v>
          </cell>
          <cell r="B4646">
            <v>0</v>
          </cell>
          <cell r="J4646" t="str">
            <v>Rupees Nil</v>
          </cell>
        </row>
        <row r="4647">
          <cell r="A4647" t="str">
            <v>/0</v>
          </cell>
          <cell r="B4647">
            <v>0</v>
          </cell>
          <cell r="J4647" t="str">
            <v>Rupees Nil</v>
          </cell>
        </row>
        <row r="4648">
          <cell r="A4648" t="str">
            <v>/0</v>
          </cell>
          <cell r="B4648">
            <v>0</v>
          </cell>
          <cell r="J4648" t="str">
            <v>Rupees Nil</v>
          </cell>
        </row>
        <row r="4649">
          <cell r="A4649" t="str">
            <v>/0</v>
          </cell>
          <cell r="B4649">
            <v>0</v>
          </cell>
          <cell r="J4649" t="str">
            <v>Rupees Nil</v>
          </cell>
        </row>
        <row r="4650">
          <cell r="A4650" t="str">
            <v>/0</v>
          </cell>
          <cell r="B4650">
            <v>0</v>
          </cell>
          <cell r="J4650" t="str">
            <v>Rupees Nil</v>
          </cell>
        </row>
        <row r="4651">
          <cell r="A4651" t="str">
            <v>/0</v>
          </cell>
          <cell r="B4651">
            <v>0</v>
          </cell>
          <cell r="J4651" t="str">
            <v>Rupees Nil</v>
          </cell>
        </row>
        <row r="4652">
          <cell r="A4652" t="str">
            <v>/0</v>
          </cell>
          <cell r="B4652">
            <v>0</v>
          </cell>
          <cell r="J4652" t="str">
            <v>Rupees Nil</v>
          </cell>
        </row>
        <row r="4653">
          <cell r="A4653" t="str">
            <v>/0</v>
          </cell>
          <cell r="B4653">
            <v>0</v>
          </cell>
          <cell r="J4653" t="str">
            <v>Rupees Nil</v>
          </cell>
        </row>
        <row r="4654">
          <cell r="A4654" t="str">
            <v>/0</v>
          </cell>
          <cell r="B4654">
            <v>0</v>
          </cell>
          <cell r="J4654" t="str">
            <v>Rupees Nil</v>
          </cell>
        </row>
        <row r="4655">
          <cell r="A4655" t="str">
            <v>/0</v>
          </cell>
          <cell r="B4655">
            <v>0</v>
          </cell>
          <cell r="J4655" t="str">
            <v>Rupees Nil</v>
          </cell>
        </row>
        <row r="4656">
          <cell r="A4656" t="str">
            <v>/0</v>
          </cell>
          <cell r="B4656">
            <v>0</v>
          </cell>
          <cell r="J4656" t="str">
            <v>Rupees Nil</v>
          </cell>
        </row>
        <row r="4657">
          <cell r="A4657" t="str">
            <v>/0</v>
          </cell>
          <cell r="B4657">
            <v>0</v>
          </cell>
          <cell r="J4657" t="str">
            <v>Rupees Nil</v>
          </cell>
        </row>
        <row r="4658">
          <cell r="A4658" t="str">
            <v>/0</v>
          </cell>
          <cell r="B4658">
            <v>0</v>
          </cell>
          <cell r="J4658" t="str">
            <v>Rupees Nil</v>
          </cell>
        </row>
        <row r="4659">
          <cell r="A4659" t="str">
            <v>/0</v>
          </cell>
          <cell r="B4659">
            <v>0</v>
          </cell>
          <cell r="J4659" t="str">
            <v>Rupees Nil</v>
          </cell>
        </row>
        <row r="4660">
          <cell r="A4660" t="str">
            <v>/0</v>
          </cell>
          <cell r="B4660">
            <v>0</v>
          </cell>
          <cell r="J4660" t="str">
            <v>Rupees Nil</v>
          </cell>
        </row>
        <row r="4661">
          <cell r="A4661" t="str">
            <v>/0</v>
          </cell>
          <cell r="B4661">
            <v>0</v>
          </cell>
          <cell r="J4661" t="str">
            <v>Rupees Nil</v>
          </cell>
        </row>
        <row r="4662">
          <cell r="A4662" t="str">
            <v>/0</v>
          </cell>
          <cell r="B4662">
            <v>0</v>
          </cell>
          <cell r="J4662" t="str">
            <v>Rupees Nil</v>
          </cell>
        </row>
        <row r="4663">
          <cell r="A4663" t="str">
            <v>/0</v>
          </cell>
          <cell r="B4663">
            <v>0</v>
          </cell>
          <cell r="J4663" t="str">
            <v>Rupees Nil</v>
          </cell>
        </row>
        <row r="4664">
          <cell r="A4664" t="str">
            <v>/0</v>
          </cell>
          <cell r="B4664">
            <v>0</v>
          </cell>
          <cell r="J4664" t="str">
            <v>Rupees Nil</v>
          </cell>
        </row>
        <row r="4665">
          <cell r="A4665" t="str">
            <v>/0</v>
          </cell>
          <cell r="B4665">
            <v>0</v>
          </cell>
          <cell r="J4665" t="str">
            <v>Rupees Nil</v>
          </cell>
        </row>
        <row r="4666">
          <cell r="A4666" t="str">
            <v>/0</v>
          </cell>
          <cell r="B4666">
            <v>0</v>
          </cell>
          <cell r="J4666" t="str">
            <v>Rupees Nil</v>
          </cell>
        </row>
        <row r="4667">
          <cell r="A4667" t="str">
            <v>/0</v>
          </cell>
          <cell r="B4667">
            <v>0</v>
          </cell>
          <cell r="J4667" t="str">
            <v>Rupees Nil</v>
          </cell>
        </row>
        <row r="4668">
          <cell r="A4668" t="str">
            <v>/0</v>
          </cell>
          <cell r="B4668">
            <v>0</v>
          </cell>
          <cell r="J4668" t="str">
            <v>Rupees Nil</v>
          </cell>
        </row>
        <row r="4669">
          <cell r="A4669" t="str">
            <v>/0</v>
          </cell>
          <cell r="B4669">
            <v>0</v>
          </cell>
          <cell r="J4669" t="str">
            <v>Rupees Nil</v>
          </cell>
        </row>
        <row r="4670">
          <cell r="A4670" t="str">
            <v>/0</v>
          </cell>
          <cell r="B4670">
            <v>0</v>
          </cell>
          <cell r="J4670" t="str">
            <v>Rupees Nil</v>
          </cell>
        </row>
        <row r="4671">
          <cell r="A4671" t="str">
            <v>/0</v>
          </cell>
          <cell r="B4671">
            <v>0</v>
          </cell>
          <cell r="J4671" t="str">
            <v>Rupees Nil</v>
          </cell>
        </row>
        <row r="4672">
          <cell r="A4672" t="str">
            <v>/0</v>
          </cell>
          <cell r="B4672">
            <v>0</v>
          </cell>
          <cell r="J4672" t="str">
            <v>Rupees Nil</v>
          </cell>
        </row>
        <row r="4673">
          <cell r="A4673" t="str">
            <v>/0</v>
          </cell>
          <cell r="B4673">
            <v>0</v>
          </cell>
          <cell r="J4673" t="str">
            <v>Rupees Nil</v>
          </cell>
        </row>
        <row r="4674">
          <cell r="A4674" t="str">
            <v>/0</v>
          </cell>
          <cell r="B4674">
            <v>0</v>
          </cell>
          <cell r="J4674" t="str">
            <v>Rupees Nil</v>
          </cell>
        </row>
        <row r="4675">
          <cell r="A4675" t="str">
            <v>/0</v>
          </cell>
          <cell r="B4675">
            <v>0</v>
          </cell>
          <cell r="J4675" t="str">
            <v>Rupees Nil</v>
          </cell>
        </row>
        <row r="4676">
          <cell r="A4676" t="str">
            <v>/0</v>
          </cell>
          <cell r="B4676">
            <v>0</v>
          </cell>
          <cell r="J4676" t="str">
            <v>Rupees Nil</v>
          </cell>
        </row>
        <row r="4677">
          <cell r="A4677" t="str">
            <v>/0</v>
          </cell>
          <cell r="B4677">
            <v>0</v>
          </cell>
          <cell r="J4677" t="str">
            <v>Rupees Nil</v>
          </cell>
        </row>
        <row r="4678">
          <cell r="A4678" t="str">
            <v>/0</v>
          </cell>
          <cell r="B4678">
            <v>0</v>
          </cell>
          <cell r="J4678" t="str">
            <v>Rupees Nil</v>
          </cell>
        </row>
        <row r="4679">
          <cell r="A4679" t="str">
            <v>/0</v>
          </cell>
          <cell r="B4679">
            <v>0</v>
          </cell>
          <cell r="J4679" t="str">
            <v>Rupees Nil</v>
          </cell>
        </row>
        <row r="4680">
          <cell r="A4680" t="str">
            <v>/0</v>
          </cell>
          <cell r="B4680">
            <v>0</v>
          </cell>
          <cell r="J4680" t="str">
            <v>Rupees Nil</v>
          </cell>
        </row>
        <row r="4681">
          <cell r="A4681" t="str">
            <v>/0</v>
          </cell>
          <cell r="B4681">
            <v>0</v>
          </cell>
          <cell r="J4681" t="str">
            <v>Rupees Nil</v>
          </cell>
        </row>
        <row r="4682">
          <cell r="A4682" t="str">
            <v>/0</v>
          </cell>
          <cell r="B4682">
            <v>0</v>
          </cell>
          <cell r="J4682" t="str">
            <v>Rupees Nil</v>
          </cell>
        </row>
        <row r="4683">
          <cell r="A4683" t="str">
            <v>/0</v>
          </cell>
          <cell r="B4683">
            <v>0</v>
          </cell>
          <cell r="J4683" t="str">
            <v>Rupees Nil</v>
          </cell>
        </row>
        <row r="4684">
          <cell r="A4684" t="str">
            <v>/0</v>
          </cell>
          <cell r="B4684">
            <v>0</v>
          </cell>
          <cell r="J4684" t="str">
            <v>Rupees Nil</v>
          </cell>
        </row>
        <row r="4685">
          <cell r="A4685" t="str">
            <v>/0</v>
          </cell>
          <cell r="B4685">
            <v>0</v>
          </cell>
          <cell r="J4685" t="str">
            <v>Rupees Nil</v>
          </cell>
        </row>
        <row r="4686">
          <cell r="A4686" t="str">
            <v>/0</v>
          </cell>
          <cell r="B4686">
            <v>0</v>
          </cell>
          <cell r="J4686" t="str">
            <v>Rupees Nil</v>
          </cell>
        </row>
        <row r="4687">
          <cell r="A4687" t="str">
            <v>/0</v>
          </cell>
          <cell r="B4687">
            <v>0</v>
          </cell>
          <cell r="J4687" t="str">
            <v>Rupees Nil</v>
          </cell>
        </row>
        <row r="4688">
          <cell r="A4688" t="str">
            <v>/0</v>
          </cell>
          <cell r="B4688">
            <v>0</v>
          </cell>
          <cell r="J4688" t="str">
            <v>Rupees Nil</v>
          </cell>
        </row>
        <row r="4689">
          <cell r="A4689" t="str">
            <v>/0</v>
          </cell>
          <cell r="B4689">
            <v>0</v>
          </cell>
          <cell r="J4689" t="str">
            <v>Rupees Nil</v>
          </cell>
        </row>
        <row r="4690">
          <cell r="A4690" t="str">
            <v>/0</v>
          </cell>
          <cell r="B4690">
            <v>0</v>
          </cell>
          <cell r="J4690" t="str">
            <v>Rupees Nil</v>
          </cell>
        </row>
        <row r="4691">
          <cell r="A4691" t="str">
            <v>/0</v>
          </cell>
          <cell r="B4691">
            <v>0</v>
          </cell>
          <cell r="J4691" t="str">
            <v>Rupees Nil</v>
          </cell>
        </row>
        <row r="4692">
          <cell r="A4692" t="str">
            <v>/0</v>
          </cell>
          <cell r="B4692">
            <v>0</v>
          </cell>
          <cell r="J4692" t="str">
            <v>Rupees Nil</v>
          </cell>
        </row>
        <row r="4693">
          <cell r="A4693" t="str">
            <v>/0</v>
          </cell>
          <cell r="B4693">
            <v>0</v>
          </cell>
          <cell r="J4693" t="str">
            <v>Rupees Nil</v>
          </cell>
        </row>
        <row r="4694">
          <cell r="A4694" t="str">
            <v>/0</v>
          </cell>
          <cell r="B4694">
            <v>0</v>
          </cell>
          <cell r="J4694" t="str">
            <v>Rupees Nil</v>
          </cell>
        </row>
        <row r="4695">
          <cell r="A4695" t="str">
            <v>/0</v>
          </cell>
          <cell r="B4695">
            <v>0</v>
          </cell>
          <cell r="J4695" t="str">
            <v>Rupees Nil</v>
          </cell>
        </row>
        <row r="4696">
          <cell r="A4696" t="str">
            <v>/0</v>
          </cell>
          <cell r="B4696">
            <v>0</v>
          </cell>
          <cell r="J4696" t="str">
            <v>Rupees Nil</v>
          </cell>
        </row>
        <row r="4697">
          <cell r="A4697" t="str">
            <v>/0</v>
          </cell>
          <cell r="B4697">
            <v>0</v>
          </cell>
          <cell r="J4697" t="str">
            <v>Rupees Nil</v>
          </cell>
        </row>
        <row r="4698">
          <cell r="A4698" t="str">
            <v>/0</v>
          </cell>
          <cell r="B4698">
            <v>0</v>
          </cell>
          <cell r="J4698" t="str">
            <v>Rupees Nil</v>
          </cell>
        </row>
        <row r="4699">
          <cell r="A4699" t="str">
            <v>/0</v>
          </cell>
          <cell r="B4699">
            <v>0</v>
          </cell>
          <cell r="J4699" t="str">
            <v>Rupees Nil</v>
          </cell>
        </row>
        <row r="4700">
          <cell r="A4700" t="str">
            <v>/0</v>
          </cell>
          <cell r="B4700">
            <v>0</v>
          </cell>
          <cell r="J4700" t="str">
            <v>Rupees Nil</v>
          </cell>
        </row>
        <row r="4701">
          <cell r="A4701" t="str">
            <v>/0</v>
          </cell>
          <cell r="B4701">
            <v>0</v>
          </cell>
          <cell r="J4701" t="str">
            <v>Rupees Nil</v>
          </cell>
        </row>
        <row r="4702">
          <cell r="A4702" t="str">
            <v>/0</v>
          </cell>
          <cell r="B4702">
            <v>0</v>
          </cell>
          <cell r="J4702" t="str">
            <v>Rupees Nil</v>
          </cell>
        </row>
        <row r="4703">
          <cell r="A4703" t="str">
            <v>/0</v>
          </cell>
          <cell r="B4703">
            <v>0</v>
          </cell>
          <cell r="J4703" t="str">
            <v>Rupees Nil</v>
          </cell>
        </row>
        <row r="4704">
          <cell r="A4704" t="str">
            <v>/0</v>
          </cell>
          <cell r="B4704">
            <v>0</v>
          </cell>
          <cell r="J4704" t="str">
            <v>Rupees Nil</v>
          </cell>
        </row>
        <row r="4705">
          <cell r="A4705" t="str">
            <v>/0</v>
          </cell>
          <cell r="B4705">
            <v>0</v>
          </cell>
          <cell r="J4705" t="str">
            <v>Rupees Nil</v>
          </cell>
        </row>
        <row r="4706">
          <cell r="A4706" t="str">
            <v>/0</v>
          </cell>
          <cell r="B4706">
            <v>0</v>
          </cell>
          <cell r="J4706" t="str">
            <v>Rupees Nil</v>
          </cell>
        </row>
        <row r="4707">
          <cell r="A4707" t="str">
            <v>/0</v>
          </cell>
          <cell r="B4707">
            <v>0</v>
          </cell>
          <cell r="J4707" t="str">
            <v>Rupees Nil</v>
          </cell>
        </row>
        <row r="4708">
          <cell r="A4708" t="str">
            <v>/0</v>
          </cell>
          <cell r="B4708">
            <v>0</v>
          </cell>
          <cell r="J4708" t="str">
            <v>Rupees Nil</v>
          </cell>
        </row>
        <row r="4709">
          <cell r="A4709" t="str">
            <v>/0</v>
          </cell>
          <cell r="B4709">
            <v>0</v>
          </cell>
          <cell r="J4709" t="str">
            <v>Rupees Nil</v>
          </cell>
        </row>
        <row r="4710">
          <cell r="A4710" t="str">
            <v>/0</v>
          </cell>
          <cell r="B4710">
            <v>0</v>
          </cell>
          <cell r="J4710" t="str">
            <v>Rupees Nil</v>
          </cell>
        </row>
        <row r="4711">
          <cell r="A4711" t="str">
            <v>/0</v>
          </cell>
          <cell r="B4711">
            <v>0</v>
          </cell>
          <cell r="J4711" t="str">
            <v>Rupees Nil</v>
          </cell>
        </row>
        <row r="4712">
          <cell r="A4712" t="str">
            <v>/0</v>
          </cell>
          <cell r="B4712">
            <v>0</v>
          </cell>
          <cell r="J4712" t="str">
            <v>Rupees Nil</v>
          </cell>
        </row>
        <row r="4713">
          <cell r="A4713" t="str">
            <v>/0</v>
          </cell>
          <cell r="B4713">
            <v>0</v>
          </cell>
          <cell r="J4713" t="str">
            <v>Rupees Nil</v>
          </cell>
        </row>
        <row r="4714">
          <cell r="A4714" t="str">
            <v>/0</v>
          </cell>
          <cell r="B4714">
            <v>0</v>
          </cell>
          <cell r="J4714" t="str">
            <v>Rupees Nil</v>
          </cell>
        </row>
        <row r="4715">
          <cell r="A4715" t="str">
            <v>/0</v>
          </cell>
          <cell r="B4715">
            <v>0</v>
          </cell>
          <cell r="J4715" t="str">
            <v>Rupees Nil</v>
          </cell>
        </row>
        <row r="4716">
          <cell r="A4716" t="str">
            <v>/0</v>
          </cell>
          <cell r="B4716">
            <v>0</v>
          </cell>
          <cell r="J4716" t="str">
            <v>Rupees Nil</v>
          </cell>
        </row>
        <row r="4717">
          <cell r="A4717" t="str">
            <v>/0</v>
          </cell>
          <cell r="B4717">
            <v>0</v>
          </cell>
          <cell r="J4717" t="str">
            <v>Rupees Nil</v>
          </cell>
        </row>
        <row r="4718">
          <cell r="A4718" t="str">
            <v>/0</v>
          </cell>
          <cell r="B4718">
            <v>0</v>
          </cell>
          <cell r="J4718" t="str">
            <v>Rupees Nil</v>
          </cell>
        </row>
        <row r="4719">
          <cell r="A4719" t="str">
            <v>/0</v>
          </cell>
          <cell r="B4719">
            <v>0</v>
          </cell>
          <cell r="J4719" t="str">
            <v>Rupees Nil</v>
          </cell>
        </row>
        <row r="4720">
          <cell r="A4720" t="str">
            <v>/0</v>
          </cell>
          <cell r="B4720">
            <v>0</v>
          </cell>
          <cell r="J4720" t="str">
            <v>Rupees Nil</v>
          </cell>
        </row>
        <row r="4721">
          <cell r="A4721" t="str">
            <v>/0</v>
          </cell>
          <cell r="B4721">
            <v>0</v>
          </cell>
          <cell r="J4721" t="str">
            <v>Rupees Nil</v>
          </cell>
        </row>
        <row r="4722">
          <cell r="A4722" t="str">
            <v>/0</v>
          </cell>
          <cell r="B4722">
            <v>0</v>
          </cell>
          <cell r="J4722" t="str">
            <v>Rupees Nil</v>
          </cell>
        </row>
        <row r="4723">
          <cell r="A4723" t="str">
            <v>/0</v>
          </cell>
          <cell r="B4723">
            <v>0</v>
          </cell>
          <cell r="J4723" t="str">
            <v>Rupees Nil</v>
          </cell>
        </row>
        <row r="4724">
          <cell r="A4724" t="str">
            <v>/0</v>
          </cell>
          <cell r="B4724">
            <v>0</v>
          </cell>
          <cell r="J4724" t="str">
            <v>Rupees Nil</v>
          </cell>
        </row>
        <row r="4725">
          <cell r="A4725" t="str">
            <v>/0</v>
          </cell>
          <cell r="B4725">
            <v>0</v>
          </cell>
          <cell r="J4725" t="str">
            <v>Rupees Nil</v>
          </cell>
        </row>
        <row r="4726">
          <cell r="A4726" t="str">
            <v>/0</v>
          </cell>
          <cell r="B4726">
            <v>0</v>
          </cell>
          <cell r="J4726" t="str">
            <v>Rupees Nil</v>
          </cell>
        </row>
        <row r="4727">
          <cell r="A4727" t="str">
            <v>/0</v>
          </cell>
          <cell r="B4727">
            <v>0</v>
          </cell>
          <cell r="J4727" t="str">
            <v>Rupees Nil</v>
          </cell>
        </row>
        <row r="4728">
          <cell r="A4728" t="str">
            <v>/0</v>
          </cell>
          <cell r="B4728">
            <v>0</v>
          </cell>
          <cell r="J4728" t="str">
            <v>Rupees Nil</v>
          </cell>
        </row>
        <row r="4729">
          <cell r="A4729" t="str">
            <v>/0</v>
          </cell>
          <cell r="B4729">
            <v>0</v>
          </cell>
          <cell r="J4729" t="str">
            <v>Rupees Nil</v>
          </cell>
        </row>
        <row r="4730">
          <cell r="A4730" t="str">
            <v>/0</v>
          </cell>
          <cell r="B4730">
            <v>0</v>
          </cell>
          <cell r="J4730" t="str">
            <v>Rupees Nil</v>
          </cell>
        </row>
        <row r="4731">
          <cell r="A4731" t="str">
            <v>/0</v>
          </cell>
          <cell r="B4731">
            <v>0</v>
          </cell>
          <cell r="J4731" t="str">
            <v>Rupees Nil</v>
          </cell>
        </row>
        <row r="4732">
          <cell r="A4732" t="str">
            <v>/0</v>
          </cell>
          <cell r="B4732">
            <v>0</v>
          </cell>
          <cell r="J4732" t="str">
            <v>Rupees Nil</v>
          </cell>
        </row>
        <row r="4733">
          <cell r="A4733" t="str">
            <v>/0</v>
          </cell>
          <cell r="B4733">
            <v>0</v>
          </cell>
          <cell r="J4733" t="str">
            <v>Rupees Nil</v>
          </cell>
        </row>
        <row r="4734">
          <cell r="A4734" t="str">
            <v>/0</v>
          </cell>
          <cell r="B4734">
            <v>0</v>
          </cell>
          <cell r="J4734" t="str">
            <v>Rupees Nil</v>
          </cell>
        </row>
        <row r="4735">
          <cell r="A4735" t="str">
            <v>/0</v>
          </cell>
          <cell r="B4735">
            <v>0</v>
          </cell>
          <cell r="J4735" t="str">
            <v>Rupees Nil</v>
          </cell>
        </row>
        <row r="4736">
          <cell r="A4736" t="str">
            <v>/0</v>
          </cell>
          <cell r="B4736">
            <v>0</v>
          </cell>
          <cell r="J4736" t="str">
            <v>Rupees Nil</v>
          </cell>
        </row>
        <row r="4737">
          <cell r="A4737" t="str">
            <v>/0</v>
          </cell>
          <cell r="B4737">
            <v>0</v>
          </cell>
          <cell r="J4737" t="str">
            <v>Rupees Nil</v>
          </cell>
        </row>
        <row r="4738">
          <cell r="A4738" t="str">
            <v>/0</v>
          </cell>
          <cell r="B4738">
            <v>0</v>
          </cell>
          <cell r="J4738" t="str">
            <v>Rupees Nil</v>
          </cell>
        </row>
        <row r="4739">
          <cell r="A4739" t="str">
            <v>/0</v>
          </cell>
          <cell r="B4739">
            <v>0</v>
          </cell>
          <cell r="J4739" t="str">
            <v>Rupees Nil</v>
          </cell>
        </row>
        <row r="4740">
          <cell r="A4740" t="str">
            <v>/0</v>
          </cell>
          <cell r="B4740">
            <v>0</v>
          </cell>
          <cell r="J4740" t="str">
            <v>Rupees Nil</v>
          </cell>
        </row>
        <row r="4741">
          <cell r="A4741" t="str">
            <v>/0</v>
          </cell>
          <cell r="B4741">
            <v>0</v>
          </cell>
          <cell r="J4741" t="str">
            <v>Rupees Nil</v>
          </cell>
        </row>
        <row r="4742">
          <cell r="A4742" t="str">
            <v>/0</v>
          </cell>
          <cell r="B4742">
            <v>0</v>
          </cell>
          <cell r="J4742" t="str">
            <v>Rupees Nil</v>
          </cell>
        </row>
        <row r="4743">
          <cell r="A4743" t="str">
            <v>/0</v>
          </cell>
          <cell r="B4743">
            <v>0</v>
          </cell>
          <cell r="J4743" t="str">
            <v>Rupees Nil</v>
          </cell>
        </row>
        <row r="4744">
          <cell r="A4744" t="str">
            <v>/0</v>
          </cell>
          <cell r="B4744">
            <v>0</v>
          </cell>
          <cell r="J4744" t="str">
            <v>Rupees Nil</v>
          </cell>
        </row>
        <row r="4745">
          <cell r="A4745" t="str">
            <v>/0</v>
          </cell>
          <cell r="B4745">
            <v>0</v>
          </cell>
          <cell r="J4745" t="str">
            <v>Rupees Nil</v>
          </cell>
        </row>
        <row r="4746">
          <cell r="A4746" t="str">
            <v>/0</v>
          </cell>
          <cell r="B4746">
            <v>0</v>
          </cell>
          <cell r="J4746" t="str">
            <v>Rupees Nil</v>
          </cell>
        </row>
        <row r="4747">
          <cell r="A4747" t="str">
            <v>/0</v>
          </cell>
          <cell r="B4747">
            <v>0</v>
          </cell>
          <cell r="J4747" t="str">
            <v>Rupees Nil</v>
          </cell>
        </row>
        <row r="4748">
          <cell r="A4748" t="str">
            <v>/0</v>
          </cell>
          <cell r="B4748">
            <v>0</v>
          </cell>
          <cell r="J4748" t="str">
            <v>Rupees Nil</v>
          </cell>
        </row>
        <row r="4749">
          <cell r="A4749" t="str">
            <v>/0</v>
          </cell>
          <cell r="B4749">
            <v>0</v>
          </cell>
          <cell r="J4749" t="str">
            <v>Rupees Nil</v>
          </cell>
        </row>
        <row r="4750">
          <cell r="A4750" t="str">
            <v>/0</v>
          </cell>
          <cell r="B4750">
            <v>0</v>
          </cell>
          <cell r="J4750" t="str">
            <v>Rupees Nil</v>
          </cell>
        </row>
        <row r="4751">
          <cell r="A4751" t="str">
            <v>/0</v>
          </cell>
          <cell r="B4751">
            <v>0</v>
          </cell>
          <cell r="J4751" t="str">
            <v>Rupees Nil</v>
          </cell>
        </row>
        <row r="4752">
          <cell r="A4752" t="str">
            <v>/0</v>
          </cell>
          <cell r="B4752">
            <v>0</v>
          </cell>
          <cell r="J4752" t="str">
            <v>Rupees Nil</v>
          </cell>
        </row>
        <row r="4753">
          <cell r="A4753" t="str">
            <v>/0</v>
          </cell>
          <cell r="B4753">
            <v>0</v>
          </cell>
          <cell r="J4753" t="str">
            <v>Rupees Nil</v>
          </cell>
        </row>
        <row r="4754">
          <cell r="A4754" t="str">
            <v>/0</v>
          </cell>
          <cell r="B4754">
            <v>0</v>
          </cell>
          <cell r="J4754" t="str">
            <v>Rupees Nil</v>
          </cell>
        </row>
        <row r="4755">
          <cell r="A4755" t="str">
            <v>/0</v>
          </cell>
          <cell r="B4755">
            <v>0</v>
          </cell>
          <cell r="J4755" t="str">
            <v>Rupees Nil</v>
          </cell>
        </row>
        <row r="4756">
          <cell r="A4756" t="str">
            <v>/0</v>
          </cell>
          <cell r="B4756">
            <v>0</v>
          </cell>
          <cell r="J4756" t="str">
            <v>Rupees Nil</v>
          </cell>
        </row>
        <row r="4757">
          <cell r="A4757" t="str">
            <v>/0</v>
          </cell>
          <cell r="B4757">
            <v>0</v>
          </cell>
          <cell r="J4757" t="str">
            <v>Rupees Nil</v>
          </cell>
        </row>
        <row r="4758">
          <cell r="A4758" t="str">
            <v>/0</v>
          </cell>
          <cell r="B4758">
            <v>0</v>
          </cell>
          <cell r="J4758" t="str">
            <v>Rupees Nil</v>
          </cell>
        </row>
        <row r="4759">
          <cell r="A4759" t="str">
            <v>/0</v>
          </cell>
          <cell r="B4759">
            <v>0</v>
          </cell>
          <cell r="J4759" t="str">
            <v>Rupees Nil</v>
          </cell>
        </row>
        <row r="4760">
          <cell r="A4760" t="str">
            <v>/0</v>
          </cell>
          <cell r="B4760">
            <v>0</v>
          </cell>
          <cell r="J4760" t="str">
            <v>Rupees Nil</v>
          </cell>
        </row>
        <row r="4761">
          <cell r="A4761" t="str">
            <v>/0</v>
          </cell>
          <cell r="B4761">
            <v>0</v>
          </cell>
          <cell r="J4761" t="str">
            <v>Rupees Nil</v>
          </cell>
        </row>
        <row r="4762">
          <cell r="A4762" t="str">
            <v>/0</v>
          </cell>
          <cell r="B4762">
            <v>0</v>
          </cell>
          <cell r="J4762" t="str">
            <v>Rupees Nil</v>
          </cell>
        </row>
        <row r="4763">
          <cell r="A4763" t="str">
            <v>/0</v>
          </cell>
          <cell r="B4763">
            <v>0</v>
          </cell>
          <cell r="J4763" t="str">
            <v>Rupees Nil</v>
          </cell>
        </row>
        <row r="4764">
          <cell r="A4764" t="str">
            <v>/0</v>
          </cell>
          <cell r="B4764">
            <v>0</v>
          </cell>
          <cell r="J4764" t="str">
            <v>Rupees Nil</v>
          </cell>
        </row>
        <row r="4765">
          <cell r="A4765" t="str">
            <v>/0</v>
          </cell>
          <cell r="B4765">
            <v>0</v>
          </cell>
          <cell r="J4765" t="str">
            <v>Rupees Nil</v>
          </cell>
        </row>
        <row r="4766">
          <cell r="A4766" t="str">
            <v>/0</v>
          </cell>
          <cell r="B4766">
            <v>0</v>
          </cell>
          <cell r="J4766" t="str">
            <v>Rupees Nil</v>
          </cell>
        </row>
        <row r="4767">
          <cell r="A4767" t="str">
            <v>/0</v>
          </cell>
          <cell r="B4767">
            <v>0</v>
          </cell>
          <cell r="J4767" t="str">
            <v>Rupees Nil</v>
          </cell>
        </row>
        <row r="4768">
          <cell r="A4768" t="str">
            <v>/0</v>
          </cell>
          <cell r="B4768">
            <v>0</v>
          </cell>
          <cell r="J4768" t="str">
            <v>Rupees Nil</v>
          </cell>
        </row>
        <row r="4769">
          <cell r="A4769" t="str">
            <v>/0</v>
          </cell>
          <cell r="B4769">
            <v>0</v>
          </cell>
          <cell r="J4769" t="str">
            <v>Rupees Nil</v>
          </cell>
        </row>
        <row r="4770">
          <cell r="A4770" t="str">
            <v>/0</v>
          </cell>
          <cell r="B4770">
            <v>0</v>
          </cell>
          <cell r="J4770" t="str">
            <v>Rupees Nil</v>
          </cell>
        </row>
        <row r="4771">
          <cell r="A4771" t="str">
            <v>/0</v>
          </cell>
          <cell r="B4771">
            <v>0</v>
          </cell>
          <cell r="J4771" t="str">
            <v>Rupees Nil</v>
          </cell>
        </row>
        <row r="4772">
          <cell r="A4772" t="str">
            <v>/0</v>
          </cell>
          <cell r="B4772">
            <v>0</v>
          </cell>
          <cell r="J4772" t="str">
            <v>Rupees Nil</v>
          </cell>
        </row>
        <row r="4773">
          <cell r="A4773" t="str">
            <v>/0</v>
          </cell>
          <cell r="B4773">
            <v>0</v>
          </cell>
          <cell r="J4773" t="str">
            <v>Rupees Nil</v>
          </cell>
        </row>
        <row r="4774">
          <cell r="A4774" t="str">
            <v>/0</v>
          </cell>
          <cell r="B4774">
            <v>0</v>
          </cell>
          <cell r="J4774" t="str">
            <v>Rupees Nil</v>
          </cell>
        </row>
        <row r="4775">
          <cell r="A4775" t="str">
            <v>/0</v>
          </cell>
          <cell r="B4775">
            <v>0</v>
          </cell>
          <cell r="J4775" t="str">
            <v>Rupees Nil</v>
          </cell>
        </row>
        <row r="4776">
          <cell r="A4776" t="str">
            <v>/0</v>
          </cell>
          <cell r="B4776">
            <v>0</v>
          </cell>
          <cell r="J4776" t="str">
            <v>Rupees Nil</v>
          </cell>
        </row>
        <row r="4777">
          <cell r="A4777" t="str">
            <v>/0</v>
          </cell>
          <cell r="B4777">
            <v>0</v>
          </cell>
          <cell r="J4777" t="str">
            <v>Rupees Nil</v>
          </cell>
        </row>
        <row r="4778">
          <cell r="A4778" t="str">
            <v>/0</v>
          </cell>
          <cell r="B4778">
            <v>0</v>
          </cell>
          <cell r="J4778" t="str">
            <v>Rupees Nil</v>
          </cell>
        </row>
        <row r="4779">
          <cell r="A4779" t="str">
            <v>/0</v>
          </cell>
          <cell r="B4779">
            <v>0</v>
          </cell>
          <cell r="J4779" t="str">
            <v>Rupees Nil</v>
          </cell>
        </row>
        <row r="4780">
          <cell r="A4780" t="str">
            <v>/0</v>
          </cell>
          <cell r="B4780">
            <v>0</v>
          </cell>
          <cell r="J4780" t="str">
            <v>Rupees Nil</v>
          </cell>
        </row>
        <row r="4781">
          <cell r="A4781" t="str">
            <v>/0</v>
          </cell>
          <cell r="B4781">
            <v>0</v>
          </cell>
          <cell r="J4781" t="str">
            <v>Rupees Nil</v>
          </cell>
        </row>
        <row r="4782">
          <cell r="A4782" t="str">
            <v>/0</v>
          </cell>
          <cell r="B4782">
            <v>0</v>
          </cell>
          <cell r="J4782" t="str">
            <v>Rupees Nil</v>
          </cell>
        </row>
        <row r="4783">
          <cell r="A4783" t="str">
            <v>/0</v>
          </cell>
          <cell r="B4783">
            <v>0</v>
          </cell>
          <cell r="J4783" t="str">
            <v>Rupees Nil</v>
          </cell>
        </row>
        <row r="4784">
          <cell r="A4784" t="str">
            <v>/0</v>
          </cell>
          <cell r="B4784">
            <v>0</v>
          </cell>
          <cell r="J4784" t="str">
            <v>Rupees Nil</v>
          </cell>
        </row>
        <row r="4785">
          <cell r="A4785" t="str">
            <v>/0</v>
          </cell>
          <cell r="B4785">
            <v>0</v>
          </cell>
          <cell r="J4785" t="str">
            <v>Rupees Nil</v>
          </cell>
        </row>
        <row r="4786">
          <cell r="A4786" t="str">
            <v>/0</v>
          </cell>
          <cell r="B4786">
            <v>0</v>
          </cell>
          <cell r="J4786" t="str">
            <v>Rupees Nil</v>
          </cell>
        </row>
        <row r="4787">
          <cell r="A4787" t="str">
            <v>/0</v>
          </cell>
          <cell r="B4787">
            <v>0</v>
          </cell>
          <cell r="J4787" t="str">
            <v>Rupees Nil</v>
          </cell>
        </row>
        <row r="4788">
          <cell r="A4788" t="str">
            <v>/0</v>
          </cell>
          <cell r="B4788">
            <v>0</v>
          </cell>
          <cell r="J4788" t="str">
            <v>Rupees Nil</v>
          </cell>
        </row>
        <row r="4789">
          <cell r="A4789" t="str">
            <v>/0</v>
          </cell>
          <cell r="B4789">
            <v>0</v>
          </cell>
          <cell r="J4789" t="str">
            <v>Rupees Nil</v>
          </cell>
        </row>
        <row r="4790">
          <cell r="A4790" t="str">
            <v>/0</v>
          </cell>
          <cell r="B4790">
            <v>0</v>
          </cell>
          <cell r="J4790" t="str">
            <v>Rupees Nil</v>
          </cell>
        </row>
        <row r="4791">
          <cell r="A4791" t="str">
            <v>/0</v>
          </cell>
          <cell r="B4791">
            <v>0</v>
          </cell>
          <cell r="J4791" t="str">
            <v>Rupees Nil</v>
          </cell>
        </row>
        <row r="4792">
          <cell r="A4792" t="str">
            <v>/0</v>
          </cell>
          <cell r="B4792">
            <v>0</v>
          </cell>
          <cell r="J4792" t="str">
            <v>Rupees Nil</v>
          </cell>
        </row>
        <row r="4793">
          <cell r="A4793" t="str">
            <v>/0</v>
          </cell>
          <cell r="B4793">
            <v>0</v>
          </cell>
          <cell r="J4793" t="str">
            <v>Rupees Nil</v>
          </cell>
        </row>
        <row r="4794">
          <cell r="A4794" t="str">
            <v>/0</v>
          </cell>
          <cell r="B4794">
            <v>0</v>
          </cell>
          <cell r="J4794" t="str">
            <v>Rupees Nil</v>
          </cell>
        </row>
        <row r="4795">
          <cell r="A4795" t="str">
            <v>/0</v>
          </cell>
          <cell r="B4795">
            <v>0</v>
          </cell>
          <cell r="J4795" t="str">
            <v>Rupees Nil</v>
          </cell>
        </row>
        <row r="4796">
          <cell r="A4796" t="str">
            <v>/0</v>
          </cell>
          <cell r="B4796">
            <v>0</v>
          </cell>
          <cell r="J4796" t="str">
            <v>Rupees Nil</v>
          </cell>
        </row>
        <row r="4797">
          <cell r="A4797" t="str">
            <v>/0</v>
          </cell>
          <cell r="B4797">
            <v>0</v>
          </cell>
          <cell r="J4797" t="str">
            <v>Rupees Nil</v>
          </cell>
        </row>
        <row r="4798">
          <cell r="A4798" t="str">
            <v>/0</v>
          </cell>
          <cell r="B4798">
            <v>0</v>
          </cell>
          <cell r="J4798" t="str">
            <v>Rupees Nil</v>
          </cell>
        </row>
        <row r="4799">
          <cell r="A4799" t="str">
            <v>/0</v>
          </cell>
          <cell r="B4799">
            <v>0</v>
          </cell>
          <cell r="J4799" t="str">
            <v>Rupees Nil</v>
          </cell>
        </row>
        <row r="4800">
          <cell r="A4800" t="str">
            <v>/0</v>
          </cell>
          <cell r="B4800">
            <v>0</v>
          </cell>
          <cell r="J4800" t="str">
            <v>Rupees Nil</v>
          </cell>
        </row>
        <row r="4801">
          <cell r="A4801" t="str">
            <v>/0</v>
          </cell>
          <cell r="B4801">
            <v>0</v>
          </cell>
          <cell r="J4801" t="str">
            <v>Rupees Nil</v>
          </cell>
        </row>
        <row r="4802">
          <cell r="A4802" t="str">
            <v>/0</v>
          </cell>
          <cell r="B4802">
            <v>0</v>
          </cell>
          <cell r="J4802" t="str">
            <v>Rupees Nil</v>
          </cell>
        </row>
        <row r="4803">
          <cell r="A4803" t="str">
            <v>/0</v>
          </cell>
          <cell r="B4803">
            <v>0</v>
          </cell>
          <cell r="J4803" t="str">
            <v>Rupees Nil</v>
          </cell>
        </row>
        <row r="4804">
          <cell r="A4804" t="str">
            <v>/0</v>
          </cell>
          <cell r="B4804">
            <v>0</v>
          </cell>
          <cell r="J4804" t="str">
            <v>Rupees Nil</v>
          </cell>
        </row>
        <row r="4805">
          <cell r="A4805" t="str">
            <v>/0</v>
          </cell>
          <cell r="B4805">
            <v>0</v>
          </cell>
          <cell r="J4805" t="str">
            <v>Rupees Nil</v>
          </cell>
        </row>
        <row r="4806">
          <cell r="A4806" t="str">
            <v>/0</v>
          </cell>
          <cell r="B4806">
            <v>0</v>
          </cell>
          <cell r="J4806" t="str">
            <v>Rupees Nil</v>
          </cell>
        </row>
        <row r="4807">
          <cell r="A4807" t="str">
            <v>/0</v>
          </cell>
          <cell r="B4807">
            <v>0</v>
          </cell>
          <cell r="J4807" t="str">
            <v>Rupees Nil</v>
          </cell>
        </row>
        <row r="4808">
          <cell r="A4808" t="str">
            <v>/0</v>
          </cell>
          <cell r="B4808">
            <v>0</v>
          </cell>
          <cell r="J4808" t="str">
            <v>Rupees Nil</v>
          </cell>
        </row>
        <row r="4809">
          <cell r="A4809" t="str">
            <v>/0</v>
          </cell>
          <cell r="B4809">
            <v>0</v>
          </cell>
          <cell r="J4809" t="str">
            <v>Rupees Nil</v>
          </cell>
        </row>
        <row r="4810">
          <cell r="A4810" t="str">
            <v>/0</v>
          </cell>
          <cell r="B4810">
            <v>0</v>
          </cell>
          <cell r="J4810" t="str">
            <v>Rupees Nil</v>
          </cell>
        </row>
        <row r="4811">
          <cell r="A4811" t="str">
            <v>/0</v>
          </cell>
          <cell r="B4811">
            <v>0</v>
          </cell>
          <cell r="J4811" t="str">
            <v>Rupees Nil</v>
          </cell>
        </row>
        <row r="4812">
          <cell r="A4812" t="str">
            <v>/0</v>
          </cell>
          <cell r="B4812">
            <v>0</v>
          </cell>
          <cell r="J4812" t="str">
            <v>Rupees Nil</v>
          </cell>
        </row>
        <row r="4813">
          <cell r="A4813" t="str">
            <v>/0</v>
          </cell>
          <cell r="B4813">
            <v>0</v>
          </cell>
          <cell r="J4813" t="str">
            <v>Rupees Nil</v>
          </cell>
        </row>
        <row r="4814">
          <cell r="A4814" t="str">
            <v>/0</v>
          </cell>
          <cell r="B4814">
            <v>0</v>
          </cell>
          <cell r="J4814" t="str">
            <v>Rupees Nil</v>
          </cell>
        </row>
        <row r="4815">
          <cell r="A4815" t="str">
            <v>/0</v>
          </cell>
          <cell r="B4815">
            <v>0</v>
          </cell>
          <cell r="J4815" t="str">
            <v>Rupees Nil</v>
          </cell>
        </row>
        <row r="4816">
          <cell r="A4816" t="str">
            <v>/0</v>
          </cell>
          <cell r="B4816">
            <v>0</v>
          </cell>
          <cell r="J4816" t="str">
            <v>Rupees Nil</v>
          </cell>
        </row>
        <row r="4817">
          <cell r="A4817" t="str">
            <v>/0</v>
          </cell>
          <cell r="B4817">
            <v>0</v>
          </cell>
          <cell r="J4817" t="str">
            <v>Rupees Nil</v>
          </cell>
        </row>
        <row r="4818">
          <cell r="A4818" t="str">
            <v>/0</v>
          </cell>
          <cell r="B4818">
            <v>0</v>
          </cell>
          <cell r="J4818" t="str">
            <v>Rupees Nil</v>
          </cell>
        </row>
        <row r="4819">
          <cell r="A4819" t="str">
            <v>/0</v>
          </cell>
          <cell r="B4819">
            <v>0</v>
          </cell>
          <cell r="J4819" t="str">
            <v>Rupees Nil</v>
          </cell>
        </row>
        <row r="4820">
          <cell r="A4820" t="str">
            <v>/0</v>
          </cell>
          <cell r="B4820">
            <v>0</v>
          </cell>
          <cell r="J4820" t="str">
            <v>Rupees Nil</v>
          </cell>
        </row>
        <row r="4821">
          <cell r="A4821" t="str">
            <v>/0</v>
          </cell>
          <cell r="B4821">
            <v>0</v>
          </cell>
          <cell r="J4821" t="str">
            <v>Rupees Nil</v>
          </cell>
        </row>
        <row r="4822">
          <cell r="A4822" t="str">
            <v>/0</v>
          </cell>
          <cell r="B4822">
            <v>0</v>
          </cell>
          <cell r="J4822" t="str">
            <v>Rupees Nil</v>
          </cell>
        </row>
        <row r="4823">
          <cell r="A4823" t="str">
            <v>/0</v>
          </cell>
          <cell r="B4823">
            <v>0</v>
          </cell>
          <cell r="J4823" t="str">
            <v>Rupees Nil</v>
          </cell>
        </row>
        <row r="4824">
          <cell r="A4824" t="str">
            <v>/0</v>
          </cell>
          <cell r="B4824">
            <v>0</v>
          </cell>
          <cell r="J4824" t="str">
            <v>Rupees Nil</v>
          </cell>
        </row>
        <row r="4825">
          <cell r="A4825" t="str">
            <v>/0</v>
          </cell>
          <cell r="B4825">
            <v>0</v>
          </cell>
          <cell r="J4825" t="str">
            <v>Rupees Nil</v>
          </cell>
        </row>
        <row r="4826">
          <cell r="A4826" t="str">
            <v>/0</v>
          </cell>
          <cell r="B4826">
            <v>0</v>
          </cell>
          <cell r="J4826" t="str">
            <v>Rupees Nil</v>
          </cell>
        </row>
        <row r="4827">
          <cell r="A4827" t="str">
            <v>/0</v>
          </cell>
          <cell r="B4827">
            <v>0</v>
          </cell>
          <cell r="J4827" t="str">
            <v>Rupees Nil</v>
          </cell>
        </row>
        <row r="4828">
          <cell r="A4828" t="str">
            <v>/0</v>
          </cell>
          <cell r="B4828">
            <v>0</v>
          </cell>
          <cell r="J4828" t="str">
            <v>Rupees Nil</v>
          </cell>
        </row>
        <row r="4829">
          <cell r="A4829" t="str">
            <v>/0</v>
          </cell>
          <cell r="B4829">
            <v>0</v>
          </cell>
          <cell r="J4829" t="str">
            <v>Rupees Nil</v>
          </cell>
        </row>
        <row r="4830">
          <cell r="A4830" t="str">
            <v>/0</v>
          </cell>
          <cell r="B4830">
            <v>0</v>
          </cell>
          <cell r="J4830" t="str">
            <v>Rupees Nil</v>
          </cell>
        </row>
        <row r="4831">
          <cell r="A4831" t="str">
            <v>/0</v>
          </cell>
          <cell r="B4831">
            <v>0</v>
          </cell>
          <cell r="J4831" t="str">
            <v>Rupees Nil</v>
          </cell>
        </row>
        <row r="4832">
          <cell r="A4832" t="str">
            <v>/0</v>
          </cell>
          <cell r="B4832">
            <v>0</v>
          </cell>
          <cell r="J4832" t="str">
            <v>Rupees Nil</v>
          </cell>
        </row>
        <row r="4833">
          <cell r="A4833" t="str">
            <v>/0</v>
          </cell>
          <cell r="B4833">
            <v>0</v>
          </cell>
          <cell r="J4833" t="str">
            <v>Rupees Nil</v>
          </cell>
        </row>
        <row r="4834">
          <cell r="A4834" t="str">
            <v>/0</v>
          </cell>
          <cell r="B4834">
            <v>0</v>
          </cell>
          <cell r="J4834" t="str">
            <v>Rupees Nil</v>
          </cell>
        </row>
        <row r="4835">
          <cell r="A4835" t="str">
            <v>/0</v>
          </cell>
          <cell r="B4835">
            <v>0</v>
          </cell>
          <cell r="J4835" t="str">
            <v>Rupees Nil</v>
          </cell>
        </row>
        <row r="4836">
          <cell r="A4836" t="str">
            <v>/0</v>
          </cell>
          <cell r="B4836">
            <v>0</v>
          </cell>
          <cell r="J4836" t="str">
            <v>Rupees Nil</v>
          </cell>
        </row>
        <row r="4837">
          <cell r="A4837" t="str">
            <v>/0</v>
          </cell>
          <cell r="B4837">
            <v>0</v>
          </cell>
          <cell r="J4837" t="str">
            <v>Rupees Nil</v>
          </cell>
        </row>
        <row r="4838">
          <cell r="A4838" t="str">
            <v>/0</v>
          </cell>
          <cell r="B4838">
            <v>0</v>
          </cell>
          <cell r="J4838" t="str">
            <v>Rupees Nil</v>
          </cell>
        </row>
        <row r="4839">
          <cell r="A4839" t="str">
            <v>/0</v>
          </cell>
          <cell r="B4839">
            <v>0</v>
          </cell>
          <cell r="J4839" t="str">
            <v>Rupees Nil</v>
          </cell>
        </row>
        <row r="4840">
          <cell r="A4840" t="str">
            <v>/0</v>
          </cell>
          <cell r="B4840">
            <v>0</v>
          </cell>
          <cell r="J4840" t="str">
            <v>Rupees Nil</v>
          </cell>
        </row>
        <row r="4841">
          <cell r="A4841" t="str">
            <v>/0</v>
          </cell>
          <cell r="B4841">
            <v>0</v>
          </cell>
          <cell r="J4841" t="str">
            <v>Rupees Nil</v>
          </cell>
        </row>
        <row r="4842">
          <cell r="A4842" t="str">
            <v>/0</v>
          </cell>
          <cell r="B4842">
            <v>0</v>
          </cell>
          <cell r="J4842" t="str">
            <v>Rupees Nil</v>
          </cell>
        </row>
        <row r="4843">
          <cell r="A4843" t="str">
            <v>/0</v>
          </cell>
          <cell r="B4843">
            <v>0</v>
          </cell>
          <cell r="J4843" t="str">
            <v>Rupees Nil</v>
          </cell>
        </row>
        <row r="4844">
          <cell r="A4844" t="str">
            <v>/0</v>
          </cell>
          <cell r="B4844">
            <v>0</v>
          </cell>
          <cell r="J4844" t="str">
            <v>Rupees Nil</v>
          </cell>
        </row>
        <row r="4845">
          <cell r="A4845" t="str">
            <v>/0</v>
          </cell>
          <cell r="B4845">
            <v>0</v>
          </cell>
          <cell r="J4845" t="str">
            <v>Rupees Nil</v>
          </cell>
        </row>
        <row r="4846">
          <cell r="A4846" t="str">
            <v>/0</v>
          </cell>
          <cell r="B4846">
            <v>0</v>
          </cell>
          <cell r="J4846" t="str">
            <v>Rupees Nil</v>
          </cell>
        </row>
        <row r="4847">
          <cell r="A4847" t="str">
            <v>/0</v>
          </cell>
          <cell r="B4847">
            <v>0</v>
          </cell>
          <cell r="J4847" t="str">
            <v>Rupees Nil</v>
          </cell>
        </row>
        <row r="4848">
          <cell r="A4848" t="str">
            <v>/0</v>
          </cell>
          <cell r="B4848">
            <v>0</v>
          </cell>
          <cell r="J4848" t="str">
            <v>Rupees Nil</v>
          </cell>
        </row>
        <row r="4849">
          <cell r="A4849" t="str">
            <v>/0</v>
          </cell>
          <cell r="B4849">
            <v>0</v>
          </cell>
          <cell r="J4849" t="str">
            <v>Rupees Nil</v>
          </cell>
        </row>
        <row r="4850">
          <cell r="A4850" t="str">
            <v>/0</v>
          </cell>
          <cell r="B4850">
            <v>0</v>
          </cell>
          <cell r="J4850" t="str">
            <v>Rupees Nil</v>
          </cell>
        </row>
        <row r="4851">
          <cell r="A4851" t="str">
            <v>/0</v>
          </cell>
          <cell r="B4851">
            <v>0</v>
          </cell>
          <cell r="J4851" t="str">
            <v>Rupees Nil</v>
          </cell>
        </row>
        <row r="4852">
          <cell r="A4852" t="str">
            <v>/0</v>
          </cell>
          <cell r="B4852">
            <v>0</v>
          </cell>
          <cell r="J4852" t="str">
            <v>Rupees Nil</v>
          </cell>
        </row>
        <row r="4853">
          <cell r="A4853" t="str">
            <v>/0</v>
          </cell>
          <cell r="B4853">
            <v>0</v>
          </cell>
          <cell r="J4853" t="str">
            <v>Rupees Nil</v>
          </cell>
        </row>
        <row r="4854">
          <cell r="A4854" t="str">
            <v>/0</v>
          </cell>
          <cell r="B4854">
            <v>0</v>
          </cell>
          <cell r="J4854" t="str">
            <v>Rupees Nil</v>
          </cell>
        </row>
        <row r="4855">
          <cell r="A4855" t="str">
            <v>/0</v>
          </cell>
          <cell r="B4855">
            <v>0</v>
          </cell>
          <cell r="J4855" t="str">
            <v>Rupees Nil</v>
          </cell>
        </row>
        <row r="4856">
          <cell r="A4856" t="str">
            <v>/0</v>
          </cell>
          <cell r="B4856">
            <v>0</v>
          </cell>
          <cell r="J4856" t="str">
            <v>Rupees Nil</v>
          </cell>
        </row>
        <row r="4857">
          <cell r="A4857" t="str">
            <v>/0</v>
          </cell>
          <cell r="B4857">
            <v>0</v>
          </cell>
          <cell r="J4857" t="str">
            <v>Rupees Nil</v>
          </cell>
        </row>
        <row r="4858">
          <cell r="A4858" t="str">
            <v>/0</v>
          </cell>
          <cell r="B4858">
            <v>0</v>
          </cell>
          <cell r="J4858" t="str">
            <v>Rupees Nil</v>
          </cell>
        </row>
        <row r="4859">
          <cell r="A4859" t="str">
            <v>/0</v>
          </cell>
          <cell r="B4859">
            <v>0</v>
          </cell>
          <cell r="J4859" t="str">
            <v>Rupees Nil</v>
          </cell>
        </row>
        <row r="4860">
          <cell r="A4860" t="str">
            <v>/0</v>
          </cell>
          <cell r="B4860">
            <v>0</v>
          </cell>
          <cell r="J4860" t="str">
            <v>Rupees Nil</v>
          </cell>
        </row>
        <row r="4861">
          <cell r="A4861" t="str">
            <v>/0</v>
          </cell>
          <cell r="B4861">
            <v>0</v>
          </cell>
          <cell r="J4861" t="str">
            <v>Rupees Nil</v>
          </cell>
        </row>
        <row r="4862">
          <cell r="A4862" t="str">
            <v>/0</v>
          </cell>
          <cell r="B4862">
            <v>0</v>
          </cell>
          <cell r="J4862" t="str">
            <v>Rupees Nil</v>
          </cell>
        </row>
        <row r="4863">
          <cell r="A4863" t="str">
            <v>/0</v>
          </cell>
          <cell r="B4863">
            <v>0</v>
          </cell>
          <cell r="J4863" t="str">
            <v>Rupees Nil</v>
          </cell>
        </row>
        <row r="4864">
          <cell r="A4864" t="str">
            <v>/0</v>
          </cell>
          <cell r="B4864">
            <v>0</v>
          </cell>
          <cell r="J4864" t="str">
            <v>Rupees Nil</v>
          </cell>
        </row>
        <row r="4865">
          <cell r="A4865" t="str">
            <v>/0</v>
          </cell>
          <cell r="B4865">
            <v>0</v>
          </cell>
          <cell r="J4865" t="str">
            <v>Rupees Nil</v>
          </cell>
        </row>
        <row r="4866">
          <cell r="A4866" t="str">
            <v>/0</v>
          </cell>
          <cell r="B4866">
            <v>0</v>
          </cell>
          <cell r="J4866" t="str">
            <v>Rupees Nil</v>
          </cell>
        </row>
        <row r="4867">
          <cell r="A4867" t="str">
            <v>/0</v>
          </cell>
          <cell r="B4867">
            <v>0</v>
          </cell>
          <cell r="J4867" t="str">
            <v>Rupees Nil</v>
          </cell>
        </row>
        <row r="4868">
          <cell r="A4868" t="str">
            <v>/0</v>
          </cell>
          <cell r="B4868">
            <v>0</v>
          </cell>
          <cell r="J4868" t="str">
            <v>Rupees Nil</v>
          </cell>
        </row>
        <row r="4869">
          <cell r="A4869" t="str">
            <v>/0</v>
          </cell>
          <cell r="B4869">
            <v>0</v>
          </cell>
          <cell r="J4869" t="str">
            <v>Rupees Nil</v>
          </cell>
        </row>
        <row r="4870">
          <cell r="A4870" t="str">
            <v>/0</v>
          </cell>
          <cell r="B4870">
            <v>0</v>
          </cell>
          <cell r="J4870" t="str">
            <v>Rupees Nil</v>
          </cell>
        </row>
        <row r="4871">
          <cell r="A4871" t="str">
            <v>/0</v>
          </cell>
          <cell r="B4871">
            <v>0</v>
          </cell>
          <cell r="J4871" t="str">
            <v>Rupees Nil</v>
          </cell>
        </row>
        <row r="4872">
          <cell r="A4872" t="str">
            <v>/0</v>
          </cell>
          <cell r="B4872">
            <v>0</v>
          </cell>
          <cell r="J4872" t="str">
            <v>Rupees Nil</v>
          </cell>
        </row>
        <row r="4873">
          <cell r="A4873" t="str">
            <v>/0</v>
          </cell>
          <cell r="B4873">
            <v>0</v>
          </cell>
          <cell r="J4873" t="str">
            <v>Rupees Nil</v>
          </cell>
        </row>
        <row r="4874">
          <cell r="A4874" t="str">
            <v>/0</v>
          </cell>
          <cell r="B4874">
            <v>0</v>
          </cell>
          <cell r="J4874" t="str">
            <v>Rupees Nil</v>
          </cell>
        </row>
        <row r="4875">
          <cell r="A4875" t="str">
            <v>/0</v>
          </cell>
          <cell r="B4875">
            <v>0</v>
          </cell>
          <cell r="J4875" t="str">
            <v>Rupees Nil</v>
          </cell>
        </row>
        <row r="4876">
          <cell r="A4876" t="str">
            <v>/0</v>
          </cell>
          <cell r="B4876">
            <v>0</v>
          </cell>
          <cell r="J4876" t="str">
            <v>Rupees Nil</v>
          </cell>
        </row>
        <row r="4877">
          <cell r="A4877" t="str">
            <v>/0</v>
          </cell>
          <cell r="B4877">
            <v>0</v>
          </cell>
          <cell r="J4877" t="str">
            <v>Rupees Nil</v>
          </cell>
        </row>
        <row r="4878">
          <cell r="A4878" t="str">
            <v>/0</v>
          </cell>
          <cell r="B4878">
            <v>0</v>
          </cell>
          <cell r="J4878" t="str">
            <v>Rupees Nil</v>
          </cell>
        </row>
        <row r="4879">
          <cell r="A4879" t="str">
            <v>/0</v>
          </cell>
          <cell r="B4879">
            <v>0</v>
          </cell>
          <cell r="J4879" t="str">
            <v>Rupees Nil</v>
          </cell>
        </row>
        <row r="4880">
          <cell r="A4880" t="str">
            <v>/0</v>
          </cell>
          <cell r="B4880">
            <v>0</v>
          </cell>
          <cell r="J4880" t="str">
            <v>Rupees Nil</v>
          </cell>
        </row>
        <row r="4881">
          <cell r="A4881" t="str">
            <v>/0</v>
          </cell>
          <cell r="B4881">
            <v>0</v>
          </cell>
          <cell r="J4881" t="str">
            <v>Rupees Nil</v>
          </cell>
        </row>
        <row r="4882">
          <cell r="A4882" t="str">
            <v>/0</v>
          </cell>
          <cell r="B4882">
            <v>0</v>
          </cell>
          <cell r="J4882" t="str">
            <v>Rupees Nil</v>
          </cell>
        </row>
        <row r="4883">
          <cell r="A4883" t="str">
            <v>/0</v>
          </cell>
          <cell r="B4883">
            <v>0</v>
          </cell>
          <cell r="J4883" t="str">
            <v>Rupees Nil</v>
          </cell>
        </row>
        <row r="4884">
          <cell r="A4884" t="str">
            <v>/0</v>
          </cell>
          <cell r="B4884">
            <v>0</v>
          </cell>
          <cell r="J4884" t="str">
            <v>Rupees Nil</v>
          </cell>
        </row>
        <row r="4885">
          <cell r="A4885" t="str">
            <v>/0</v>
          </cell>
          <cell r="B4885">
            <v>0</v>
          </cell>
          <cell r="J4885" t="str">
            <v>Rupees Nil</v>
          </cell>
        </row>
        <row r="4886">
          <cell r="A4886" t="str">
            <v>/0</v>
          </cell>
          <cell r="B4886">
            <v>0</v>
          </cell>
          <cell r="J4886" t="str">
            <v>Rupees Nil</v>
          </cell>
        </row>
        <row r="4887">
          <cell r="A4887" t="str">
            <v>/0</v>
          </cell>
          <cell r="B4887">
            <v>0</v>
          </cell>
          <cell r="J4887" t="str">
            <v>Rupees Nil</v>
          </cell>
        </row>
        <row r="4888">
          <cell r="A4888" t="str">
            <v>/0</v>
          </cell>
          <cell r="B4888">
            <v>0</v>
          </cell>
          <cell r="J4888" t="str">
            <v>Rupees Nil</v>
          </cell>
        </row>
        <row r="4889">
          <cell r="A4889" t="str">
            <v>/0</v>
          </cell>
          <cell r="B4889">
            <v>0</v>
          </cell>
          <cell r="J4889" t="str">
            <v>Rupees Nil</v>
          </cell>
        </row>
        <row r="4890">
          <cell r="A4890" t="str">
            <v>/0</v>
          </cell>
          <cell r="B4890">
            <v>0</v>
          </cell>
          <cell r="J4890" t="str">
            <v>Rupees Nil</v>
          </cell>
        </row>
        <row r="4891">
          <cell r="A4891" t="str">
            <v>/0</v>
          </cell>
          <cell r="B4891">
            <v>0</v>
          </cell>
          <cell r="J4891" t="str">
            <v>Rupees Nil</v>
          </cell>
        </row>
        <row r="4892">
          <cell r="A4892" t="str">
            <v>/0</v>
          </cell>
          <cell r="B4892">
            <v>0</v>
          </cell>
          <cell r="J4892" t="str">
            <v>Rupees Nil</v>
          </cell>
        </row>
        <row r="4893">
          <cell r="A4893" t="str">
            <v>/0</v>
          </cell>
          <cell r="B4893">
            <v>0</v>
          </cell>
          <cell r="J4893" t="str">
            <v>Rupees Nil</v>
          </cell>
        </row>
        <row r="4894">
          <cell r="A4894" t="str">
            <v>/0</v>
          </cell>
          <cell r="B4894">
            <v>0</v>
          </cell>
          <cell r="J4894" t="str">
            <v>Rupees Nil</v>
          </cell>
        </row>
        <row r="4895">
          <cell r="A4895" t="str">
            <v>/0</v>
          </cell>
          <cell r="B4895">
            <v>0</v>
          </cell>
          <cell r="J4895" t="str">
            <v>Rupees Nil</v>
          </cell>
        </row>
        <row r="4896">
          <cell r="A4896" t="str">
            <v>/0</v>
          </cell>
          <cell r="B4896">
            <v>0</v>
          </cell>
          <cell r="J4896" t="str">
            <v>Rupees Nil</v>
          </cell>
        </row>
        <row r="4897">
          <cell r="A4897" t="str">
            <v>/0</v>
          </cell>
          <cell r="B4897">
            <v>0</v>
          </cell>
          <cell r="J4897" t="str">
            <v>Rupees Nil</v>
          </cell>
        </row>
        <row r="4898">
          <cell r="A4898" t="str">
            <v>/0</v>
          </cell>
          <cell r="B4898">
            <v>0</v>
          </cell>
          <cell r="J4898" t="str">
            <v>Rupees Nil</v>
          </cell>
        </row>
        <row r="4899">
          <cell r="A4899" t="str">
            <v>/0</v>
          </cell>
          <cell r="B4899">
            <v>0</v>
          </cell>
          <cell r="J4899" t="str">
            <v>Rupees Nil</v>
          </cell>
        </row>
        <row r="4900">
          <cell r="A4900" t="str">
            <v>/0</v>
          </cell>
          <cell r="B4900">
            <v>0</v>
          </cell>
          <cell r="J4900" t="str">
            <v>Rupees Nil</v>
          </cell>
        </row>
        <row r="4901">
          <cell r="A4901" t="str">
            <v>/0</v>
          </cell>
          <cell r="B4901">
            <v>0</v>
          </cell>
          <cell r="J4901" t="str">
            <v>Rupees Nil</v>
          </cell>
        </row>
        <row r="4902">
          <cell r="A4902" t="str">
            <v>/0</v>
          </cell>
          <cell r="B4902">
            <v>0</v>
          </cell>
          <cell r="J4902" t="str">
            <v>Rupees Nil</v>
          </cell>
        </row>
        <row r="4903">
          <cell r="A4903" t="str">
            <v>/0</v>
          </cell>
          <cell r="B4903">
            <v>0</v>
          </cell>
          <cell r="J4903" t="str">
            <v>Rupees Nil</v>
          </cell>
        </row>
        <row r="4904">
          <cell r="A4904" t="str">
            <v>/0</v>
          </cell>
          <cell r="B4904">
            <v>0</v>
          </cell>
          <cell r="J4904" t="str">
            <v>Rupees Nil</v>
          </cell>
        </row>
        <row r="4905">
          <cell r="A4905" t="str">
            <v>/0</v>
          </cell>
          <cell r="B4905">
            <v>0</v>
          </cell>
          <cell r="J4905" t="str">
            <v>Rupees Nil</v>
          </cell>
        </row>
        <row r="4906">
          <cell r="A4906" t="str">
            <v>/0</v>
          </cell>
          <cell r="B4906">
            <v>0</v>
          </cell>
          <cell r="J4906" t="str">
            <v>Rupees Nil</v>
          </cell>
        </row>
        <row r="4907">
          <cell r="A4907" t="str">
            <v>/0</v>
          </cell>
          <cell r="B4907">
            <v>0</v>
          </cell>
          <cell r="J4907" t="str">
            <v>Rupees Nil</v>
          </cell>
        </row>
        <row r="4908">
          <cell r="A4908" t="str">
            <v>/0</v>
          </cell>
          <cell r="B4908">
            <v>0</v>
          </cell>
          <cell r="J4908" t="str">
            <v>Rupees Nil</v>
          </cell>
        </row>
        <row r="4909">
          <cell r="A4909" t="str">
            <v>/0</v>
          </cell>
          <cell r="B4909">
            <v>0</v>
          </cell>
          <cell r="J4909" t="str">
            <v>Rupees Nil</v>
          </cell>
        </row>
        <row r="4910">
          <cell r="A4910" t="str">
            <v>/0</v>
          </cell>
          <cell r="B4910">
            <v>0</v>
          </cell>
          <cell r="J4910" t="str">
            <v>Rupees Nil</v>
          </cell>
        </row>
        <row r="4911">
          <cell r="A4911" t="str">
            <v>/0</v>
          </cell>
          <cell r="B4911">
            <v>0</v>
          </cell>
          <cell r="J4911" t="str">
            <v>Rupees Nil</v>
          </cell>
        </row>
        <row r="4912">
          <cell r="A4912" t="str">
            <v>/0</v>
          </cell>
          <cell r="B4912">
            <v>0</v>
          </cell>
          <cell r="J4912" t="str">
            <v>Rupees Nil</v>
          </cell>
        </row>
        <row r="4913">
          <cell r="A4913" t="str">
            <v>/0</v>
          </cell>
          <cell r="B4913">
            <v>0</v>
          </cell>
          <cell r="J4913" t="str">
            <v>Rupees Nil</v>
          </cell>
        </row>
        <row r="4914">
          <cell r="A4914" t="str">
            <v>/0</v>
          </cell>
          <cell r="B4914">
            <v>0</v>
          </cell>
          <cell r="J4914" t="str">
            <v>Rupees Nil</v>
          </cell>
        </row>
        <row r="4915">
          <cell r="A4915" t="str">
            <v>/0</v>
          </cell>
          <cell r="B4915">
            <v>0</v>
          </cell>
          <cell r="J4915" t="str">
            <v>Rupees Nil</v>
          </cell>
        </row>
        <row r="4916">
          <cell r="A4916" t="str">
            <v>/0</v>
          </cell>
          <cell r="B4916">
            <v>0</v>
          </cell>
          <cell r="J4916" t="str">
            <v>Rupees Nil</v>
          </cell>
        </row>
        <row r="4917">
          <cell r="A4917" t="str">
            <v>/0</v>
          </cell>
          <cell r="B4917">
            <v>0</v>
          </cell>
          <cell r="J4917" t="str">
            <v>Rupees Nil</v>
          </cell>
        </row>
        <row r="4918">
          <cell r="A4918" t="str">
            <v>/0</v>
          </cell>
          <cell r="B4918">
            <v>0</v>
          </cell>
          <cell r="J4918" t="str">
            <v>Rupees Nil</v>
          </cell>
        </row>
        <row r="4919">
          <cell r="A4919" t="str">
            <v>/0</v>
          </cell>
          <cell r="B4919">
            <v>0</v>
          </cell>
          <cell r="J4919" t="str">
            <v>Rupees Nil</v>
          </cell>
        </row>
        <row r="4920">
          <cell r="A4920" t="str">
            <v>/0</v>
          </cell>
          <cell r="B4920">
            <v>0</v>
          </cell>
          <cell r="J4920" t="str">
            <v>Rupees Nil</v>
          </cell>
        </row>
        <row r="4921">
          <cell r="A4921" t="str">
            <v>/0</v>
          </cell>
          <cell r="B4921">
            <v>0</v>
          </cell>
          <cell r="J4921" t="str">
            <v>Rupees Nil</v>
          </cell>
        </row>
        <row r="4922">
          <cell r="A4922" t="str">
            <v>/0</v>
          </cell>
          <cell r="B4922">
            <v>0</v>
          </cell>
          <cell r="J4922" t="str">
            <v>Rupees Nil</v>
          </cell>
        </row>
        <row r="4923">
          <cell r="A4923" t="str">
            <v>/0</v>
          </cell>
          <cell r="B4923">
            <v>0</v>
          </cell>
          <cell r="J4923" t="str">
            <v>Rupees Nil</v>
          </cell>
        </row>
        <row r="4924">
          <cell r="A4924" t="str">
            <v>/0</v>
          </cell>
          <cell r="B4924">
            <v>0</v>
          </cell>
          <cell r="J4924" t="str">
            <v>Rupees Nil</v>
          </cell>
        </row>
        <row r="4925">
          <cell r="A4925" t="str">
            <v>/0</v>
          </cell>
          <cell r="B4925">
            <v>0</v>
          </cell>
          <cell r="J4925" t="str">
            <v>Rupees Nil</v>
          </cell>
        </row>
        <row r="4926">
          <cell r="A4926" t="str">
            <v>/0</v>
          </cell>
          <cell r="B4926">
            <v>0</v>
          </cell>
          <cell r="J4926" t="str">
            <v>Rupees Nil</v>
          </cell>
        </row>
        <row r="4927">
          <cell r="A4927" t="str">
            <v>/0</v>
          </cell>
          <cell r="B4927">
            <v>0</v>
          </cell>
          <cell r="J4927" t="str">
            <v>Rupees Nil</v>
          </cell>
        </row>
        <row r="4928">
          <cell r="A4928" t="str">
            <v>/0</v>
          </cell>
          <cell r="B4928">
            <v>0</v>
          </cell>
          <cell r="J4928" t="str">
            <v>Rupees Nil</v>
          </cell>
        </row>
        <row r="4929">
          <cell r="A4929" t="str">
            <v>/0</v>
          </cell>
          <cell r="B4929">
            <v>0</v>
          </cell>
          <cell r="J4929" t="str">
            <v>Rupees Nil</v>
          </cell>
        </row>
        <row r="4930">
          <cell r="A4930" t="str">
            <v>/0</v>
          </cell>
          <cell r="B4930">
            <v>0</v>
          </cell>
          <cell r="J4930" t="str">
            <v>Rupees Nil</v>
          </cell>
        </row>
        <row r="4931">
          <cell r="A4931" t="str">
            <v>/0</v>
          </cell>
          <cell r="B4931">
            <v>0</v>
          </cell>
          <cell r="J4931" t="str">
            <v>Rupees Nil</v>
          </cell>
        </row>
        <row r="4932">
          <cell r="A4932" t="str">
            <v>/0</v>
          </cell>
          <cell r="B4932">
            <v>0</v>
          </cell>
          <cell r="J4932" t="str">
            <v>Rupees Nil</v>
          </cell>
        </row>
        <row r="4933">
          <cell r="A4933" t="str">
            <v>/0</v>
          </cell>
          <cell r="B4933">
            <v>0</v>
          </cell>
          <cell r="J4933" t="str">
            <v>Rupees Nil</v>
          </cell>
        </row>
        <row r="4934">
          <cell r="A4934" t="str">
            <v>/0</v>
          </cell>
          <cell r="B4934">
            <v>0</v>
          </cell>
          <cell r="J4934" t="str">
            <v>Rupees Nil</v>
          </cell>
        </row>
        <row r="4935">
          <cell r="A4935" t="str">
            <v>/0</v>
          </cell>
          <cell r="B4935">
            <v>0</v>
          </cell>
          <cell r="J4935" t="str">
            <v>Rupees Nil</v>
          </cell>
        </row>
        <row r="4936">
          <cell r="A4936" t="str">
            <v>/0</v>
          </cell>
          <cell r="B4936">
            <v>0</v>
          </cell>
          <cell r="J4936" t="str">
            <v>Rupees Nil</v>
          </cell>
        </row>
        <row r="4937">
          <cell r="A4937" t="str">
            <v>/0</v>
          </cell>
          <cell r="B4937">
            <v>0</v>
          </cell>
          <cell r="J4937" t="str">
            <v>Rupees Nil</v>
          </cell>
        </row>
        <row r="4938">
          <cell r="A4938" t="str">
            <v>/0</v>
          </cell>
          <cell r="B4938">
            <v>0</v>
          </cell>
          <cell r="J4938" t="str">
            <v>Rupees Nil</v>
          </cell>
        </row>
        <row r="4939">
          <cell r="A4939" t="str">
            <v>/0</v>
          </cell>
          <cell r="B4939">
            <v>0</v>
          </cell>
          <cell r="J4939" t="str">
            <v>Rupees Nil</v>
          </cell>
        </row>
        <row r="4940">
          <cell r="A4940" t="str">
            <v>/0</v>
          </cell>
          <cell r="B4940">
            <v>0</v>
          </cell>
          <cell r="J4940" t="str">
            <v>Rupees Nil</v>
          </cell>
        </row>
        <row r="4941">
          <cell r="A4941" t="str">
            <v>/0</v>
          </cell>
          <cell r="B4941">
            <v>0</v>
          </cell>
          <cell r="J4941" t="str">
            <v>Rupees Nil</v>
          </cell>
        </row>
        <row r="4942">
          <cell r="A4942" t="str">
            <v>/0</v>
          </cell>
          <cell r="B4942">
            <v>0</v>
          </cell>
          <cell r="J4942" t="str">
            <v>Rupees Nil</v>
          </cell>
        </row>
        <row r="4943">
          <cell r="A4943" t="str">
            <v>/0</v>
          </cell>
          <cell r="B4943">
            <v>0</v>
          </cell>
          <cell r="J4943" t="str">
            <v>Rupees Nil</v>
          </cell>
        </row>
        <row r="4944">
          <cell r="A4944" t="str">
            <v>/0</v>
          </cell>
          <cell r="B4944">
            <v>0</v>
          </cell>
          <cell r="J4944" t="str">
            <v>Rupees Nil</v>
          </cell>
        </row>
        <row r="4945">
          <cell r="A4945" t="str">
            <v>/0</v>
          </cell>
          <cell r="B4945">
            <v>0</v>
          </cell>
          <cell r="J4945" t="str">
            <v>Rupees Nil</v>
          </cell>
        </row>
        <row r="4946">
          <cell r="A4946" t="str">
            <v>/0</v>
          </cell>
          <cell r="B4946">
            <v>0</v>
          </cell>
          <cell r="J4946" t="str">
            <v>Rupees Nil</v>
          </cell>
        </row>
        <row r="4947">
          <cell r="A4947" t="str">
            <v>/0</v>
          </cell>
          <cell r="B4947">
            <v>0</v>
          </cell>
          <cell r="J4947" t="str">
            <v>Rupees Nil</v>
          </cell>
        </row>
        <row r="4948">
          <cell r="A4948" t="str">
            <v>/0</v>
          </cell>
          <cell r="B4948">
            <v>0</v>
          </cell>
          <cell r="J4948" t="str">
            <v>Rupees Nil</v>
          </cell>
        </row>
        <row r="4949">
          <cell r="A4949" t="str">
            <v>/0</v>
          </cell>
          <cell r="B4949">
            <v>0</v>
          </cell>
          <cell r="J4949" t="str">
            <v>Rupees Nil</v>
          </cell>
        </row>
        <row r="4950">
          <cell r="A4950" t="str">
            <v>/0</v>
          </cell>
          <cell r="B4950">
            <v>0</v>
          </cell>
          <cell r="J4950" t="str">
            <v>Rupees Nil</v>
          </cell>
        </row>
        <row r="4951">
          <cell r="A4951" t="str">
            <v>/0</v>
          </cell>
          <cell r="B4951">
            <v>0</v>
          </cell>
          <cell r="J4951" t="str">
            <v>Rupees Nil</v>
          </cell>
        </row>
        <row r="4952">
          <cell r="A4952" t="str">
            <v>/0</v>
          </cell>
          <cell r="B4952">
            <v>0</v>
          </cell>
          <cell r="J4952" t="str">
            <v>Rupees Nil</v>
          </cell>
        </row>
        <row r="4953">
          <cell r="A4953" t="str">
            <v>/0</v>
          </cell>
          <cell r="B4953">
            <v>0</v>
          </cell>
          <cell r="J4953" t="str">
            <v>Rupees Nil</v>
          </cell>
        </row>
        <row r="4954">
          <cell r="A4954" t="str">
            <v>/0</v>
          </cell>
          <cell r="B4954">
            <v>0</v>
          </cell>
          <cell r="J4954" t="str">
            <v>Rupees Nil</v>
          </cell>
        </row>
        <row r="4955">
          <cell r="A4955" t="str">
            <v>/0</v>
          </cell>
          <cell r="B4955">
            <v>0</v>
          </cell>
          <cell r="J4955" t="str">
            <v>Rupees Nil</v>
          </cell>
        </row>
        <row r="4956">
          <cell r="A4956" t="str">
            <v>/0</v>
          </cell>
          <cell r="B4956">
            <v>0</v>
          </cell>
          <cell r="J4956" t="str">
            <v>Rupees Nil</v>
          </cell>
        </row>
        <row r="4957">
          <cell r="A4957" t="str">
            <v>/0</v>
          </cell>
          <cell r="B4957">
            <v>0</v>
          </cell>
          <cell r="J4957" t="str">
            <v>Rupees Nil</v>
          </cell>
        </row>
        <row r="4958">
          <cell r="A4958" t="str">
            <v>/0</v>
          </cell>
          <cell r="B4958">
            <v>0</v>
          </cell>
          <cell r="J4958" t="str">
            <v>Rupees Nil</v>
          </cell>
        </row>
        <row r="4959">
          <cell r="A4959" t="str">
            <v>/0</v>
          </cell>
          <cell r="B4959">
            <v>0</v>
          </cell>
          <cell r="J4959" t="str">
            <v>Rupees Nil</v>
          </cell>
        </row>
        <row r="4960">
          <cell r="A4960" t="str">
            <v>/0</v>
          </cell>
          <cell r="B4960">
            <v>0</v>
          </cell>
          <cell r="J4960" t="str">
            <v>Rupees Nil</v>
          </cell>
        </row>
        <row r="4961">
          <cell r="A4961" t="str">
            <v>/0</v>
          </cell>
          <cell r="B4961">
            <v>0</v>
          </cell>
          <cell r="J4961" t="str">
            <v>Rupees Nil</v>
          </cell>
        </row>
        <row r="4962">
          <cell r="A4962" t="str">
            <v>/0</v>
          </cell>
          <cell r="B4962">
            <v>0</v>
          </cell>
          <cell r="J4962" t="str">
            <v>Rupees Nil</v>
          </cell>
        </row>
        <row r="4963">
          <cell r="A4963" t="str">
            <v>/0</v>
          </cell>
          <cell r="B4963">
            <v>0</v>
          </cell>
          <cell r="J4963" t="str">
            <v>Rupees Nil</v>
          </cell>
        </row>
        <row r="4964">
          <cell r="A4964" t="str">
            <v>/0</v>
          </cell>
          <cell r="B4964">
            <v>0</v>
          </cell>
          <cell r="J4964" t="str">
            <v>Rupees Nil</v>
          </cell>
        </row>
        <row r="4965">
          <cell r="A4965" t="str">
            <v>/0</v>
          </cell>
          <cell r="B4965">
            <v>0</v>
          </cell>
          <cell r="J4965" t="str">
            <v>Rupees Nil</v>
          </cell>
        </row>
        <row r="4966">
          <cell r="A4966" t="str">
            <v>/0</v>
          </cell>
          <cell r="B4966">
            <v>0</v>
          </cell>
          <cell r="J4966" t="str">
            <v>Rupees Nil</v>
          </cell>
        </row>
        <row r="4967">
          <cell r="A4967" t="str">
            <v>/0</v>
          </cell>
          <cell r="B4967">
            <v>0</v>
          </cell>
          <cell r="J4967" t="str">
            <v>Rupees Nil</v>
          </cell>
        </row>
        <row r="4968">
          <cell r="A4968" t="str">
            <v>/0</v>
          </cell>
          <cell r="B4968">
            <v>0</v>
          </cell>
          <cell r="J4968" t="str">
            <v>Rupees Nil</v>
          </cell>
        </row>
        <row r="4969">
          <cell r="A4969" t="str">
            <v>/0</v>
          </cell>
          <cell r="B4969">
            <v>0</v>
          </cell>
          <cell r="J4969" t="str">
            <v>Rupees Nil</v>
          </cell>
        </row>
        <row r="4970">
          <cell r="A4970" t="str">
            <v>/0</v>
          </cell>
          <cell r="B4970">
            <v>0</v>
          </cell>
          <cell r="J4970" t="str">
            <v>Rupees Nil</v>
          </cell>
        </row>
        <row r="4971">
          <cell r="A4971" t="str">
            <v>/0</v>
          </cell>
          <cell r="B4971">
            <v>0</v>
          </cell>
          <cell r="J4971" t="str">
            <v>Rupees Nil</v>
          </cell>
        </row>
        <row r="4972">
          <cell r="A4972" t="str">
            <v>/0</v>
          </cell>
          <cell r="B4972">
            <v>0</v>
          </cell>
          <cell r="J4972" t="str">
            <v>Rupees Nil</v>
          </cell>
        </row>
        <row r="4973">
          <cell r="A4973" t="str">
            <v>/0</v>
          </cell>
          <cell r="B4973">
            <v>0</v>
          </cell>
          <cell r="J4973" t="str">
            <v>Rupees Nil</v>
          </cell>
        </row>
        <row r="4974">
          <cell r="A4974" t="str">
            <v>/0</v>
          </cell>
          <cell r="B4974">
            <v>0</v>
          </cell>
          <cell r="J4974" t="str">
            <v>Rupees Nil</v>
          </cell>
        </row>
        <row r="4975">
          <cell r="A4975" t="str">
            <v>/0</v>
          </cell>
          <cell r="B4975">
            <v>0</v>
          </cell>
          <cell r="J4975" t="str">
            <v>Rupees Nil</v>
          </cell>
        </row>
        <row r="4976">
          <cell r="A4976" t="str">
            <v>/0</v>
          </cell>
          <cell r="B4976">
            <v>0</v>
          </cell>
          <cell r="J4976" t="str">
            <v>Rupees Nil</v>
          </cell>
        </row>
        <row r="4977">
          <cell r="A4977" t="str">
            <v>/0</v>
          </cell>
          <cell r="B4977">
            <v>0</v>
          </cell>
          <cell r="J4977" t="str">
            <v>Rupees Nil</v>
          </cell>
        </row>
        <row r="4978">
          <cell r="A4978" t="str">
            <v>/0</v>
          </cell>
          <cell r="B4978">
            <v>0</v>
          </cell>
          <cell r="J4978" t="str">
            <v>Rupees Nil</v>
          </cell>
        </row>
        <row r="4979">
          <cell r="A4979" t="str">
            <v>/0</v>
          </cell>
          <cell r="B4979">
            <v>0</v>
          </cell>
          <cell r="J4979" t="str">
            <v>Rupees Nil</v>
          </cell>
        </row>
        <row r="4980">
          <cell r="A4980" t="str">
            <v>/0</v>
          </cell>
          <cell r="B4980">
            <v>0</v>
          </cell>
          <cell r="J4980" t="str">
            <v>Rupees Nil</v>
          </cell>
        </row>
        <row r="4981">
          <cell r="A4981" t="str">
            <v>/0</v>
          </cell>
          <cell r="B4981">
            <v>0</v>
          </cell>
          <cell r="J4981" t="str">
            <v>Rupees Nil</v>
          </cell>
        </row>
        <row r="4982">
          <cell r="A4982" t="str">
            <v>/0</v>
          </cell>
          <cell r="B4982">
            <v>0</v>
          </cell>
          <cell r="J4982" t="str">
            <v>Rupees Nil</v>
          </cell>
        </row>
        <row r="4983">
          <cell r="A4983" t="str">
            <v>/0</v>
          </cell>
          <cell r="B4983">
            <v>0</v>
          </cell>
          <cell r="J4983" t="str">
            <v>Rupees Nil</v>
          </cell>
        </row>
        <row r="4984">
          <cell r="A4984" t="str">
            <v>/0</v>
          </cell>
          <cell r="B4984">
            <v>0</v>
          </cell>
          <cell r="J4984" t="str">
            <v>Rupees Nil</v>
          </cell>
        </row>
        <row r="4985">
          <cell r="A4985" t="str">
            <v>/0</v>
          </cell>
          <cell r="B4985">
            <v>0</v>
          </cell>
          <cell r="J4985" t="str">
            <v>Rupees Nil</v>
          </cell>
        </row>
        <row r="4986">
          <cell r="A4986" t="str">
            <v>/0</v>
          </cell>
          <cell r="B4986">
            <v>0</v>
          </cell>
          <cell r="J4986" t="str">
            <v>Rupees Nil</v>
          </cell>
        </row>
        <row r="4987">
          <cell r="A4987" t="str">
            <v>/0</v>
          </cell>
          <cell r="B4987">
            <v>0</v>
          </cell>
          <cell r="J4987" t="str">
            <v>Rupees Nil</v>
          </cell>
        </row>
        <row r="4988">
          <cell r="A4988" t="str">
            <v>/0</v>
          </cell>
          <cell r="B4988">
            <v>0</v>
          </cell>
          <cell r="J4988" t="str">
            <v>Rupees Nil</v>
          </cell>
        </row>
        <row r="4989">
          <cell r="A4989" t="str">
            <v>/0</v>
          </cell>
          <cell r="B4989">
            <v>0</v>
          </cell>
          <cell r="J4989" t="str">
            <v>Rupees Nil</v>
          </cell>
        </row>
        <row r="4990">
          <cell r="A4990" t="str">
            <v>/0</v>
          </cell>
          <cell r="B4990">
            <v>0</v>
          </cell>
          <cell r="J4990" t="str">
            <v>Rupees Nil</v>
          </cell>
        </row>
        <row r="4991">
          <cell r="A4991" t="str">
            <v>/0</v>
          </cell>
          <cell r="B4991">
            <v>0</v>
          </cell>
          <cell r="J4991" t="str">
            <v>Rupees Nil</v>
          </cell>
        </row>
        <row r="4992">
          <cell r="A4992" t="str">
            <v>/0</v>
          </cell>
          <cell r="B4992">
            <v>0</v>
          </cell>
          <cell r="J4992" t="str">
            <v>Rupees Nil</v>
          </cell>
        </row>
        <row r="4993">
          <cell r="A4993" t="str">
            <v>/0</v>
          </cell>
          <cell r="B4993">
            <v>0</v>
          </cell>
          <cell r="J4993" t="str">
            <v>Rupees Nil</v>
          </cell>
        </row>
        <row r="4994">
          <cell r="A4994" t="str">
            <v>/0</v>
          </cell>
          <cell r="B4994">
            <v>0</v>
          </cell>
          <cell r="J4994" t="str">
            <v>Rupees Nil</v>
          </cell>
        </row>
        <row r="4995">
          <cell r="A4995" t="str">
            <v>/0</v>
          </cell>
          <cell r="B4995">
            <v>0</v>
          </cell>
          <cell r="J4995" t="str">
            <v>Rupees Nil</v>
          </cell>
        </row>
        <row r="4996">
          <cell r="A4996" t="str">
            <v>/0</v>
          </cell>
          <cell r="B4996">
            <v>0</v>
          </cell>
          <cell r="J4996" t="str">
            <v>Rupees Nil</v>
          </cell>
        </row>
        <row r="4997">
          <cell r="A4997" t="str">
            <v>/0</v>
          </cell>
          <cell r="B4997">
            <v>0</v>
          </cell>
          <cell r="J4997" t="str">
            <v>Rupees Nil</v>
          </cell>
        </row>
        <row r="4998">
          <cell r="A4998" t="str">
            <v>/0</v>
          </cell>
          <cell r="B4998">
            <v>0</v>
          </cell>
          <cell r="J4998" t="str">
            <v>Rupees Nil</v>
          </cell>
        </row>
        <row r="4999">
          <cell r="A4999" t="str">
            <v>/0</v>
          </cell>
          <cell r="B4999">
            <v>0</v>
          </cell>
          <cell r="J4999" t="str">
            <v>Rupees Nil</v>
          </cell>
        </row>
        <row r="5000">
          <cell r="A5000" t="str">
            <v>/0</v>
          </cell>
          <cell r="B5000">
            <v>0</v>
          </cell>
          <cell r="J5000" t="str">
            <v>Rupees Nil</v>
          </cell>
        </row>
        <row r="5001">
          <cell r="A5001" t="str">
            <v>/0</v>
          </cell>
          <cell r="B5001">
            <v>0</v>
          </cell>
          <cell r="J5001" t="str">
            <v>Rupees Nil</v>
          </cell>
        </row>
        <row r="5002">
          <cell r="A5002" t="str">
            <v>/0</v>
          </cell>
          <cell r="B5002">
            <v>0</v>
          </cell>
          <cell r="J5002" t="str">
            <v>Rupees Nil</v>
          </cell>
        </row>
        <row r="5003">
          <cell r="A5003" t="str">
            <v>/0</v>
          </cell>
          <cell r="B5003">
            <v>0</v>
          </cell>
          <cell r="J5003" t="str">
            <v>Rupees Nil</v>
          </cell>
        </row>
        <row r="5004">
          <cell r="A5004" t="str">
            <v>/0</v>
          </cell>
          <cell r="B5004">
            <v>0</v>
          </cell>
          <cell r="J5004" t="str">
            <v>Rupees Nil</v>
          </cell>
        </row>
        <row r="5005">
          <cell r="A5005" t="str">
            <v>/0</v>
          </cell>
          <cell r="B5005">
            <v>0</v>
          </cell>
          <cell r="J5005" t="str">
            <v>Rupees Nil</v>
          </cell>
        </row>
        <row r="5006">
          <cell r="A5006" t="str">
            <v>/0</v>
          </cell>
          <cell r="B5006">
            <v>0</v>
          </cell>
          <cell r="J5006" t="str">
            <v>Rupees Nil</v>
          </cell>
        </row>
        <row r="5007">
          <cell r="A5007" t="str">
            <v>/0</v>
          </cell>
          <cell r="B5007">
            <v>0</v>
          </cell>
          <cell r="J5007" t="str">
            <v>Rupees Nil</v>
          </cell>
        </row>
        <row r="5008">
          <cell r="A5008" t="str">
            <v>/0</v>
          </cell>
          <cell r="B5008">
            <v>0</v>
          </cell>
          <cell r="J5008" t="str">
            <v>Rupees Nil</v>
          </cell>
        </row>
        <row r="5009">
          <cell r="A5009" t="str">
            <v>/0</v>
          </cell>
          <cell r="B5009">
            <v>0</v>
          </cell>
          <cell r="J5009" t="str">
            <v>Rupees Nil</v>
          </cell>
        </row>
        <row r="5010">
          <cell r="A5010" t="str">
            <v>/0</v>
          </cell>
          <cell r="B5010">
            <v>0</v>
          </cell>
          <cell r="J5010" t="str">
            <v>Rupees Nil</v>
          </cell>
        </row>
        <row r="5011">
          <cell r="A5011" t="str">
            <v>/0</v>
          </cell>
          <cell r="B5011">
            <v>0</v>
          </cell>
          <cell r="J5011" t="str">
            <v>Rupees Nil</v>
          </cell>
        </row>
        <row r="5012">
          <cell r="A5012" t="str">
            <v>/0</v>
          </cell>
          <cell r="B5012">
            <v>0</v>
          </cell>
          <cell r="J5012" t="str">
            <v>Rupees Nil</v>
          </cell>
        </row>
        <row r="5013">
          <cell r="A5013" t="str">
            <v>/0</v>
          </cell>
          <cell r="B5013">
            <v>0</v>
          </cell>
          <cell r="J5013" t="str">
            <v>Rupees Nil</v>
          </cell>
        </row>
        <row r="5014">
          <cell r="A5014" t="str">
            <v>/0</v>
          </cell>
          <cell r="B5014">
            <v>0</v>
          </cell>
          <cell r="J5014" t="str">
            <v>Rupees Nil</v>
          </cell>
        </row>
        <row r="5015">
          <cell r="A5015" t="str">
            <v>/0</v>
          </cell>
          <cell r="B5015">
            <v>0</v>
          </cell>
          <cell r="J5015" t="str">
            <v>Rupees Nil</v>
          </cell>
        </row>
        <row r="5016">
          <cell r="A5016" t="str">
            <v>/0</v>
          </cell>
          <cell r="B5016">
            <v>0</v>
          </cell>
          <cell r="J5016" t="str">
            <v>Rupees Nil</v>
          </cell>
        </row>
        <row r="5017">
          <cell r="A5017" t="str">
            <v>/0</v>
          </cell>
          <cell r="B5017">
            <v>0</v>
          </cell>
          <cell r="J5017" t="str">
            <v>Rupees Nil</v>
          </cell>
        </row>
        <row r="5018">
          <cell r="A5018" t="str">
            <v>/0</v>
          </cell>
          <cell r="B5018">
            <v>0</v>
          </cell>
          <cell r="J5018" t="str">
            <v>Rupees Nil</v>
          </cell>
        </row>
        <row r="5019">
          <cell r="A5019" t="str">
            <v>/0</v>
          </cell>
          <cell r="B5019">
            <v>0</v>
          </cell>
          <cell r="J5019" t="str">
            <v>Rupees Nil</v>
          </cell>
        </row>
        <row r="5020">
          <cell r="A5020" t="str">
            <v>/0</v>
          </cell>
          <cell r="B5020">
            <v>0</v>
          </cell>
          <cell r="J5020" t="str">
            <v>Rupees Nil</v>
          </cell>
        </row>
        <row r="5021">
          <cell r="A5021" t="str">
            <v>/0</v>
          </cell>
          <cell r="B5021">
            <v>0</v>
          </cell>
          <cell r="J5021" t="str">
            <v>Rupees Nil</v>
          </cell>
        </row>
        <row r="5022">
          <cell r="A5022" t="str">
            <v>/0</v>
          </cell>
          <cell r="B5022">
            <v>0</v>
          </cell>
          <cell r="J5022" t="str">
            <v>Rupees Nil</v>
          </cell>
        </row>
        <row r="5023">
          <cell r="A5023" t="str">
            <v>/0</v>
          </cell>
          <cell r="B5023">
            <v>0</v>
          </cell>
          <cell r="J5023" t="str">
            <v>Rupees Nil</v>
          </cell>
        </row>
        <row r="5024">
          <cell r="A5024" t="str">
            <v>/0</v>
          </cell>
          <cell r="B5024">
            <v>0</v>
          </cell>
          <cell r="J5024" t="str">
            <v>Rupees Nil</v>
          </cell>
        </row>
        <row r="5025">
          <cell r="A5025" t="str">
            <v>/0</v>
          </cell>
          <cell r="B5025">
            <v>0</v>
          </cell>
          <cell r="J5025" t="str">
            <v>Rupees Nil</v>
          </cell>
        </row>
        <row r="5026">
          <cell r="A5026" t="str">
            <v>/0</v>
          </cell>
          <cell r="B5026">
            <v>0</v>
          </cell>
          <cell r="J5026" t="str">
            <v>Rupees Nil</v>
          </cell>
        </row>
        <row r="5027">
          <cell r="A5027" t="str">
            <v>/0</v>
          </cell>
          <cell r="B5027">
            <v>0</v>
          </cell>
          <cell r="J5027" t="str">
            <v>Rupees Nil</v>
          </cell>
        </row>
        <row r="5028">
          <cell r="A5028" t="str">
            <v>/0</v>
          </cell>
          <cell r="B5028">
            <v>0</v>
          </cell>
          <cell r="J5028" t="str">
            <v>Rupees Nil</v>
          </cell>
        </row>
        <row r="5029">
          <cell r="A5029" t="str">
            <v>/0</v>
          </cell>
          <cell r="B5029">
            <v>0</v>
          </cell>
          <cell r="J5029" t="str">
            <v>Rupees Nil</v>
          </cell>
        </row>
        <row r="5030">
          <cell r="A5030" t="str">
            <v>/0</v>
          </cell>
          <cell r="B5030">
            <v>0</v>
          </cell>
          <cell r="J5030" t="str">
            <v>Rupees Nil</v>
          </cell>
        </row>
        <row r="5031">
          <cell r="A5031" t="str">
            <v>/0</v>
          </cell>
          <cell r="B5031">
            <v>0</v>
          </cell>
          <cell r="J5031" t="str">
            <v>Rupees Nil</v>
          </cell>
        </row>
        <row r="5032">
          <cell r="A5032" t="str">
            <v>/0</v>
          </cell>
          <cell r="B5032">
            <v>0</v>
          </cell>
          <cell r="J5032" t="str">
            <v>Rupees Nil</v>
          </cell>
        </row>
        <row r="5033">
          <cell r="A5033" t="str">
            <v>/0</v>
          </cell>
          <cell r="B5033">
            <v>0</v>
          </cell>
          <cell r="J5033" t="str">
            <v>Rupees Nil</v>
          </cell>
        </row>
        <row r="5034">
          <cell r="A5034" t="str">
            <v>/0</v>
          </cell>
          <cell r="B5034">
            <v>0</v>
          </cell>
          <cell r="J5034" t="str">
            <v>Rupees Nil</v>
          </cell>
        </row>
        <row r="5035">
          <cell r="A5035" t="str">
            <v>/0</v>
          </cell>
          <cell r="B5035">
            <v>0</v>
          </cell>
          <cell r="J5035" t="str">
            <v>Rupees Nil</v>
          </cell>
        </row>
        <row r="5036">
          <cell r="A5036" t="str">
            <v>/0</v>
          </cell>
          <cell r="B5036">
            <v>0</v>
          </cell>
          <cell r="J5036" t="str">
            <v>Rupees Nil</v>
          </cell>
        </row>
        <row r="5037">
          <cell r="A5037" t="str">
            <v>/0</v>
          </cell>
          <cell r="B5037">
            <v>0</v>
          </cell>
          <cell r="J5037" t="str">
            <v>Rupees Nil</v>
          </cell>
        </row>
        <row r="5038">
          <cell r="A5038" t="str">
            <v>/0</v>
          </cell>
          <cell r="B5038">
            <v>0</v>
          </cell>
          <cell r="J5038" t="str">
            <v>Rupees Nil</v>
          </cell>
        </row>
        <row r="5039">
          <cell r="A5039" t="str">
            <v>/0</v>
          </cell>
          <cell r="B5039">
            <v>0</v>
          </cell>
          <cell r="J5039" t="str">
            <v>Rupees Nil</v>
          </cell>
        </row>
        <row r="5040">
          <cell r="A5040" t="str">
            <v>/0</v>
          </cell>
          <cell r="B5040">
            <v>0</v>
          </cell>
          <cell r="J5040" t="str">
            <v>Rupees Nil</v>
          </cell>
        </row>
        <row r="5041">
          <cell r="A5041" t="str">
            <v>/0</v>
          </cell>
          <cell r="B5041">
            <v>0</v>
          </cell>
          <cell r="J5041" t="str">
            <v>Rupees Nil</v>
          </cell>
        </row>
        <row r="5042">
          <cell r="A5042" t="str">
            <v>/0</v>
          </cell>
          <cell r="B5042">
            <v>0</v>
          </cell>
          <cell r="J5042" t="str">
            <v>Rupees Nil</v>
          </cell>
        </row>
        <row r="5043">
          <cell r="A5043" t="str">
            <v>/0</v>
          </cell>
          <cell r="B5043">
            <v>0</v>
          </cell>
          <cell r="J5043" t="str">
            <v>Rupees Nil</v>
          </cell>
        </row>
        <row r="5044">
          <cell r="A5044" t="str">
            <v>/0</v>
          </cell>
          <cell r="B5044">
            <v>0</v>
          </cell>
          <cell r="J5044" t="str">
            <v>Rupees Nil</v>
          </cell>
        </row>
        <row r="5045">
          <cell r="A5045" t="str">
            <v>/0</v>
          </cell>
          <cell r="B5045">
            <v>0</v>
          </cell>
          <cell r="J5045" t="str">
            <v>Rupees Nil</v>
          </cell>
        </row>
        <row r="5046">
          <cell r="A5046" t="str">
            <v>/0</v>
          </cell>
          <cell r="B5046">
            <v>0</v>
          </cell>
          <cell r="J5046" t="str">
            <v>Rupees Nil</v>
          </cell>
        </row>
        <row r="5047">
          <cell r="A5047" t="str">
            <v>/0</v>
          </cell>
          <cell r="B5047">
            <v>0</v>
          </cell>
          <cell r="J5047" t="str">
            <v>Rupees Nil</v>
          </cell>
        </row>
        <row r="5048">
          <cell r="A5048" t="str">
            <v>/0</v>
          </cell>
          <cell r="B5048">
            <v>0</v>
          </cell>
          <cell r="J5048" t="str">
            <v>Rupees Nil</v>
          </cell>
        </row>
        <row r="5049">
          <cell r="A5049" t="str">
            <v>/0</v>
          </cell>
          <cell r="B5049">
            <v>0</v>
          </cell>
          <cell r="J5049" t="str">
            <v>Rupees Nil</v>
          </cell>
        </row>
        <row r="5050">
          <cell r="A5050" t="str">
            <v>/0</v>
          </cell>
          <cell r="B5050">
            <v>0</v>
          </cell>
          <cell r="J5050" t="str">
            <v>Rupees Nil</v>
          </cell>
        </row>
        <row r="5051">
          <cell r="A5051" t="str">
            <v>/0</v>
          </cell>
          <cell r="B5051">
            <v>0</v>
          </cell>
          <cell r="J5051" t="str">
            <v>Rupees Nil</v>
          </cell>
        </row>
        <row r="5052">
          <cell r="A5052" t="str">
            <v>/0</v>
          </cell>
          <cell r="B5052">
            <v>0</v>
          </cell>
          <cell r="J5052" t="str">
            <v>Rupees Nil</v>
          </cell>
        </row>
        <row r="5053">
          <cell r="A5053" t="str">
            <v>/0</v>
          </cell>
          <cell r="B5053">
            <v>0</v>
          </cell>
          <cell r="J5053" t="str">
            <v>Rupees Nil</v>
          </cell>
        </row>
        <row r="5054">
          <cell r="A5054" t="str">
            <v>/0</v>
          </cell>
          <cell r="B5054">
            <v>0</v>
          </cell>
          <cell r="J5054" t="str">
            <v>Rupees Nil</v>
          </cell>
        </row>
        <row r="5055">
          <cell r="A5055" t="str">
            <v>/0</v>
          </cell>
          <cell r="B5055">
            <v>0</v>
          </cell>
          <cell r="J5055" t="str">
            <v>Rupees Nil</v>
          </cell>
        </row>
        <row r="5056">
          <cell r="A5056" t="str">
            <v>/0</v>
          </cell>
          <cell r="B5056">
            <v>0</v>
          </cell>
          <cell r="J5056" t="str">
            <v>Rupees Nil</v>
          </cell>
        </row>
        <row r="5057">
          <cell r="A5057" t="str">
            <v>/0</v>
          </cell>
          <cell r="B5057">
            <v>0</v>
          </cell>
          <cell r="J5057" t="str">
            <v>Rupees Nil</v>
          </cell>
        </row>
        <row r="5058">
          <cell r="A5058" t="str">
            <v>/0</v>
          </cell>
          <cell r="B5058">
            <v>0</v>
          </cell>
          <cell r="J5058" t="str">
            <v>Rupees Nil</v>
          </cell>
        </row>
        <row r="5059">
          <cell r="A5059" t="str">
            <v>/0</v>
          </cell>
          <cell r="B5059">
            <v>0</v>
          </cell>
          <cell r="J5059" t="str">
            <v>Rupees Nil</v>
          </cell>
        </row>
        <row r="5060">
          <cell r="A5060" t="str">
            <v>/0</v>
          </cell>
          <cell r="B5060">
            <v>0</v>
          </cell>
          <cell r="J5060" t="str">
            <v>Rupees Nil</v>
          </cell>
        </row>
        <row r="5061">
          <cell r="A5061" t="str">
            <v>/0</v>
          </cell>
          <cell r="B5061">
            <v>0</v>
          </cell>
          <cell r="J5061" t="str">
            <v>Rupees Nil</v>
          </cell>
        </row>
        <row r="5062">
          <cell r="A5062" t="str">
            <v>/0</v>
          </cell>
          <cell r="B5062">
            <v>0</v>
          </cell>
          <cell r="J5062" t="str">
            <v>Rupees Nil</v>
          </cell>
        </row>
        <row r="5063">
          <cell r="A5063" t="str">
            <v>/0</v>
          </cell>
          <cell r="B5063">
            <v>0</v>
          </cell>
          <cell r="J5063" t="str">
            <v>Rupees Nil</v>
          </cell>
        </row>
        <row r="5064">
          <cell r="A5064" t="str">
            <v>/0</v>
          </cell>
          <cell r="B5064">
            <v>0</v>
          </cell>
          <cell r="J5064" t="str">
            <v>Rupees Nil</v>
          </cell>
        </row>
        <row r="5065">
          <cell r="A5065" t="str">
            <v>/0</v>
          </cell>
          <cell r="B5065">
            <v>0</v>
          </cell>
          <cell r="J5065" t="str">
            <v>Rupees Nil</v>
          </cell>
        </row>
        <row r="5066">
          <cell r="A5066" t="str">
            <v>/0</v>
          </cell>
          <cell r="B5066">
            <v>0</v>
          </cell>
          <cell r="J5066" t="str">
            <v>Rupees Nil</v>
          </cell>
        </row>
        <row r="5067">
          <cell r="A5067" t="str">
            <v>/0</v>
          </cell>
          <cell r="B5067">
            <v>0</v>
          </cell>
          <cell r="J5067" t="str">
            <v>Rupees Nil</v>
          </cell>
        </row>
        <row r="5068">
          <cell r="A5068" t="str">
            <v>/0</v>
          </cell>
          <cell r="B5068">
            <v>0</v>
          </cell>
          <cell r="J5068" t="str">
            <v>Rupees Nil</v>
          </cell>
        </row>
        <row r="5069">
          <cell r="A5069" t="str">
            <v>/0</v>
          </cell>
          <cell r="B5069">
            <v>0</v>
          </cell>
          <cell r="J5069" t="str">
            <v>Rupees Nil</v>
          </cell>
        </row>
        <row r="5070">
          <cell r="A5070" t="str">
            <v>/0</v>
          </cell>
          <cell r="B5070">
            <v>0</v>
          </cell>
          <cell r="J5070" t="str">
            <v>Rupees Nil</v>
          </cell>
        </row>
        <row r="5071">
          <cell r="A5071" t="str">
            <v>/0</v>
          </cell>
          <cell r="B5071">
            <v>0</v>
          </cell>
          <cell r="J5071" t="str">
            <v>Rupees Nil</v>
          </cell>
        </row>
        <row r="5072">
          <cell r="A5072" t="str">
            <v>/0</v>
          </cell>
          <cell r="B5072">
            <v>0</v>
          </cell>
          <cell r="J5072" t="str">
            <v>Rupees Nil</v>
          </cell>
        </row>
        <row r="5073">
          <cell r="A5073" t="str">
            <v>/0</v>
          </cell>
          <cell r="B5073">
            <v>0</v>
          </cell>
          <cell r="J5073" t="str">
            <v>Rupees Nil</v>
          </cell>
        </row>
        <row r="5074">
          <cell r="A5074" t="str">
            <v>/0</v>
          </cell>
          <cell r="B5074">
            <v>0</v>
          </cell>
          <cell r="J5074" t="str">
            <v>Rupees Nil</v>
          </cell>
        </row>
        <row r="5075">
          <cell r="A5075" t="str">
            <v>/0</v>
          </cell>
          <cell r="B5075">
            <v>0</v>
          </cell>
          <cell r="J5075" t="str">
            <v>Rupees Nil</v>
          </cell>
        </row>
        <row r="5076">
          <cell r="A5076" t="str">
            <v>/0</v>
          </cell>
          <cell r="B5076">
            <v>0</v>
          </cell>
          <cell r="J5076" t="str">
            <v>Rupees Nil</v>
          </cell>
        </row>
        <row r="5077">
          <cell r="A5077" t="str">
            <v>/0</v>
          </cell>
          <cell r="B5077">
            <v>0</v>
          </cell>
          <cell r="J5077" t="str">
            <v>Rupees Nil</v>
          </cell>
        </row>
        <row r="5078">
          <cell r="A5078" t="str">
            <v>/0</v>
          </cell>
          <cell r="B5078">
            <v>0</v>
          </cell>
          <cell r="J5078" t="str">
            <v>Rupees Nil</v>
          </cell>
        </row>
        <row r="5079">
          <cell r="A5079" t="str">
            <v>/0</v>
          </cell>
          <cell r="B5079">
            <v>0</v>
          </cell>
          <cell r="J5079" t="str">
            <v>Rupees Nil</v>
          </cell>
        </row>
        <row r="5080">
          <cell r="A5080" t="str">
            <v>/0</v>
          </cell>
          <cell r="B5080">
            <v>0</v>
          </cell>
          <cell r="J5080" t="str">
            <v>Rupees Nil</v>
          </cell>
        </row>
        <row r="5081">
          <cell r="A5081" t="str">
            <v>/0</v>
          </cell>
          <cell r="B5081">
            <v>0</v>
          </cell>
          <cell r="J5081" t="str">
            <v>Rupees Nil</v>
          </cell>
        </row>
        <row r="5082">
          <cell r="A5082" t="str">
            <v>/0</v>
          </cell>
          <cell r="B5082">
            <v>0</v>
          </cell>
          <cell r="J5082" t="str">
            <v>Rupees Nil</v>
          </cell>
        </row>
        <row r="5083">
          <cell r="A5083" t="str">
            <v>/0</v>
          </cell>
          <cell r="B5083">
            <v>0</v>
          </cell>
          <cell r="J5083" t="str">
            <v>Rupees Nil</v>
          </cell>
        </row>
        <row r="5084">
          <cell r="A5084" t="str">
            <v>/0</v>
          </cell>
          <cell r="B5084">
            <v>0</v>
          </cell>
          <cell r="J5084" t="str">
            <v>Rupees Nil</v>
          </cell>
        </row>
        <row r="5085">
          <cell r="A5085" t="str">
            <v>/0</v>
          </cell>
          <cell r="B5085">
            <v>0</v>
          </cell>
          <cell r="J5085" t="str">
            <v>Rupees Nil</v>
          </cell>
        </row>
        <row r="5086">
          <cell r="A5086" t="str">
            <v>/0</v>
          </cell>
          <cell r="B5086">
            <v>0</v>
          </cell>
          <cell r="J5086" t="str">
            <v>Rupees Nil</v>
          </cell>
        </row>
        <row r="5087">
          <cell r="A5087" t="str">
            <v>/0</v>
          </cell>
          <cell r="B5087">
            <v>0</v>
          </cell>
          <cell r="J5087" t="str">
            <v>Rupees Nil</v>
          </cell>
        </row>
        <row r="5088">
          <cell r="A5088" t="str">
            <v>/0</v>
          </cell>
          <cell r="B5088">
            <v>0</v>
          </cell>
          <cell r="J5088" t="str">
            <v>Rupees Nil</v>
          </cell>
        </row>
        <row r="5089">
          <cell r="A5089" t="str">
            <v>/0</v>
          </cell>
          <cell r="B5089">
            <v>0</v>
          </cell>
          <cell r="J5089" t="str">
            <v>Rupees Nil</v>
          </cell>
        </row>
        <row r="5090">
          <cell r="A5090" t="str">
            <v>/0</v>
          </cell>
          <cell r="B5090">
            <v>0</v>
          </cell>
          <cell r="J5090" t="str">
            <v>Rupees Nil</v>
          </cell>
        </row>
        <row r="5091">
          <cell r="A5091" t="str">
            <v>/0</v>
          </cell>
          <cell r="B5091">
            <v>0</v>
          </cell>
          <cell r="J5091" t="str">
            <v>Rupees Nil</v>
          </cell>
        </row>
        <row r="5092">
          <cell r="A5092" t="str">
            <v>/0</v>
          </cell>
          <cell r="B5092">
            <v>0</v>
          </cell>
          <cell r="J5092" t="str">
            <v>Rupees Nil</v>
          </cell>
        </row>
        <row r="5093">
          <cell r="A5093" t="str">
            <v>/0</v>
          </cell>
          <cell r="B5093">
            <v>0</v>
          </cell>
          <cell r="J5093" t="str">
            <v>Rupees Nil</v>
          </cell>
        </row>
        <row r="5094">
          <cell r="A5094" t="str">
            <v>/0</v>
          </cell>
          <cell r="B5094">
            <v>0</v>
          </cell>
          <cell r="J5094" t="str">
            <v>Rupees Nil</v>
          </cell>
        </row>
        <row r="5095">
          <cell r="A5095" t="str">
            <v>/0</v>
          </cell>
          <cell r="B5095">
            <v>0</v>
          </cell>
          <cell r="J5095" t="str">
            <v>Rupees Nil</v>
          </cell>
        </row>
        <row r="5096">
          <cell r="A5096" t="str">
            <v>/0</v>
          </cell>
          <cell r="B5096">
            <v>0</v>
          </cell>
          <cell r="J5096" t="str">
            <v>Rupees Nil</v>
          </cell>
        </row>
        <row r="5097">
          <cell r="A5097" t="str">
            <v>/0</v>
          </cell>
          <cell r="B5097">
            <v>0</v>
          </cell>
          <cell r="J5097" t="str">
            <v>Rupees Nil</v>
          </cell>
        </row>
        <row r="5098">
          <cell r="A5098" t="str">
            <v>/0</v>
          </cell>
          <cell r="B5098">
            <v>0</v>
          </cell>
          <cell r="J5098" t="str">
            <v>Rupees Nil</v>
          </cell>
        </row>
        <row r="5099">
          <cell r="A5099" t="str">
            <v>/0</v>
          </cell>
          <cell r="B5099">
            <v>0</v>
          </cell>
          <cell r="J5099" t="str">
            <v>Rupees Nil</v>
          </cell>
        </row>
        <row r="5100">
          <cell r="A5100" t="str">
            <v>/0</v>
          </cell>
          <cell r="B5100">
            <v>0</v>
          </cell>
          <cell r="J5100" t="str">
            <v>Rupees Nil</v>
          </cell>
        </row>
        <row r="5101">
          <cell r="A5101" t="str">
            <v>/0</v>
          </cell>
          <cell r="B5101">
            <v>0</v>
          </cell>
          <cell r="J5101" t="str">
            <v>Rupees Nil</v>
          </cell>
        </row>
        <row r="5102">
          <cell r="A5102" t="str">
            <v>/0</v>
          </cell>
          <cell r="B5102">
            <v>0</v>
          </cell>
          <cell r="J5102" t="str">
            <v>Rupees Nil</v>
          </cell>
        </row>
        <row r="5103">
          <cell r="A5103" t="str">
            <v>/0</v>
          </cell>
          <cell r="B5103">
            <v>0</v>
          </cell>
          <cell r="J5103" t="str">
            <v>Rupees Nil</v>
          </cell>
        </row>
        <row r="5104">
          <cell r="A5104" t="str">
            <v>/0</v>
          </cell>
          <cell r="B5104">
            <v>0</v>
          </cell>
          <cell r="J5104" t="str">
            <v>Rupees Nil</v>
          </cell>
        </row>
        <row r="5105">
          <cell r="A5105" t="str">
            <v>/0</v>
          </cell>
          <cell r="B5105">
            <v>0</v>
          </cell>
          <cell r="J5105" t="str">
            <v>Rupees Nil</v>
          </cell>
        </row>
        <row r="5106">
          <cell r="A5106" t="str">
            <v>/0</v>
          </cell>
          <cell r="B5106">
            <v>0</v>
          </cell>
          <cell r="J5106" t="str">
            <v>Rupees Nil</v>
          </cell>
        </row>
        <row r="5107">
          <cell r="A5107" t="str">
            <v>/0</v>
          </cell>
          <cell r="B5107">
            <v>0</v>
          </cell>
          <cell r="J5107" t="str">
            <v>Rupees Nil</v>
          </cell>
        </row>
        <row r="5108">
          <cell r="A5108" t="str">
            <v>/0</v>
          </cell>
          <cell r="B5108">
            <v>0</v>
          </cell>
          <cell r="J5108" t="str">
            <v>Rupees Nil</v>
          </cell>
        </row>
        <row r="5109">
          <cell r="A5109" t="str">
            <v>/0</v>
          </cell>
          <cell r="B5109">
            <v>0</v>
          </cell>
          <cell r="J5109" t="str">
            <v>Rupees Nil</v>
          </cell>
        </row>
        <row r="5110">
          <cell r="A5110" t="str">
            <v>/0</v>
          </cell>
          <cell r="B5110">
            <v>0</v>
          </cell>
          <cell r="J5110" t="str">
            <v>Rupees Nil</v>
          </cell>
        </row>
        <row r="5111">
          <cell r="A5111" t="str">
            <v>/0</v>
          </cell>
          <cell r="B5111">
            <v>0</v>
          </cell>
          <cell r="J5111" t="str">
            <v>Rupees Nil</v>
          </cell>
        </row>
        <row r="5112">
          <cell r="A5112" t="str">
            <v>/0</v>
          </cell>
          <cell r="B5112">
            <v>0</v>
          </cell>
          <cell r="J5112" t="str">
            <v>Rupees Nil</v>
          </cell>
        </row>
        <row r="5113">
          <cell r="A5113" t="str">
            <v>/0</v>
          </cell>
          <cell r="B5113">
            <v>0</v>
          </cell>
          <cell r="J5113" t="str">
            <v>Rupees Nil</v>
          </cell>
        </row>
        <row r="5114">
          <cell r="A5114" t="str">
            <v>/0</v>
          </cell>
          <cell r="B5114">
            <v>0</v>
          </cell>
          <cell r="J5114" t="str">
            <v>Rupees Nil</v>
          </cell>
        </row>
        <row r="5115">
          <cell r="A5115" t="str">
            <v>/0</v>
          </cell>
          <cell r="B5115">
            <v>0</v>
          </cell>
          <cell r="J5115" t="str">
            <v>Rupees Nil</v>
          </cell>
        </row>
        <row r="5116">
          <cell r="A5116" t="str">
            <v>/0</v>
          </cell>
          <cell r="B5116">
            <v>0</v>
          </cell>
          <cell r="J5116" t="str">
            <v>Rupees Nil</v>
          </cell>
        </row>
        <row r="5117">
          <cell r="A5117" t="str">
            <v>/0</v>
          </cell>
          <cell r="B5117">
            <v>0</v>
          </cell>
          <cell r="J5117" t="str">
            <v>Rupees Nil</v>
          </cell>
        </row>
        <row r="5118">
          <cell r="A5118" t="str">
            <v>/0</v>
          </cell>
          <cell r="B5118">
            <v>0</v>
          </cell>
          <cell r="J5118" t="str">
            <v>Rupees Nil</v>
          </cell>
        </row>
        <row r="5119">
          <cell r="A5119" t="str">
            <v>/0</v>
          </cell>
          <cell r="B5119">
            <v>0</v>
          </cell>
          <cell r="J5119" t="str">
            <v>Rupees Nil</v>
          </cell>
        </row>
        <row r="5120">
          <cell r="A5120" t="str">
            <v>/0</v>
          </cell>
          <cell r="B5120">
            <v>0</v>
          </cell>
          <cell r="J5120" t="str">
            <v>Rupees Nil</v>
          </cell>
        </row>
        <row r="5121">
          <cell r="A5121" t="str">
            <v>/0</v>
          </cell>
          <cell r="B5121">
            <v>0</v>
          </cell>
          <cell r="J5121" t="str">
            <v>Rupees Nil</v>
          </cell>
        </row>
        <row r="5122">
          <cell r="A5122" t="str">
            <v>/0</v>
          </cell>
          <cell r="B5122">
            <v>0</v>
          </cell>
          <cell r="J5122" t="str">
            <v>Rupees Nil</v>
          </cell>
        </row>
        <row r="5123">
          <cell r="A5123" t="str">
            <v>/0</v>
          </cell>
          <cell r="B5123">
            <v>0</v>
          </cell>
          <cell r="J5123" t="str">
            <v>Rupees Nil</v>
          </cell>
        </row>
        <row r="5124">
          <cell r="A5124" t="str">
            <v>/0</v>
          </cell>
          <cell r="B5124">
            <v>0</v>
          </cell>
          <cell r="J5124" t="str">
            <v>Rupees Nil</v>
          </cell>
        </row>
        <row r="5125">
          <cell r="A5125" t="str">
            <v>/0</v>
          </cell>
          <cell r="B5125">
            <v>0</v>
          </cell>
          <cell r="J5125" t="str">
            <v>Rupees Nil</v>
          </cell>
        </row>
        <row r="5126">
          <cell r="A5126" t="str">
            <v>/0</v>
          </cell>
          <cell r="B5126">
            <v>0</v>
          </cell>
          <cell r="J5126" t="str">
            <v>Rupees Nil</v>
          </cell>
        </row>
        <row r="5127">
          <cell r="A5127" t="str">
            <v>/0</v>
          </cell>
          <cell r="B5127">
            <v>0</v>
          </cell>
          <cell r="J5127" t="str">
            <v>Rupees Nil</v>
          </cell>
        </row>
        <row r="5128">
          <cell r="A5128" t="str">
            <v>/0</v>
          </cell>
          <cell r="B5128">
            <v>0</v>
          </cell>
          <cell r="J5128" t="str">
            <v>Rupees Nil</v>
          </cell>
        </row>
        <row r="5129">
          <cell r="A5129" t="str">
            <v>/0</v>
          </cell>
          <cell r="B5129">
            <v>0</v>
          </cell>
          <cell r="J5129" t="str">
            <v>Rupees Nil</v>
          </cell>
        </row>
        <row r="5130">
          <cell r="A5130" t="str">
            <v>/0</v>
          </cell>
          <cell r="B5130">
            <v>0</v>
          </cell>
          <cell r="J5130" t="str">
            <v>Rupees Nil</v>
          </cell>
        </row>
        <row r="5131">
          <cell r="A5131" t="str">
            <v>/0</v>
          </cell>
          <cell r="B5131">
            <v>0</v>
          </cell>
          <cell r="J5131" t="str">
            <v>Rupees Nil</v>
          </cell>
        </row>
        <row r="5132">
          <cell r="A5132" t="str">
            <v>/0</v>
          </cell>
          <cell r="B5132">
            <v>0</v>
          </cell>
          <cell r="J5132" t="str">
            <v>Rupees Nil</v>
          </cell>
        </row>
        <row r="5133">
          <cell r="A5133" t="str">
            <v>/0</v>
          </cell>
          <cell r="B5133">
            <v>0</v>
          </cell>
          <cell r="J5133" t="str">
            <v>Rupees Nil</v>
          </cell>
        </row>
        <row r="5134">
          <cell r="A5134" t="str">
            <v>/0</v>
          </cell>
          <cell r="B5134">
            <v>0</v>
          </cell>
          <cell r="J5134" t="str">
            <v>Rupees Nil</v>
          </cell>
        </row>
        <row r="5135">
          <cell r="A5135" t="str">
            <v>/0</v>
          </cell>
          <cell r="B5135">
            <v>0</v>
          </cell>
          <cell r="J5135" t="str">
            <v>Rupees Nil</v>
          </cell>
        </row>
        <row r="5136">
          <cell r="A5136" t="str">
            <v>/0</v>
          </cell>
          <cell r="B5136">
            <v>0</v>
          </cell>
          <cell r="J5136" t="str">
            <v>Rupees Nil</v>
          </cell>
        </row>
        <row r="5137">
          <cell r="A5137" t="str">
            <v>/0</v>
          </cell>
          <cell r="B5137">
            <v>0</v>
          </cell>
          <cell r="J5137" t="str">
            <v>Rupees Nil</v>
          </cell>
        </row>
        <row r="5138">
          <cell r="A5138" t="str">
            <v>/0</v>
          </cell>
          <cell r="B5138">
            <v>0</v>
          </cell>
          <cell r="J5138" t="str">
            <v>Rupees Nil</v>
          </cell>
        </row>
        <row r="5139">
          <cell r="A5139" t="str">
            <v>/0</v>
          </cell>
          <cell r="B5139">
            <v>0</v>
          </cell>
          <cell r="J5139" t="str">
            <v>Rupees Nil</v>
          </cell>
        </row>
        <row r="5140">
          <cell r="A5140" t="str">
            <v>/0</v>
          </cell>
          <cell r="B5140">
            <v>0</v>
          </cell>
          <cell r="J5140" t="str">
            <v>Rupees Nil</v>
          </cell>
        </row>
        <row r="5141">
          <cell r="A5141" t="str">
            <v>/0</v>
          </cell>
          <cell r="B5141">
            <v>0</v>
          </cell>
          <cell r="J5141" t="str">
            <v>Rupees Nil</v>
          </cell>
        </row>
        <row r="5142">
          <cell r="A5142" t="str">
            <v>/0</v>
          </cell>
          <cell r="B5142">
            <v>0</v>
          </cell>
          <cell r="J5142" t="str">
            <v>Rupees Nil</v>
          </cell>
        </row>
        <row r="5143">
          <cell r="A5143" t="str">
            <v>/0</v>
          </cell>
          <cell r="B5143">
            <v>0</v>
          </cell>
          <cell r="J5143" t="str">
            <v>Rupees Nil</v>
          </cell>
        </row>
        <row r="5144">
          <cell r="A5144" t="str">
            <v>/0</v>
          </cell>
          <cell r="B5144">
            <v>0</v>
          </cell>
          <cell r="J5144" t="str">
            <v>Rupees Nil</v>
          </cell>
        </row>
        <row r="5145">
          <cell r="A5145" t="str">
            <v>/0</v>
          </cell>
          <cell r="B5145">
            <v>0</v>
          </cell>
          <cell r="J5145" t="str">
            <v>Rupees Nil</v>
          </cell>
        </row>
        <row r="5146">
          <cell r="A5146" t="str">
            <v>/0</v>
          </cell>
          <cell r="B5146">
            <v>0</v>
          </cell>
          <cell r="J5146" t="str">
            <v>Rupees Nil</v>
          </cell>
        </row>
        <row r="5147">
          <cell r="A5147" t="str">
            <v>/0</v>
          </cell>
          <cell r="B5147">
            <v>0</v>
          </cell>
          <cell r="J5147" t="str">
            <v>Rupees Nil</v>
          </cell>
        </row>
        <row r="5148">
          <cell r="A5148" t="str">
            <v>/0</v>
          </cell>
          <cell r="B5148">
            <v>0</v>
          </cell>
          <cell r="J5148" t="str">
            <v>Rupees Nil</v>
          </cell>
        </row>
        <row r="5149">
          <cell r="A5149" t="str">
            <v>/0</v>
          </cell>
          <cell r="B5149">
            <v>0</v>
          </cell>
          <cell r="J5149" t="str">
            <v>Rupees Nil</v>
          </cell>
        </row>
        <row r="5150">
          <cell r="A5150" t="str">
            <v>/0</v>
          </cell>
          <cell r="B5150">
            <v>0</v>
          </cell>
          <cell r="J5150" t="str">
            <v>Rupees Nil</v>
          </cell>
        </row>
        <row r="5151">
          <cell r="A5151" t="str">
            <v>/0</v>
          </cell>
          <cell r="B5151">
            <v>0</v>
          </cell>
          <cell r="J5151" t="str">
            <v>Rupees Nil</v>
          </cell>
        </row>
        <row r="5152">
          <cell r="A5152" t="str">
            <v>/0</v>
          </cell>
          <cell r="B5152">
            <v>0</v>
          </cell>
          <cell r="J5152" t="str">
            <v>Rupees Nil</v>
          </cell>
        </row>
        <row r="5153">
          <cell r="A5153" t="str">
            <v>/0</v>
          </cell>
          <cell r="B5153">
            <v>0</v>
          </cell>
          <cell r="J5153" t="str">
            <v>Rupees Nil</v>
          </cell>
        </row>
        <row r="5154">
          <cell r="A5154" t="str">
            <v>/0</v>
          </cell>
          <cell r="B5154">
            <v>0</v>
          </cell>
          <cell r="J5154" t="str">
            <v>Rupees Nil</v>
          </cell>
        </row>
        <row r="5155">
          <cell r="A5155" t="str">
            <v>/0</v>
          </cell>
          <cell r="B5155">
            <v>0</v>
          </cell>
          <cell r="J5155" t="str">
            <v>Rupees Nil</v>
          </cell>
        </row>
        <row r="5156">
          <cell r="A5156" t="str">
            <v>/0</v>
          </cell>
          <cell r="B5156">
            <v>0</v>
          </cell>
          <cell r="J5156" t="str">
            <v>Rupees Nil</v>
          </cell>
        </row>
        <row r="5157">
          <cell r="A5157" t="str">
            <v>/0</v>
          </cell>
          <cell r="B5157">
            <v>0</v>
          </cell>
          <cell r="J5157" t="str">
            <v>Rupees Nil</v>
          </cell>
        </row>
        <row r="5158">
          <cell r="A5158" t="str">
            <v>/0</v>
          </cell>
          <cell r="B5158">
            <v>0</v>
          </cell>
          <cell r="J5158" t="str">
            <v>Rupees Nil</v>
          </cell>
        </row>
        <row r="5159">
          <cell r="A5159" t="str">
            <v>/0</v>
          </cell>
          <cell r="B5159">
            <v>0</v>
          </cell>
          <cell r="J5159" t="str">
            <v>Rupees Nil</v>
          </cell>
        </row>
        <row r="5160">
          <cell r="A5160" t="str">
            <v>/0</v>
          </cell>
          <cell r="B5160">
            <v>0</v>
          </cell>
          <cell r="J5160" t="str">
            <v>Rupees Nil</v>
          </cell>
        </row>
        <row r="5161">
          <cell r="A5161" t="str">
            <v>/0</v>
          </cell>
          <cell r="B5161">
            <v>0</v>
          </cell>
          <cell r="J5161" t="str">
            <v>Rupees Nil</v>
          </cell>
        </row>
        <row r="5162">
          <cell r="A5162" t="str">
            <v>/0</v>
          </cell>
          <cell r="B5162">
            <v>0</v>
          </cell>
          <cell r="J5162" t="str">
            <v>Rupees Nil</v>
          </cell>
        </row>
        <row r="5163">
          <cell r="A5163" t="str">
            <v>/0</v>
          </cell>
          <cell r="B5163">
            <v>0</v>
          </cell>
          <cell r="J5163" t="str">
            <v>Rupees Nil</v>
          </cell>
        </row>
        <row r="5164">
          <cell r="A5164" t="str">
            <v>/0</v>
          </cell>
          <cell r="B5164">
            <v>0</v>
          </cell>
          <cell r="J5164" t="str">
            <v>Rupees Nil</v>
          </cell>
        </row>
        <row r="5165">
          <cell r="A5165" t="str">
            <v>/0</v>
          </cell>
          <cell r="B5165">
            <v>0</v>
          </cell>
          <cell r="J5165" t="str">
            <v>Rupees Nil</v>
          </cell>
        </row>
        <row r="5166">
          <cell r="A5166" t="str">
            <v>/0</v>
          </cell>
          <cell r="B5166">
            <v>0</v>
          </cell>
          <cell r="J5166" t="str">
            <v>Rupees Nil</v>
          </cell>
        </row>
        <row r="5167">
          <cell r="A5167" t="str">
            <v>/0</v>
          </cell>
          <cell r="B5167">
            <v>0</v>
          </cell>
          <cell r="J5167" t="str">
            <v>Rupees Nil</v>
          </cell>
        </row>
        <row r="5168">
          <cell r="A5168" t="str">
            <v>/0</v>
          </cell>
          <cell r="B5168">
            <v>0</v>
          </cell>
          <cell r="J5168" t="str">
            <v>Rupees Nil</v>
          </cell>
        </row>
        <row r="5169">
          <cell r="A5169" t="str">
            <v>/0</v>
          </cell>
          <cell r="B5169">
            <v>0</v>
          </cell>
          <cell r="J5169" t="str">
            <v>Rupees Nil</v>
          </cell>
        </row>
        <row r="5170">
          <cell r="A5170" t="str">
            <v>/0</v>
          </cell>
          <cell r="B5170">
            <v>0</v>
          </cell>
          <cell r="J5170" t="str">
            <v>Rupees Nil</v>
          </cell>
        </row>
        <row r="5171">
          <cell r="A5171" t="str">
            <v>/0</v>
          </cell>
          <cell r="B5171">
            <v>0</v>
          </cell>
          <cell r="J5171" t="str">
            <v>Rupees Nil</v>
          </cell>
        </row>
        <row r="5172">
          <cell r="A5172" t="str">
            <v>/0</v>
          </cell>
          <cell r="B5172">
            <v>0</v>
          </cell>
          <cell r="J5172" t="str">
            <v>Rupees Nil</v>
          </cell>
        </row>
        <row r="5173">
          <cell r="A5173" t="str">
            <v>/0</v>
          </cell>
          <cell r="B5173">
            <v>0</v>
          </cell>
          <cell r="J5173" t="str">
            <v>Rupees Nil</v>
          </cell>
        </row>
        <row r="5174">
          <cell r="A5174" t="str">
            <v>/0</v>
          </cell>
          <cell r="B5174">
            <v>0</v>
          </cell>
          <cell r="J5174" t="str">
            <v>Rupees Nil</v>
          </cell>
        </row>
        <row r="5175">
          <cell r="A5175" t="str">
            <v>/0</v>
          </cell>
          <cell r="B5175">
            <v>0</v>
          </cell>
          <cell r="J5175" t="str">
            <v>Rupees Nil</v>
          </cell>
        </row>
        <row r="5176">
          <cell r="A5176" t="str">
            <v>/0</v>
          </cell>
          <cell r="B5176">
            <v>0</v>
          </cell>
          <cell r="J5176" t="str">
            <v>Rupees Nil</v>
          </cell>
        </row>
        <row r="5177">
          <cell r="A5177" t="str">
            <v>/0</v>
          </cell>
          <cell r="B5177">
            <v>0</v>
          </cell>
          <cell r="J5177" t="str">
            <v>Rupees Nil</v>
          </cell>
        </row>
        <row r="5178">
          <cell r="A5178" t="str">
            <v>/0</v>
          </cell>
          <cell r="B5178">
            <v>0</v>
          </cell>
          <cell r="J5178" t="str">
            <v>Rupees Nil</v>
          </cell>
        </row>
        <row r="5179">
          <cell r="A5179" t="str">
            <v>/0</v>
          </cell>
          <cell r="B5179">
            <v>0</v>
          </cell>
          <cell r="J5179" t="str">
            <v>Rupees Nil</v>
          </cell>
        </row>
        <row r="5180">
          <cell r="A5180" t="str">
            <v>/0</v>
          </cell>
          <cell r="B5180">
            <v>0</v>
          </cell>
          <cell r="J5180" t="str">
            <v>Rupees Nil</v>
          </cell>
        </row>
        <row r="5181">
          <cell r="A5181" t="str">
            <v>/0</v>
          </cell>
          <cell r="B5181">
            <v>0</v>
          </cell>
          <cell r="J5181" t="str">
            <v>Rupees Nil</v>
          </cell>
        </row>
        <row r="5182">
          <cell r="A5182" t="str">
            <v>/0</v>
          </cell>
          <cell r="B5182">
            <v>0</v>
          </cell>
          <cell r="J5182" t="str">
            <v>Rupees Nil</v>
          </cell>
        </row>
        <row r="5183">
          <cell r="A5183" t="str">
            <v>/0</v>
          </cell>
          <cell r="B5183">
            <v>0</v>
          </cell>
          <cell r="J5183" t="str">
            <v>Rupees Nil</v>
          </cell>
        </row>
        <row r="5184">
          <cell r="A5184" t="str">
            <v>/0</v>
          </cell>
          <cell r="B5184">
            <v>0</v>
          </cell>
          <cell r="J5184" t="str">
            <v>Rupees Nil</v>
          </cell>
        </row>
        <row r="5185">
          <cell r="A5185" t="str">
            <v>/0</v>
          </cell>
          <cell r="B5185">
            <v>0</v>
          </cell>
          <cell r="J5185" t="str">
            <v>Rupees Nil</v>
          </cell>
        </row>
        <row r="5186">
          <cell r="A5186" t="str">
            <v>/0</v>
          </cell>
          <cell r="B5186">
            <v>0</v>
          </cell>
          <cell r="J5186" t="str">
            <v>Rupees Nil</v>
          </cell>
        </row>
        <row r="5187">
          <cell r="A5187" t="str">
            <v>/0</v>
          </cell>
          <cell r="B5187">
            <v>0</v>
          </cell>
          <cell r="J5187" t="str">
            <v>Rupees Nil</v>
          </cell>
        </row>
        <row r="5188">
          <cell r="A5188" t="str">
            <v>/0</v>
          </cell>
          <cell r="B5188">
            <v>0</v>
          </cell>
          <cell r="J5188" t="str">
            <v>Rupees Nil</v>
          </cell>
        </row>
        <row r="5189">
          <cell r="A5189" t="str">
            <v>/0</v>
          </cell>
          <cell r="B5189">
            <v>0</v>
          </cell>
          <cell r="J5189" t="str">
            <v>Rupees Nil</v>
          </cell>
        </row>
        <row r="5190">
          <cell r="A5190" t="str">
            <v>/0</v>
          </cell>
          <cell r="B5190">
            <v>0</v>
          </cell>
          <cell r="J5190" t="str">
            <v>Rupees Nil</v>
          </cell>
        </row>
        <row r="5191">
          <cell r="A5191" t="str">
            <v>/0</v>
          </cell>
          <cell r="B5191">
            <v>0</v>
          </cell>
          <cell r="J5191" t="str">
            <v>Rupees Nil</v>
          </cell>
        </row>
        <row r="5192">
          <cell r="A5192" t="str">
            <v>/0</v>
          </cell>
          <cell r="B5192">
            <v>0</v>
          </cell>
          <cell r="J5192" t="str">
            <v>Rupees Nil</v>
          </cell>
        </row>
        <row r="5193">
          <cell r="A5193" t="str">
            <v>/0</v>
          </cell>
          <cell r="B5193">
            <v>0</v>
          </cell>
          <cell r="J5193" t="str">
            <v>Rupees Nil</v>
          </cell>
        </row>
        <row r="5194">
          <cell r="A5194" t="str">
            <v>/0</v>
          </cell>
          <cell r="B5194">
            <v>0</v>
          </cell>
          <cell r="J5194" t="str">
            <v>Rupees Nil</v>
          </cell>
        </row>
        <row r="5195">
          <cell r="A5195" t="str">
            <v>/0</v>
          </cell>
          <cell r="B5195">
            <v>0</v>
          </cell>
          <cell r="J5195" t="str">
            <v>Rupees Nil</v>
          </cell>
        </row>
        <row r="5196">
          <cell r="A5196" t="str">
            <v>/0</v>
          </cell>
          <cell r="B5196">
            <v>0</v>
          </cell>
          <cell r="J5196" t="str">
            <v>Rupees Nil</v>
          </cell>
        </row>
        <row r="5197">
          <cell r="A5197" t="str">
            <v>/0</v>
          </cell>
          <cell r="B5197">
            <v>0</v>
          </cell>
          <cell r="J5197" t="str">
            <v>Rupees Nil</v>
          </cell>
        </row>
        <row r="5198">
          <cell r="A5198" t="str">
            <v>/0</v>
          </cell>
          <cell r="B5198">
            <v>0</v>
          </cell>
          <cell r="J5198" t="str">
            <v>Rupees Nil</v>
          </cell>
        </row>
        <row r="5199">
          <cell r="A5199" t="str">
            <v>/0</v>
          </cell>
          <cell r="B5199">
            <v>0</v>
          </cell>
          <cell r="J5199" t="str">
            <v>Rupees Nil</v>
          </cell>
        </row>
        <row r="5200">
          <cell r="A5200" t="str">
            <v>/0</v>
          </cell>
          <cell r="B5200">
            <v>0</v>
          </cell>
          <cell r="J5200" t="str">
            <v>Rupees Nil</v>
          </cell>
        </row>
        <row r="5201">
          <cell r="A5201" t="str">
            <v>/0</v>
          </cell>
          <cell r="B5201">
            <v>0</v>
          </cell>
          <cell r="J5201" t="str">
            <v>Rupees Nil</v>
          </cell>
        </row>
        <row r="5202">
          <cell r="A5202" t="str">
            <v>/0</v>
          </cell>
          <cell r="B5202">
            <v>0</v>
          </cell>
          <cell r="J5202" t="str">
            <v>Rupees Nil</v>
          </cell>
        </row>
        <row r="5203">
          <cell r="A5203" t="str">
            <v>/0</v>
          </cell>
          <cell r="B5203">
            <v>0</v>
          </cell>
          <cell r="J5203" t="str">
            <v>Rupees Nil</v>
          </cell>
        </row>
        <row r="5204">
          <cell r="A5204" t="str">
            <v>/0</v>
          </cell>
          <cell r="B5204">
            <v>0</v>
          </cell>
          <cell r="J5204" t="str">
            <v>Rupees Nil</v>
          </cell>
        </row>
        <row r="5205">
          <cell r="A5205" t="str">
            <v>/0</v>
          </cell>
          <cell r="B5205">
            <v>0</v>
          </cell>
          <cell r="J5205" t="str">
            <v>Rupees Nil</v>
          </cell>
        </row>
        <row r="5206">
          <cell r="A5206" t="str">
            <v>/0</v>
          </cell>
          <cell r="B5206">
            <v>0</v>
          </cell>
          <cell r="J5206" t="str">
            <v>Rupees Nil</v>
          </cell>
        </row>
        <row r="5207">
          <cell r="A5207" t="str">
            <v>/0</v>
          </cell>
          <cell r="B5207">
            <v>0</v>
          </cell>
          <cell r="J5207" t="str">
            <v>Rupees Nil</v>
          </cell>
        </row>
        <row r="5208">
          <cell r="A5208" t="str">
            <v>/0</v>
          </cell>
          <cell r="B5208">
            <v>0</v>
          </cell>
          <cell r="J5208" t="str">
            <v>Rupees Nil</v>
          </cell>
        </row>
        <row r="5209">
          <cell r="A5209" t="str">
            <v>/0</v>
          </cell>
          <cell r="B5209">
            <v>0</v>
          </cell>
          <cell r="J5209" t="str">
            <v>Rupees Nil</v>
          </cell>
        </row>
        <row r="5210">
          <cell r="A5210" t="str">
            <v>/0</v>
          </cell>
          <cell r="B5210">
            <v>0</v>
          </cell>
          <cell r="J5210" t="str">
            <v>Rupees Nil</v>
          </cell>
        </row>
        <row r="5211">
          <cell r="A5211" t="str">
            <v>/0</v>
          </cell>
          <cell r="B5211">
            <v>0</v>
          </cell>
          <cell r="J5211" t="str">
            <v>Rupees Nil</v>
          </cell>
        </row>
        <row r="5212">
          <cell r="A5212" t="str">
            <v>/0</v>
          </cell>
          <cell r="B5212">
            <v>0</v>
          </cell>
          <cell r="J5212" t="str">
            <v>Rupees Nil</v>
          </cell>
        </row>
        <row r="5213">
          <cell r="A5213" t="str">
            <v>/0</v>
          </cell>
          <cell r="B5213">
            <v>0</v>
          </cell>
          <cell r="J5213" t="str">
            <v>Rupees Nil</v>
          </cell>
        </row>
        <row r="5214">
          <cell r="A5214" t="str">
            <v>/0</v>
          </cell>
          <cell r="B5214">
            <v>0</v>
          </cell>
          <cell r="J5214" t="str">
            <v>Rupees Nil</v>
          </cell>
        </row>
        <row r="5215">
          <cell r="A5215" t="str">
            <v>/0</v>
          </cell>
          <cell r="B5215">
            <v>0</v>
          </cell>
          <cell r="J5215" t="str">
            <v>Rupees Nil</v>
          </cell>
        </row>
        <row r="5216">
          <cell r="A5216" t="str">
            <v>/0</v>
          </cell>
          <cell r="B5216">
            <v>0</v>
          </cell>
          <cell r="J5216" t="str">
            <v>Rupees Nil</v>
          </cell>
        </row>
        <row r="5217">
          <cell r="A5217" t="str">
            <v>/0</v>
          </cell>
          <cell r="B5217">
            <v>0</v>
          </cell>
          <cell r="J5217" t="str">
            <v>Rupees Nil</v>
          </cell>
        </row>
        <row r="5218">
          <cell r="A5218" t="str">
            <v>/0</v>
          </cell>
          <cell r="B5218">
            <v>0</v>
          </cell>
          <cell r="J5218" t="str">
            <v>Rupees Nil</v>
          </cell>
        </row>
        <row r="5219">
          <cell r="A5219" t="str">
            <v>/0</v>
          </cell>
          <cell r="B5219">
            <v>0</v>
          </cell>
          <cell r="J5219" t="str">
            <v>Rupees Nil</v>
          </cell>
        </row>
        <row r="5220">
          <cell r="A5220" t="str">
            <v>/0</v>
          </cell>
          <cell r="B5220">
            <v>0</v>
          </cell>
          <cell r="J5220" t="str">
            <v>Rupees Nil</v>
          </cell>
        </row>
        <row r="5221">
          <cell r="A5221" t="str">
            <v>/0</v>
          </cell>
          <cell r="B5221">
            <v>0</v>
          </cell>
          <cell r="J5221" t="str">
            <v>Rupees Nil</v>
          </cell>
        </row>
        <row r="5222">
          <cell r="A5222" t="str">
            <v>/0</v>
          </cell>
          <cell r="B5222">
            <v>0</v>
          </cell>
          <cell r="J5222" t="str">
            <v>Rupees Nil</v>
          </cell>
        </row>
        <row r="5223">
          <cell r="A5223" t="str">
            <v>/0</v>
          </cell>
          <cell r="B5223">
            <v>0</v>
          </cell>
          <cell r="J5223" t="str">
            <v>Rupees Nil</v>
          </cell>
        </row>
        <row r="5224">
          <cell r="A5224" t="str">
            <v>/0</v>
          </cell>
          <cell r="B5224">
            <v>0</v>
          </cell>
          <cell r="J5224" t="str">
            <v>Rupees Nil</v>
          </cell>
        </row>
        <row r="5225">
          <cell r="A5225" t="str">
            <v>/0</v>
          </cell>
          <cell r="B5225">
            <v>0</v>
          </cell>
          <cell r="J5225" t="str">
            <v>Rupees Nil</v>
          </cell>
        </row>
        <row r="5226">
          <cell r="A5226" t="str">
            <v>/0</v>
          </cell>
          <cell r="B5226">
            <v>0</v>
          </cell>
          <cell r="J5226" t="str">
            <v>Rupees Nil</v>
          </cell>
        </row>
        <row r="5227">
          <cell r="A5227" t="str">
            <v>/0</v>
          </cell>
          <cell r="B5227">
            <v>0</v>
          </cell>
          <cell r="J5227" t="str">
            <v>Rupees Nil</v>
          </cell>
        </row>
        <row r="5228">
          <cell r="A5228" t="str">
            <v>/0</v>
          </cell>
          <cell r="B5228">
            <v>0</v>
          </cell>
          <cell r="J5228" t="str">
            <v>Rupees Nil</v>
          </cell>
        </row>
        <row r="5229">
          <cell r="A5229" t="str">
            <v>/0</v>
          </cell>
          <cell r="B5229">
            <v>0</v>
          </cell>
          <cell r="J5229" t="str">
            <v>Rupees Nil</v>
          </cell>
        </row>
        <row r="5230">
          <cell r="A5230" t="str">
            <v>/0</v>
          </cell>
          <cell r="B5230">
            <v>0</v>
          </cell>
          <cell r="J5230" t="str">
            <v>Rupees Nil</v>
          </cell>
        </row>
        <row r="5231">
          <cell r="A5231" t="str">
            <v>/0</v>
          </cell>
          <cell r="B5231">
            <v>0</v>
          </cell>
          <cell r="J5231" t="str">
            <v>Rupees Nil</v>
          </cell>
        </row>
        <row r="5232">
          <cell r="A5232" t="str">
            <v>/0</v>
          </cell>
          <cell r="B5232">
            <v>0</v>
          </cell>
          <cell r="J5232" t="str">
            <v>Rupees Nil</v>
          </cell>
        </row>
        <row r="5233">
          <cell r="A5233" t="str">
            <v>/0</v>
          </cell>
          <cell r="B5233">
            <v>0</v>
          </cell>
          <cell r="J5233" t="str">
            <v>Rupees Nil</v>
          </cell>
        </row>
        <row r="5234">
          <cell r="A5234" t="str">
            <v>/0</v>
          </cell>
          <cell r="B5234">
            <v>0</v>
          </cell>
          <cell r="J5234" t="str">
            <v>Rupees Nil</v>
          </cell>
        </row>
        <row r="5235">
          <cell r="A5235" t="str">
            <v>/0</v>
          </cell>
          <cell r="B5235">
            <v>0</v>
          </cell>
          <cell r="J5235" t="str">
            <v>Rupees Nil</v>
          </cell>
        </row>
        <row r="5236">
          <cell r="A5236" t="str">
            <v>/0</v>
          </cell>
          <cell r="B5236">
            <v>0</v>
          </cell>
          <cell r="J5236" t="str">
            <v>Rupees Nil</v>
          </cell>
        </row>
        <row r="5237">
          <cell r="A5237" t="str">
            <v>/0</v>
          </cell>
          <cell r="B5237">
            <v>0</v>
          </cell>
          <cell r="J5237" t="str">
            <v>Rupees Nil</v>
          </cell>
        </row>
        <row r="5238">
          <cell r="A5238" t="str">
            <v>/0</v>
          </cell>
          <cell r="B5238">
            <v>0</v>
          </cell>
          <cell r="J5238" t="str">
            <v>Rupees Nil</v>
          </cell>
        </row>
        <row r="5239">
          <cell r="A5239" t="str">
            <v>/0</v>
          </cell>
          <cell r="B5239">
            <v>0</v>
          </cell>
          <cell r="J5239" t="str">
            <v>Rupees Nil</v>
          </cell>
        </row>
        <row r="5240">
          <cell r="A5240" t="str">
            <v>/0</v>
          </cell>
          <cell r="B5240">
            <v>0</v>
          </cell>
          <cell r="J5240" t="str">
            <v>Rupees Nil</v>
          </cell>
        </row>
        <row r="5241">
          <cell r="A5241" t="str">
            <v>/0</v>
          </cell>
          <cell r="B5241">
            <v>0</v>
          </cell>
          <cell r="J5241" t="str">
            <v>Rupees Nil</v>
          </cell>
        </row>
        <row r="5242">
          <cell r="A5242" t="str">
            <v>/0</v>
          </cell>
          <cell r="B5242">
            <v>0</v>
          </cell>
          <cell r="J5242" t="str">
            <v>Rupees Nil</v>
          </cell>
        </row>
        <row r="5243">
          <cell r="A5243" t="str">
            <v>/0</v>
          </cell>
          <cell r="B5243">
            <v>0</v>
          </cell>
          <cell r="J5243" t="str">
            <v>Rupees Nil</v>
          </cell>
        </row>
        <row r="5244">
          <cell r="A5244" t="str">
            <v>/0</v>
          </cell>
          <cell r="B5244">
            <v>0</v>
          </cell>
          <cell r="J5244" t="str">
            <v>Rupees Nil</v>
          </cell>
        </row>
        <row r="5245">
          <cell r="A5245" t="str">
            <v>/0</v>
          </cell>
          <cell r="B5245">
            <v>0</v>
          </cell>
          <cell r="J5245" t="str">
            <v>Rupees Nil</v>
          </cell>
        </row>
        <row r="5246">
          <cell r="A5246" t="str">
            <v>/0</v>
          </cell>
          <cell r="B5246">
            <v>0</v>
          </cell>
          <cell r="J5246" t="str">
            <v>Rupees Nil</v>
          </cell>
        </row>
        <row r="5247">
          <cell r="A5247" t="str">
            <v>/0</v>
          </cell>
          <cell r="B5247">
            <v>0</v>
          </cell>
          <cell r="J5247" t="str">
            <v>Rupees Nil</v>
          </cell>
        </row>
        <row r="5248">
          <cell r="A5248" t="str">
            <v>/0</v>
          </cell>
          <cell r="B5248">
            <v>0</v>
          </cell>
          <cell r="J5248" t="str">
            <v>Rupees Nil</v>
          </cell>
        </row>
        <row r="5249">
          <cell r="A5249" t="str">
            <v>/0</v>
          </cell>
          <cell r="B5249">
            <v>0</v>
          </cell>
          <cell r="J5249" t="str">
            <v>Rupees Nil</v>
          </cell>
        </row>
        <row r="5250">
          <cell r="A5250" t="str">
            <v>/0</v>
          </cell>
          <cell r="B5250">
            <v>0</v>
          </cell>
          <cell r="J5250" t="str">
            <v>Rupees Nil</v>
          </cell>
        </row>
        <row r="5251">
          <cell r="A5251" t="str">
            <v>/0</v>
          </cell>
          <cell r="B5251">
            <v>0</v>
          </cell>
          <cell r="J5251" t="str">
            <v>Rupees Nil</v>
          </cell>
        </row>
        <row r="5252">
          <cell r="A5252" t="str">
            <v>/0</v>
          </cell>
          <cell r="B5252">
            <v>0</v>
          </cell>
          <cell r="J5252" t="str">
            <v>Rupees Nil</v>
          </cell>
        </row>
        <row r="5253">
          <cell r="A5253" t="str">
            <v>/0</v>
          </cell>
          <cell r="B5253">
            <v>0</v>
          </cell>
          <cell r="J5253" t="str">
            <v>Rupees Nil</v>
          </cell>
        </row>
        <row r="5254">
          <cell r="A5254" t="str">
            <v>/0</v>
          </cell>
          <cell r="B5254">
            <v>0</v>
          </cell>
          <cell r="J5254" t="str">
            <v>Rupees Nil</v>
          </cell>
        </row>
        <row r="5255">
          <cell r="A5255" t="str">
            <v>/0</v>
          </cell>
          <cell r="B5255">
            <v>0</v>
          </cell>
          <cell r="J5255" t="str">
            <v>Rupees Nil</v>
          </cell>
        </row>
        <row r="5256">
          <cell r="A5256" t="str">
            <v>/0</v>
          </cell>
          <cell r="B5256">
            <v>0</v>
          </cell>
          <cell r="J5256" t="str">
            <v>Rupees Nil</v>
          </cell>
        </row>
        <row r="5257">
          <cell r="A5257" t="str">
            <v>/0</v>
          </cell>
          <cell r="B5257">
            <v>0</v>
          </cell>
          <cell r="J5257" t="str">
            <v>Rupees Nil</v>
          </cell>
        </row>
        <row r="5258">
          <cell r="A5258" t="str">
            <v>/0</v>
          </cell>
          <cell r="B5258">
            <v>0</v>
          </cell>
          <cell r="J5258" t="str">
            <v>Rupees Nil</v>
          </cell>
        </row>
        <row r="5259">
          <cell r="A5259" t="str">
            <v>/0</v>
          </cell>
          <cell r="B5259">
            <v>0</v>
          </cell>
          <cell r="J5259" t="str">
            <v>Rupees Nil</v>
          </cell>
        </row>
        <row r="5260">
          <cell r="A5260" t="str">
            <v>/0</v>
          </cell>
          <cell r="B5260">
            <v>0</v>
          </cell>
          <cell r="J5260" t="str">
            <v>Rupees Nil</v>
          </cell>
        </row>
        <row r="5261">
          <cell r="A5261" t="str">
            <v>/0</v>
          </cell>
          <cell r="B5261">
            <v>0</v>
          </cell>
          <cell r="J5261" t="str">
            <v>Rupees Nil</v>
          </cell>
        </row>
        <row r="5262">
          <cell r="A5262" t="str">
            <v>/0</v>
          </cell>
          <cell r="B5262">
            <v>0</v>
          </cell>
          <cell r="J5262" t="str">
            <v>Rupees Nil</v>
          </cell>
        </row>
        <row r="5263">
          <cell r="A5263" t="str">
            <v>/0</v>
          </cell>
          <cell r="B5263">
            <v>0</v>
          </cell>
          <cell r="J5263" t="str">
            <v>Rupees Nil</v>
          </cell>
        </row>
        <row r="5264">
          <cell r="A5264" t="str">
            <v>/0</v>
          </cell>
          <cell r="B5264">
            <v>0</v>
          </cell>
          <cell r="J5264" t="str">
            <v>Rupees Nil</v>
          </cell>
        </row>
        <row r="5265">
          <cell r="A5265" t="str">
            <v>/0</v>
          </cell>
          <cell r="B5265">
            <v>0</v>
          </cell>
          <cell r="J5265" t="str">
            <v>Rupees Nil</v>
          </cell>
        </row>
        <row r="5266">
          <cell r="A5266" t="str">
            <v>/0</v>
          </cell>
          <cell r="B5266">
            <v>0</v>
          </cell>
          <cell r="J5266" t="str">
            <v>Rupees Nil</v>
          </cell>
        </row>
        <row r="5267">
          <cell r="A5267" t="str">
            <v>/0</v>
          </cell>
          <cell r="B5267">
            <v>0</v>
          </cell>
          <cell r="J5267" t="str">
            <v>Rupees Nil</v>
          </cell>
        </row>
        <row r="5268">
          <cell r="A5268" t="str">
            <v>/0</v>
          </cell>
          <cell r="B5268">
            <v>0</v>
          </cell>
          <cell r="J5268" t="str">
            <v>Rupees Nil</v>
          </cell>
        </row>
        <row r="5269">
          <cell r="A5269" t="str">
            <v>/0</v>
          </cell>
          <cell r="B5269">
            <v>0</v>
          </cell>
          <cell r="J5269" t="str">
            <v>Rupees Nil</v>
          </cell>
        </row>
        <row r="5270">
          <cell r="A5270" t="str">
            <v>/0</v>
          </cell>
          <cell r="B5270">
            <v>0</v>
          </cell>
          <cell r="J5270" t="str">
            <v>Rupees Nil</v>
          </cell>
        </row>
        <row r="5271">
          <cell r="A5271" t="str">
            <v>/0</v>
          </cell>
          <cell r="B5271">
            <v>0</v>
          </cell>
          <cell r="J5271" t="str">
            <v>Rupees Nil</v>
          </cell>
        </row>
        <row r="5272">
          <cell r="A5272" t="str">
            <v>/0</v>
          </cell>
          <cell r="B5272">
            <v>0</v>
          </cell>
          <cell r="J5272" t="str">
            <v>Rupees Nil</v>
          </cell>
        </row>
        <row r="5273">
          <cell r="A5273" t="str">
            <v>/0</v>
          </cell>
          <cell r="B5273">
            <v>0</v>
          </cell>
          <cell r="J5273" t="str">
            <v>Rupees Nil</v>
          </cell>
        </row>
        <row r="5274">
          <cell r="A5274" t="str">
            <v>/0</v>
          </cell>
          <cell r="B5274">
            <v>0</v>
          </cell>
          <cell r="J5274" t="str">
            <v>Rupees Nil</v>
          </cell>
        </row>
        <row r="5275">
          <cell r="A5275" t="str">
            <v>/0</v>
          </cell>
          <cell r="B5275">
            <v>0</v>
          </cell>
          <cell r="J5275" t="str">
            <v>Rupees Nil</v>
          </cell>
        </row>
        <row r="5276">
          <cell r="A5276" t="str">
            <v>/0</v>
          </cell>
          <cell r="B5276">
            <v>0</v>
          </cell>
          <cell r="J5276" t="str">
            <v>Rupees Nil</v>
          </cell>
        </row>
        <row r="5277">
          <cell r="A5277" t="str">
            <v>/0</v>
          </cell>
          <cell r="B5277">
            <v>0</v>
          </cell>
          <cell r="J5277" t="str">
            <v>Rupees Nil</v>
          </cell>
        </row>
        <row r="5278">
          <cell r="A5278" t="str">
            <v>/0</v>
          </cell>
          <cell r="B5278">
            <v>0</v>
          </cell>
          <cell r="J5278" t="str">
            <v>Rupees Nil</v>
          </cell>
        </row>
        <row r="5279">
          <cell r="A5279" t="str">
            <v>/0</v>
          </cell>
          <cell r="B5279">
            <v>0</v>
          </cell>
          <cell r="J5279" t="str">
            <v>Rupees Nil</v>
          </cell>
        </row>
        <row r="5280">
          <cell r="A5280" t="str">
            <v>/0</v>
          </cell>
          <cell r="B5280">
            <v>0</v>
          </cell>
          <cell r="J5280" t="str">
            <v>Rupees Nil</v>
          </cell>
        </row>
        <row r="5281">
          <cell r="A5281" t="str">
            <v>/0</v>
          </cell>
          <cell r="B5281">
            <v>0</v>
          </cell>
          <cell r="J5281" t="str">
            <v>Rupees Nil</v>
          </cell>
        </row>
        <row r="5282">
          <cell r="A5282" t="str">
            <v>/0</v>
          </cell>
          <cell r="B5282">
            <v>0</v>
          </cell>
          <cell r="J5282" t="str">
            <v>Rupees Nil</v>
          </cell>
        </row>
        <row r="5283">
          <cell r="A5283" t="str">
            <v>/0</v>
          </cell>
          <cell r="B5283">
            <v>0</v>
          </cell>
          <cell r="J5283" t="str">
            <v>Rupees Nil</v>
          </cell>
        </row>
        <row r="5284">
          <cell r="A5284" t="str">
            <v>/0</v>
          </cell>
          <cell r="B5284">
            <v>0</v>
          </cell>
          <cell r="J5284" t="str">
            <v>Rupees Nil</v>
          </cell>
        </row>
        <row r="5285">
          <cell r="A5285" t="str">
            <v>/0</v>
          </cell>
          <cell r="B5285">
            <v>0</v>
          </cell>
          <cell r="J5285" t="str">
            <v>Rupees Nil</v>
          </cell>
        </row>
        <row r="5286">
          <cell r="A5286" t="str">
            <v>/0</v>
          </cell>
          <cell r="B5286">
            <v>0</v>
          </cell>
          <cell r="J5286" t="str">
            <v>Rupees Nil</v>
          </cell>
        </row>
        <row r="5287">
          <cell r="A5287" t="str">
            <v>/0</v>
          </cell>
          <cell r="B5287">
            <v>0</v>
          </cell>
          <cell r="J5287" t="str">
            <v>Rupees Nil</v>
          </cell>
        </row>
        <row r="5288">
          <cell r="A5288" t="str">
            <v>/0</v>
          </cell>
          <cell r="B5288">
            <v>0</v>
          </cell>
          <cell r="J5288" t="str">
            <v>Rupees Nil</v>
          </cell>
        </row>
        <row r="5289">
          <cell r="A5289" t="str">
            <v>/0</v>
          </cell>
          <cell r="B5289">
            <v>0</v>
          </cell>
          <cell r="J5289" t="str">
            <v>Rupees Nil</v>
          </cell>
        </row>
        <row r="5290">
          <cell r="A5290" t="str">
            <v>/0</v>
          </cell>
          <cell r="B5290">
            <v>0</v>
          </cell>
          <cell r="J5290" t="str">
            <v>Rupees Nil</v>
          </cell>
        </row>
        <row r="5291">
          <cell r="A5291" t="str">
            <v>/0</v>
          </cell>
          <cell r="B5291">
            <v>0</v>
          </cell>
          <cell r="J5291" t="str">
            <v>Rupees Nil</v>
          </cell>
        </row>
        <row r="5292">
          <cell r="A5292" t="str">
            <v>/0</v>
          </cell>
          <cell r="B5292">
            <v>0</v>
          </cell>
          <cell r="J5292" t="str">
            <v>Rupees Nil</v>
          </cell>
        </row>
        <row r="5293">
          <cell r="A5293" t="str">
            <v>/0</v>
          </cell>
          <cell r="B5293">
            <v>0</v>
          </cell>
          <cell r="J5293" t="str">
            <v>Rupees Nil</v>
          </cell>
        </row>
        <row r="5294">
          <cell r="A5294" t="str">
            <v>/0</v>
          </cell>
          <cell r="B5294">
            <v>0</v>
          </cell>
          <cell r="J5294" t="str">
            <v>Rupees Nil</v>
          </cell>
        </row>
        <row r="5295">
          <cell r="A5295" t="str">
            <v>/0</v>
          </cell>
          <cell r="B5295">
            <v>0</v>
          </cell>
          <cell r="J5295" t="str">
            <v>Rupees Nil</v>
          </cell>
        </row>
        <row r="5296">
          <cell r="A5296" t="str">
            <v>/0</v>
          </cell>
          <cell r="B5296">
            <v>0</v>
          </cell>
          <cell r="J5296" t="str">
            <v>Rupees Nil</v>
          </cell>
        </row>
        <row r="5297">
          <cell r="A5297" t="str">
            <v>/0</v>
          </cell>
          <cell r="B5297">
            <v>0</v>
          </cell>
          <cell r="J5297" t="str">
            <v>Rupees Nil</v>
          </cell>
        </row>
        <row r="5298">
          <cell r="A5298" t="str">
            <v>/0</v>
          </cell>
          <cell r="B5298">
            <v>0</v>
          </cell>
          <cell r="J5298" t="str">
            <v>Rupees Nil</v>
          </cell>
        </row>
        <row r="5299">
          <cell r="A5299" t="str">
            <v>/0</v>
          </cell>
          <cell r="B5299">
            <v>0</v>
          </cell>
          <cell r="J5299" t="str">
            <v>Rupees Nil</v>
          </cell>
        </row>
        <row r="5300">
          <cell r="A5300" t="str">
            <v>/0</v>
          </cell>
          <cell r="B5300">
            <v>0</v>
          </cell>
          <cell r="J5300" t="str">
            <v>Rupees Nil</v>
          </cell>
        </row>
        <row r="5301">
          <cell r="A5301" t="str">
            <v>/0</v>
          </cell>
          <cell r="B5301">
            <v>0</v>
          </cell>
          <cell r="J5301" t="str">
            <v>Rupees Nil</v>
          </cell>
        </row>
        <row r="5302">
          <cell r="A5302" t="str">
            <v>/0</v>
          </cell>
          <cell r="B5302">
            <v>0</v>
          </cell>
          <cell r="J5302" t="str">
            <v>Rupees Nil</v>
          </cell>
        </row>
        <row r="5303">
          <cell r="A5303" t="str">
            <v>/0</v>
          </cell>
          <cell r="B5303">
            <v>0</v>
          </cell>
          <cell r="J5303" t="str">
            <v>Rupees Nil</v>
          </cell>
        </row>
        <row r="5304">
          <cell r="A5304" t="str">
            <v>/0</v>
          </cell>
          <cell r="B5304">
            <v>0</v>
          </cell>
          <cell r="J5304" t="str">
            <v>Rupees Nil</v>
          </cell>
        </row>
        <row r="5305">
          <cell r="A5305" t="str">
            <v>/0</v>
          </cell>
          <cell r="B5305">
            <v>0</v>
          </cell>
          <cell r="J5305" t="str">
            <v>Rupees Nil</v>
          </cell>
        </row>
        <row r="5306">
          <cell r="A5306" t="str">
            <v>/0</v>
          </cell>
          <cell r="B5306">
            <v>0</v>
          </cell>
          <cell r="J5306" t="str">
            <v>Rupees Nil</v>
          </cell>
        </row>
        <row r="5307">
          <cell r="A5307" t="str">
            <v>/0</v>
          </cell>
          <cell r="B5307">
            <v>0</v>
          </cell>
          <cell r="J5307" t="str">
            <v>Rupees Nil</v>
          </cell>
        </row>
        <row r="5308">
          <cell r="A5308" t="str">
            <v>/0</v>
          </cell>
          <cell r="B5308">
            <v>0</v>
          </cell>
          <cell r="J5308" t="str">
            <v>Rupees Nil</v>
          </cell>
        </row>
        <row r="5309">
          <cell r="A5309" t="str">
            <v>/0</v>
          </cell>
          <cell r="B5309">
            <v>0</v>
          </cell>
          <cell r="J5309" t="str">
            <v>Rupees Nil</v>
          </cell>
        </row>
        <row r="5310">
          <cell r="A5310" t="str">
            <v>/0</v>
          </cell>
          <cell r="B5310">
            <v>0</v>
          </cell>
          <cell r="J5310" t="str">
            <v>Rupees Nil</v>
          </cell>
        </row>
        <row r="5311">
          <cell r="A5311" t="str">
            <v>/0</v>
          </cell>
          <cell r="B5311">
            <v>0</v>
          </cell>
          <cell r="J5311" t="str">
            <v>Rupees Nil</v>
          </cell>
        </row>
        <row r="5312">
          <cell r="A5312" t="str">
            <v>/0</v>
          </cell>
          <cell r="B5312">
            <v>0</v>
          </cell>
          <cell r="J5312" t="str">
            <v>Rupees Nil</v>
          </cell>
        </row>
        <row r="5313">
          <cell r="A5313" t="str">
            <v>/0</v>
          </cell>
          <cell r="B5313">
            <v>0</v>
          </cell>
          <cell r="J5313" t="str">
            <v>Rupees Nil</v>
          </cell>
        </row>
        <row r="5314">
          <cell r="A5314" t="str">
            <v>/0</v>
          </cell>
          <cell r="B5314">
            <v>0</v>
          </cell>
          <cell r="J5314" t="str">
            <v>Rupees Nil</v>
          </cell>
        </row>
        <row r="5315">
          <cell r="A5315" t="str">
            <v>/0</v>
          </cell>
          <cell r="B5315">
            <v>0</v>
          </cell>
          <cell r="J5315" t="str">
            <v>Rupees Nil</v>
          </cell>
        </row>
        <row r="5316">
          <cell r="A5316" t="str">
            <v>/0</v>
          </cell>
          <cell r="B5316">
            <v>0</v>
          </cell>
          <cell r="J5316" t="str">
            <v>Rupees Nil</v>
          </cell>
        </row>
        <row r="5317">
          <cell r="A5317" t="str">
            <v>/0</v>
          </cell>
          <cell r="B5317">
            <v>0</v>
          </cell>
          <cell r="J5317" t="str">
            <v>Rupees Nil</v>
          </cell>
        </row>
        <row r="5318">
          <cell r="A5318" t="str">
            <v>/0</v>
          </cell>
          <cell r="B5318">
            <v>0</v>
          </cell>
          <cell r="J5318" t="str">
            <v>Rupees Nil</v>
          </cell>
        </row>
        <row r="5319">
          <cell r="A5319" t="str">
            <v>/0</v>
          </cell>
          <cell r="B5319">
            <v>0</v>
          </cell>
          <cell r="J5319" t="str">
            <v>Rupees Nil</v>
          </cell>
        </row>
        <row r="5320">
          <cell r="A5320" t="str">
            <v>/0</v>
          </cell>
          <cell r="B5320">
            <v>0</v>
          </cell>
          <cell r="J5320" t="str">
            <v>Rupees Nil</v>
          </cell>
        </row>
        <row r="5321">
          <cell r="A5321" t="str">
            <v>/0</v>
          </cell>
          <cell r="B5321">
            <v>0</v>
          </cell>
          <cell r="J5321" t="str">
            <v>Rupees Nil</v>
          </cell>
        </row>
        <row r="5322">
          <cell r="A5322" t="str">
            <v>/0</v>
          </cell>
          <cell r="B5322">
            <v>0</v>
          </cell>
          <cell r="J5322" t="str">
            <v>Rupees Nil</v>
          </cell>
        </row>
        <row r="5323">
          <cell r="A5323" t="str">
            <v>/0</v>
          </cell>
          <cell r="B5323">
            <v>0</v>
          </cell>
          <cell r="J5323" t="str">
            <v>Rupees Nil</v>
          </cell>
        </row>
        <row r="5324">
          <cell r="A5324" t="str">
            <v>/0</v>
          </cell>
          <cell r="B5324">
            <v>0</v>
          </cell>
          <cell r="J5324" t="str">
            <v>Rupees Nil</v>
          </cell>
        </row>
        <row r="5325">
          <cell r="A5325" t="str">
            <v>/0</v>
          </cell>
          <cell r="B5325">
            <v>0</v>
          </cell>
          <cell r="J5325" t="str">
            <v>Rupees Nil</v>
          </cell>
        </row>
        <row r="5326">
          <cell r="A5326" t="str">
            <v>/0</v>
          </cell>
          <cell r="B5326">
            <v>0</v>
          </cell>
          <cell r="J5326" t="str">
            <v>Rupees Nil</v>
          </cell>
        </row>
        <row r="5327">
          <cell r="A5327" t="str">
            <v>/0</v>
          </cell>
          <cell r="B5327">
            <v>0</v>
          </cell>
          <cell r="J5327" t="str">
            <v>Rupees Nil</v>
          </cell>
        </row>
        <row r="5328">
          <cell r="A5328" t="str">
            <v>/0</v>
          </cell>
          <cell r="B5328">
            <v>0</v>
          </cell>
          <cell r="J5328" t="str">
            <v>Rupees Nil</v>
          </cell>
        </row>
        <row r="5329">
          <cell r="A5329" t="str">
            <v>/0</v>
          </cell>
          <cell r="B5329">
            <v>0</v>
          </cell>
          <cell r="J5329" t="str">
            <v>Rupees Nil</v>
          </cell>
        </row>
        <row r="5330">
          <cell r="A5330" t="str">
            <v>/0</v>
          </cell>
          <cell r="B5330">
            <v>0</v>
          </cell>
          <cell r="J5330" t="str">
            <v>Rupees Nil</v>
          </cell>
        </row>
        <row r="5331">
          <cell r="A5331" t="str">
            <v>/0</v>
          </cell>
          <cell r="B5331">
            <v>0</v>
          </cell>
          <cell r="J5331" t="str">
            <v>Rupees Nil</v>
          </cell>
        </row>
        <row r="5332">
          <cell r="A5332" t="str">
            <v>/0</v>
          </cell>
          <cell r="B5332">
            <v>0</v>
          </cell>
          <cell r="J5332" t="str">
            <v>Rupees Nil</v>
          </cell>
        </row>
        <row r="5333">
          <cell r="A5333" t="str">
            <v>/0</v>
          </cell>
          <cell r="B5333">
            <v>0</v>
          </cell>
          <cell r="J5333" t="str">
            <v>Rupees Nil</v>
          </cell>
        </row>
        <row r="5334">
          <cell r="A5334" t="str">
            <v>/0</v>
          </cell>
          <cell r="B5334">
            <v>0</v>
          </cell>
          <cell r="J5334" t="str">
            <v>Rupees Nil</v>
          </cell>
        </row>
        <row r="5335">
          <cell r="A5335" t="str">
            <v>/0</v>
          </cell>
          <cell r="B5335">
            <v>0</v>
          </cell>
          <cell r="J5335" t="str">
            <v>Rupees Nil</v>
          </cell>
        </row>
        <row r="5336">
          <cell r="A5336" t="str">
            <v>/0</v>
          </cell>
          <cell r="B5336">
            <v>0</v>
          </cell>
          <cell r="J5336" t="str">
            <v>Rupees Nil</v>
          </cell>
        </row>
        <row r="5337">
          <cell r="A5337" t="str">
            <v>/0</v>
          </cell>
          <cell r="B5337">
            <v>0</v>
          </cell>
          <cell r="J5337" t="str">
            <v>Rupees Nil</v>
          </cell>
        </row>
        <row r="5338">
          <cell r="A5338" t="str">
            <v>/0</v>
          </cell>
          <cell r="B5338">
            <v>0</v>
          </cell>
          <cell r="J5338" t="str">
            <v>Rupees Nil</v>
          </cell>
        </row>
        <row r="5339">
          <cell r="A5339" t="str">
            <v>/0</v>
          </cell>
          <cell r="B5339">
            <v>0</v>
          </cell>
          <cell r="J5339" t="str">
            <v>Rupees Nil</v>
          </cell>
        </row>
        <row r="5340">
          <cell r="A5340" t="str">
            <v>/0</v>
          </cell>
          <cell r="B5340">
            <v>0</v>
          </cell>
          <cell r="J5340" t="str">
            <v>Rupees Nil</v>
          </cell>
        </row>
        <row r="5341">
          <cell r="A5341" t="str">
            <v>/0</v>
          </cell>
          <cell r="B5341">
            <v>0</v>
          </cell>
          <cell r="J5341" t="str">
            <v>Rupees Nil</v>
          </cell>
        </row>
        <row r="5342">
          <cell r="A5342" t="str">
            <v>/0</v>
          </cell>
          <cell r="B5342">
            <v>0</v>
          </cell>
          <cell r="J5342" t="str">
            <v>Rupees Nil</v>
          </cell>
        </row>
        <row r="5343">
          <cell r="A5343" t="str">
            <v>/0</v>
          </cell>
          <cell r="B5343">
            <v>0</v>
          </cell>
          <cell r="J5343" t="str">
            <v>Rupees Nil</v>
          </cell>
        </row>
        <row r="5344">
          <cell r="A5344" t="str">
            <v>/0</v>
          </cell>
          <cell r="B5344">
            <v>0</v>
          </cell>
          <cell r="J5344" t="str">
            <v>Rupees Nil</v>
          </cell>
        </row>
        <row r="5345">
          <cell r="A5345" t="str">
            <v>/0</v>
          </cell>
          <cell r="B5345">
            <v>0</v>
          </cell>
          <cell r="J5345" t="str">
            <v>Rupees Nil</v>
          </cell>
        </row>
        <row r="5346">
          <cell r="A5346" t="str">
            <v>/0</v>
          </cell>
          <cell r="B5346">
            <v>0</v>
          </cell>
          <cell r="J5346" t="str">
            <v>Rupees Nil</v>
          </cell>
        </row>
        <row r="5347">
          <cell r="A5347" t="str">
            <v>/0</v>
          </cell>
          <cell r="B5347">
            <v>0</v>
          </cell>
          <cell r="J5347" t="str">
            <v>Rupees Nil</v>
          </cell>
        </row>
        <row r="5348">
          <cell r="A5348" t="str">
            <v>/0</v>
          </cell>
          <cell r="B5348">
            <v>0</v>
          </cell>
          <cell r="J5348" t="str">
            <v>Rupees Nil</v>
          </cell>
        </row>
        <row r="5349">
          <cell r="A5349" t="str">
            <v>/0</v>
          </cell>
          <cell r="B5349">
            <v>0</v>
          </cell>
          <cell r="J5349" t="str">
            <v>Rupees Nil</v>
          </cell>
        </row>
        <row r="5350">
          <cell r="A5350" t="str">
            <v>/0</v>
          </cell>
          <cell r="B5350">
            <v>0</v>
          </cell>
          <cell r="J5350" t="str">
            <v>Rupees Nil</v>
          </cell>
        </row>
        <row r="5351">
          <cell r="A5351" t="str">
            <v>/0</v>
          </cell>
          <cell r="B5351">
            <v>0</v>
          </cell>
          <cell r="J5351" t="str">
            <v>Rupees Nil</v>
          </cell>
        </row>
        <row r="5352">
          <cell r="A5352" t="str">
            <v>/0</v>
          </cell>
          <cell r="B5352">
            <v>0</v>
          </cell>
          <cell r="J5352" t="str">
            <v>Rupees Nil</v>
          </cell>
        </row>
        <row r="5353">
          <cell r="A5353" t="str">
            <v>/0</v>
          </cell>
          <cell r="B5353">
            <v>0</v>
          </cell>
          <cell r="J5353" t="str">
            <v>Rupees Nil</v>
          </cell>
        </row>
        <row r="5354">
          <cell r="A5354" t="str">
            <v>/0</v>
          </cell>
          <cell r="B5354">
            <v>0</v>
          </cell>
          <cell r="J5354" t="str">
            <v>Rupees Nil</v>
          </cell>
        </row>
        <row r="5355">
          <cell r="A5355" t="str">
            <v>/0</v>
          </cell>
          <cell r="B5355">
            <v>0</v>
          </cell>
          <cell r="J5355" t="str">
            <v>Rupees Nil</v>
          </cell>
        </row>
        <row r="5356">
          <cell r="A5356" t="str">
            <v>/0</v>
          </cell>
          <cell r="B5356">
            <v>0</v>
          </cell>
          <cell r="J5356" t="str">
            <v>Rupees Nil</v>
          </cell>
        </row>
        <row r="5357">
          <cell r="A5357" t="str">
            <v>/0</v>
          </cell>
          <cell r="B5357">
            <v>0</v>
          </cell>
          <cell r="J5357" t="str">
            <v>Rupees Nil</v>
          </cell>
        </row>
        <row r="5358">
          <cell r="A5358" t="str">
            <v>/0</v>
          </cell>
          <cell r="B5358">
            <v>0</v>
          </cell>
          <cell r="J5358" t="str">
            <v>Rupees Nil</v>
          </cell>
        </row>
        <row r="5359">
          <cell r="A5359" t="str">
            <v>/0</v>
          </cell>
          <cell r="B5359">
            <v>0</v>
          </cell>
          <cell r="J5359" t="str">
            <v>Rupees Nil</v>
          </cell>
        </row>
        <row r="5360">
          <cell r="A5360" t="str">
            <v>/0</v>
          </cell>
          <cell r="B5360">
            <v>0</v>
          </cell>
          <cell r="J5360" t="str">
            <v>Rupees Nil</v>
          </cell>
        </row>
        <row r="5361">
          <cell r="A5361" t="str">
            <v>/0</v>
          </cell>
          <cell r="B5361">
            <v>0</v>
          </cell>
          <cell r="J5361" t="str">
            <v>Rupees Nil</v>
          </cell>
        </row>
        <row r="5362">
          <cell r="A5362" t="str">
            <v>/0</v>
          </cell>
          <cell r="B5362">
            <v>0</v>
          </cell>
          <cell r="J5362" t="str">
            <v>Rupees Nil</v>
          </cell>
        </row>
        <row r="5363">
          <cell r="A5363" t="str">
            <v>/0</v>
          </cell>
          <cell r="B5363">
            <v>0</v>
          </cell>
          <cell r="J5363" t="str">
            <v>Rupees Nil</v>
          </cell>
        </row>
        <row r="5364">
          <cell r="A5364" t="str">
            <v>/0</v>
          </cell>
          <cell r="B5364">
            <v>0</v>
          </cell>
          <cell r="J5364" t="str">
            <v>Rupees Nil</v>
          </cell>
        </row>
        <row r="5365">
          <cell r="A5365" t="str">
            <v>/0</v>
          </cell>
          <cell r="B5365">
            <v>0</v>
          </cell>
          <cell r="J5365" t="str">
            <v>Rupees Nil</v>
          </cell>
        </row>
        <row r="5366">
          <cell r="A5366" t="str">
            <v>/0</v>
          </cell>
          <cell r="B5366">
            <v>0</v>
          </cell>
          <cell r="J5366" t="str">
            <v>Rupees Nil</v>
          </cell>
        </row>
        <row r="5367">
          <cell r="A5367" t="str">
            <v>/0</v>
          </cell>
          <cell r="B5367">
            <v>0</v>
          </cell>
          <cell r="J5367" t="str">
            <v>Rupees Nil</v>
          </cell>
        </row>
        <row r="5368">
          <cell r="A5368" t="str">
            <v>/0</v>
          </cell>
          <cell r="B5368">
            <v>0</v>
          </cell>
          <cell r="J5368" t="str">
            <v>Rupees Nil</v>
          </cell>
        </row>
        <row r="5369">
          <cell r="A5369" t="str">
            <v>/0</v>
          </cell>
          <cell r="B5369">
            <v>0</v>
          </cell>
          <cell r="J5369" t="str">
            <v>Rupees Nil</v>
          </cell>
        </row>
        <row r="5370">
          <cell r="A5370" t="str">
            <v>/0</v>
          </cell>
          <cell r="B5370">
            <v>0</v>
          </cell>
          <cell r="J5370" t="str">
            <v>Rupees Nil</v>
          </cell>
        </row>
        <row r="5371">
          <cell r="A5371" t="str">
            <v>/0</v>
          </cell>
          <cell r="B5371">
            <v>0</v>
          </cell>
          <cell r="J5371" t="str">
            <v>Rupees Nil</v>
          </cell>
        </row>
        <row r="5372">
          <cell r="A5372" t="str">
            <v>/0</v>
          </cell>
          <cell r="B5372">
            <v>0</v>
          </cell>
          <cell r="J5372" t="str">
            <v>Rupees Nil</v>
          </cell>
        </row>
        <row r="5373">
          <cell r="A5373" t="str">
            <v>/0</v>
          </cell>
          <cell r="B5373">
            <v>0</v>
          </cell>
          <cell r="J5373" t="str">
            <v>Rupees Nil</v>
          </cell>
        </row>
        <row r="5374">
          <cell r="A5374" t="str">
            <v>/0</v>
          </cell>
          <cell r="B5374">
            <v>0</v>
          </cell>
          <cell r="J5374" t="str">
            <v>Rupees Nil</v>
          </cell>
        </row>
        <row r="5375">
          <cell r="A5375" t="str">
            <v>/0</v>
          </cell>
          <cell r="B5375">
            <v>0</v>
          </cell>
          <cell r="J5375" t="str">
            <v>Rupees Nil</v>
          </cell>
        </row>
        <row r="5376">
          <cell r="A5376" t="str">
            <v>/0</v>
          </cell>
          <cell r="B5376">
            <v>0</v>
          </cell>
          <cell r="J5376" t="str">
            <v>Rupees Nil</v>
          </cell>
        </row>
        <row r="5377">
          <cell r="A5377" t="str">
            <v>/0</v>
          </cell>
          <cell r="B5377">
            <v>0</v>
          </cell>
          <cell r="J5377" t="str">
            <v>Rupees Nil</v>
          </cell>
        </row>
        <row r="5378">
          <cell r="A5378" t="str">
            <v>/0</v>
          </cell>
          <cell r="B5378">
            <v>0</v>
          </cell>
          <cell r="J5378" t="str">
            <v>Rupees Nil</v>
          </cell>
        </row>
        <row r="5379">
          <cell r="A5379" t="str">
            <v>/0</v>
          </cell>
          <cell r="B5379">
            <v>0</v>
          </cell>
          <cell r="J5379" t="str">
            <v>Rupees Nil</v>
          </cell>
        </row>
        <row r="5380">
          <cell r="A5380" t="str">
            <v>/0</v>
          </cell>
          <cell r="B5380">
            <v>0</v>
          </cell>
          <cell r="J5380" t="str">
            <v>Rupees Nil</v>
          </cell>
        </row>
        <row r="5381">
          <cell r="A5381" t="str">
            <v>/0</v>
          </cell>
          <cell r="B5381">
            <v>0</v>
          </cell>
          <cell r="J5381" t="str">
            <v>Rupees Nil</v>
          </cell>
        </row>
        <row r="5382">
          <cell r="A5382" t="str">
            <v>/0</v>
          </cell>
          <cell r="B5382">
            <v>0</v>
          </cell>
          <cell r="J5382" t="str">
            <v>Rupees Nil</v>
          </cell>
        </row>
        <row r="5383">
          <cell r="A5383" t="str">
            <v>/0</v>
          </cell>
          <cell r="B5383">
            <v>0</v>
          </cell>
          <cell r="J5383" t="str">
            <v>Rupees Nil</v>
          </cell>
        </row>
        <row r="5384">
          <cell r="A5384" t="str">
            <v>/0</v>
          </cell>
          <cell r="B5384">
            <v>0</v>
          </cell>
          <cell r="J5384" t="str">
            <v>Rupees Nil</v>
          </cell>
        </row>
        <row r="5385">
          <cell r="A5385" t="str">
            <v>/0</v>
          </cell>
          <cell r="B5385">
            <v>0</v>
          </cell>
          <cell r="J5385" t="str">
            <v>Rupees Nil</v>
          </cell>
        </row>
        <row r="5386">
          <cell r="A5386" t="str">
            <v>/0</v>
          </cell>
          <cell r="B5386">
            <v>0</v>
          </cell>
          <cell r="J5386" t="str">
            <v>Rupees Nil</v>
          </cell>
        </row>
        <row r="5387">
          <cell r="A5387" t="str">
            <v>/0</v>
          </cell>
          <cell r="B5387">
            <v>0</v>
          </cell>
          <cell r="J5387" t="str">
            <v>Rupees Nil</v>
          </cell>
        </row>
        <row r="5388">
          <cell r="A5388" t="str">
            <v>/0</v>
          </cell>
          <cell r="B5388">
            <v>0</v>
          </cell>
          <cell r="J5388" t="str">
            <v>Rupees Nil</v>
          </cell>
        </row>
        <row r="5389">
          <cell r="A5389" t="str">
            <v>/0</v>
          </cell>
          <cell r="B5389">
            <v>0</v>
          </cell>
          <cell r="J5389" t="str">
            <v>Rupees Nil</v>
          </cell>
        </row>
        <row r="5390">
          <cell r="A5390" t="str">
            <v>/0</v>
          </cell>
          <cell r="B5390">
            <v>0</v>
          </cell>
          <cell r="J5390" t="str">
            <v>Rupees Nil</v>
          </cell>
        </row>
        <row r="5391">
          <cell r="A5391" t="str">
            <v>/0</v>
          </cell>
          <cell r="B5391">
            <v>0</v>
          </cell>
          <cell r="J5391" t="str">
            <v>Rupees Nil</v>
          </cell>
        </row>
        <row r="5392">
          <cell r="A5392" t="str">
            <v>/0</v>
          </cell>
          <cell r="B5392">
            <v>0</v>
          </cell>
          <cell r="J5392" t="str">
            <v>Rupees Nil</v>
          </cell>
        </row>
        <row r="5393">
          <cell r="A5393" t="str">
            <v>/0</v>
          </cell>
          <cell r="B5393">
            <v>0</v>
          </cell>
          <cell r="J5393" t="str">
            <v>Rupees Nil</v>
          </cell>
        </row>
        <row r="5394">
          <cell r="A5394" t="str">
            <v>/0</v>
          </cell>
          <cell r="B5394">
            <v>0</v>
          </cell>
          <cell r="J5394" t="str">
            <v>Rupees Nil</v>
          </cell>
        </row>
        <row r="5395">
          <cell r="A5395" t="str">
            <v>/0</v>
          </cell>
          <cell r="B5395">
            <v>0</v>
          </cell>
          <cell r="J5395" t="str">
            <v>Rupees Nil</v>
          </cell>
        </row>
        <row r="5396">
          <cell r="A5396" t="str">
            <v>/0</v>
          </cell>
          <cell r="B5396">
            <v>0</v>
          </cell>
          <cell r="J5396" t="str">
            <v>Rupees Nil</v>
          </cell>
        </row>
        <row r="5397">
          <cell r="A5397" t="str">
            <v>/0</v>
          </cell>
          <cell r="B5397">
            <v>0</v>
          </cell>
          <cell r="J5397" t="str">
            <v>Rupees Nil</v>
          </cell>
        </row>
        <row r="5398">
          <cell r="A5398" t="str">
            <v>/0</v>
          </cell>
          <cell r="B5398">
            <v>0</v>
          </cell>
          <cell r="J5398" t="str">
            <v>Rupees Nil</v>
          </cell>
        </row>
        <row r="5399">
          <cell r="A5399" t="str">
            <v>/0</v>
          </cell>
          <cell r="B5399">
            <v>0</v>
          </cell>
          <cell r="J5399" t="str">
            <v>Rupees Nil</v>
          </cell>
        </row>
        <row r="5400">
          <cell r="A5400" t="str">
            <v>/0</v>
          </cell>
          <cell r="B5400">
            <v>0</v>
          </cell>
          <cell r="J5400" t="str">
            <v>Rupees Nil</v>
          </cell>
        </row>
        <row r="5401">
          <cell r="A5401" t="str">
            <v>/0</v>
          </cell>
          <cell r="B5401">
            <v>0</v>
          </cell>
          <cell r="J5401" t="str">
            <v>Rupees Nil</v>
          </cell>
        </row>
        <row r="5402">
          <cell r="A5402" t="str">
            <v>/0</v>
          </cell>
          <cell r="B5402">
            <v>0</v>
          </cell>
          <cell r="J5402" t="str">
            <v>Rupees Nil</v>
          </cell>
        </row>
        <row r="5403">
          <cell r="A5403" t="str">
            <v>/0</v>
          </cell>
          <cell r="B5403">
            <v>0</v>
          </cell>
          <cell r="J5403" t="str">
            <v>Rupees Nil</v>
          </cell>
        </row>
        <row r="5404">
          <cell r="A5404" t="str">
            <v>/0</v>
          </cell>
          <cell r="B5404">
            <v>0</v>
          </cell>
          <cell r="J5404" t="str">
            <v>Rupees Nil</v>
          </cell>
        </row>
        <row r="5405">
          <cell r="A5405" t="str">
            <v>/0</v>
          </cell>
          <cell r="B5405">
            <v>0</v>
          </cell>
          <cell r="J5405" t="str">
            <v>Rupees Nil</v>
          </cell>
        </row>
        <row r="5406">
          <cell r="A5406" t="str">
            <v>/0</v>
          </cell>
          <cell r="B5406">
            <v>0</v>
          </cell>
          <cell r="J5406" t="str">
            <v>Rupees Nil</v>
          </cell>
        </row>
        <row r="5407">
          <cell r="A5407" t="str">
            <v>/0</v>
          </cell>
          <cell r="B5407">
            <v>0</v>
          </cell>
          <cell r="J5407" t="str">
            <v>Rupees Nil</v>
          </cell>
        </row>
        <row r="5408">
          <cell r="A5408" t="str">
            <v>/0</v>
          </cell>
          <cell r="B5408">
            <v>0</v>
          </cell>
          <cell r="J5408" t="str">
            <v>Rupees Nil</v>
          </cell>
        </row>
        <row r="5409">
          <cell r="A5409" t="str">
            <v>/0</v>
          </cell>
          <cell r="B5409">
            <v>0</v>
          </cell>
          <cell r="J5409" t="str">
            <v>Rupees Nil</v>
          </cell>
        </row>
        <row r="5410">
          <cell r="A5410" t="str">
            <v>/0</v>
          </cell>
          <cell r="B5410">
            <v>0</v>
          </cell>
          <cell r="J5410" t="str">
            <v>Rupees Nil</v>
          </cell>
        </row>
        <row r="5411">
          <cell r="A5411" t="str">
            <v>/0</v>
          </cell>
          <cell r="B5411">
            <v>0</v>
          </cell>
          <cell r="J5411" t="str">
            <v>Rupees Nil</v>
          </cell>
        </row>
        <row r="5412">
          <cell r="A5412" t="str">
            <v>/0</v>
          </cell>
          <cell r="B5412">
            <v>0</v>
          </cell>
          <cell r="J5412" t="str">
            <v>Rupees Nil</v>
          </cell>
        </row>
        <row r="5413">
          <cell r="A5413" t="str">
            <v>/0</v>
          </cell>
          <cell r="B5413">
            <v>0</v>
          </cell>
          <cell r="J5413" t="str">
            <v>Rupees Nil</v>
          </cell>
        </row>
        <row r="5414">
          <cell r="A5414" t="str">
            <v>/0</v>
          </cell>
          <cell r="B5414">
            <v>0</v>
          </cell>
          <cell r="J5414" t="str">
            <v>Rupees Nil</v>
          </cell>
        </row>
        <row r="5415">
          <cell r="A5415" t="str">
            <v>/0</v>
          </cell>
          <cell r="B5415">
            <v>0</v>
          </cell>
          <cell r="J5415" t="str">
            <v>Rupees Nil</v>
          </cell>
        </row>
        <row r="5416">
          <cell r="A5416" t="str">
            <v>/0</v>
          </cell>
          <cell r="B5416">
            <v>0</v>
          </cell>
          <cell r="J5416" t="str">
            <v>Rupees Nil</v>
          </cell>
        </row>
        <row r="5417">
          <cell r="A5417" t="str">
            <v>/0</v>
          </cell>
          <cell r="B5417">
            <v>0</v>
          </cell>
          <cell r="J5417" t="str">
            <v>Rupees Nil</v>
          </cell>
        </row>
        <row r="5418">
          <cell r="A5418" t="str">
            <v>/0</v>
          </cell>
          <cell r="B5418">
            <v>0</v>
          </cell>
          <cell r="J5418" t="str">
            <v>Rupees Nil</v>
          </cell>
        </row>
        <row r="5419">
          <cell r="A5419" t="str">
            <v>/0</v>
          </cell>
          <cell r="B5419">
            <v>0</v>
          </cell>
          <cell r="J5419" t="str">
            <v>Rupees Nil</v>
          </cell>
        </row>
        <row r="5420">
          <cell r="A5420" t="str">
            <v>/0</v>
          </cell>
          <cell r="B5420">
            <v>0</v>
          </cell>
          <cell r="J5420" t="str">
            <v>Rupees Nil</v>
          </cell>
        </row>
        <row r="5421">
          <cell r="A5421" t="str">
            <v>/0</v>
          </cell>
          <cell r="B5421">
            <v>0</v>
          </cell>
          <cell r="J5421" t="str">
            <v>Rupees Nil</v>
          </cell>
        </row>
        <row r="5422">
          <cell r="A5422" t="str">
            <v>/0</v>
          </cell>
          <cell r="B5422">
            <v>0</v>
          </cell>
          <cell r="J5422" t="str">
            <v>Rupees Nil</v>
          </cell>
        </row>
        <row r="5423">
          <cell r="A5423" t="str">
            <v>/0</v>
          </cell>
          <cell r="B5423">
            <v>0</v>
          </cell>
          <cell r="J5423" t="str">
            <v>Rupees Nil</v>
          </cell>
        </row>
        <row r="5424">
          <cell r="A5424" t="str">
            <v>/0</v>
          </cell>
          <cell r="B5424">
            <v>0</v>
          </cell>
          <cell r="J5424" t="str">
            <v>Rupees Nil</v>
          </cell>
        </row>
        <row r="5425">
          <cell r="A5425" t="str">
            <v>/0</v>
          </cell>
          <cell r="B5425">
            <v>0</v>
          </cell>
          <cell r="J5425" t="str">
            <v>Rupees Nil</v>
          </cell>
        </row>
        <row r="5426">
          <cell r="A5426" t="str">
            <v>/0</v>
          </cell>
          <cell r="B5426">
            <v>0</v>
          </cell>
          <cell r="J5426" t="str">
            <v>Rupees Nil</v>
          </cell>
        </row>
        <row r="5427">
          <cell r="A5427" t="str">
            <v>/0</v>
          </cell>
          <cell r="B5427">
            <v>0</v>
          </cell>
          <cell r="J5427" t="str">
            <v>Rupees Nil</v>
          </cell>
        </row>
        <row r="5428">
          <cell r="A5428" t="str">
            <v>/0</v>
          </cell>
          <cell r="B5428">
            <v>0</v>
          </cell>
          <cell r="J5428" t="str">
            <v>Rupees Nil</v>
          </cell>
        </row>
        <row r="5429">
          <cell r="A5429" t="str">
            <v>/0</v>
          </cell>
          <cell r="B5429">
            <v>0</v>
          </cell>
          <cell r="J5429" t="str">
            <v>Rupees Nil</v>
          </cell>
        </row>
        <row r="5430">
          <cell r="A5430" t="str">
            <v>/0</v>
          </cell>
          <cell r="B5430">
            <v>0</v>
          </cell>
          <cell r="J5430" t="str">
            <v>Rupees Nil</v>
          </cell>
        </row>
        <row r="5431">
          <cell r="A5431" t="str">
            <v>/0</v>
          </cell>
          <cell r="B5431">
            <v>0</v>
          </cell>
          <cell r="J5431" t="str">
            <v>Rupees Nil</v>
          </cell>
        </row>
        <row r="5432">
          <cell r="A5432" t="str">
            <v>/0</v>
          </cell>
          <cell r="B5432">
            <v>0</v>
          </cell>
          <cell r="J5432" t="str">
            <v>Rupees Nil</v>
          </cell>
        </row>
        <row r="5433">
          <cell r="A5433" t="str">
            <v>/0</v>
          </cell>
          <cell r="B5433">
            <v>0</v>
          </cell>
          <cell r="J5433" t="str">
            <v>Rupees Nil</v>
          </cell>
        </row>
        <row r="5434">
          <cell r="A5434" t="str">
            <v>/0</v>
          </cell>
          <cell r="B5434">
            <v>0</v>
          </cell>
          <cell r="J5434" t="str">
            <v>Rupees Nil</v>
          </cell>
        </row>
        <row r="5435">
          <cell r="A5435" t="str">
            <v>/0</v>
          </cell>
          <cell r="B5435">
            <v>0</v>
          </cell>
          <cell r="J5435" t="str">
            <v>Rupees Nil</v>
          </cell>
        </row>
        <row r="5436">
          <cell r="A5436" t="str">
            <v>/0</v>
          </cell>
          <cell r="B5436">
            <v>0</v>
          </cell>
          <cell r="J5436" t="str">
            <v>Rupees Nil</v>
          </cell>
        </row>
        <row r="5437">
          <cell r="A5437" t="str">
            <v>/0</v>
          </cell>
          <cell r="B5437">
            <v>0</v>
          </cell>
          <cell r="J5437" t="str">
            <v>Rupees Nil</v>
          </cell>
        </row>
        <row r="5438">
          <cell r="A5438" t="str">
            <v>/0</v>
          </cell>
          <cell r="B5438">
            <v>0</v>
          </cell>
          <cell r="J5438" t="str">
            <v>Rupees Nil</v>
          </cell>
        </row>
        <row r="5439">
          <cell r="A5439" t="str">
            <v>/0</v>
          </cell>
          <cell r="B5439">
            <v>0</v>
          </cell>
          <cell r="J5439" t="str">
            <v>Rupees Nil</v>
          </cell>
        </row>
        <row r="5440">
          <cell r="A5440" t="str">
            <v>/0</v>
          </cell>
          <cell r="B5440">
            <v>0</v>
          </cell>
          <cell r="J5440" t="str">
            <v>Rupees Nil</v>
          </cell>
        </row>
        <row r="5441">
          <cell r="A5441" t="str">
            <v>/0</v>
          </cell>
          <cell r="B5441">
            <v>0</v>
          </cell>
          <cell r="J5441" t="str">
            <v>Rupees Nil</v>
          </cell>
        </row>
        <row r="5442">
          <cell r="A5442" t="str">
            <v>/0</v>
          </cell>
          <cell r="B5442">
            <v>0</v>
          </cell>
          <cell r="J5442" t="str">
            <v>Rupees Nil</v>
          </cell>
        </row>
        <row r="5443">
          <cell r="A5443" t="str">
            <v>/0</v>
          </cell>
          <cell r="B5443">
            <v>0</v>
          </cell>
          <cell r="J5443" t="str">
            <v>Rupees Nil</v>
          </cell>
        </row>
        <row r="5444">
          <cell r="A5444" t="str">
            <v>/0</v>
          </cell>
          <cell r="B5444">
            <v>0</v>
          </cell>
          <cell r="J5444" t="str">
            <v>Rupees Nil</v>
          </cell>
        </row>
        <row r="5445">
          <cell r="A5445" t="str">
            <v>/0</v>
          </cell>
          <cell r="B5445">
            <v>0</v>
          </cell>
          <cell r="J5445" t="str">
            <v>Rupees Nil</v>
          </cell>
        </row>
        <row r="5446">
          <cell r="A5446" t="str">
            <v>/0</v>
          </cell>
          <cell r="B5446">
            <v>0</v>
          </cell>
          <cell r="J5446" t="str">
            <v>Rupees Nil</v>
          </cell>
        </row>
        <row r="5447">
          <cell r="A5447" t="str">
            <v>/0</v>
          </cell>
          <cell r="B5447">
            <v>0</v>
          </cell>
          <cell r="J5447" t="str">
            <v>Rupees Nil</v>
          </cell>
        </row>
        <row r="5448">
          <cell r="A5448" t="str">
            <v>/0</v>
          </cell>
          <cell r="B5448">
            <v>0</v>
          </cell>
          <cell r="J5448" t="str">
            <v>Rupees Nil</v>
          </cell>
        </row>
        <row r="5449">
          <cell r="A5449" t="str">
            <v>/0</v>
          </cell>
          <cell r="B5449">
            <v>0</v>
          </cell>
          <cell r="J5449" t="str">
            <v>Rupees Nil</v>
          </cell>
        </row>
        <row r="5450">
          <cell r="A5450" t="str">
            <v>/0</v>
          </cell>
          <cell r="B5450">
            <v>0</v>
          </cell>
          <cell r="J5450" t="str">
            <v>Rupees Nil</v>
          </cell>
        </row>
        <row r="5451">
          <cell r="A5451" t="str">
            <v>/0</v>
          </cell>
          <cell r="B5451">
            <v>0</v>
          </cell>
          <cell r="J5451" t="str">
            <v>Rupees Nil</v>
          </cell>
        </row>
        <row r="5452">
          <cell r="A5452" t="str">
            <v>/0</v>
          </cell>
          <cell r="B5452">
            <v>0</v>
          </cell>
          <cell r="J5452" t="str">
            <v>Rupees Nil</v>
          </cell>
        </row>
        <row r="5453">
          <cell r="A5453" t="str">
            <v>/0</v>
          </cell>
          <cell r="B5453">
            <v>0</v>
          </cell>
          <cell r="J5453" t="str">
            <v>Rupees Nil</v>
          </cell>
        </row>
        <row r="5454">
          <cell r="A5454" t="str">
            <v>/0</v>
          </cell>
          <cell r="B5454">
            <v>0</v>
          </cell>
          <cell r="J5454" t="str">
            <v>Rupees Nil</v>
          </cell>
        </row>
        <row r="5455">
          <cell r="A5455" t="str">
            <v>/0</v>
          </cell>
          <cell r="B5455">
            <v>0</v>
          </cell>
          <cell r="J5455" t="str">
            <v>Rupees Nil</v>
          </cell>
        </row>
        <row r="5456">
          <cell r="A5456" t="str">
            <v>/0</v>
          </cell>
          <cell r="B5456">
            <v>0</v>
          </cell>
          <cell r="J5456" t="str">
            <v>Rupees Nil</v>
          </cell>
        </row>
        <row r="5457">
          <cell r="A5457" t="str">
            <v>/0</v>
          </cell>
          <cell r="B5457">
            <v>0</v>
          </cell>
          <cell r="J5457" t="str">
            <v>Rupees Nil</v>
          </cell>
        </row>
        <row r="5458">
          <cell r="A5458" t="str">
            <v>/0</v>
          </cell>
          <cell r="B5458">
            <v>0</v>
          </cell>
          <cell r="J5458" t="str">
            <v>Rupees Nil</v>
          </cell>
        </row>
        <row r="5459">
          <cell r="A5459" t="str">
            <v>/0</v>
          </cell>
          <cell r="B5459">
            <v>0</v>
          </cell>
          <cell r="J5459" t="str">
            <v>Rupees Nil</v>
          </cell>
        </row>
        <row r="5460">
          <cell r="A5460" t="str">
            <v>/0</v>
          </cell>
          <cell r="B5460">
            <v>0</v>
          </cell>
          <cell r="J5460" t="str">
            <v>Rupees Nil</v>
          </cell>
        </row>
        <row r="5461">
          <cell r="A5461" t="str">
            <v>/0</v>
          </cell>
          <cell r="B5461">
            <v>0</v>
          </cell>
          <cell r="J5461" t="str">
            <v>Rupees Nil</v>
          </cell>
        </row>
        <row r="5462">
          <cell r="A5462" t="str">
            <v>/0</v>
          </cell>
          <cell r="B5462">
            <v>0</v>
          </cell>
          <cell r="J5462" t="str">
            <v>Rupees Nil</v>
          </cell>
        </row>
        <row r="5463">
          <cell r="A5463" t="str">
            <v>/0</v>
          </cell>
          <cell r="B5463">
            <v>0</v>
          </cell>
          <cell r="J5463" t="str">
            <v>Rupees Nil</v>
          </cell>
        </row>
        <row r="5464">
          <cell r="A5464" t="str">
            <v>/0</v>
          </cell>
          <cell r="B5464">
            <v>0</v>
          </cell>
          <cell r="J5464" t="str">
            <v>Rupees Nil</v>
          </cell>
        </row>
        <row r="5465">
          <cell r="A5465" t="str">
            <v>/0</v>
          </cell>
          <cell r="B5465">
            <v>0</v>
          </cell>
          <cell r="J5465" t="str">
            <v>Rupees Nil</v>
          </cell>
        </row>
        <row r="5466">
          <cell r="A5466" t="str">
            <v>/0</v>
          </cell>
          <cell r="B5466">
            <v>0</v>
          </cell>
          <cell r="J5466" t="str">
            <v>Rupees Nil</v>
          </cell>
        </row>
        <row r="5467">
          <cell r="A5467" t="str">
            <v>/0</v>
          </cell>
          <cell r="B5467">
            <v>0</v>
          </cell>
          <cell r="J5467" t="str">
            <v>Rupees Nil</v>
          </cell>
        </row>
        <row r="5468">
          <cell r="A5468" t="str">
            <v>/0</v>
          </cell>
          <cell r="B5468">
            <v>0</v>
          </cell>
          <cell r="J5468" t="str">
            <v>Rupees Nil</v>
          </cell>
        </row>
        <row r="5469">
          <cell r="A5469" t="str">
            <v>/0</v>
          </cell>
          <cell r="B5469">
            <v>0</v>
          </cell>
          <cell r="J5469" t="str">
            <v>Rupees Nil</v>
          </cell>
        </row>
        <row r="5470">
          <cell r="A5470" t="str">
            <v>/0</v>
          </cell>
          <cell r="B5470">
            <v>0</v>
          </cell>
          <cell r="J5470" t="str">
            <v>Rupees Nil</v>
          </cell>
        </row>
        <row r="5471">
          <cell r="A5471" t="str">
            <v>/0</v>
          </cell>
          <cell r="B5471">
            <v>0</v>
          </cell>
          <cell r="J5471" t="str">
            <v>Rupees Nil</v>
          </cell>
        </row>
        <row r="5472">
          <cell r="A5472" t="str">
            <v>/0</v>
          </cell>
          <cell r="B5472">
            <v>0</v>
          </cell>
          <cell r="J5472" t="str">
            <v>Rupees Nil</v>
          </cell>
        </row>
        <row r="5473">
          <cell r="A5473" t="str">
            <v>/0</v>
          </cell>
          <cell r="B5473">
            <v>0</v>
          </cell>
          <cell r="J5473" t="str">
            <v>Rupees Nil</v>
          </cell>
        </row>
        <row r="5474">
          <cell r="A5474" t="str">
            <v>/0</v>
          </cell>
          <cell r="B5474">
            <v>0</v>
          </cell>
          <cell r="J5474" t="str">
            <v>Rupees Nil</v>
          </cell>
        </row>
        <row r="5475">
          <cell r="A5475" t="str">
            <v>/0</v>
          </cell>
          <cell r="B5475">
            <v>0</v>
          </cell>
          <cell r="J5475" t="str">
            <v>Rupees Nil</v>
          </cell>
        </row>
        <row r="5476">
          <cell r="A5476" t="str">
            <v>/0</v>
          </cell>
          <cell r="B5476">
            <v>0</v>
          </cell>
          <cell r="J5476" t="str">
            <v>Rupees Nil</v>
          </cell>
        </row>
        <row r="5477">
          <cell r="A5477" t="str">
            <v>/0</v>
          </cell>
          <cell r="B5477">
            <v>0</v>
          </cell>
          <cell r="J5477" t="str">
            <v>Rupees Nil</v>
          </cell>
        </row>
        <row r="5478">
          <cell r="A5478" t="str">
            <v>/0</v>
          </cell>
          <cell r="B5478">
            <v>0</v>
          </cell>
          <cell r="J5478" t="str">
            <v>Rupees Nil</v>
          </cell>
        </row>
        <row r="5479">
          <cell r="A5479" t="str">
            <v>/0</v>
          </cell>
          <cell r="B5479">
            <v>0</v>
          </cell>
          <cell r="J5479" t="str">
            <v>Rupees Nil</v>
          </cell>
        </row>
        <row r="5480">
          <cell r="A5480" t="str">
            <v>/0</v>
          </cell>
          <cell r="B5480">
            <v>0</v>
          </cell>
          <cell r="J5480" t="str">
            <v>Rupees Nil</v>
          </cell>
        </row>
        <row r="5481">
          <cell r="A5481" t="str">
            <v>/0</v>
          </cell>
          <cell r="B5481">
            <v>0</v>
          </cell>
          <cell r="J5481" t="str">
            <v>Rupees Nil</v>
          </cell>
        </row>
        <row r="5482">
          <cell r="A5482" t="str">
            <v>/0</v>
          </cell>
          <cell r="B5482">
            <v>0</v>
          </cell>
          <cell r="J5482" t="str">
            <v>Rupees Nil</v>
          </cell>
        </row>
        <row r="5483">
          <cell r="A5483" t="str">
            <v>/0</v>
          </cell>
          <cell r="B5483">
            <v>0</v>
          </cell>
          <cell r="J5483" t="str">
            <v>Rupees Nil</v>
          </cell>
        </row>
        <row r="5484">
          <cell r="A5484" t="str">
            <v>/0</v>
          </cell>
          <cell r="B5484">
            <v>0</v>
          </cell>
          <cell r="J5484" t="str">
            <v>Rupees Nil</v>
          </cell>
        </row>
        <row r="5485">
          <cell r="A5485" t="str">
            <v>/0</v>
          </cell>
          <cell r="B5485">
            <v>0</v>
          </cell>
          <cell r="J5485" t="str">
            <v>Rupees Nil</v>
          </cell>
        </row>
        <row r="5486">
          <cell r="A5486" t="str">
            <v>/0</v>
          </cell>
          <cell r="B5486">
            <v>0</v>
          </cell>
          <cell r="J5486" t="str">
            <v>Rupees Nil</v>
          </cell>
        </row>
        <row r="5487">
          <cell r="A5487" t="str">
            <v>/0</v>
          </cell>
          <cell r="B5487">
            <v>0</v>
          </cell>
          <cell r="J5487" t="str">
            <v>Rupees Nil</v>
          </cell>
        </row>
        <row r="5488">
          <cell r="A5488" t="str">
            <v>/0</v>
          </cell>
          <cell r="B5488">
            <v>0</v>
          </cell>
          <cell r="J5488" t="str">
            <v>Rupees Nil</v>
          </cell>
        </row>
        <row r="5489">
          <cell r="A5489" t="str">
            <v>/0</v>
          </cell>
          <cell r="B5489">
            <v>0</v>
          </cell>
          <cell r="J5489" t="str">
            <v>Rupees Nil</v>
          </cell>
        </row>
        <row r="5490">
          <cell r="A5490" t="str">
            <v>/0</v>
          </cell>
          <cell r="B5490">
            <v>0</v>
          </cell>
          <cell r="J5490" t="str">
            <v>Rupees Nil</v>
          </cell>
        </row>
        <row r="5491">
          <cell r="A5491" t="str">
            <v>/0</v>
          </cell>
          <cell r="B5491">
            <v>0</v>
          </cell>
          <cell r="J5491" t="str">
            <v>Rupees Nil</v>
          </cell>
        </row>
        <row r="5492">
          <cell r="A5492" t="str">
            <v>/0</v>
          </cell>
          <cell r="B5492">
            <v>0</v>
          </cell>
          <cell r="J5492" t="str">
            <v>Rupees Nil</v>
          </cell>
        </row>
        <row r="5493">
          <cell r="A5493" t="str">
            <v>/0</v>
          </cell>
          <cell r="B5493">
            <v>0</v>
          </cell>
          <cell r="J5493" t="str">
            <v>Rupees Nil</v>
          </cell>
        </row>
        <row r="5494">
          <cell r="A5494" t="str">
            <v>/0</v>
          </cell>
          <cell r="B5494">
            <v>0</v>
          </cell>
          <cell r="J5494" t="str">
            <v>Rupees Nil</v>
          </cell>
        </row>
        <row r="5495">
          <cell r="A5495" t="str">
            <v>/0</v>
          </cell>
          <cell r="B5495">
            <v>0</v>
          </cell>
          <cell r="J5495" t="str">
            <v>Rupees Nil</v>
          </cell>
        </row>
        <row r="5496">
          <cell r="A5496" t="str">
            <v>/0</v>
          </cell>
          <cell r="B5496">
            <v>0</v>
          </cell>
          <cell r="J5496" t="str">
            <v>Rupees Nil</v>
          </cell>
        </row>
        <row r="5497">
          <cell r="A5497" t="str">
            <v>/0</v>
          </cell>
          <cell r="B5497">
            <v>0</v>
          </cell>
          <cell r="J5497" t="str">
            <v>Rupees Nil</v>
          </cell>
        </row>
        <row r="5498">
          <cell r="A5498" t="str">
            <v>/0</v>
          </cell>
          <cell r="B5498">
            <v>0</v>
          </cell>
          <cell r="J5498" t="str">
            <v>Rupees Nil</v>
          </cell>
        </row>
        <row r="5499">
          <cell r="A5499" t="str">
            <v>/0</v>
          </cell>
          <cell r="B5499">
            <v>0</v>
          </cell>
          <cell r="J5499" t="str">
            <v>Rupees Nil</v>
          </cell>
        </row>
        <row r="5500">
          <cell r="A5500" t="str">
            <v>/0</v>
          </cell>
          <cell r="B5500">
            <v>0</v>
          </cell>
          <cell r="J5500" t="str">
            <v>Rupees Nil</v>
          </cell>
        </row>
        <row r="5501">
          <cell r="A5501" t="str">
            <v>/0</v>
          </cell>
          <cell r="B5501">
            <v>0</v>
          </cell>
          <cell r="J5501" t="str">
            <v>Rupees Nil</v>
          </cell>
        </row>
        <row r="5502">
          <cell r="A5502" t="str">
            <v>/0</v>
          </cell>
          <cell r="B5502">
            <v>0</v>
          </cell>
          <cell r="J5502" t="str">
            <v>Rupees Nil</v>
          </cell>
        </row>
        <row r="5503">
          <cell r="A5503" t="str">
            <v>/0</v>
          </cell>
          <cell r="B5503">
            <v>0</v>
          </cell>
          <cell r="J5503" t="str">
            <v>Rupees Nil</v>
          </cell>
        </row>
        <row r="5504">
          <cell r="A5504" t="str">
            <v>/0</v>
          </cell>
          <cell r="B5504">
            <v>0</v>
          </cell>
          <cell r="J5504" t="str">
            <v>Rupees Nil</v>
          </cell>
        </row>
        <row r="5505">
          <cell r="A5505" t="str">
            <v>/0</v>
          </cell>
          <cell r="B5505">
            <v>0</v>
          </cell>
          <cell r="J5505" t="str">
            <v>Rupees Nil</v>
          </cell>
        </row>
        <row r="5506">
          <cell r="A5506" t="str">
            <v>/0</v>
          </cell>
          <cell r="B5506">
            <v>0</v>
          </cell>
          <cell r="J5506" t="str">
            <v>Rupees Nil</v>
          </cell>
        </row>
        <row r="5507">
          <cell r="A5507" t="str">
            <v>/0</v>
          </cell>
          <cell r="B5507">
            <v>0</v>
          </cell>
          <cell r="J5507" t="str">
            <v>Rupees Nil</v>
          </cell>
        </row>
        <row r="5508">
          <cell r="A5508" t="str">
            <v>/0</v>
          </cell>
          <cell r="B5508">
            <v>0</v>
          </cell>
          <cell r="J5508" t="str">
            <v>Rupees Nil</v>
          </cell>
        </row>
        <row r="5509">
          <cell r="A5509" t="str">
            <v>/0</v>
          </cell>
          <cell r="B5509">
            <v>0</v>
          </cell>
          <cell r="J5509" t="str">
            <v>Rupees Nil</v>
          </cell>
        </row>
        <row r="5510">
          <cell r="A5510" t="str">
            <v>/0</v>
          </cell>
          <cell r="B5510">
            <v>0</v>
          </cell>
          <cell r="J5510" t="str">
            <v>Rupees Nil</v>
          </cell>
        </row>
        <row r="5511">
          <cell r="A5511" t="str">
            <v>/0</v>
          </cell>
          <cell r="B5511">
            <v>0</v>
          </cell>
          <cell r="J5511" t="str">
            <v>Rupees Nil</v>
          </cell>
        </row>
        <row r="5512">
          <cell r="A5512" t="str">
            <v>/0</v>
          </cell>
          <cell r="B5512">
            <v>0</v>
          </cell>
          <cell r="J5512" t="str">
            <v>Rupees Nil</v>
          </cell>
        </row>
        <row r="5513">
          <cell r="A5513" t="str">
            <v>/0</v>
          </cell>
          <cell r="B5513">
            <v>0</v>
          </cell>
          <cell r="J5513" t="str">
            <v>Rupees Nil</v>
          </cell>
        </row>
        <row r="5514">
          <cell r="A5514" t="str">
            <v>/0</v>
          </cell>
          <cell r="B5514">
            <v>0</v>
          </cell>
          <cell r="J5514" t="str">
            <v>Rupees Nil</v>
          </cell>
        </row>
        <row r="5515">
          <cell r="A5515" t="str">
            <v>/0</v>
          </cell>
          <cell r="B5515">
            <v>0</v>
          </cell>
          <cell r="J5515" t="str">
            <v>Rupees Nil</v>
          </cell>
        </row>
        <row r="5516">
          <cell r="A5516" t="str">
            <v>/0</v>
          </cell>
          <cell r="B5516">
            <v>0</v>
          </cell>
          <cell r="J5516" t="str">
            <v>Rupees Nil</v>
          </cell>
        </row>
        <row r="5517">
          <cell r="A5517" t="str">
            <v>/0</v>
          </cell>
          <cell r="B5517">
            <v>0</v>
          </cell>
          <cell r="J5517" t="str">
            <v>Rupees Nil</v>
          </cell>
        </row>
        <row r="5518">
          <cell r="A5518" t="str">
            <v>/0</v>
          </cell>
          <cell r="B5518">
            <v>0</v>
          </cell>
          <cell r="J5518" t="str">
            <v>Rupees Nil</v>
          </cell>
        </row>
        <row r="5519">
          <cell r="A5519" t="str">
            <v>/0</v>
          </cell>
          <cell r="B5519">
            <v>0</v>
          </cell>
          <cell r="J5519" t="str">
            <v>Rupees Nil</v>
          </cell>
        </row>
        <row r="5520">
          <cell r="A5520" t="str">
            <v>/0</v>
          </cell>
          <cell r="B5520">
            <v>0</v>
          </cell>
          <cell r="J5520" t="str">
            <v>Rupees Nil</v>
          </cell>
        </row>
        <row r="5521">
          <cell r="A5521" t="str">
            <v>/0</v>
          </cell>
          <cell r="B5521">
            <v>0</v>
          </cell>
          <cell r="J5521" t="str">
            <v>Rupees Nil</v>
          </cell>
        </row>
        <row r="5522">
          <cell r="A5522" t="str">
            <v>/0</v>
          </cell>
          <cell r="B5522">
            <v>0</v>
          </cell>
          <cell r="J5522" t="str">
            <v>Rupees Nil</v>
          </cell>
        </row>
        <row r="5523">
          <cell r="A5523" t="str">
            <v>/0</v>
          </cell>
          <cell r="B5523">
            <v>0</v>
          </cell>
          <cell r="J5523" t="str">
            <v>Rupees Nil</v>
          </cell>
        </row>
        <row r="5524">
          <cell r="A5524" t="str">
            <v>/0</v>
          </cell>
          <cell r="B5524">
            <v>0</v>
          </cell>
          <cell r="J5524" t="str">
            <v>Rupees Nil</v>
          </cell>
        </row>
        <row r="5525">
          <cell r="A5525" t="str">
            <v>/0</v>
          </cell>
          <cell r="B5525">
            <v>0</v>
          </cell>
          <cell r="J5525" t="str">
            <v>Rupees Nil</v>
          </cell>
        </row>
        <row r="5526">
          <cell r="A5526" t="str">
            <v>/0</v>
          </cell>
          <cell r="B5526">
            <v>0</v>
          </cell>
          <cell r="J5526" t="str">
            <v>Rupees Nil</v>
          </cell>
        </row>
        <row r="5527">
          <cell r="A5527" t="str">
            <v>/0</v>
          </cell>
          <cell r="B5527">
            <v>0</v>
          </cell>
          <cell r="J5527" t="str">
            <v>Rupees Nil</v>
          </cell>
        </row>
        <row r="5528">
          <cell r="A5528" t="str">
            <v>/0</v>
          </cell>
          <cell r="B5528">
            <v>0</v>
          </cell>
          <cell r="J5528" t="str">
            <v>Rupees Nil</v>
          </cell>
        </row>
        <row r="5529">
          <cell r="A5529" t="str">
            <v>/0</v>
          </cell>
          <cell r="B5529">
            <v>0</v>
          </cell>
          <cell r="J5529" t="str">
            <v>Rupees Nil</v>
          </cell>
        </row>
        <row r="5530">
          <cell r="A5530" t="str">
            <v>/0</v>
          </cell>
          <cell r="B5530">
            <v>0</v>
          </cell>
          <cell r="J5530" t="str">
            <v>Rupees Nil</v>
          </cell>
        </row>
        <row r="5531">
          <cell r="A5531" t="str">
            <v>/0</v>
          </cell>
          <cell r="B5531">
            <v>0</v>
          </cell>
          <cell r="J5531" t="str">
            <v>Rupees Nil</v>
          </cell>
        </row>
        <row r="5532">
          <cell r="A5532" t="str">
            <v>/0</v>
          </cell>
          <cell r="B5532">
            <v>0</v>
          </cell>
          <cell r="J5532" t="str">
            <v>Rupees Nil</v>
          </cell>
        </row>
        <row r="5533">
          <cell r="A5533" t="str">
            <v>/0</v>
          </cell>
          <cell r="B5533">
            <v>0</v>
          </cell>
          <cell r="J5533" t="str">
            <v>Rupees Nil</v>
          </cell>
        </row>
        <row r="5534">
          <cell r="A5534" t="str">
            <v>/0</v>
          </cell>
          <cell r="B5534">
            <v>0</v>
          </cell>
          <cell r="J5534" t="str">
            <v>Rupees Nil</v>
          </cell>
        </row>
        <row r="5535">
          <cell r="A5535" t="str">
            <v>/0</v>
          </cell>
          <cell r="B5535">
            <v>0</v>
          </cell>
          <cell r="J5535" t="str">
            <v>Rupees Nil</v>
          </cell>
        </row>
        <row r="5536">
          <cell r="A5536" t="str">
            <v>/0</v>
          </cell>
          <cell r="B5536">
            <v>0</v>
          </cell>
          <cell r="J5536" t="str">
            <v>Rupees Nil</v>
          </cell>
        </row>
        <row r="5537">
          <cell r="A5537" t="str">
            <v>/0</v>
          </cell>
          <cell r="B5537">
            <v>0</v>
          </cell>
          <cell r="J5537" t="str">
            <v>Rupees Nil</v>
          </cell>
        </row>
        <row r="5538">
          <cell r="A5538" t="str">
            <v>/0</v>
          </cell>
          <cell r="B5538">
            <v>0</v>
          </cell>
          <cell r="J5538" t="str">
            <v>Rupees Nil</v>
          </cell>
        </row>
        <row r="5539">
          <cell r="A5539" t="str">
            <v>/0</v>
          </cell>
          <cell r="B5539">
            <v>0</v>
          </cell>
          <cell r="J5539" t="str">
            <v>Rupees Nil</v>
          </cell>
        </row>
        <row r="5540">
          <cell r="A5540" t="str">
            <v>/0</v>
          </cell>
          <cell r="B5540">
            <v>0</v>
          </cell>
          <cell r="J5540" t="str">
            <v>Rupees Nil</v>
          </cell>
        </row>
        <row r="5541">
          <cell r="A5541" t="str">
            <v>/0</v>
          </cell>
          <cell r="B5541">
            <v>0</v>
          </cell>
          <cell r="J5541" t="str">
            <v>Rupees Nil</v>
          </cell>
        </row>
        <row r="5542">
          <cell r="A5542" t="str">
            <v>/0</v>
          </cell>
          <cell r="B5542">
            <v>0</v>
          </cell>
          <cell r="J5542" t="str">
            <v>Rupees Nil</v>
          </cell>
        </row>
        <row r="5543">
          <cell r="A5543" t="str">
            <v>/0</v>
          </cell>
          <cell r="B5543">
            <v>0</v>
          </cell>
          <cell r="J5543" t="str">
            <v>Rupees Nil</v>
          </cell>
        </row>
        <row r="5544">
          <cell r="A5544" t="str">
            <v>/0</v>
          </cell>
          <cell r="B5544">
            <v>0</v>
          </cell>
          <cell r="J5544" t="str">
            <v>Rupees Nil</v>
          </cell>
        </row>
        <row r="5545">
          <cell r="A5545" t="str">
            <v>/0</v>
          </cell>
          <cell r="B5545">
            <v>0</v>
          </cell>
          <cell r="J5545" t="str">
            <v>Rupees Nil</v>
          </cell>
        </row>
        <row r="5546">
          <cell r="A5546" t="str">
            <v>/0</v>
          </cell>
          <cell r="B5546">
            <v>0</v>
          </cell>
          <cell r="J5546" t="str">
            <v>Rupees Nil</v>
          </cell>
        </row>
        <row r="5547">
          <cell r="A5547" t="str">
            <v>/0</v>
          </cell>
          <cell r="B5547">
            <v>0</v>
          </cell>
          <cell r="J5547" t="str">
            <v>Rupees Nil</v>
          </cell>
        </row>
        <row r="5548">
          <cell r="A5548" t="str">
            <v>/0</v>
          </cell>
          <cell r="B5548">
            <v>0</v>
          </cell>
          <cell r="J5548" t="str">
            <v>Rupees Nil</v>
          </cell>
        </row>
        <row r="5549">
          <cell r="A5549" t="str">
            <v>/0</v>
          </cell>
          <cell r="B5549">
            <v>0</v>
          </cell>
          <cell r="J5549" t="str">
            <v>Rupees Nil</v>
          </cell>
        </row>
        <row r="5550">
          <cell r="A5550" t="str">
            <v>/0</v>
          </cell>
          <cell r="B5550">
            <v>0</v>
          </cell>
          <cell r="J5550" t="str">
            <v>Rupees Nil</v>
          </cell>
        </row>
        <row r="5551">
          <cell r="A5551" t="str">
            <v>/0</v>
          </cell>
          <cell r="B5551">
            <v>0</v>
          </cell>
          <cell r="J5551" t="str">
            <v>Rupees Nil</v>
          </cell>
        </row>
        <row r="5552">
          <cell r="A5552" t="str">
            <v>/0</v>
          </cell>
          <cell r="B5552">
            <v>0</v>
          </cell>
          <cell r="J5552" t="str">
            <v>Rupees Nil</v>
          </cell>
        </row>
        <row r="5553">
          <cell r="A5553" t="str">
            <v>/0</v>
          </cell>
          <cell r="B5553">
            <v>0</v>
          </cell>
          <cell r="J5553" t="str">
            <v>Rupees Nil</v>
          </cell>
        </row>
        <row r="5554">
          <cell r="A5554" t="str">
            <v>/0</v>
          </cell>
          <cell r="B5554">
            <v>0</v>
          </cell>
          <cell r="J5554" t="str">
            <v>Rupees Nil</v>
          </cell>
        </row>
        <row r="5555">
          <cell r="A5555" t="str">
            <v>/0</v>
          </cell>
          <cell r="B5555">
            <v>0</v>
          </cell>
          <cell r="J5555" t="str">
            <v>Rupees Nil</v>
          </cell>
        </row>
        <row r="5556">
          <cell r="A5556" t="str">
            <v>/0</v>
          </cell>
          <cell r="B5556">
            <v>0</v>
          </cell>
          <cell r="J5556" t="str">
            <v>Rupees Nil</v>
          </cell>
        </row>
        <row r="5557">
          <cell r="A5557" t="str">
            <v>/0</v>
          </cell>
          <cell r="B5557">
            <v>0</v>
          </cell>
          <cell r="J5557" t="str">
            <v>Rupees Nil</v>
          </cell>
        </row>
        <row r="5558">
          <cell r="A5558" t="str">
            <v>/0</v>
          </cell>
          <cell r="B5558">
            <v>0</v>
          </cell>
          <cell r="J5558" t="str">
            <v>Rupees Nil</v>
          </cell>
        </row>
        <row r="5559">
          <cell r="A5559" t="str">
            <v>/0</v>
          </cell>
          <cell r="B5559">
            <v>0</v>
          </cell>
          <cell r="J5559" t="str">
            <v>Rupees Nil</v>
          </cell>
        </row>
        <row r="5560">
          <cell r="A5560" t="str">
            <v>/0</v>
          </cell>
          <cell r="B5560">
            <v>0</v>
          </cell>
          <cell r="J5560" t="str">
            <v>Rupees Nil</v>
          </cell>
        </row>
        <row r="5561">
          <cell r="A5561" t="str">
            <v>/0</v>
          </cell>
          <cell r="B5561">
            <v>0</v>
          </cell>
          <cell r="J5561" t="str">
            <v>Rupees Nil</v>
          </cell>
        </row>
        <row r="5562">
          <cell r="A5562" t="str">
            <v>/0</v>
          </cell>
          <cell r="B5562">
            <v>0</v>
          </cell>
          <cell r="J5562" t="str">
            <v>Rupees Nil</v>
          </cell>
        </row>
        <row r="5563">
          <cell r="A5563" t="str">
            <v>/0</v>
          </cell>
          <cell r="B5563">
            <v>0</v>
          </cell>
          <cell r="J5563" t="str">
            <v>Rupees Nil</v>
          </cell>
        </row>
        <row r="5564">
          <cell r="A5564" t="str">
            <v>/0</v>
          </cell>
          <cell r="B5564">
            <v>0</v>
          </cell>
          <cell r="J5564" t="str">
            <v>Rupees Nil</v>
          </cell>
        </row>
        <row r="5565">
          <cell r="A5565" t="str">
            <v>/0</v>
          </cell>
          <cell r="B5565">
            <v>0</v>
          </cell>
          <cell r="J5565" t="str">
            <v>Rupees Nil</v>
          </cell>
        </row>
        <row r="5566">
          <cell r="A5566" t="str">
            <v>/0</v>
          </cell>
          <cell r="B5566">
            <v>0</v>
          </cell>
          <cell r="J5566" t="str">
            <v>Rupees Nil</v>
          </cell>
        </row>
        <row r="5567">
          <cell r="A5567" t="str">
            <v>/0</v>
          </cell>
          <cell r="B5567">
            <v>0</v>
          </cell>
          <cell r="J5567" t="str">
            <v>Rupees Nil</v>
          </cell>
        </row>
        <row r="5568">
          <cell r="A5568" t="str">
            <v>/0</v>
          </cell>
          <cell r="B5568">
            <v>0</v>
          </cell>
          <cell r="J5568" t="str">
            <v>Rupees Nil</v>
          </cell>
        </row>
        <row r="5569">
          <cell r="A5569" t="str">
            <v>/0</v>
          </cell>
          <cell r="B5569">
            <v>0</v>
          </cell>
          <cell r="J5569" t="str">
            <v>Rupees Nil</v>
          </cell>
        </row>
        <row r="5570">
          <cell r="A5570" t="str">
            <v>/0</v>
          </cell>
          <cell r="B5570">
            <v>0</v>
          </cell>
          <cell r="J5570" t="str">
            <v>Rupees Nil</v>
          </cell>
        </row>
        <row r="5571">
          <cell r="A5571" t="str">
            <v>/0</v>
          </cell>
          <cell r="B5571">
            <v>0</v>
          </cell>
          <cell r="J5571" t="str">
            <v>Rupees Nil</v>
          </cell>
        </row>
        <row r="5572">
          <cell r="A5572" t="str">
            <v>/0</v>
          </cell>
          <cell r="B5572">
            <v>0</v>
          </cell>
          <cell r="J5572" t="str">
            <v>Rupees Nil</v>
          </cell>
        </row>
        <row r="5573">
          <cell r="A5573" t="str">
            <v>/0</v>
          </cell>
          <cell r="B5573">
            <v>0</v>
          </cell>
          <cell r="J5573" t="str">
            <v>Rupees Nil</v>
          </cell>
        </row>
        <row r="5574">
          <cell r="A5574" t="str">
            <v>/0</v>
          </cell>
          <cell r="B5574">
            <v>0</v>
          </cell>
          <cell r="J5574" t="str">
            <v>Rupees Nil</v>
          </cell>
        </row>
        <row r="5575">
          <cell r="A5575" t="str">
            <v>/0</v>
          </cell>
          <cell r="B5575">
            <v>0</v>
          </cell>
          <cell r="J5575" t="str">
            <v>Rupees Nil</v>
          </cell>
        </row>
        <row r="5576">
          <cell r="A5576" t="str">
            <v>/0</v>
          </cell>
          <cell r="B5576">
            <v>0</v>
          </cell>
          <cell r="J5576" t="str">
            <v>Rupees Nil</v>
          </cell>
        </row>
        <row r="5577">
          <cell r="A5577" t="str">
            <v>/0</v>
          </cell>
          <cell r="B5577">
            <v>0</v>
          </cell>
          <cell r="J5577" t="str">
            <v>Rupees Nil</v>
          </cell>
        </row>
        <row r="5578">
          <cell r="A5578" t="str">
            <v>/0</v>
          </cell>
          <cell r="B5578">
            <v>0</v>
          </cell>
          <cell r="J5578" t="str">
            <v>Rupees Nil</v>
          </cell>
        </row>
        <row r="5579">
          <cell r="A5579" t="str">
            <v>/0</v>
          </cell>
          <cell r="B5579">
            <v>0</v>
          </cell>
          <cell r="J5579" t="str">
            <v>Rupees Nil</v>
          </cell>
        </row>
        <row r="5580">
          <cell r="A5580" t="str">
            <v>/0</v>
          </cell>
          <cell r="B5580">
            <v>0</v>
          </cell>
          <cell r="J5580" t="str">
            <v>Rupees Nil</v>
          </cell>
        </row>
        <row r="5581">
          <cell r="A5581" t="str">
            <v>/0</v>
          </cell>
          <cell r="B5581">
            <v>0</v>
          </cell>
          <cell r="J5581" t="str">
            <v>Rupees Nil</v>
          </cell>
        </row>
        <row r="5582">
          <cell r="A5582" t="str">
            <v>/0</v>
          </cell>
          <cell r="B5582">
            <v>0</v>
          </cell>
          <cell r="J5582" t="str">
            <v>Rupees Nil</v>
          </cell>
        </row>
        <row r="5583">
          <cell r="A5583" t="str">
            <v>/0</v>
          </cell>
          <cell r="B5583">
            <v>0</v>
          </cell>
          <cell r="J5583" t="str">
            <v>Rupees Nil</v>
          </cell>
        </row>
        <row r="5584">
          <cell r="A5584" t="str">
            <v>/0</v>
          </cell>
          <cell r="B5584">
            <v>0</v>
          </cell>
          <cell r="J5584" t="str">
            <v>Rupees Nil</v>
          </cell>
        </row>
        <row r="5585">
          <cell r="A5585" t="str">
            <v>/0</v>
          </cell>
          <cell r="B5585">
            <v>0</v>
          </cell>
          <cell r="J5585" t="str">
            <v>Rupees Nil</v>
          </cell>
        </row>
        <row r="5586">
          <cell r="A5586" t="str">
            <v>/0</v>
          </cell>
          <cell r="B5586">
            <v>0</v>
          </cell>
          <cell r="J5586" t="str">
            <v>Rupees Nil</v>
          </cell>
        </row>
        <row r="5587">
          <cell r="A5587" t="str">
            <v>/0</v>
          </cell>
          <cell r="B5587">
            <v>0</v>
          </cell>
          <cell r="J5587" t="str">
            <v>Rupees Nil</v>
          </cell>
        </row>
        <row r="5588">
          <cell r="A5588" t="str">
            <v>/0</v>
          </cell>
          <cell r="B5588">
            <v>0</v>
          </cell>
          <cell r="J5588" t="str">
            <v>Rupees Nil</v>
          </cell>
        </row>
        <row r="5589">
          <cell r="A5589" t="str">
            <v>/0</v>
          </cell>
          <cell r="B5589">
            <v>0</v>
          </cell>
          <cell r="J5589" t="str">
            <v>Rupees Nil</v>
          </cell>
        </row>
        <row r="5590">
          <cell r="A5590" t="str">
            <v>/0</v>
          </cell>
          <cell r="B5590">
            <v>0</v>
          </cell>
          <cell r="J5590" t="str">
            <v>Rupees Nil</v>
          </cell>
        </row>
        <row r="5591">
          <cell r="A5591" t="str">
            <v>/0</v>
          </cell>
          <cell r="B5591">
            <v>0</v>
          </cell>
          <cell r="J5591" t="str">
            <v>Rupees Nil</v>
          </cell>
        </row>
        <row r="5592">
          <cell r="A5592" t="str">
            <v>/0</v>
          </cell>
          <cell r="B5592">
            <v>0</v>
          </cell>
          <cell r="J5592" t="str">
            <v>Rupees Nil</v>
          </cell>
        </row>
        <row r="5593">
          <cell r="A5593" t="str">
            <v>/0</v>
          </cell>
          <cell r="B5593">
            <v>0</v>
          </cell>
          <cell r="J5593" t="str">
            <v>Rupees Nil</v>
          </cell>
        </row>
        <row r="5594">
          <cell r="A5594" t="str">
            <v>/0</v>
          </cell>
          <cell r="B5594">
            <v>0</v>
          </cell>
          <cell r="J5594" t="str">
            <v>Rupees Nil</v>
          </cell>
        </row>
        <row r="5595">
          <cell r="A5595" t="str">
            <v>/0</v>
          </cell>
          <cell r="B5595">
            <v>0</v>
          </cell>
          <cell r="J5595" t="str">
            <v>Rupees Nil</v>
          </cell>
        </row>
        <row r="5596">
          <cell r="A5596" t="str">
            <v>/0</v>
          </cell>
          <cell r="B5596">
            <v>0</v>
          </cell>
          <cell r="J5596" t="str">
            <v>Rupees Nil</v>
          </cell>
        </row>
        <row r="5597">
          <cell r="A5597" t="str">
            <v>/0</v>
          </cell>
          <cell r="B5597">
            <v>0</v>
          </cell>
          <cell r="J5597" t="str">
            <v>Rupees Nil</v>
          </cell>
        </row>
        <row r="5598">
          <cell r="A5598" t="str">
            <v>/0</v>
          </cell>
          <cell r="B5598">
            <v>0</v>
          </cell>
          <cell r="J5598" t="str">
            <v>Rupees Nil</v>
          </cell>
        </row>
        <row r="5599">
          <cell r="A5599" t="str">
            <v>/0</v>
          </cell>
          <cell r="B5599">
            <v>0</v>
          </cell>
          <cell r="J5599" t="str">
            <v>Rupees Nil</v>
          </cell>
        </row>
        <row r="5600">
          <cell r="A5600" t="str">
            <v>/0</v>
          </cell>
          <cell r="B5600">
            <v>0</v>
          </cell>
          <cell r="J5600" t="str">
            <v>Rupees Nil</v>
          </cell>
        </row>
        <row r="5601">
          <cell r="A5601" t="str">
            <v>/0</v>
          </cell>
          <cell r="B5601">
            <v>0</v>
          </cell>
          <cell r="J5601" t="str">
            <v>Rupees Nil</v>
          </cell>
        </row>
        <row r="5602">
          <cell r="A5602" t="str">
            <v>/0</v>
          </cell>
          <cell r="B5602">
            <v>0</v>
          </cell>
          <cell r="J5602" t="str">
            <v>Rupees Nil</v>
          </cell>
        </row>
        <row r="5603">
          <cell r="A5603" t="str">
            <v>/0</v>
          </cell>
          <cell r="B5603">
            <v>0</v>
          </cell>
          <cell r="J5603" t="str">
            <v>Rupees Nil</v>
          </cell>
        </row>
        <row r="5604">
          <cell r="A5604" t="str">
            <v>/0</v>
          </cell>
          <cell r="B5604">
            <v>0</v>
          </cell>
          <cell r="J5604" t="str">
            <v>Rupees Nil</v>
          </cell>
        </row>
        <row r="5605">
          <cell r="A5605" t="str">
            <v>/0</v>
          </cell>
          <cell r="B5605">
            <v>0</v>
          </cell>
          <cell r="J5605" t="str">
            <v>Rupees Nil</v>
          </cell>
        </row>
        <row r="5606">
          <cell r="A5606" t="str">
            <v>/0</v>
          </cell>
          <cell r="B5606">
            <v>0</v>
          </cell>
          <cell r="J5606" t="str">
            <v>Rupees Nil</v>
          </cell>
        </row>
        <row r="5607">
          <cell r="A5607" t="str">
            <v>/0</v>
          </cell>
          <cell r="B5607">
            <v>0</v>
          </cell>
          <cell r="J5607" t="str">
            <v>Rupees Nil</v>
          </cell>
        </row>
        <row r="5608">
          <cell r="A5608" t="str">
            <v>/0</v>
          </cell>
          <cell r="B5608">
            <v>0</v>
          </cell>
          <cell r="J5608" t="str">
            <v>Rupees Nil</v>
          </cell>
        </row>
        <row r="5609">
          <cell r="A5609" t="str">
            <v>/0</v>
          </cell>
          <cell r="B5609">
            <v>0</v>
          </cell>
          <cell r="J5609" t="str">
            <v>Rupees Nil</v>
          </cell>
        </row>
        <row r="5610">
          <cell r="A5610" t="str">
            <v>/0</v>
          </cell>
          <cell r="B5610">
            <v>0</v>
          </cell>
          <cell r="J5610" t="str">
            <v>Rupees Nil</v>
          </cell>
        </row>
        <row r="5611">
          <cell r="A5611" t="str">
            <v>/0</v>
          </cell>
          <cell r="B5611">
            <v>0</v>
          </cell>
          <cell r="J5611" t="str">
            <v>Rupees Nil</v>
          </cell>
        </row>
        <row r="5612">
          <cell r="A5612" t="str">
            <v>/0</v>
          </cell>
          <cell r="B5612">
            <v>0</v>
          </cell>
          <cell r="J5612" t="str">
            <v>Rupees Nil</v>
          </cell>
        </row>
        <row r="5613">
          <cell r="A5613" t="str">
            <v>/0</v>
          </cell>
          <cell r="B5613">
            <v>0</v>
          </cell>
          <cell r="J5613" t="str">
            <v>Rupees Nil</v>
          </cell>
        </row>
        <row r="5614">
          <cell r="A5614" t="str">
            <v>/0</v>
          </cell>
          <cell r="B5614">
            <v>0</v>
          </cell>
          <cell r="J5614" t="str">
            <v>Rupees Nil</v>
          </cell>
        </row>
        <row r="5615">
          <cell r="A5615" t="str">
            <v>/0</v>
          </cell>
          <cell r="B5615">
            <v>0</v>
          </cell>
          <cell r="J5615" t="str">
            <v>Rupees Nil</v>
          </cell>
        </row>
        <row r="5616">
          <cell r="A5616" t="str">
            <v>/0</v>
          </cell>
          <cell r="B5616">
            <v>0</v>
          </cell>
          <cell r="J5616" t="str">
            <v>Rupees Nil</v>
          </cell>
        </row>
        <row r="5617">
          <cell r="A5617" t="str">
            <v>/0</v>
          </cell>
          <cell r="B5617">
            <v>0</v>
          </cell>
          <cell r="J5617" t="str">
            <v>Rupees Nil</v>
          </cell>
        </row>
        <row r="5618">
          <cell r="A5618" t="str">
            <v>/0</v>
          </cell>
          <cell r="B5618">
            <v>0</v>
          </cell>
          <cell r="J5618" t="str">
            <v>Rupees Nil</v>
          </cell>
        </row>
        <row r="5619">
          <cell r="A5619" t="str">
            <v>/0</v>
          </cell>
          <cell r="B5619">
            <v>0</v>
          </cell>
          <cell r="J5619" t="str">
            <v>Rupees Nil</v>
          </cell>
        </row>
        <row r="5620">
          <cell r="A5620" t="str">
            <v>/0</v>
          </cell>
          <cell r="B5620">
            <v>0</v>
          </cell>
          <cell r="J5620" t="str">
            <v>Rupees Nil</v>
          </cell>
        </row>
        <row r="5621">
          <cell r="A5621" t="str">
            <v>/0</v>
          </cell>
          <cell r="B5621">
            <v>0</v>
          </cell>
          <cell r="J5621" t="str">
            <v>Rupees Nil</v>
          </cell>
        </row>
        <row r="5622">
          <cell r="A5622" t="str">
            <v>/0</v>
          </cell>
          <cell r="B5622">
            <v>0</v>
          </cell>
          <cell r="J5622" t="str">
            <v>Rupees Nil</v>
          </cell>
        </row>
        <row r="5623">
          <cell r="A5623" t="str">
            <v>/0</v>
          </cell>
          <cell r="B5623">
            <v>0</v>
          </cell>
          <cell r="J5623" t="str">
            <v>Rupees Nil</v>
          </cell>
        </row>
        <row r="5624">
          <cell r="A5624" t="str">
            <v>/0</v>
          </cell>
          <cell r="B5624">
            <v>0</v>
          </cell>
          <cell r="J5624" t="str">
            <v>Rupees Nil</v>
          </cell>
        </row>
        <row r="5625">
          <cell r="A5625" t="str">
            <v>/0</v>
          </cell>
          <cell r="B5625">
            <v>0</v>
          </cell>
          <cell r="J5625" t="str">
            <v>Rupees Nil</v>
          </cell>
        </row>
        <row r="5626">
          <cell r="A5626" t="str">
            <v>/0</v>
          </cell>
          <cell r="B5626">
            <v>0</v>
          </cell>
          <cell r="J5626" t="str">
            <v>Rupees Nil</v>
          </cell>
        </row>
        <row r="5627">
          <cell r="A5627" t="str">
            <v>/0</v>
          </cell>
          <cell r="B5627">
            <v>0</v>
          </cell>
          <cell r="J5627" t="str">
            <v>Rupees Nil</v>
          </cell>
        </row>
        <row r="5628">
          <cell r="A5628" t="str">
            <v>/0</v>
          </cell>
          <cell r="B5628">
            <v>0</v>
          </cell>
          <cell r="J5628" t="str">
            <v>Rupees Nil</v>
          </cell>
        </row>
        <row r="5629">
          <cell r="A5629" t="str">
            <v>/0</v>
          </cell>
          <cell r="B5629">
            <v>0</v>
          </cell>
          <cell r="J5629" t="str">
            <v>Rupees Nil</v>
          </cell>
        </row>
        <row r="5630">
          <cell r="A5630" t="str">
            <v>/0</v>
          </cell>
          <cell r="B5630">
            <v>0</v>
          </cell>
          <cell r="J5630" t="str">
            <v>Rupees Nil</v>
          </cell>
        </row>
        <row r="5631">
          <cell r="A5631" t="str">
            <v>/0</v>
          </cell>
          <cell r="B5631">
            <v>0</v>
          </cell>
          <cell r="J5631" t="str">
            <v>Rupees Nil</v>
          </cell>
        </row>
        <row r="5632">
          <cell r="A5632" t="str">
            <v>/0</v>
          </cell>
          <cell r="B5632">
            <v>0</v>
          </cell>
          <cell r="J5632" t="str">
            <v>Rupees Nil</v>
          </cell>
        </row>
        <row r="5633">
          <cell r="A5633" t="str">
            <v>/0</v>
          </cell>
          <cell r="B5633">
            <v>0</v>
          </cell>
          <cell r="J5633" t="str">
            <v>Rupees Nil</v>
          </cell>
        </row>
        <row r="5634">
          <cell r="A5634" t="str">
            <v>/0</v>
          </cell>
          <cell r="B5634">
            <v>0</v>
          </cell>
          <cell r="J5634" t="str">
            <v>Rupees Nil</v>
          </cell>
        </row>
        <row r="5635">
          <cell r="A5635" t="str">
            <v>/0</v>
          </cell>
          <cell r="B5635">
            <v>0</v>
          </cell>
          <cell r="J5635" t="str">
            <v>Rupees Nil</v>
          </cell>
        </row>
        <row r="5636">
          <cell r="A5636" t="str">
            <v>/0</v>
          </cell>
          <cell r="B5636">
            <v>0</v>
          </cell>
          <cell r="J5636" t="str">
            <v>Rupees Nil</v>
          </cell>
        </row>
        <row r="5637">
          <cell r="A5637" t="str">
            <v>/0</v>
          </cell>
          <cell r="B5637">
            <v>0</v>
          </cell>
          <cell r="J5637" t="str">
            <v>Rupees Nil</v>
          </cell>
        </row>
        <row r="5638">
          <cell r="A5638" t="str">
            <v>/0</v>
          </cell>
          <cell r="B5638">
            <v>0</v>
          </cell>
          <cell r="J5638" t="str">
            <v>Rupees Nil</v>
          </cell>
        </row>
        <row r="5639">
          <cell r="A5639" t="str">
            <v>/0</v>
          </cell>
          <cell r="B5639">
            <v>0</v>
          </cell>
          <cell r="J5639" t="str">
            <v>Rupees Nil</v>
          </cell>
        </row>
        <row r="5640">
          <cell r="A5640" t="str">
            <v>/0</v>
          </cell>
          <cell r="B5640">
            <v>0</v>
          </cell>
          <cell r="J5640" t="str">
            <v>Rupees Nil</v>
          </cell>
        </row>
        <row r="5641">
          <cell r="A5641" t="str">
            <v>/0</v>
          </cell>
          <cell r="B5641">
            <v>0</v>
          </cell>
          <cell r="J5641" t="str">
            <v>Rupees Nil</v>
          </cell>
        </row>
        <row r="5642">
          <cell r="A5642" t="str">
            <v>/0</v>
          </cell>
          <cell r="B5642">
            <v>0</v>
          </cell>
          <cell r="J5642" t="str">
            <v>Rupees Nil</v>
          </cell>
        </row>
        <row r="5643">
          <cell r="A5643" t="str">
            <v>/0</v>
          </cell>
          <cell r="B5643">
            <v>0</v>
          </cell>
          <cell r="J5643" t="str">
            <v>Rupees Nil</v>
          </cell>
        </row>
        <row r="5644">
          <cell r="A5644" t="str">
            <v>/0</v>
          </cell>
          <cell r="B5644">
            <v>0</v>
          </cell>
          <cell r="J5644" t="str">
            <v>Rupees Nil</v>
          </cell>
        </row>
        <row r="5645">
          <cell r="A5645" t="str">
            <v>/0</v>
          </cell>
          <cell r="B5645">
            <v>0</v>
          </cell>
          <cell r="J5645" t="str">
            <v>Rupees Nil</v>
          </cell>
        </row>
        <row r="5646">
          <cell r="A5646" t="str">
            <v>/0</v>
          </cell>
          <cell r="B5646">
            <v>0</v>
          </cell>
          <cell r="J5646" t="str">
            <v>Rupees Nil</v>
          </cell>
        </row>
        <row r="5647">
          <cell r="A5647" t="str">
            <v>/0</v>
          </cell>
          <cell r="B5647">
            <v>0</v>
          </cell>
          <cell r="J5647" t="str">
            <v>Rupees Nil</v>
          </cell>
        </row>
        <row r="5648">
          <cell r="A5648" t="str">
            <v>/0</v>
          </cell>
          <cell r="B5648">
            <v>0</v>
          </cell>
          <cell r="J5648" t="str">
            <v>Rupees Nil</v>
          </cell>
        </row>
        <row r="5649">
          <cell r="A5649" t="str">
            <v>/0</v>
          </cell>
          <cell r="B5649">
            <v>0</v>
          </cell>
          <cell r="J5649" t="str">
            <v>Rupees Nil</v>
          </cell>
        </row>
        <row r="5650">
          <cell r="A5650" t="str">
            <v>/0</v>
          </cell>
          <cell r="B5650">
            <v>0</v>
          </cell>
          <cell r="J5650" t="str">
            <v>Rupees Nil</v>
          </cell>
        </row>
        <row r="5651">
          <cell r="A5651" t="str">
            <v>/0</v>
          </cell>
          <cell r="B5651">
            <v>0</v>
          </cell>
          <cell r="J5651" t="str">
            <v>Rupees Nil</v>
          </cell>
        </row>
        <row r="5652">
          <cell r="A5652" t="str">
            <v>/0</v>
          </cell>
          <cell r="B5652">
            <v>0</v>
          </cell>
          <cell r="J5652" t="str">
            <v>Rupees Nil</v>
          </cell>
        </row>
        <row r="5653">
          <cell r="A5653" t="str">
            <v>/0</v>
          </cell>
          <cell r="B5653">
            <v>0</v>
          </cell>
          <cell r="J5653" t="str">
            <v>Rupees Nil</v>
          </cell>
        </row>
        <row r="5654">
          <cell r="A5654" t="str">
            <v>/0</v>
          </cell>
          <cell r="B5654">
            <v>0</v>
          </cell>
          <cell r="J5654" t="str">
            <v>Rupees Nil</v>
          </cell>
        </row>
        <row r="5655">
          <cell r="A5655" t="str">
            <v>/0</v>
          </cell>
          <cell r="B5655">
            <v>0</v>
          </cell>
          <cell r="J5655" t="str">
            <v>Rupees Nil</v>
          </cell>
        </row>
        <row r="5656">
          <cell r="A5656" t="str">
            <v>/0</v>
          </cell>
          <cell r="B5656">
            <v>0</v>
          </cell>
          <cell r="J5656" t="str">
            <v>Rupees Nil</v>
          </cell>
        </row>
        <row r="5657">
          <cell r="A5657" t="str">
            <v>/0</v>
          </cell>
          <cell r="B5657">
            <v>0</v>
          </cell>
          <cell r="J5657" t="str">
            <v>Rupees Nil</v>
          </cell>
        </row>
        <row r="5658">
          <cell r="A5658" t="str">
            <v>/0</v>
          </cell>
          <cell r="B5658">
            <v>0</v>
          </cell>
          <cell r="J5658" t="str">
            <v>Rupees Nil</v>
          </cell>
        </row>
        <row r="5659">
          <cell r="A5659" t="str">
            <v>/0</v>
          </cell>
          <cell r="B5659">
            <v>0</v>
          </cell>
          <cell r="J5659" t="str">
            <v>Rupees Nil</v>
          </cell>
        </row>
        <row r="5660">
          <cell r="A5660" t="str">
            <v>/0</v>
          </cell>
          <cell r="B5660">
            <v>0</v>
          </cell>
          <cell r="J5660" t="str">
            <v>Rupees Nil</v>
          </cell>
        </row>
        <row r="5661">
          <cell r="A5661" t="str">
            <v>/0</v>
          </cell>
          <cell r="B5661">
            <v>0</v>
          </cell>
          <cell r="J5661" t="str">
            <v>Rupees Nil</v>
          </cell>
        </row>
        <row r="5662">
          <cell r="A5662" t="str">
            <v>/0</v>
          </cell>
          <cell r="B5662">
            <v>0</v>
          </cell>
          <cell r="J5662" t="str">
            <v>Rupees Nil</v>
          </cell>
        </row>
        <row r="5663">
          <cell r="A5663" t="str">
            <v>/0</v>
          </cell>
          <cell r="B5663">
            <v>0</v>
          </cell>
          <cell r="J5663" t="str">
            <v>Rupees Nil</v>
          </cell>
        </row>
        <row r="5664">
          <cell r="A5664" t="str">
            <v>/0</v>
          </cell>
          <cell r="B5664">
            <v>0</v>
          </cell>
          <cell r="J5664" t="str">
            <v>Rupees Nil</v>
          </cell>
        </row>
        <row r="5665">
          <cell r="A5665" t="str">
            <v>/0</v>
          </cell>
          <cell r="B5665">
            <v>0</v>
          </cell>
          <cell r="J5665" t="str">
            <v>Rupees Nil</v>
          </cell>
        </row>
        <row r="5666">
          <cell r="A5666" t="str">
            <v>/0</v>
          </cell>
          <cell r="B5666">
            <v>0</v>
          </cell>
          <cell r="J5666" t="str">
            <v>Rupees Nil</v>
          </cell>
        </row>
        <row r="5667">
          <cell r="A5667" t="str">
            <v>/0</v>
          </cell>
          <cell r="B5667">
            <v>0</v>
          </cell>
          <cell r="J5667" t="str">
            <v>Rupees Nil</v>
          </cell>
        </row>
        <row r="5668">
          <cell r="A5668" t="str">
            <v>/0</v>
          </cell>
          <cell r="B5668">
            <v>0</v>
          </cell>
          <cell r="J5668" t="str">
            <v>Rupees Nil</v>
          </cell>
        </row>
        <row r="5669">
          <cell r="A5669" t="str">
            <v>/0</v>
          </cell>
          <cell r="B5669">
            <v>0</v>
          </cell>
          <cell r="J5669" t="str">
            <v>Rupees Nil</v>
          </cell>
        </row>
        <row r="5670">
          <cell r="A5670" t="str">
            <v>/0</v>
          </cell>
          <cell r="B5670">
            <v>0</v>
          </cell>
          <cell r="J5670" t="str">
            <v>Rupees Nil</v>
          </cell>
        </row>
        <row r="5671">
          <cell r="A5671" t="str">
            <v>/0</v>
          </cell>
          <cell r="B5671">
            <v>0</v>
          </cell>
          <cell r="J5671" t="str">
            <v>Rupees Nil</v>
          </cell>
        </row>
        <row r="5672">
          <cell r="A5672" t="str">
            <v>/0</v>
          </cell>
          <cell r="B5672">
            <v>0</v>
          </cell>
          <cell r="J5672" t="str">
            <v>Rupees Nil</v>
          </cell>
        </row>
        <row r="5673">
          <cell r="A5673" t="str">
            <v>/0</v>
          </cell>
          <cell r="B5673">
            <v>0</v>
          </cell>
          <cell r="J5673" t="str">
            <v>Rupees Nil</v>
          </cell>
        </row>
        <row r="5674">
          <cell r="A5674" t="str">
            <v>/0</v>
          </cell>
          <cell r="B5674">
            <v>0</v>
          </cell>
          <cell r="J5674" t="str">
            <v>Rupees Nil</v>
          </cell>
        </row>
        <row r="5675">
          <cell r="A5675" t="str">
            <v>/0</v>
          </cell>
          <cell r="B5675">
            <v>0</v>
          </cell>
          <cell r="J5675" t="str">
            <v>Rupees Nil</v>
          </cell>
        </row>
        <row r="5676">
          <cell r="A5676" t="str">
            <v>/0</v>
          </cell>
          <cell r="B5676">
            <v>0</v>
          </cell>
          <cell r="J5676" t="str">
            <v>Rupees Nil</v>
          </cell>
        </row>
        <row r="5677">
          <cell r="A5677" t="str">
            <v>/0</v>
          </cell>
          <cell r="B5677">
            <v>0</v>
          </cell>
          <cell r="J5677" t="str">
            <v>Rupees Nil</v>
          </cell>
        </row>
        <row r="5678">
          <cell r="A5678" t="str">
            <v>/0</v>
          </cell>
          <cell r="B5678">
            <v>0</v>
          </cell>
          <cell r="J5678" t="str">
            <v>Rupees Nil</v>
          </cell>
        </row>
        <row r="5679">
          <cell r="A5679" t="str">
            <v>/0</v>
          </cell>
          <cell r="B5679">
            <v>0</v>
          </cell>
          <cell r="J5679" t="str">
            <v>Rupees Nil</v>
          </cell>
        </row>
        <row r="5680">
          <cell r="A5680" t="str">
            <v>/0</v>
          </cell>
          <cell r="B5680">
            <v>0</v>
          </cell>
          <cell r="J5680" t="str">
            <v>Rupees Nil</v>
          </cell>
        </row>
        <row r="5681">
          <cell r="A5681" t="str">
            <v>/0</v>
          </cell>
          <cell r="B5681">
            <v>0</v>
          </cell>
          <cell r="J5681" t="str">
            <v>Rupees Nil</v>
          </cell>
        </row>
        <row r="5682">
          <cell r="A5682" t="str">
            <v>/0</v>
          </cell>
          <cell r="B5682">
            <v>0</v>
          </cell>
          <cell r="J5682" t="str">
            <v>Rupees Nil</v>
          </cell>
        </row>
        <row r="5683">
          <cell r="A5683" t="str">
            <v>/0</v>
          </cell>
          <cell r="B5683">
            <v>0</v>
          </cell>
          <cell r="J5683" t="str">
            <v>Rupees Nil</v>
          </cell>
        </row>
        <row r="5684">
          <cell r="A5684" t="str">
            <v>/0</v>
          </cell>
          <cell r="B5684">
            <v>0</v>
          </cell>
          <cell r="J5684" t="str">
            <v>Rupees Nil</v>
          </cell>
        </row>
        <row r="5685">
          <cell r="A5685" t="str">
            <v>/0</v>
          </cell>
          <cell r="B5685">
            <v>0</v>
          </cell>
          <cell r="J5685" t="str">
            <v>Rupees Nil</v>
          </cell>
        </row>
        <row r="5686">
          <cell r="A5686" t="str">
            <v>/0</v>
          </cell>
          <cell r="B5686">
            <v>0</v>
          </cell>
          <cell r="J5686" t="str">
            <v>Rupees Nil</v>
          </cell>
        </row>
        <row r="5687">
          <cell r="A5687" t="str">
            <v>/0</v>
          </cell>
          <cell r="B5687">
            <v>0</v>
          </cell>
          <cell r="J5687" t="str">
            <v>Rupees Nil</v>
          </cell>
        </row>
        <row r="5688">
          <cell r="A5688" t="str">
            <v>/0</v>
          </cell>
          <cell r="B5688">
            <v>0</v>
          </cell>
          <cell r="J5688" t="str">
            <v>Rupees Nil</v>
          </cell>
        </row>
        <row r="5689">
          <cell r="A5689" t="str">
            <v>/0</v>
          </cell>
          <cell r="B5689">
            <v>0</v>
          </cell>
          <cell r="J5689" t="str">
            <v>Rupees Nil</v>
          </cell>
        </row>
        <row r="5690">
          <cell r="A5690" t="str">
            <v>/0</v>
          </cell>
          <cell r="B5690">
            <v>0</v>
          </cell>
          <cell r="J5690" t="str">
            <v>Rupees Nil</v>
          </cell>
        </row>
        <row r="5691">
          <cell r="A5691" t="str">
            <v>/0</v>
          </cell>
          <cell r="B5691">
            <v>0</v>
          </cell>
          <cell r="J5691" t="str">
            <v>Rupees Nil</v>
          </cell>
        </row>
        <row r="5692">
          <cell r="A5692" t="str">
            <v>/0</v>
          </cell>
          <cell r="B5692">
            <v>0</v>
          </cell>
          <cell r="J5692" t="str">
            <v>Rupees Nil</v>
          </cell>
        </row>
        <row r="5693">
          <cell r="A5693" t="str">
            <v>/0</v>
          </cell>
          <cell r="B5693">
            <v>0</v>
          </cell>
          <cell r="J5693" t="str">
            <v>Rupees Nil</v>
          </cell>
        </row>
        <row r="5694">
          <cell r="A5694" t="str">
            <v>/0</v>
          </cell>
          <cell r="B5694">
            <v>0</v>
          </cell>
          <cell r="J5694" t="str">
            <v>Rupees Nil</v>
          </cell>
        </row>
        <row r="5695">
          <cell r="A5695" t="str">
            <v>/0</v>
          </cell>
          <cell r="B5695">
            <v>0</v>
          </cell>
          <cell r="J5695" t="str">
            <v>Rupees Nil</v>
          </cell>
        </row>
        <row r="5696">
          <cell r="A5696" t="str">
            <v>/0</v>
          </cell>
          <cell r="B5696">
            <v>0</v>
          </cell>
          <cell r="J5696" t="str">
            <v>Rupees Nil</v>
          </cell>
        </row>
        <row r="5697">
          <cell r="A5697" t="str">
            <v>/0</v>
          </cell>
          <cell r="B5697">
            <v>0</v>
          </cell>
          <cell r="J5697" t="str">
            <v>Rupees Nil</v>
          </cell>
        </row>
        <row r="5698">
          <cell r="A5698" t="str">
            <v>/0</v>
          </cell>
          <cell r="B5698">
            <v>0</v>
          </cell>
          <cell r="J5698" t="str">
            <v>Rupees Nil</v>
          </cell>
        </row>
        <row r="5699">
          <cell r="A5699" t="str">
            <v>/0</v>
          </cell>
          <cell r="B5699">
            <v>0</v>
          </cell>
          <cell r="J5699" t="str">
            <v>Rupees Nil</v>
          </cell>
        </row>
        <row r="5700">
          <cell r="A5700" t="str">
            <v>/0</v>
          </cell>
          <cell r="B5700">
            <v>0</v>
          </cell>
          <cell r="J5700" t="str">
            <v>Rupees Nil</v>
          </cell>
        </row>
        <row r="5701">
          <cell r="A5701" t="str">
            <v>/0</v>
          </cell>
          <cell r="B5701">
            <v>0</v>
          </cell>
          <cell r="J5701" t="str">
            <v>Rupees Nil</v>
          </cell>
        </row>
        <row r="5702">
          <cell r="A5702" t="str">
            <v>/0</v>
          </cell>
          <cell r="B5702">
            <v>0</v>
          </cell>
          <cell r="J5702" t="str">
            <v>Rupees Nil</v>
          </cell>
        </row>
        <row r="5703">
          <cell r="A5703" t="str">
            <v>/0</v>
          </cell>
          <cell r="B5703">
            <v>0</v>
          </cell>
          <cell r="J5703" t="str">
            <v>Rupees Nil</v>
          </cell>
        </row>
        <row r="5704">
          <cell r="A5704" t="str">
            <v>/0</v>
          </cell>
          <cell r="B5704">
            <v>0</v>
          </cell>
          <cell r="J5704" t="str">
            <v>Rupees Nil</v>
          </cell>
        </row>
        <row r="5705">
          <cell r="A5705" t="str">
            <v>/0</v>
          </cell>
          <cell r="B5705">
            <v>0</v>
          </cell>
          <cell r="J5705" t="str">
            <v>Rupees Nil</v>
          </cell>
        </row>
        <row r="5706">
          <cell r="A5706" t="str">
            <v>/0</v>
          </cell>
          <cell r="B5706">
            <v>0</v>
          </cell>
          <cell r="J5706" t="str">
            <v>Rupees Nil</v>
          </cell>
        </row>
        <row r="5707">
          <cell r="A5707" t="str">
            <v>/0</v>
          </cell>
          <cell r="B5707">
            <v>0</v>
          </cell>
          <cell r="J5707" t="str">
            <v>Rupees Nil</v>
          </cell>
        </row>
        <row r="5708">
          <cell r="A5708" t="str">
            <v>/0</v>
          </cell>
          <cell r="B5708">
            <v>0</v>
          </cell>
          <cell r="J5708" t="str">
            <v>Rupees Nil</v>
          </cell>
        </row>
        <row r="5709">
          <cell r="A5709" t="str">
            <v>/0</v>
          </cell>
          <cell r="B5709">
            <v>0</v>
          </cell>
          <cell r="J5709" t="str">
            <v>Rupees Nil</v>
          </cell>
        </row>
        <row r="5710">
          <cell r="A5710" t="str">
            <v>/0</v>
          </cell>
          <cell r="B5710">
            <v>0</v>
          </cell>
          <cell r="J5710" t="str">
            <v>Rupees Nil</v>
          </cell>
        </row>
        <row r="5711">
          <cell r="A5711" t="str">
            <v>/0</v>
          </cell>
          <cell r="B5711">
            <v>0</v>
          </cell>
          <cell r="J5711" t="str">
            <v>Rupees Nil</v>
          </cell>
        </row>
        <row r="5712">
          <cell r="A5712" t="str">
            <v>/0</v>
          </cell>
          <cell r="B5712">
            <v>0</v>
          </cell>
          <cell r="J5712" t="str">
            <v>Rupees Nil</v>
          </cell>
        </row>
        <row r="5713">
          <cell r="A5713" t="str">
            <v>/0</v>
          </cell>
          <cell r="B5713">
            <v>0</v>
          </cell>
          <cell r="J5713" t="str">
            <v>Rupees Nil</v>
          </cell>
        </row>
        <row r="5714">
          <cell r="A5714" t="str">
            <v>/0</v>
          </cell>
          <cell r="B5714">
            <v>0</v>
          </cell>
          <cell r="J5714" t="str">
            <v>Rupees Nil</v>
          </cell>
        </row>
        <row r="5715">
          <cell r="A5715" t="str">
            <v>/0</v>
          </cell>
          <cell r="B5715">
            <v>0</v>
          </cell>
          <cell r="J5715" t="str">
            <v>Rupees Nil</v>
          </cell>
        </row>
        <row r="5716">
          <cell r="A5716" t="str">
            <v>/0</v>
          </cell>
          <cell r="B5716">
            <v>0</v>
          </cell>
          <cell r="J5716" t="str">
            <v>Rupees Nil</v>
          </cell>
        </row>
        <row r="5717">
          <cell r="A5717" t="str">
            <v>/0</v>
          </cell>
          <cell r="B5717">
            <v>0</v>
          </cell>
          <cell r="J5717" t="str">
            <v>Rupees Nil</v>
          </cell>
        </row>
        <row r="5718">
          <cell r="A5718" t="str">
            <v>/0</v>
          </cell>
          <cell r="B5718">
            <v>0</v>
          </cell>
          <cell r="J5718" t="str">
            <v>Rupees Nil</v>
          </cell>
        </row>
        <row r="5719">
          <cell r="A5719" t="str">
            <v>/0</v>
          </cell>
          <cell r="B5719">
            <v>0</v>
          </cell>
          <cell r="J5719" t="str">
            <v>Rupees Nil</v>
          </cell>
        </row>
        <row r="5720">
          <cell r="A5720" t="str">
            <v>/0</v>
          </cell>
          <cell r="B5720">
            <v>0</v>
          </cell>
          <cell r="J5720" t="str">
            <v>Rupees Nil</v>
          </cell>
        </row>
        <row r="5721">
          <cell r="A5721" t="str">
            <v>/0</v>
          </cell>
          <cell r="B5721">
            <v>0</v>
          </cell>
          <cell r="J5721" t="str">
            <v>Rupees Nil</v>
          </cell>
        </row>
        <row r="5722">
          <cell r="A5722" t="str">
            <v>/0</v>
          </cell>
          <cell r="B5722">
            <v>0</v>
          </cell>
          <cell r="J5722" t="str">
            <v>Rupees Nil</v>
          </cell>
        </row>
        <row r="5723">
          <cell r="A5723" t="str">
            <v>/0</v>
          </cell>
          <cell r="B5723">
            <v>0</v>
          </cell>
          <cell r="J5723" t="str">
            <v>Rupees Nil</v>
          </cell>
        </row>
        <row r="5724">
          <cell r="A5724" t="str">
            <v>/0</v>
          </cell>
          <cell r="B5724">
            <v>0</v>
          </cell>
          <cell r="J5724" t="str">
            <v>Rupees Nil</v>
          </cell>
        </row>
        <row r="5725">
          <cell r="A5725" t="str">
            <v>/0</v>
          </cell>
          <cell r="B5725">
            <v>0</v>
          </cell>
          <cell r="J5725" t="str">
            <v>Rupees Nil</v>
          </cell>
        </row>
        <row r="5726">
          <cell r="A5726" t="str">
            <v>/0</v>
          </cell>
          <cell r="B5726">
            <v>0</v>
          </cell>
          <cell r="J5726" t="str">
            <v>Rupees Nil</v>
          </cell>
        </row>
        <row r="5727">
          <cell r="A5727" t="str">
            <v>/0</v>
          </cell>
          <cell r="B5727">
            <v>0</v>
          </cell>
          <cell r="J5727" t="str">
            <v>Rupees Nil</v>
          </cell>
        </row>
        <row r="5728">
          <cell r="A5728" t="str">
            <v>/0</v>
          </cell>
          <cell r="B5728">
            <v>0</v>
          </cell>
          <cell r="J5728" t="str">
            <v>Rupees Nil</v>
          </cell>
        </row>
        <row r="5729">
          <cell r="A5729" t="str">
            <v>/0</v>
          </cell>
          <cell r="B5729">
            <v>0</v>
          </cell>
          <cell r="J5729" t="str">
            <v>Rupees Nil</v>
          </cell>
        </row>
        <row r="5730">
          <cell r="A5730" t="str">
            <v>/0</v>
          </cell>
          <cell r="B5730">
            <v>0</v>
          </cell>
          <cell r="J5730" t="str">
            <v>Rupees Nil</v>
          </cell>
        </row>
        <row r="5731">
          <cell r="A5731" t="str">
            <v>/0</v>
          </cell>
          <cell r="B5731">
            <v>0</v>
          </cell>
          <cell r="J5731" t="str">
            <v>Rupees Nil</v>
          </cell>
        </row>
        <row r="5732">
          <cell r="A5732" t="str">
            <v>/0</v>
          </cell>
          <cell r="B5732">
            <v>0</v>
          </cell>
          <cell r="J5732" t="str">
            <v>Rupees Nil</v>
          </cell>
        </row>
        <row r="5733">
          <cell r="A5733" t="str">
            <v>/0</v>
          </cell>
          <cell r="B5733">
            <v>0</v>
          </cell>
          <cell r="J5733" t="str">
            <v>Rupees Nil</v>
          </cell>
        </row>
        <row r="5734">
          <cell r="A5734" t="str">
            <v>/0</v>
          </cell>
          <cell r="B5734">
            <v>0</v>
          </cell>
          <cell r="J5734" t="str">
            <v>Rupees Nil</v>
          </cell>
        </row>
        <row r="5735">
          <cell r="A5735" t="str">
            <v>/0</v>
          </cell>
          <cell r="B5735">
            <v>0</v>
          </cell>
          <cell r="J5735" t="str">
            <v>Rupees Nil</v>
          </cell>
        </row>
        <row r="5736">
          <cell r="A5736" t="str">
            <v>/0</v>
          </cell>
          <cell r="B5736">
            <v>0</v>
          </cell>
          <cell r="J5736" t="str">
            <v>Rupees Nil</v>
          </cell>
        </row>
        <row r="5737">
          <cell r="A5737" t="str">
            <v>/0</v>
          </cell>
          <cell r="B5737">
            <v>0</v>
          </cell>
          <cell r="J5737" t="str">
            <v>Rupees Nil</v>
          </cell>
        </row>
        <row r="5738">
          <cell r="A5738" t="str">
            <v>/0</v>
          </cell>
          <cell r="B5738">
            <v>0</v>
          </cell>
          <cell r="J5738" t="str">
            <v>Rupees Nil</v>
          </cell>
        </row>
        <row r="5739">
          <cell r="A5739" t="str">
            <v>/0</v>
          </cell>
          <cell r="B5739">
            <v>0</v>
          </cell>
          <cell r="J5739" t="str">
            <v>Rupees Nil</v>
          </cell>
        </row>
        <row r="5740">
          <cell r="A5740" t="str">
            <v>/0</v>
          </cell>
          <cell r="B5740">
            <v>0</v>
          </cell>
          <cell r="J5740" t="str">
            <v>Rupees Nil</v>
          </cell>
        </row>
        <row r="5741">
          <cell r="A5741" t="str">
            <v>/0</v>
          </cell>
          <cell r="B5741">
            <v>0</v>
          </cell>
          <cell r="J5741" t="str">
            <v>Rupees Nil</v>
          </cell>
        </row>
        <row r="5742">
          <cell r="A5742" t="str">
            <v>/0</v>
          </cell>
          <cell r="B5742">
            <v>0</v>
          </cell>
          <cell r="J5742" t="str">
            <v>Rupees Nil</v>
          </cell>
        </row>
        <row r="5743">
          <cell r="A5743" t="str">
            <v>/0</v>
          </cell>
          <cell r="B5743">
            <v>0</v>
          </cell>
          <cell r="J5743" t="str">
            <v>Rupees Nil</v>
          </cell>
        </row>
        <row r="5744">
          <cell r="A5744" t="str">
            <v>/0</v>
          </cell>
          <cell r="B5744">
            <v>0</v>
          </cell>
          <cell r="J5744" t="str">
            <v>Rupees Nil</v>
          </cell>
        </row>
        <row r="5745">
          <cell r="A5745" t="str">
            <v>/0</v>
          </cell>
          <cell r="B5745">
            <v>0</v>
          </cell>
          <cell r="J5745" t="str">
            <v>Rupees Nil</v>
          </cell>
        </row>
        <row r="5746">
          <cell r="A5746" t="str">
            <v>/0</v>
          </cell>
          <cell r="B5746">
            <v>0</v>
          </cell>
          <cell r="J5746" t="str">
            <v>Rupees Nil</v>
          </cell>
        </row>
        <row r="5747">
          <cell r="A5747" t="str">
            <v>/0</v>
          </cell>
          <cell r="B5747">
            <v>0</v>
          </cell>
          <cell r="J5747" t="str">
            <v>Rupees Nil</v>
          </cell>
        </row>
        <row r="5748">
          <cell r="A5748" t="str">
            <v>/0</v>
          </cell>
          <cell r="B5748">
            <v>0</v>
          </cell>
          <cell r="J5748" t="str">
            <v>Rupees Nil</v>
          </cell>
        </row>
        <row r="5749">
          <cell r="A5749" t="str">
            <v>/0</v>
          </cell>
          <cell r="B5749">
            <v>0</v>
          </cell>
          <cell r="J5749" t="str">
            <v>Rupees Nil</v>
          </cell>
        </row>
        <row r="5750">
          <cell r="A5750" t="str">
            <v>/0</v>
          </cell>
          <cell r="B5750">
            <v>0</v>
          </cell>
          <cell r="J5750" t="str">
            <v>Rupees Nil</v>
          </cell>
        </row>
        <row r="5751">
          <cell r="A5751" t="str">
            <v>/0</v>
          </cell>
          <cell r="B5751">
            <v>0</v>
          </cell>
          <cell r="J5751" t="str">
            <v>Rupees Nil</v>
          </cell>
        </row>
        <row r="5752">
          <cell r="A5752" t="str">
            <v>/0</v>
          </cell>
          <cell r="B5752">
            <v>0</v>
          </cell>
          <cell r="J5752" t="str">
            <v>Rupees Nil</v>
          </cell>
        </row>
        <row r="5753">
          <cell r="A5753" t="str">
            <v>/0</v>
          </cell>
          <cell r="B5753">
            <v>0</v>
          </cell>
          <cell r="J5753" t="str">
            <v>Rupees Nil</v>
          </cell>
        </row>
        <row r="5754">
          <cell r="A5754" t="str">
            <v>/0</v>
          </cell>
          <cell r="B5754">
            <v>0</v>
          </cell>
          <cell r="J5754" t="str">
            <v>Rupees Nil</v>
          </cell>
        </row>
        <row r="5755">
          <cell r="A5755" t="str">
            <v>/0</v>
          </cell>
          <cell r="B5755">
            <v>0</v>
          </cell>
          <cell r="J5755" t="str">
            <v>Rupees Nil</v>
          </cell>
        </row>
        <row r="5756">
          <cell r="A5756" t="str">
            <v>/0</v>
          </cell>
          <cell r="B5756">
            <v>0</v>
          </cell>
          <cell r="J5756" t="str">
            <v>Rupees Nil</v>
          </cell>
        </row>
        <row r="5757">
          <cell r="A5757" t="str">
            <v>/0</v>
          </cell>
          <cell r="B5757">
            <v>0</v>
          </cell>
          <cell r="J5757" t="str">
            <v>Rupees Nil</v>
          </cell>
        </row>
        <row r="5758">
          <cell r="A5758" t="str">
            <v>/0</v>
          </cell>
          <cell r="B5758">
            <v>0</v>
          </cell>
          <cell r="J5758" t="str">
            <v>Rupees Nil</v>
          </cell>
        </row>
        <row r="5759">
          <cell r="A5759" t="str">
            <v>/0</v>
          </cell>
          <cell r="B5759">
            <v>0</v>
          </cell>
          <cell r="J5759" t="str">
            <v>Rupees Nil</v>
          </cell>
        </row>
        <row r="5760">
          <cell r="A5760" t="str">
            <v>/0</v>
          </cell>
          <cell r="B5760">
            <v>0</v>
          </cell>
          <cell r="J5760" t="str">
            <v>Rupees Nil</v>
          </cell>
        </row>
        <row r="5761">
          <cell r="A5761" t="str">
            <v>/0</v>
          </cell>
          <cell r="B5761">
            <v>0</v>
          </cell>
          <cell r="J5761" t="str">
            <v>Rupees Nil</v>
          </cell>
        </row>
        <row r="5762">
          <cell r="A5762" t="str">
            <v>/0</v>
          </cell>
          <cell r="B5762">
            <v>0</v>
          </cell>
          <cell r="J5762" t="str">
            <v>Rupees Nil</v>
          </cell>
        </row>
        <row r="5763">
          <cell r="A5763" t="str">
            <v>/0</v>
          </cell>
          <cell r="B5763">
            <v>0</v>
          </cell>
          <cell r="J5763" t="str">
            <v>Rupees Nil</v>
          </cell>
        </row>
        <row r="5764">
          <cell r="A5764" t="str">
            <v>/0</v>
          </cell>
          <cell r="B5764">
            <v>0</v>
          </cell>
          <cell r="J5764" t="str">
            <v>Rupees Nil</v>
          </cell>
        </row>
        <row r="5765">
          <cell r="A5765" t="str">
            <v>/0</v>
          </cell>
          <cell r="B5765">
            <v>0</v>
          </cell>
          <cell r="J5765" t="str">
            <v>Rupees Nil</v>
          </cell>
        </row>
        <row r="5766">
          <cell r="A5766" t="str">
            <v>/0</v>
          </cell>
          <cell r="B5766">
            <v>0</v>
          </cell>
          <cell r="J5766" t="str">
            <v>Rupees Nil</v>
          </cell>
        </row>
        <row r="5767">
          <cell r="A5767" t="str">
            <v>/0</v>
          </cell>
          <cell r="B5767">
            <v>0</v>
          </cell>
          <cell r="J5767" t="str">
            <v>Rupees Nil</v>
          </cell>
        </row>
        <row r="5768">
          <cell r="A5768" t="str">
            <v>/0</v>
          </cell>
          <cell r="B5768">
            <v>0</v>
          </cell>
          <cell r="J5768" t="str">
            <v>Rupees Nil</v>
          </cell>
        </row>
        <row r="5769">
          <cell r="A5769" t="str">
            <v>/0</v>
          </cell>
          <cell r="B5769">
            <v>0</v>
          </cell>
          <cell r="J5769" t="str">
            <v>Rupees Nil</v>
          </cell>
        </row>
        <row r="5770">
          <cell r="A5770" t="str">
            <v>/0</v>
          </cell>
          <cell r="B5770">
            <v>0</v>
          </cell>
          <cell r="J5770" t="str">
            <v>Rupees Nil</v>
          </cell>
        </row>
        <row r="5771">
          <cell r="A5771" t="str">
            <v>/0</v>
          </cell>
          <cell r="B5771">
            <v>0</v>
          </cell>
          <cell r="J5771" t="str">
            <v>Rupees Nil</v>
          </cell>
        </row>
        <row r="5772">
          <cell r="A5772" t="str">
            <v>/0</v>
          </cell>
          <cell r="B5772">
            <v>0</v>
          </cell>
          <cell r="J5772" t="str">
            <v>Rupees Nil</v>
          </cell>
        </row>
        <row r="5773">
          <cell r="A5773" t="str">
            <v>/0</v>
          </cell>
          <cell r="B5773">
            <v>0</v>
          </cell>
          <cell r="J5773" t="str">
            <v>Rupees Nil</v>
          </cell>
        </row>
        <row r="5774">
          <cell r="A5774" t="str">
            <v>/0</v>
          </cell>
          <cell r="B5774">
            <v>0</v>
          </cell>
          <cell r="J5774" t="str">
            <v>Rupees Nil</v>
          </cell>
        </row>
        <row r="5775">
          <cell r="A5775" t="str">
            <v>/0</v>
          </cell>
          <cell r="B5775">
            <v>0</v>
          </cell>
          <cell r="J5775" t="str">
            <v>Rupees Nil</v>
          </cell>
        </row>
        <row r="5776">
          <cell r="A5776" t="str">
            <v>/0</v>
          </cell>
          <cell r="B5776">
            <v>0</v>
          </cell>
          <cell r="J5776" t="str">
            <v>Rupees Nil</v>
          </cell>
        </row>
        <row r="5777">
          <cell r="A5777" t="str">
            <v>/0</v>
          </cell>
          <cell r="B5777">
            <v>0</v>
          </cell>
          <cell r="J5777" t="str">
            <v>Rupees Nil</v>
          </cell>
        </row>
        <row r="5778">
          <cell r="A5778" t="str">
            <v>/0</v>
          </cell>
          <cell r="B5778">
            <v>0</v>
          </cell>
          <cell r="J5778" t="str">
            <v>Rupees Nil</v>
          </cell>
        </row>
        <row r="5779">
          <cell r="A5779" t="str">
            <v>/0</v>
          </cell>
          <cell r="B5779">
            <v>0</v>
          </cell>
          <cell r="J5779" t="str">
            <v>Rupees Nil</v>
          </cell>
        </row>
        <row r="5780">
          <cell r="A5780" t="str">
            <v>/0</v>
          </cell>
          <cell r="B5780">
            <v>0</v>
          </cell>
          <cell r="J5780" t="str">
            <v>Rupees Nil</v>
          </cell>
        </row>
        <row r="5781">
          <cell r="A5781" t="str">
            <v>/0</v>
          </cell>
          <cell r="B5781">
            <v>0</v>
          </cell>
          <cell r="J5781" t="str">
            <v>Rupees Nil</v>
          </cell>
        </row>
        <row r="5782">
          <cell r="A5782" t="str">
            <v>/0</v>
          </cell>
          <cell r="B5782">
            <v>0</v>
          </cell>
          <cell r="J5782" t="str">
            <v>Rupees Nil</v>
          </cell>
        </row>
        <row r="5783">
          <cell r="A5783" t="str">
            <v>/0</v>
          </cell>
          <cell r="B5783">
            <v>0</v>
          </cell>
          <cell r="J5783" t="str">
            <v>Rupees Nil</v>
          </cell>
        </row>
        <row r="5784">
          <cell r="A5784" t="str">
            <v>/0</v>
          </cell>
          <cell r="B5784">
            <v>0</v>
          </cell>
          <cell r="J5784" t="str">
            <v>Rupees Nil</v>
          </cell>
        </row>
        <row r="5785">
          <cell r="A5785" t="str">
            <v>/0</v>
          </cell>
          <cell r="B5785">
            <v>0</v>
          </cell>
          <cell r="J5785" t="str">
            <v>Rupees Nil</v>
          </cell>
        </row>
        <row r="5786">
          <cell r="A5786" t="str">
            <v>/0</v>
          </cell>
          <cell r="B5786">
            <v>0</v>
          </cell>
          <cell r="J5786" t="str">
            <v>Rupees Nil</v>
          </cell>
        </row>
        <row r="5787">
          <cell r="A5787" t="str">
            <v>/0</v>
          </cell>
          <cell r="B5787">
            <v>0</v>
          </cell>
          <cell r="J5787" t="str">
            <v>Rupees Nil</v>
          </cell>
        </row>
        <row r="5788">
          <cell r="A5788" t="str">
            <v>/0</v>
          </cell>
          <cell r="B5788">
            <v>0</v>
          </cell>
          <cell r="J5788" t="str">
            <v>Rupees Nil</v>
          </cell>
        </row>
        <row r="5789">
          <cell r="A5789" t="str">
            <v>/0</v>
          </cell>
          <cell r="B5789">
            <v>0</v>
          </cell>
          <cell r="J5789" t="str">
            <v>Rupees Nil</v>
          </cell>
        </row>
        <row r="5790">
          <cell r="A5790" t="str">
            <v>/0</v>
          </cell>
          <cell r="B5790">
            <v>0</v>
          </cell>
          <cell r="J5790" t="str">
            <v>Rupees Nil</v>
          </cell>
        </row>
        <row r="5791">
          <cell r="A5791" t="str">
            <v>/0</v>
          </cell>
          <cell r="B5791">
            <v>0</v>
          </cell>
          <cell r="J5791" t="str">
            <v>Rupees Nil</v>
          </cell>
        </row>
        <row r="5792">
          <cell r="A5792" t="str">
            <v>/0</v>
          </cell>
          <cell r="B5792">
            <v>0</v>
          </cell>
          <cell r="J5792" t="str">
            <v>Rupees Nil</v>
          </cell>
        </row>
        <row r="5793">
          <cell r="A5793" t="str">
            <v>/0</v>
          </cell>
          <cell r="B5793">
            <v>0</v>
          </cell>
          <cell r="J5793" t="str">
            <v>Rupees Nil</v>
          </cell>
        </row>
        <row r="5794">
          <cell r="A5794" t="str">
            <v>/0</v>
          </cell>
          <cell r="B5794">
            <v>0</v>
          </cell>
          <cell r="J5794" t="str">
            <v>Rupees Nil</v>
          </cell>
        </row>
        <row r="5795">
          <cell r="A5795" t="str">
            <v>/0</v>
          </cell>
          <cell r="B5795">
            <v>0</v>
          </cell>
          <cell r="J5795" t="str">
            <v>Rupees Nil</v>
          </cell>
        </row>
        <row r="5796">
          <cell r="A5796" t="str">
            <v>/0</v>
          </cell>
          <cell r="B5796">
            <v>0</v>
          </cell>
          <cell r="J5796" t="str">
            <v>Rupees Nil</v>
          </cell>
        </row>
        <row r="5797">
          <cell r="A5797" t="str">
            <v>/0</v>
          </cell>
          <cell r="B5797">
            <v>0</v>
          </cell>
          <cell r="J5797" t="str">
            <v>Rupees Nil</v>
          </cell>
        </row>
        <row r="5798">
          <cell r="A5798" t="str">
            <v>/0</v>
          </cell>
          <cell r="B5798">
            <v>0</v>
          </cell>
          <cell r="J5798" t="str">
            <v>Rupees Nil</v>
          </cell>
        </row>
        <row r="5799">
          <cell r="A5799" t="str">
            <v>/0</v>
          </cell>
          <cell r="B5799">
            <v>0</v>
          </cell>
          <cell r="J5799" t="str">
            <v>Rupees Nil</v>
          </cell>
        </row>
        <row r="5800">
          <cell r="A5800" t="str">
            <v>/0</v>
          </cell>
          <cell r="B5800">
            <v>0</v>
          </cell>
          <cell r="J5800" t="str">
            <v>Rupees Nil</v>
          </cell>
        </row>
        <row r="5801">
          <cell r="A5801" t="str">
            <v>/0</v>
          </cell>
          <cell r="B5801">
            <v>0</v>
          </cell>
          <cell r="J5801" t="str">
            <v>Rupees Nil</v>
          </cell>
        </row>
        <row r="5802">
          <cell r="A5802" t="str">
            <v>/0</v>
          </cell>
          <cell r="B5802">
            <v>0</v>
          </cell>
          <cell r="J5802" t="str">
            <v>Rupees Nil</v>
          </cell>
        </row>
        <row r="5803">
          <cell r="A5803" t="str">
            <v>/0</v>
          </cell>
          <cell r="B5803">
            <v>0</v>
          </cell>
          <cell r="J5803" t="str">
            <v>Rupees Nil</v>
          </cell>
        </row>
        <row r="5804">
          <cell r="A5804" t="str">
            <v>/0</v>
          </cell>
          <cell r="B5804">
            <v>0</v>
          </cell>
          <cell r="J5804" t="str">
            <v>Rupees Nil</v>
          </cell>
        </row>
        <row r="5805">
          <cell r="A5805" t="str">
            <v>/0</v>
          </cell>
          <cell r="B5805">
            <v>0</v>
          </cell>
          <cell r="J5805" t="str">
            <v>Rupees Nil</v>
          </cell>
        </row>
        <row r="5806">
          <cell r="A5806" t="str">
            <v>/0</v>
          </cell>
          <cell r="B5806">
            <v>0</v>
          </cell>
          <cell r="J5806" t="str">
            <v>Rupees Nil</v>
          </cell>
        </row>
        <row r="5807">
          <cell r="A5807" t="str">
            <v>/0</v>
          </cell>
          <cell r="B5807">
            <v>0</v>
          </cell>
          <cell r="J5807" t="str">
            <v>Rupees Nil</v>
          </cell>
        </row>
        <row r="5808">
          <cell r="A5808" t="str">
            <v>/0</v>
          </cell>
          <cell r="B5808">
            <v>0</v>
          </cell>
          <cell r="J5808" t="str">
            <v>Rupees Nil</v>
          </cell>
        </row>
        <row r="5809">
          <cell r="A5809" t="str">
            <v>/0</v>
          </cell>
          <cell r="B5809">
            <v>0</v>
          </cell>
          <cell r="J5809" t="str">
            <v>Rupees Nil</v>
          </cell>
        </row>
        <row r="5810">
          <cell r="A5810" t="str">
            <v>/0</v>
          </cell>
          <cell r="B5810">
            <v>0</v>
          </cell>
          <cell r="J5810" t="str">
            <v>Rupees Nil</v>
          </cell>
        </row>
        <row r="5811">
          <cell r="A5811" t="str">
            <v>/0</v>
          </cell>
          <cell r="B5811">
            <v>0</v>
          </cell>
          <cell r="J5811" t="str">
            <v>Rupees Nil</v>
          </cell>
        </row>
        <row r="5812">
          <cell r="A5812" t="str">
            <v>/0</v>
          </cell>
          <cell r="B5812">
            <v>0</v>
          </cell>
          <cell r="J5812" t="str">
            <v>Rupees Nil</v>
          </cell>
        </row>
        <row r="5813">
          <cell r="A5813" t="str">
            <v>/0</v>
          </cell>
          <cell r="B5813">
            <v>0</v>
          </cell>
          <cell r="J5813" t="str">
            <v>Rupees Nil</v>
          </cell>
        </row>
        <row r="5814">
          <cell r="A5814" t="str">
            <v>/0</v>
          </cell>
          <cell r="B5814">
            <v>0</v>
          </cell>
          <cell r="J5814" t="str">
            <v>Rupees Nil</v>
          </cell>
        </row>
        <row r="5815">
          <cell r="A5815" t="str">
            <v>/0</v>
          </cell>
          <cell r="B5815">
            <v>0</v>
          </cell>
          <cell r="J5815" t="str">
            <v>Rupees Nil</v>
          </cell>
        </row>
        <row r="5816">
          <cell r="A5816" t="str">
            <v>/0</v>
          </cell>
          <cell r="B5816">
            <v>0</v>
          </cell>
          <cell r="J5816" t="str">
            <v>Rupees Nil</v>
          </cell>
        </row>
        <row r="5817">
          <cell r="A5817" t="str">
            <v>/0</v>
          </cell>
          <cell r="B5817">
            <v>0</v>
          </cell>
          <cell r="J5817" t="str">
            <v>Rupees Nil</v>
          </cell>
        </row>
        <row r="5818">
          <cell r="A5818" t="str">
            <v>/0</v>
          </cell>
          <cell r="B5818">
            <v>0</v>
          </cell>
          <cell r="J5818" t="str">
            <v>Rupees Nil</v>
          </cell>
        </row>
        <row r="5819">
          <cell r="A5819" t="str">
            <v>/0</v>
          </cell>
          <cell r="B5819">
            <v>0</v>
          </cell>
          <cell r="J5819" t="str">
            <v>Rupees Nil</v>
          </cell>
        </row>
        <row r="5820">
          <cell r="A5820" t="str">
            <v>/0</v>
          </cell>
          <cell r="B5820">
            <v>0</v>
          </cell>
          <cell r="J5820" t="str">
            <v>Rupees Nil</v>
          </cell>
        </row>
        <row r="5821">
          <cell r="A5821" t="str">
            <v>/0</v>
          </cell>
          <cell r="B5821">
            <v>0</v>
          </cell>
          <cell r="J5821" t="str">
            <v>Rupees Nil</v>
          </cell>
        </row>
        <row r="5822">
          <cell r="A5822" t="str">
            <v>/0</v>
          </cell>
          <cell r="B5822">
            <v>0</v>
          </cell>
          <cell r="J5822" t="str">
            <v>Rupees Nil</v>
          </cell>
        </row>
        <row r="5823">
          <cell r="A5823" t="str">
            <v>/0</v>
          </cell>
          <cell r="B5823">
            <v>0</v>
          </cell>
          <cell r="J5823" t="str">
            <v>Rupees Nil</v>
          </cell>
        </row>
        <row r="5824">
          <cell r="A5824" t="str">
            <v>/0</v>
          </cell>
          <cell r="B5824">
            <v>0</v>
          </cell>
          <cell r="J5824" t="str">
            <v>Rupees Nil</v>
          </cell>
        </row>
        <row r="5825">
          <cell r="A5825" t="str">
            <v>/0</v>
          </cell>
          <cell r="B5825">
            <v>0</v>
          </cell>
          <cell r="J5825" t="str">
            <v>Rupees Nil</v>
          </cell>
        </row>
        <row r="5826">
          <cell r="A5826" t="str">
            <v>/0</v>
          </cell>
          <cell r="B5826">
            <v>0</v>
          </cell>
          <cell r="J5826" t="str">
            <v>Rupees Nil</v>
          </cell>
        </row>
        <row r="5827">
          <cell r="A5827" t="str">
            <v>/0</v>
          </cell>
          <cell r="B5827">
            <v>0</v>
          </cell>
          <cell r="J5827" t="str">
            <v>Rupees Nil</v>
          </cell>
        </row>
        <row r="5828">
          <cell r="A5828" t="str">
            <v>/0</v>
          </cell>
          <cell r="B5828">
            <v>0</v>
          </cell>
          <cell r="J5828" t="str">
            <v>Rupees Nil</v>
          </cell>
        </row>
        <row r="5829">
          <cell r="A5829" t="str">
            <v>/0</v>
          </cell>
          <cell r="B5829">
            <v>0</v>
          </cell>
          <cell r="J5829" t="str">
            <v>Rupees Nil</v>
          </cell>
        </row>
        <row r="5830">
          <cell r="A5830" t="str">
            <v>/0</v>
          </cell>
          <cell r="B5830">
            <v>0</v>
          </cell>
          <cell r="J5830" t="str">
            <v>Rupees Nil</v>
          </cell>
        </row>
        <row r="5831">
          <cell r="A5831" t="str">
            <v>/0</v>
          </cell>
          <cell r="B5831">
            <v>0</v>
          </cell>
          <cell r="J5831" t="str">
            <v>Rupees Nil</v>
          </cell>
        </row>
        <row r="5832">
          <cell r="A5832" t="str">
            <v>/0</v>
          </cell>
          <cell r="B5832">
            <v>0</v>
          </cell>
          <cell r="J5832" t="str">
            <v>Rupees Nil</v>
          </cell>
        </row>
        <row r="5833">
          <cell r="A5833" t="str">
            <v>/0</v>
          </cell>
          <cell r="B5833">
            <v>0</v>
          </cell>
          <cell r="J5833" t="str">
            <v>Rupees Nil</v>
          </cell>
        </row>
        <row r="5834">
          <cell r="A5834" t="str">
            <v>/0</v>
          </cell>
          <cell r="B5834">
            <v>0</v>
          </cell>
          <cell r="J5834" t="str">
            <v>Rupees Nil</v>
          </cell>
        </row>
        <row r="5835">
          <cell r="A5835" t="str">
            <v>/0</v>
          </cell>
          <cell r="B5835">
            <v>0</v>
          </cell>
          <cell r="J5835" t="str">
            <v>Rupees Nil</v>
          </cell>
        </row>
        <row r="5836">
          <cell r="A5836" t="str">
            <v>/0</v>
          </cell>
          <cell r="B5836">
            <v>0</v>
          </cell>
          <cell r="J5836" t="str">
            <v>Rupees Nil</v>
          </cell>
        </row>
        <row r="5837">
          <cell r="A5837" t="str">
            <v>/0</v>
          </cell>
          <cell r="B5837">
            <v>0</v>
          </cell>
          <cell r="J5837" t="str">
            <v>Rupees Nil</v>
          </cell>
        </row>
        <row r="5838">
          <cell r="A5838" t="str">
            <v>/0</v>
          </cell>
          <cell r="B5838">
            <v>0</v>
          </cell>
          <cell r="J5838" t="str">
            <v>Rupees Nil</v>
          </cell>
        </row>
        <row r="5839">
          <cell r="A5839" t="str">
            <v>/0</v>
          </cell>
          <cell r="B5839">
            <v>0</v>
          </cell>
          <cell r="J5839" t="str">
            <v>Rupees Nil</v>
          </cell>
        </row>
        <row r="5840">
          <cell r="A5840" t="str">
            <v>/0</v>
          </cell>
          <cell r="B5840">
            <v>0</v>
          </cell>
          <cell r="J5840" t="str">
            <v>Rupees Nil</v>
          </cell>
        </row>
        <row r="5841">
          <cell r="A5841" t="str">
            <v>/0</v>
          </cell>
          <cell r="B5841">
            <v>0</v>
          </cell>
          <cell r="J5841" t="str">
            <v>Rupees Nil</v>
          </cell>
        </row>
        <row r="5842">
          <cell r="A5842" t="str">
            <v>/0</v>
          </cell>
          <cell r="B5842">
            <v>0</v>
          </cell>
          <cell r="J5842" t="str">
            <v>Rupees Nil</v>
          </cell>
        </row>
        <row r="5843">
          <cell r="A5843" t="str">
            <v>/0</v>
          </cell>
          <cell r="B5843">
            <v>0</v>
          </cell>
          <cell r="J5843" t="str">
            <v>Rupees Nil</v>
          </cell>
        </row>
        <row r="5844">
          <cell r="A5844" t="str">
            <v>/0</v>
          </cell>
          <cell r="B5844">
            <v>0</v>
          </cell>
          <cell r="J5844" t="str">
            <v>Rupees Nil</v>
          </cell>
        </row>
        <row r="5845">
          <cell r="A5845" t="str">
            <v>/0</v>
          </cell>
          <cell r="B5845">
            <v>0</v>
          </cell>
          <cell r="J5845" t="str">
            <v>Rupees Nil</v>
          </cell>
        </row>
        <row r="5846">
          <cell r="A5846" t="str">
            <v>/0</v>
          </cell>
          <cell r="B5846">
            <v>0</v>
          </cell>
          <cell r="J5846" t="str">
            <v>Rupees Nil</v>
          </cell>
        </row>
        <row r="5847">
          <cell r="A5847" t="str">
            <v>/0</v>
          </cell>
          <cell r="B5847">
            <v>0</v>
          </cell>
          <cell r="J5847" t="str">
            <v>Rupees Nil</v>
          </cell>
        </row>
        <row r="5848">
          <cell r="A5848" t="str">
            <v>/0</v>
          </cell>
          <cell r="B5848">
            <v>0</v>
          </cell>
          <cell r="J5848" t="str">
            <v>Rupees Nil</v>
          </cell>
        </row>
        <row r="5849">
          <cell r="A5849" t="str">
            <v>/0</v>
          </cell>
          <cell r="B5849">
            <v>0</v>
          </cell>
          <cell r="J5849" t="str">
            <v>Rupees Nil</v>
          </cell>
        </row>
        <row r="5850">
          <cell r="A5850" t="str">
            <v>/0</v>
          </cell>
          <cell r="B5850">
            <v>0</v>
          </cell>
          <cell r="J5850" t="str">
            <v>Rupees Nil</v>
          </cell>
        </row>
        <row r="5851">
          <cell r="A5851" t="str">
            <v>/0</v>
          </cell>
          <cell r="B5851">
            <v>0</v>
          </cell>
          <cell r="J5851" t="str">
            <v>Rupees Nil</v>
          </cell>
        </row>
        <row r="5852">
          <cell r="A5852" t="str">
            <v>/0</v>
          </cell>
          <cell r="B5852">
            <v>0</v>
          </cell>
          <cell r="J5852" t="str">
            <v>Rupees Nil</v>
          </cell>
        </row>
        <row r="5853">
          <cell r="A5853" t="str">
            <v>/0</v>
          </cell>
          <cell r="B5853">
            <v>0</v>
          </cell>
          <cell r="J5853" t="str">
            <v>Rupees Nil</v>
          </cell>
        </row>
        <row r="5854">
          <cell r="A5854" t="str">
            <v>/0</v>
          </cell>
          <cell r="B5854">
            <v>0</v>
          </cell>
          <cell r="J5854" t="str">
            <v>Rupees Nil</v>
          </cell>
        </row>
        <row r="5855">
          <cell r="A5855" t="str">
            <v>/0</v>
          </cell>
          <cell r="B5855">
            <v>0</v>
          </cell>
          <cell r="J5855" t="str">
            <v>Rupees Nil</v>
          </cell>
        </row>
        <row r="5856">
          <cell r="A5856" t="str">
            <v>/0</v>
          </cell>
          <cell r="B5856">
            <v>0</v>
          </cell>
          <cell r="J5856" t="str">
            <v>Rupees Nil</v>
          </cell>
        </row>
        <row r="5857">
          <cell r="A5857" t="str">
            <v>/0</v>
          </cell>
          <cell r="B5857">
            <v>0</v>
          </cell>
          <cell r="J5857" t="str">
            <v>Rupees Nil</v>
          </cell>
        </row>
        <row r="5858">
          <cell r="A5858" t="str">
            <v>/0</v>
          </cell>
          <cell r="B5858">
            <v>0</v>
          </cell>
          <cell r="J5858" t="str">
            <v>Rupees Nil</v>
          </cell>
        </row>
        <row r="5859">
          <cell r="A5859" t="str">
            <v>/0</v>
          </cell>
          <cell r="B5859">
            <v>0</v>
          </cell>
          <cell r="J5859" t="str">
            <v>Rupees Nil</v>
          </cell>
        </row>
        <row r="5860">
          <cell r="A5860" t="str">
            <v>/0</v>
          </cell>
          <cell r="B5860">
            <v>0</v>
          </cell>
          <cell r="J5860" t="str">
            <v>Rupees Nil</v>
          </cell>
        </row>
        <row r="5861">
          <cell r="A5861" t="str">
            <v>/0</v>
          </cell>
          <cell r="B5861">
            <v>0</v>
          </cell>
          <cell r="J5861" t="str">
            <v>Rupees Nil</v>
          </cell>
        </row>
        <row r="5862">
          <cell r="A5862" t="str">
            <v>/0</v>
          </cell>
          <cell r="B5862">
            <v>0</v>
          </cell>
          <cell r="J5862" t="str">
            <v>Rupees Nil</v>
          </cell>
        </row>
        <row r="5863">
          <cell r="A5863" t="str">
            <v>/0</v>
          </cell>
          <cell r="B5863">
            <v>0</v>
          </cell>
          <cell r="J5863" t="str">
            <v>Rupees Nil</v>
          </cell>
        </row>
        <row r="5864">
          <cell r="A5864" t="str">
            <v>/0</v>
          </cell>
          <cell r="B5864">
            <v>0</v>
          </cell>
          <cell r="J5864" t="str">
            <v>Rupees Nil</v>
          </cell>
        </row>
        <row r="5865">
          <cell r="A5865" t="str">
            <v>/0</v>
          </cell>
          <cell r="B5865">
            <v>0</v>
          </cell>
          <cell r="J5865" t="str">
            <v>Rupees Nil</v>
          </cell>
        </row>
        <row r="5866">
          <cell r="A5866" t="str">
            <v>/0</v>
          </cell>
          <cell r="B5866">
            <v>0</v>
          </cell>
          <cell r="J5866" t="str">
            <v>Rupees Nil</v>
          </cell>
        </row>
        <row r="5867">
          <cell r="A5867" t="str">
            <v>/0</v>
          </cell>
          <cell r="B5867">
            <v>0</v>
          </cell>
          <cell r="J5867" t="str">
            <v>Rupees Nil</v>
          </cell>
        </row>
        <row r="5868">
          <cell r="A5868" t="str">
            <v>/0</v>
          </cell>
          <cell r="B5868">
            <v>0</v>
          </cell>
          <cell r="J5868" t="str">
            <v>Rupees Nil</v>
          </cell>
        </row>
        <row r="5869">
          <cell r="A5869" t="str">
            <v>/0</v>
          </cell>
          <cell r="B5869">
            <v>0</v>
          </cell>
          <cell r="J5869" t="str">
            <v>Rupees Nil</v>
          </cell>
        </row>
        <row r="5870">
          <cell r="A5870" t="str">
            <v>/0</v>
          </cell>
          <cell r="B5870">
            <v>0</v>
          </cell>
          <cell r="J5870" t="str">
            <v>Rupees Nil</v>
          </cell>
        </row>
        <row r="5871">
          <cell r="A5871" t="str">
            <v>/0</v>
          </cell>
          <cell r="B5871">
            <v>0</v>
          </cell>
          <cell r="J5871" t="str">
            <v>Rupees Nil</v>
          </cell>
        </row>
        <row r="5872">
          <cell r="A5872" t="str">
            <v>/0</v>
          </cell>
          <cell r="B5872">
            <v>0</v>
          </cell>
          <cell r="J5872" t="str">
            <v>Rupees Nil</v>
          </cell>
        </row>
        <row r="5873">
          <cell r="A5873" t="str">
            <v>/0</v>
          </cell>
          <cell r="B5873">
            <v>0</v>
          </cell>
          <cell r="J5873" t="str">
            <v>Rupees Nil</v>
          </cell>
        </row>
        <row r="5874">
          <cell r="A5874" t="str">
            <v>/0</v>
          </cell>
          <cell r="B5874">
            <v>0</v>
          </cell>
          <cell r="J5874" t="str">
            <v>Rupees Nil</v>
          </cell>
        </row>
        <row r="5875">
          <cell r="A5875" t="str">
            <v>/0</v>
          </cell>
          <cell r="B5875">
            <v>0</v>
          </cell>
          <cell r="J5875" t="str">
            <v>Rupees Nil</v>
          </cell>
        </row>
        <row r="5876">
          <cell r="A5876" t="str">
            <v>/0</v>
          </cell>
          <cell r="B5876">
            <v>0</v>
          </cell>
          <cell r="J5876" t="str">
            <v>Rupees Nil</v>
          </cell>
        </row>
        <row r="5877">
          <cell r="A5877" t="str">
            <v>/0</v>
          </cell>
          <cell r="B5877">
            <v>0</v>
          </cell>
          <cell r="J5877" t="str">
            <v>Rupees Nil</v>
          </cell>
        </row>
        <row r="5878">
          <cell r="A5878" t="str">
            <v>/0</v>
          </cell>
          <cell r="B5878">
            <v>0</v>
          </cell>
          <cell r="J5878" t="str">
            <v>Rupees Nil</v>
          </cell>
        </row>
        <row r="5879">
          <cell r="A5879" t="str">
            <v>/0</v>
          </cell>
          <cell r="B5879">
            <v>0</v>
          </cell>
          <cell r="J5879" t="str">
            <v>Rupees Nil</v>
          </cell>
        </row>
        <row r="5880">
          <cell r="A5880" t="str">
            <v>/0</v>
          </cell>
          <cell r="B5880">
            <v>0</v>
          </cell>
          <cell r="J5880" t="str">
            <v>Rupees Nil</v>
          </cell>
        </row>
        <row r="5881">
          <cell r="A5881" t="str">
            <v>/0</v>
          </cell>
          <cell r="B5881">
            <v>0</v>
          </cell>
          <cell r="J5881" t="str">
            <v>Rupees Nil</v>
          </cell>
        </row>
        <row r="5882">
          <cell r="A5882" t="str">
            <v>/0</v>
          </cell>
          <cell r="B5882">
            <v>0</v>
          </cell>
          <cell r="J5882" t="str">
            <v>Rupees Nil</v>
          </cell>
        </row>
        <row r="5883">
          <cell r="A5883" t="str">
            <v>/0</v>
          </cell>
          <cell r="B5883">
            <v>0</v>
          </cell>
          <cell r="J5883" t="str">
            <v>Rupees Nil</v>
          </cell>
        </row>
        <row r="5884">
          <cell r="A5884" t="str">
            <v>/0</v>
          </cell>
          <cell r="B5884">
            <v>0</v>
          </cell>
          <cell r="J5884" t="str">
            <v>Rupees Nil</v>
          </cell>
        </row>
        <row r="5885">
          <cell r="A5885" t="str">
            <v>/0</v>
          </cell>
          <cell r="B5885">
            <v>0</v>
          </cell>
          <cell r="J5885" t="str">
            <v>Rupees Nil</v>
          </cell>
        </row>
        <row r="5886">
          <cell r="A5886" t="str">
            <v>/0</v>
          </cell>
          <cell r="B5886">
            <v>0</v>
          </cell>
          <cell r="J5886" t="str">
            <v>Rupees Nil</v>
          </cell>
        </row>
        <row r="5887">
          <cell r="A5887" t="str">
            <v>/0</v>
          </cell>
          <cell r="B5887">
            <v>0</v>
          </cell>
          <cell r="J5887" t="str">
            <v>Rupees Nil</v>
          </cell>
        </row>
        <row r="5888">
          <cell r="A5888" t="str">
            <v>/0</v>
          </cell>
          <cell r="B5888">
            <v>0</v>
          </cell>
          <cell r="J5888" t="str">
            <v>Rupees Nil</v>
          </cell>
        </row>
        <row r="5889">
          <cell r="A5889" t="str">
            <v>/0</v>
          </cell>
          <cell r="B5889">
            <v>0</v>
          </cell>
          <cell r="J5889" t="str">
            <v>Rupees Nil</v>
          </cell>
        </row>
        <row r="5890">
          <cell r="A5890" t="str">
            <v>/0</v>
          </cell>
          <cell r="B5890">
            <v>0</v>
          </cell>
          <cell r="J5890" t="str">
            <v>Rupees Nil</v>
          </cell>
        </row>
        <row r="5891">
          <cell r="A5891" t="str">
            <v>/0</v>
          </cell>
          <cell r="B5891">
            <v>0</v>
          </cell>
          <cell r="J5891" t="str">
            <v>Rupees Nil</v>
          </cell>
        </row>
        <row r="5892">
          <cell r="A5892" t="str">
            <v>/0</v>
          </cell>
          <cell r="B5892">
            <v>0</v>
          </cell>
          <cell r="J5892" t="str">
            <v>Rupees Nil</v>
          </cell>
        </row>
        <row r="5893">
          <cell r="A5893" t="str">
            <v>/0</v>
          </cell>
          <cell r="B5893">
            <v>0</v>
          </cell>
          <cell r="J5893" t="str">
            <v>Rupees Nil</v>
          </cell>
        </row>
        <row r="5894">
          <cell r="A5894" t="str">
            <v>/0</v>
          </cell>
          <cell r="B5894">
            <v>0</v>
          </cell>
          <cell r="J5894" t="str">
            <v>Rupees Nil</v>
          </cell>
        </row>
        <row r="5895">
          <cell r="A5895" t="str">
            <v>/0</v>
          </cell>
          <cell r="B5895">
            <v>0</v>
          </cell>
          <cell r="J5895" t="str">
            <v>Rupees Nil</v>
          </cell>
        </row>
        <row r="5896">
          <cell r="A5896" t="str">
            <v>/0</v>
          </cell>
          <cell r="B5896">
            <v>0</v>
          </cell>
          <cell r="J5896" t="str">
            <v>Rupees Nil</v>
          </cell>
        </row>
        <row r="5897">
          <cell r="A5897" t="str">
            <v>/0</v>
          </cell>
          <cell r="B5897">
            <v>0</v>
          </cell>
          <cell r="J5897" t="str">
            <v>Rupees Nil</v>
          </cell>
        </row>
        <row r="5898">
          <cell r="A5898" t="str">
            <v>/0</v>
          </cell>
          <cell r="B5898">
            <v>0</v>
          </cell>
          <cell r="J5898" t="str">
            <v>Rupees Nil</v>
          </cell>
        </row>
        <row r="5899">
          <cell r="A5899" t="str">
            <v>/0</v>
          </cell>
          <cell r="B5899">
            <v>0</v>
          </cell>
          <cell r="J5899" t="str">
            <v>Rupees Nil</v>
          </cell>
        </row>
        <row r="5900">
          <cell r="A5900" t="str">
            <v>/0</v>
          </cell>
          <cell r="B5900">
            <v>0</v>
          </cell>
          <cell r="J5900" t="str">
            <v>Rupees Nil</v>
          </cell>
        </row>
        <row r="5901">
          <cell r="A5901" t="str">
            <v>/0</v>
          </cell>
          <cell r="B5901">
            <v>0</v>
          </cell>
          <cell r="J5901" t="str">
            <v>Rupees Nil</v>
          </cell>
        </row>
        <row r="5902">
          <cell r="A5902" t="str">
            <v>/0</v>
          </cell>
          <cell r="B5902">
            <v>0</v>
          </cell>
          <cell r="J5902" t="str">
            <v>Rupees Nil</v>
          </cell>
        </row>
        <row r="5903">
          <cell r="A5903" t="str">
            <v>/0</v>
          </cell>
          <cell r="B5903">
            <v>0</v>
          </cell>
          <cell r="J5903" t="str">
            <v>Rupees Nil</v>
          </cell>
        </row>
        <row r="5904">
          <cell r="A5904" t="str">
            <v>/0</v>
          </cell>
          <cell r="B5904">
            <v>0</v>
          </cell>
          <cell r="J5904" t="str">
            <v>Rupees Nil</v>
          </cell>
        </row>
        <row r="5905">
          <cell r="A5905" t="str">
            <v>/0</v>
          </cell>
          <cell r="B5905">
            <v>0</v>
          </cell>
          <cell r="J5905" t="str">
            <v>Rupees Nil</v>
          </cell>
        </row>
        <row r="5906">
          <cell r="A5906" t="str">
            <v>/0</v>
          </cell>
          <cell r="B5906">
            <v>0</v>
          </cell>
          <cell r="J5906" t="str">
            <v>Rupees Nil</v>
          </cell>
        </row>
        <row r="5907">
          <cell r="A5907" t="str">
            <v>/0</v>
          </cell>
          <cell r="B5907">
            <v>0</v>
          </cell>
          <cell r="J5907" t="str">
            <v>Rupees Nil</v>
          </cell>
        </row>
        <row r="5908">
          <cell r="A5908" t="str">
            <v>/0</v>
          </cell>
          <cell r="B5908">
            <v>0</v>
          </cell>
          <cell r="J5908" t="str">
            <v>Rupees Nil</v>
          </cell>
        </row>
        <row r="5909">
          <cell r="A5909" t="str">
            <v>/0</v>
          </cell>
          <cell r="B5909">
            <v>0</v>
          </cell>
          <cell r="J5909" t="str">
            <v>Rupees Nil</v>
          </cell>
        </row>
        <row r="5910">
          <cell r="A5910" t="str">
            <v>/0</v>
          </cell>
          <cell r="B5910">
            <v>0</v>
          </cell>
          <cell r="J5910" t="str">
            <v>Rupees Nil</v>
          </cell>
        </row>
        <row r="5911">
          <cell r="A5911" t="str">
            <v>/0</v>
          </cell>
          <cell r="B5911">
            <v>0</v>
          </cell>
          <cell r="J5911" t="str">
            <v>Rupees Nil</v>
          </cell>
        </row>
        <row r="5912">
          <cell r="A5912" t="str">
            <v>/0</v>
          </cell>
          <cell r="B5912">
            <v>0</v>
          </cell>
          <cell r="J5912" t="str">
            <v>Rupees Nil</v>
          </cell>
        </row>
        <row r="5913">
          <cell r="A5913" t="str">
            <v>/0</v>
          </cell>
          <cell r="B5913">
            <v>0</v>
          </cell>
          <cell r="J5913" t="str">
            <v>Rupees Nil</v>
          </cell>
        </row>
        <row r="5914">
          <cell r="A5914" t="str">
            <v>/0</v>
          </cell>
          <cell r="B5914">
            <v>0</v>
          </cell>
          <cell r="J5914" t="str">
            <v>Rupees Nil</v>
          </cell>
        </row>
        <row r="5915">
          <cell r="A5915" t="str">
            <v>/0</v>
          </cell>
          <cell r="B5915">
            <v>0</v>
          </cell>
          <cell r="J5915" t="str">
            <v>Rupees Nil</v>
          </cell>
        </row>
        <row r="5916">
          <cell r="A5916" t="str">
            <v>/0</v>
          </cell>
          <cell r="B5916">
            <v>0</v>
          </cell>
          <cell r="J5916" t="str">
            <v>Rupees Nil</v>
          </cell>
        </row>
        <row r="5917">
          <cell r="A5917" t="str">
            <v>/0</v>
          </cell>
          <cell r="B5917">
            <v>0</v>
          </cell>
          <cell r="J5917" t="str">
            <v>Rupees Nil</v>
          </cell>
        </row>
        <row r="5918">
          <cell r="A5918" t="str">
            <v>/0</v>
          </cell>
          <cell r="B5918">
            <v>0</v>
          </cell>
          <cell r="J5918" t="str">
            <v>Rupees Nil</v>
          </cell>
        </row>
        <row r="5919">
          <cell r="A5919" t="str">
            <v>/0</v>
          </cell>
          <cell r="B5919">
            <v>0</v>
          </cell>
          <cell r="J5919" t="str">
            <v>Rupees Nil</v>
          </cell>
        </row>
        <row r="5920">
          <cell r="A5920" t="str">
            <v>/0</v>
          </cell>
          <cell r="B5920">
            <v>0</v>
          </cell>
          <cell r="J5920" t="str">
            <v>Rupees Nil</v>
          </cell>
        </row>
        <row r="5921">
          <cell r="A5921" t="str">
            <v>/0</v>
          </cell>
          <cell r="B5921">
            <v>0</v>
          </cell>
          <cell r="J5921" t="str">
            <v>Rupees Nil</v>
          </cell>
        </row>
        <row r="5922">
          <cell r="A5922" t="str">
            <v>/0</v>
          </cell>
          <cell r="B5922">
            <v>0</v>
          </cell>
          <cell r="J5922" t="str">
            <v>Rupees Nil</v>
          </cell>
        </row>
        <row r="5923">
          <cell r="A5923" t="str">
            <v>/0</v>
          </cell>
          <cell r="B5923">
            <v>0</v>
          </cell>
          <cell r="J5923" t="str">
            <v>Rupees Nil</v>
          </cell>
        </row>
        <row r="5924">
          <cell r="A5924" t="str">
            <v>/0</v>
          </cell>
          <cell r="B5924">
            <v>0</v>
          </cell>
          <cell r="J5924" t="str">
            <v>Rupees Nil</v>
          </cell>
        </row>
        <row r="5925">
          <cell r="A5925" t="str">
            <v>/0</v>
          </cell>
          <cell r="B5925">
            <v>0</v>
          </cell>
          <cell r="J5925" t="str">
            <v>Rupees Nil</v>
          </cell>
        </row>
        <row r="5926">
          <cell r="A5926" t="str">
            <v>/0</v>
          </cell>
          <cell r="B5926">
            <v>0</v>
          </cell>
          <cell r="J5926" t="str">
            <v>Rupees Nil</v>
          </cell>
        </row>
        <row r="5927">
          <cell r="A5927" t="str">
            <v>/0</v>
          </cell>
          <cell r="B5927">
            <v>0</v>
          </cell>
          <cell r="J5927" t="str">
            <v>Rupees Nil</v>
          </cell>
        </row>
        <row r="5928">
          <cell r="A5928" t="str">
            <v>/0</v>
          </cell>
          <cell r="B5928">
            <v>0</v>
          </cell>
          <cell r="J5928" t="str">
            <v>Rupees Nil</v>
          </cell>
        </row>
        <row r="5929">
          <cell r="A5929" t="str">
            <v>/0</v>
          </cell>
          <cell r="B5929">
            <v>0</v>
          </cell>
          <cell r="J5929" t="str">
            <v>Rupees Nil</v>
          </cell>
        </row>
        <row r="5930">
          <cell r="A5930" t="str">
            <v>/0</v>
          </cell>
          <cell r="B5930">
            <v>0</v>
          </cell>
          <cell r="J5930" t="str">
            <v>Rupees Nil</v>
          </cell>
        </row>
        <row r="5931">
          <cell r="A5931" t="str">
            <v>/0</v>
          </cell>
          <cell r="B5931">
            <v>0</v>
          </cell>
          <cell r="J5931" t="str">
            <v>Rupees Nil</v>
          </cell>
        </row>
        <row r="5932">
          <cell r="A5932" t="str">
            <v>/0</v>
          </cell>
          <cell r="B5932">
            <v>0</v>
          </cell>
          <cell r="J5932" t="str">
            <v>Rupees Nil</v>
          </cell>
        </row>
        <row r="5933">
          <cell r="A5933" t="str">
            <v>/0</v>
          </cell>
          <cell r="B5933">
            <v>0</v>
          </cell>
          <cell r="J5933" t="str">
            <v>Rupees Nil</v>
          </cell>
        </row>
        <row r="5934">
          <cell r="A5934" t="str">
            <v>/0</v>
          </cell>
          <cell r="B5934">
            <v>0</v>
          </cell>
          <cell r="J5934" t="str">
            <v>Rupees Nil</v>
          </cell>
        </row>
        <row r="5935">
          <cell r="A5935" t="str">
            <v>/0</v>
          </cell>
          <cell r="B5935">
            <v>0</v>
          </cell>
          <cell r="J5935" t="str">
            <v>Rupees Nil</v>
          </cell>
        </row>
        <row r="5936">
          <cell r="A5936" t="str">
            <v>/0</v>
          </cell>
          <cell r="B5936">
            <v>0</v>
          </cell>
          <cell r="J5936" t="str">
            <v>Rupees Nil</v>
          </cell>
        </row>
        <row r="5937">
          <cell r="A5937" t="str">
            <v>/0</v>
          </cell>
          <cell r="B5937">
            <v>0</v>
          </cell>
          <cell r="J5937" t="str">
            <v>Rupees Nil</v>
          </cell>
        </row>
        <row r="5938">
          <cell r="A5938" t="str">
            <v>/0</v>
          </cell>
          <cell r="B5938">
            <v>0</v>
          </cell>
          <cell r="J5938" t="str">
            <v>Rupees Nil</v>
          </cell>
        </row>
        <row r="5939">
          <cell r="A5939" t="str">
            <v>/0</v>
          </cell>
          <cell r="B5939">
            <v>0</v>
          </cell>
          <cell r="J5939" t="str">
            <v>Rupees Nil</v>
          </cell>
        </row>
        <row r="5940">
          <cell r="A5940" t="str">
            <v>/0</v>
          </cell>
          <cell r="B5940">
            <v>0</v>
          </cell>
          <cell r="J5940" t="str">
            <v>Rupees Nil</v>
          </cell>
        </row>
        <row r="5941">
          <cell r="A5941" t="str">
            <v>/0</v>
          </cell>
          <cell r="B5941">
            <v>0</v>
          </cell>
          <cell r="J5941" t="str">
            <v>Rupees Nil</v>
          </cell>
        </row>
        <row r="5942">
          <cell r="A5942" t="str">
            <v>/0</v>
          </cell>
          <cell r="B5942">
            <v>0</v>
          </cell>
          <cell r="J5942" t="str">
            <v>Rupees Nil</v>
          </cell>
        </row>
        <row r="5943">
          <cell r="A5943" t="str">
            <v>/0</v>
          </cell>
          <cell r="B5943">
            <v>0</v>
          </cell>
          <cell r="J5943" t="str">
            <v>Rupees Nil</v>
          </cell>
        </row>
        <row r="5944">
          <cell r="A5944" t="str">
            <v>/0</v>
          </cell>
          <cell r="B5944">
            <v>0</v>
          </cell>
          <cell r="J5944" t="str">
            <v>Rupees Nil</v>
          </cell>
        </row>
        <row r="5945">
          <cell r="A5945" t="str">
            <v>/0</v>
          </cell>
          <cell r="B5945">
            <v>0</v>
          </cell>
          <cell r="J5945" t="str">
            <v>Rupees Nil</v>
          </cell>
        </row>
        <row r="5946">
          <cell r="A5946" t="str">
            <v>/0</v>
          </cell>
          <cell r="B5946">
            <v>0</v>
          </cell>
          <cell r="J5946" t="str">
            <v>Rupees Nil</v>
          </cell>
        </row>
        <row r="5947">
          <cell r="A5947" t="str">
            <v>/0</v>
          </cell>
          <cell r="B5947">
            <v>0</v>
          </cell>
          <cell r="J5947" t="str">
            <v>Rupees Nil</v>
          </cell>
        </row>
        <row r="5948">
          <cell r="A5948" t="str">
            <v>/0</v>
          </cell>
          <cell r="B5948">
            <v>0</v>
          </cell>
          <cell r="J5948" t="str">
            <v>Rupees Nil</v>
          </cell>
        </row>
        <row r="5949">
          <cell r="A5949" t="str">
            <v>/0</v>
          </cell>
          <cell r="B5949">
            <v>0</v>
          </cell>
          <cell r="J5949" t="str">
            <v>Rupees Nil</v>
          </cell>
        </row>
        <row r="5950">
          <cell r="A5950" t="str">
            <v>/0</v>
          </cell>
          <cell r="B5950">
            <v>0</v>
          </cell>
          <cell r="J5950" t="str">
            <v>Rupees Nil</v>
          </cell>
        </row>
        <row r="5951">
          <cell r="A5951" t="str">
            <v>/0</v>
          </cell>
          <cell r="B5951">
            <v>0</v>
          </cell>
          <cell r="J5951" t="str">
            <v>Rupees Nil</v>
          </cell>
        </row>
        <row r="5952">
          <cell r="A5952" t="str">
            <v>/0</v>
          </cell>
          <cell r="B5952">
            <v>0</v>
          </cell>
          <cell r="J5952" t="str">
            <v>Rupees Nil</v>
          </cell>
        </row>
        <row r="5953">
          <cell r="A5953" t="str">
            <v>/0</v>
          </cell>
          <cell r="B5953">
            <v>0</v>
          </cell>
          <cell r="J5953" t="str">
            <v>Rupees Nil</v>
          </cell>
        </row>
        <row r="5954">
          <cell r="A5954" t="str">
            <v>/0</v>
          </cell>
          <cell r="B5954">
            <v>0</v>
          </cell>
          <cell r="J5954" t="str">
            <v>Rupees Nil</v>
          </cell>
        </row>
        <row r="5955">
          <cell r="A5955" t="str">
            <v>/0</v>
          </cell>
          <cell r="B5955">
            <v>0</v>
          </cell>
          <cell r="J5955" t="str">
            <v>Rupees Nil</v>
          </cell>
        </row>
        <row r="5956">
          <cell r="A5956" t="str">
            <v>/0</v>
          </cell>
          <cell r="B5956">
            <v>0</v>
          </cell>
          <cell r="J5956" t="str">
            <v>Rupees Nil</v>
          </cell>
        </row>
        <row r="5957">
          <cell r="A5957" t="str">
            <v>/0</v>
          </cell>
          <cell r="B5957">
            <v>0</v>
          </cell>
          <cell r="J5957" t="str">
            <v>Rupees Nil</v>
          </cell>
        </row>
        <row r="5958">
          <cell r="A5958" t="str">
            <v>/0</v>
          </cell>
          <cell r="B5958">
            <v>0</v>
          </cell>
          <cell r="J5958" t="str">
            <v>Rupees Nil</v>
          </cell>
        </row>
        <row r="5959">
          <cell r="A5959" t="str">
            <v>/0</v>
          </cell>
          <cell r="B5959">
            <v>0</v>
          </cell>
          <cell r="J5959" t="str">
            <v>Rupees Nil</v>
          </cell>
        </row>
        <row r="5960">
          <cell r="A5960" t="str">
            <v>/0</v>
          </cell>
          <cell r="B5960">
            <v>0</v>
          </cell>
          <cell r="J5960" t="str">
            <v>Rupees Nil</v>
          </cell>
        </row>
        <row r="5961">
          <cell r="A5961" t="str">
            <v>/0</v>
          </cell>
          <cell r="B5961">
            <v>0</v>
          </cell>
          <cell r="J5961" t="str">
            <v>Rupees Nil</v>
          </cell>
        </row>
        <row r="5962">
          <cell r="A5962" t="str">
            <v>/0</v>
          </cell>
          <cell r="B5962">
            <v>0</v>
          </cell>
          <cell r="J5962" t="str">
            <v>Rupees Nil</v>
          </cell>
        </row>
        <row r="5963">
          <cell r="A5963" t="str">
            <v>/0</v>
          </cell>
          <cell r="B5963">
            <v>0</v>
          </cell>
          <cell r="J5963" t="str">
            <v>Rupees Nil</v>
          </cell>
        </row>
        <row r="5964">
          <cell r="A5964" t="str">
            <v>/0</v>
          </cell>
          <cell r="B5964">
            <v>0</v>
          </cell>
          <cell r="J5964" t="str">
            <v>Rupees Nil</v>
          </cell>
        </row>
        <row r="5965">
          <cell r="A5965" t="str">
            <v>/0</v>
          </cell>
          <cell r="B5965">
            <v>0</v>
          </cell>
          <cell r="J5965" t="str">
            <v>Rupees Nil</v>
          </cell>
        </row>
        <row r="5966">
          <cell r="A5966" t="str">
            <v>/0</v>
          </cell>
          <cell r="B5966">
            <v>0</v>
          </cell>
          <cell r="J5966" t="str">
            <v>Rupees Nil</v>
          </cell>
        </row>
        <row r="5967">
          <cell r="A5967" t="str">
            <v>/0</v>
          </cell>
          <cell r="B5967">
            <v>0</v>
          </cell>
          <cell r="J5967" t="str">
            <v>Rupees Nil</v>
          </cell>
        </row>
        <row r="5968">
          <cell r="A5968" t="str">
            <v>/0</v>
          </cell>
          <cell r="B5968">
            <v>0</v>
          </cell>
          <cell r="J5968" t="str">
            <v>Rupees Nil</v>
          </cell>
        </row>
        <row r="5969">
          <cell r="A5969" t="str">
            <v>/0</v>
          </cell>
          <cell r="B5969">
            <v>0</v>
          </cell>
          <cell r="J5969" t="str">
            <v>Rupees Nil</v>
          </cell>
        </row>
        <row r="5970">
          <cell r="A5970" t="str">
            <v>/0</v>
          </cell>
          <cell r="B5970">
            <v>0</v>
          </cell>
          <cell r="J5970" t="str">
            <v>Rupees Nil</v>
          </cell>
        </row>
        <row r="5971">
          <cell r="A5971" t="str">
            <v>/0</v>
          </cell>
          <cell r="B5971">
            <v>0</v>
          </cell>
          <cell r="J5971" t="str">
            <v>Rupees Nil</v>
          </cell>
        </row>
        <row r="5972">
          <cell r="A5972" t="str">
            <v>/0</v>
          </cell>
          <cell r="B5972">
            <v>0</v>
          </cell>
          <cell r="J5972" t="str">
            <v>Rupees Nil</v>
          </cell>
        </row>
        <row r="5973">
          <cell r="A5973" t="str">
            <v>/0</v>
          </cell>
          <cell r="B5973">
            <v>0</v>
          </cell>
          <cell r="J5973" t="str">
            <v>Rupees Nil</v>
          </cell>
        </row>
        <row r="5974">
          <cell r="A5974" t="str">
            <v>/0</v>
          </cell>
          <cell r="B5974">
            <v>0</v>
          </cell>
          <cell r="J5974" t="str">
            <v>Rupees Nil</v>
          </cell>
        </row>
        <row r="5975">
          <cell r="A5975" t="str">
            <v>/0</v>
          </cell>
          <cell r="B5975">
            <v>0</v>
          </cell>
          <cell r="J5975" t="str">
            <v>Rupees Nil</v>
          </cell>
        </row>
        <row r="5976">
          <cell r="A5976" t="str">
            <v>/0</v>
          </cell>
          <cell r="B5976">
            <v>0</v>
          </cell>
          <cell r="J5976" t="str">
            <v>Rupees Nil</v>
          </cell>
        </row>
        <row r="5977">
          <cell r="A5977" t="str">
            <v>/0</v>
          </cell>
          <cell r="B5977">
            <v>0</v>
          </cell>
          <cell r="J5977" t="str">
            <v>Rupees Nil</v>
          </cell>
        </row>
        <row r="5978">
          <cell r="A5978" t="str">
            <v>/0</v>
          </cell>
          <cell r="B5978">
            <v>0</v>
          </cell>
          <cell r="J5978" t="str">
            <v>Rupees Nil</v>
          </cell>
        </row>
        <row r="5979">
          <cell r="A5979" t="str">
            <v>/0</v>
          </cell>
          <cell r="B5979">
            <v>0</v>
          </cell>
          <cell r="J5979" t="str">
            <v>Rupees Nil</v>
          </cell>
        </row>
        <row r="5980">
          <cell r="A5980" t="str">
            <v>/0</v>
          </cell>
          <cell r="B5980">
            <v>0</v>
          </cell>
          <cell r="J5980" t="str">
            <v>Rupees Nil</v>
          </cell>
        </row>
        <row r="5981">
          <cell r="A5981" t="str">
            <v>/0</v>
          </cell>
          <cell r="B5981">
            <v>0</v>
          </cell>
          <cell r="J5981" t="str">
            <v>Rupees Nil</v>
          </cell>
        </row>
        <row r="5982">
          <cell r="A5982" t="str">
            <v>/0</v>
          </cell>
          <cell r="B5982">
            <v>0</v>
          </cell>
          <cell r="J5982" t="str">
            <v>Rupees Nil</v>
          </cell>
        </row>
        <row r="5983">
          <cell r="A5983" t="str">
            <v>/0</v>
          </cell>
          <cell r="B5983">
            <v>0</v>
          </cell>
          <cell r="J5983" t="str">
            <v>Rupees Nil</v>
          </cell>
        </row>
        <row r="5984">
          <cell r="A5984" t="str">
            <v>/0</v>
          </cell>
          <cell r="B5984">
            <v>0</v>
          </cell>
          <cell r="J5984" t="str">
            <v>Rupees Nil</v>
          </cell>
        </row>
        <row r="5985">
          <cell r="A5985" t="str">
            <v>/0</v>
          </cell>
          <cell r="B5985">
            <v>0</v>
          </cell>
          <cell r="J5985" t="str">
            <v>Rupees Nil</v>
          </cell>
        </row>
        <row r="5986">
          <cell r="A5986" t="str">
            <v>/0</v>
          </cell>
          <cell r="B5986">
            <v>0</v>
          </cell>
          <cell r="J5986" t="str">
            <v>Rupees Nil</v>
          </cell>
        </row>
        <row r="5987">
          <cell r="A5987" t="str">
            <v>/0</v>
          </cell>
          <cell r="B5987">
            <v>0</v>
          </cell>
          <cell r="J5987" t="str">
            <v>Rupees Nil</v>
          </cell>
        </row>
        <row r="5988">
          <cell r="A5988" t="str">
            <v>/0</v>
          </cell>
          <cell r="B5988">
            <v>0</v>
          </cell>
          <cell r="J5988" t="str">
            <v>Rupees Nil</v>
          </cell>
        </row>
        <row r="5989">
          <cell r="A5989" t="str">
            <v>/0</v>
          </cell>
          <cell r="B5989">
            <v>0</v>
          </cell>
          <cell r="J5989" t="str">
            <v>Rupees Nil</v>
          </cell>
        </row>
        <row r="5990">
          <cell r="A5990" t="str">
            <v>/0</v>
          </cell>
          <cell r="B5990">
            <v>0</v>
          </cell>
          <cell r="J5990" t="str">
            <v>Rupees Nil</v>
          </cell>
        </row>
        <row r="5991">
          <cell r="A5991" t="str">
            <v>/0</v>
          </cell>
          <cell r="B5991">
            <v>0</v>
          </cell>
          <cell r="J5991" t="str">
            <v>Rupees Nil</v>
          </cell>
        </row>
        <row r="5992">
          <cell r="A5992" t="str">
            <v>/0</v>
          </cell>
          <cell r="B5992">
            <v>0</v>
          </cell>
          <cell r="J5992" t="str">
            <v>Rupees Nil</v>
          </cell>
        </row>
        <row r="5993">
          <cell r="A5993" t="str">
            <v>/0</v>
          </cell>
          <cell r="B5993">
            <v>0</v>
          </cell>
          <cell r="J5993" t="str">
            <v>Rupees Nil</v>
          </cell>
        </row>
        <row r="5994">
          <cell r="A5994" t="str">
            <v>/0</v>
          </cell>
          <cell r="B5994">
            <v>0</v>
          </cell>
          <cell r="J5994" t="str">
            <v>Rupees Nil</v>
          </cell>
        </row>
        <row r="5995">
          <cell r="A5995" t="str">
            <v>/0</v>
          </cell>
          <cell r="B5995">
            <v>0</v>
          </cell>
          <cell r="J5995" t="str">
            <v>Rupees Nil</v>
          </cell>
        </row>
        <row r="5996">
          <cell r="A5996" t="str">
            <v>/0</v>
          </cell>
          <cell r="B5996">
            <v>0</v>
          </cell>
          <cell r="J5996" t="str">
            <v>Rupees Nil</v>
          </cell>
        </row>
        <row r="5997">
          <cell r="A5997" t="str">
            <v>/0</v>
          </cell>
          <cell r="B5997">
            <v>0</v>
          </cell>
          <cell r="J5997" t="str">
            <v>Rupees Nil</v>
          </cell>
        </row>
        <row r="5998">
          <cell r="A5998" t="str">
            <v>/0</v>
          </cell>
          <cell r="B5998">
            <v>0</v>
          </cell>
          <cell r="J5998" t="str">
            <v>Rupees Nil</v>
          </cell>
        </row>
        <row r="5999">
          <cell r="A5999" t="str">
            <v>/0</v>
          </cell>
          <cell r="B5999">
            <v>0</v>
          </cell>
          <cell r="J5999" t="str">
            <v>Rupees Nil</v>
          </cell>
        </row>
        <row r="6000">
          <cell r="A6000" t="str">
            <v>/0</v>
          </cell>
          <cell r="B6000">
            <v>0</v>
          </cell>
          <cell r="J6000" t="str">
            <v>Rupees Nil</v>
          </cell>
        </row>
        <row r="6001">
          <cell r="A6001" t="str">
            <v>/0</v>
          </cell>
          <cell r="B6001">
            <v>0</v>
          </cell>
          <cell r="J6001" t="str">
            <v>Rupees Nil</v>
          </cell>
        </row>
        <row r="6002">
          <cell r="A6002" t="str">
            <v>/0</v>
          </cell>
          <cell r="B6002">
            <v>0</v>
          </cell>
          <cell r="J6002" t="str">
            <v>Rupees Nil</v>
          </cell>
        </row>
        <row r="6003">
          <cell r="A6003" t="str">
            <v>/0</v>
          </cell>
          <cell r="B6003">
            <v>0</v>
          </cell>
          <cell r="J6003" t="str">
            <v>Rupees Nil</v>
          </cell>
        </row>
        <row r="6004">
          <cell r="A6004" t="str">
            <v>/0</v>
          </cell>
          <cell r="B6004">
            <v>0</v>
          </cell>
          <cell r="J6004" t="str">
            <v>Rupees Nil</v>
          </cell>
        </row>
        <row r="6005">
          <cell r="A6005" t="str">
            <v>/0</v>
          </cell>
          <cell r="B6005">
            <v>0</v>
          </cell>
          <cell r="J6005" t="str">
            <v>Rupees Nil</v>
          </cell>
        </row>
        <row r="6006">
          <cell r="A6006" t="str">
            <v>/0</v>
          </cell>
          <cell r="B6006">
            <v>0</v>
          </cell>
          <cell r="J6006" t="str">
            <v>Rupees Nil</v>
          </cell>
        </row>
        <row r="6007">
          <cell r="A6007" t="str">
            <v>/0</v>
          </cell>
          <cell r="B6007">
            <v>0</v>
          </cell>
          <cell r="J6007" t="str">
            <v>Rupees Nil</v>
          </cell>
        </row>
        <row r="6008">
          <cell r="A6008" t="str">
            <v>/0</v>
          </cell>
          <cell r="B6008">
            <v>0</v>
          </cell>
          <cell r="J6008" t="str">
            <v>Rupees Nil</v>
          </cell>
        </row>
        <row r="6009">
          <cell r="A6009" t="str">
            <v>/0</v>
          </cell>
          <cell r="B6009">
            <v>0</v>
          </cell>
          <cell r="J6009" t="str">
            <v>Rupees Nil</v>
          </cell>
        </row>
        <row r="6010">
          <cell r="A6010" t="str">
            <v>/0</v>
          </cell>
          <cell r="B6010">
            <v>0</v>
          </cell>
          <cell r="J6010" t="str">
            <v>Rupees Nil</v>
          </cell>
        </row>
        <row r="6011">
          <cell r="A6011" t="str">
            <v>/0</v>
          </cell>
          <cell r="B6011">
            <v>0</v>
          </cell>
          <cell r="J6011" t="str">
            <v>Rupees Nil</v>
          </cell>
        </row>
        <row r="6012">
          <cell r="A6012" t="str">
            <v>/0</v>
          </cell>
          <cell r="B6012">
            <v>0</v>
          </cell>
          <cell r="J6012" t="str">
            <v>Rupees Nil</v>
          </cell>
        </row>
        <row r="6013">
          <cell r="A6013" t="str">
            <v>/0</v>
          </cell>
          <cell r="B6013">
            <v>0</v>
          </cell>
          <cell r="J6013" t="str">
            <v>Rupees Nil</v>
          </cell>
        </row>
        <row r="6014">
          <cell r="A6014" t="str">
            <v>/0</v>
          </cell>
          <cell r="B6014">
            <v>0</v>
          </cell>
          <cell r="J6014" t="str">
            <v>Rupees Nil</v>
          </cell>
        </row>
        <row r="6015">
          <cell r="A6015" t="str">
            <v>/0</v>
          </cell>
          <cell r="B6015">
            <v>0</v>
          </cell>
          <cell r="J6015" t="str">
            <v>Rupees Nil</v>
          </cell>
        </row>
        <row r="6016">
          <cell r="A6016" t="str">
            <v>/0</v>
          </cell>
          <cell r="B6016">
            <v>0</v>
          </cell>
          <cell r="J6016" t="str">
            <v>Rupees Nil</v>
          </cell>
        </row>
        <row r="6017">
          <cell r="A6017" t="str">
            <v>/0</v>
          </cell>
          <cell r="B6017">
            <v>0</v>
          </cell>
          <cell r="J6017" t="str">
            <v>Rupees Nil</v>
          </cell>
        </row>
        <row r="6018">
          <cell r="A6018" t="str">
            <v>/0</v>
          </cell>
          <cell r="B6018">
            <v>0</v>
          </cell>
          <cell r="J6018" t="str">
            <v>Rupees Nil</v>
          </cell>
        </row>
        <row r="6019">
          <cell r="A6019" t="str">
            <v>/0</v>
          </cell>
          <cell r="B6019">
            <v>0</v>
          </cell>
          <cell r="J6019" t="str">
            <v>Rupees Nil</v>
          </cell>
        </row>
        <row r="6020">
          <cell r="A6020" t="str">
            <v>/0</v>
          </cell>
          <cell r="B6020">
            <v>0</v>
          </cell>
          <cell r="J6020" t="str">
            <v>Rupees Nil</v>
          </cell>
        </row>
        <row r="6021">
          <cell r="A6021" t="str">
            <v>/0</v>
          </cell>
          <cell r="B6021">
            <v>0</v>
          </cell>
          <cell r="J6021" t="str">
            <v>Rupees Nil</v>
          </cell>
        </row>
        <row r="6022">
          <cell r="A6022" t="str">
            <v>/0</v>
          </cell>
          <cell r="B6022">
            <v>0</v>
          </cell>
          <cell r="J6022" t="str">
            <v>Rupees Nil</v>
          </cell>
        </row>
        <row r="6023">
          <cell r="A6023" t="str">
            <v>/0</v>
          </cell>
          <cell r="B6023">
            <v>0</v>
          </cell>
          <cell r="J6023" t="str">
            <v>Rupees Nil</v>
          </cell>
        </row>
        <row r="6024">
          <cell r="A6024" t="str">
            <v>/0</v>
          </cell>
          <cell r="B6024">
            <v>0</v>
          </cell>
          <cell r="J6024" t="str">
            <v>Rupees Nil</v>
          </cell>
        </row>
        <row r="6025">
          <cell r="A6025" t="str">
            <v>/0</v>
          </cell>
          <cell r="B6025">
            <v>0</v>
          </cell>
          <cell r="J6025" t="str">
            <v>Rupees Nil</v>
          </cell>
        </row>
        <row r="6026">
          <cell r="A6026" t="str">
            <v>/0</v>
          </cell>
          <cell r="B6026">
            <v>0</v>
          </cell>
          <cell r="J6026" t="str">
            <v>Rupees Nil</v>
          </cell>
        </row>
        <row r="6027">
          <cell r="A6027" t="str">
            <v>/0</v>
          </cell>
          <cell r="B6027">
            <v>0</v>
          </cell>
          <cell r="J6027" t="str">
            <v>Rupees Nil</v>
          </cell>
        </row>
        <row r="6028">
          <cell r="A6028" t="str">
            <v>/0</v>
          </cell>
          <cell r="B6028">
            <v>0</v>
          </cell>
          <cell r="J6028" t="str">
            <v>Rupees Nil</v>
          </cell>
        </row>
        <row r="6029">
          <cell r="A6029" t="str">
            <v>/0</v>
          </cell>
          <cell r="B6029">
            <v>0</v>
          </cell>
          <cell r="J6029" t="str">
            <v>Rupees Nil</v>
          </cell>
        </row>
        <row r="6030">
          <cell r="A6030" t="str">
            <v>/0</v>
          </cell>
          <cell r="B6030">
            <v>0</v>
          </cell>
          <cell r="J6030" t="str">
            <v>Rupees Nil</v>
          </cell>
        </row>
        <row r="6031">
          <cell r="A6031" t="str">
            <v>/0</v>
          </cell>
          <cell r="B6031">
            <v>0</v>
          </cell>
          <cell r="J6031" t="str">
            <v>Rupees Nil</v>
          </cell>
        </row>
        <row r="6032">
          <cell r="A6032" t="str">
            <v>/0</v>
          </cell>
          <cell r="B6032">
            <v>0</v>
          </cell>
          <cell r="J6032" t="str">
            <v>Rupees Nil</v>
          </cell>
        </row>
        <row r="6033">
          <cell r="A6033" t="str">
            <v>/0</v>
          </cell>
          <cell r="B6033">
            <v>0</v>
          </cell>
          <cell r="J6033" t="str">
            <v>Rupees Nil</v>
          </cell>
        </row>
        <row r="6034">
          <cell r="A6034" t="str">
            <v>/0</v>
          </cell>
          <cell r="B6034">
            <v>0</v>
          </cell>
          <cell r="J6034" t="str">
            <v>Rupees Nil</v>
          </cell>
        </row>
        <row r="6035">
          <cell r="A6035" t="str">
            <v>/0</v>
          </cell>
          <cell r="B6035">
            <v>0</v>
          </cell>
          <cell r="J6035" t="str">
            <v>Rupees Nil</v>
          </cell>
        </row>
        <row r="6036">
          <cell r="A6036" t="str">
            <v>/0</v>
          </cell>
          <cell r="B6036">
            <v>0</v>
          </cell>
          <cell r="J6036" t="str">
            <v>Rupees Nil</v>
          </cell>
        </row>
        <row r="6037">
          <cell r="A6037" t="str">
            <v>/0</v>
          </cell>
          <cell r="B6037">
            <v>0</v>
          </cell>
          <cell r="J6037" t="str">
            <v>Rupees Nil</v>
          </cell>
        </row>
        <row r="6038">
          <cell r="A6038" t="str">
            <v>/0</v>
          </cell>
          <cell r="B6038">
            <v>0</v>
          </cell>
          <cell r="J6038" t="str">
            <v>Rupees Nil</v>
          </cell>
        </row>
        <row r="6039">
          <cell r="A6039" t="str">
            <v>/0</v>
          </cell>
          <cell r="B6039">
            <v>0</v>
          </cell>
          <cell r="J6039" t="str">
            <v>Rupees Nil</v>
          </cell>
        </row>
        <row r="6040">
          <cell r="A6040" t="str">
            <v>/0</v>
          </cell>
          <cell r="B6040">
            <v>0</v>
          </cell>
          <cell r="J6040" t="str">
            <v>Rupees Nil</v>
          </cell>
        </row>
        <row r="6041">
          <cell r="A6041" t="str">
            <v>/0</v>
          </cell>
          <cell r="B6041">
            <v>0</v>
          </cell>
          <cell r="J6041" t="str">
            <v>Rupees Nil</v>
          </cell>
        </row>
        <row r="6042">
          <cell r="A6042" t="str">
            <v>/0</v>
          </cell>
          <cell r="B6042">
            <v>0</v>
          </cell>
          <cell r="J6042" t="str">
            <v>Rupees Nil</v>
          </cell>
        </row>
        <row r="6043">
          <cell r="A6043" t="str">
            <v>/0</v>
          </cell>
          <cell r="B6043">
            <v>0</v>
          </cell>
          <cell r="J6043" t="str">
            <v>Rupees Nil</v>
          </cell>
        </row>
        <row r="6044">
          <cell r="A6044" t="str">
            <v>/0</v>
          </cell>
          <cell r="B6044">
            <v>0</v>
          </cell>
          <cell r="J6044" t="str">
            <v>Rupees Nil</v>
          </cell>
        </row>
        <row r="6045">
          <cell r="A6045" t="str">
            <v>/0</v>
          </cell>
          <cell r="B6045">
            <v>0</v>
          </cell>
          <cell r="J6045" t="str">
            <v>Rupees Nil</v>
          </cell>
        </row>
        <row r="6046">
          <cell r="A6046" t="str">
            <v>/0</v>
          </cell>
          <cell r="B6046">
            <v>0</v>
          </cell>
          <cell r="J6046" t="str">
            <v>Rupees Nil</v>
          </cell>
        </row>
        <row r="6047">
          <cell r="A6047" t="str">
            <v>/0</v>
          </cell>
          <cell r="B6047">
            <v>0</v>
          </cell>
          <cell r="J6047" t="str">
            <v>Rupees Nil</v>
          </cell>
        </row>
        <row r="6048">
          <cell r="A6048" t="str">
            <v>/0</v>
          </cell>
          <cell r="B6048">
            <v>0</v>
          </cell>
          <cell r="J6048" t="str">
            <v>Rupees Nil</v>
          </cell>
        </row>
        <row r="6049">
          <cell r="A6049" t="str">
            <v>/0</v>
          </cell>
          <cell r="B6049">
            <v>0</v>
          </cell>
          <cell r="J6049" t="str">
            <v>Rupees Nil</v>
          </cell>
        </row>
        <row r="6050">
          <cell r="A6050" t="str">
            <v>/0</v>
          </cell>
          <cell r="B6050">
            <v>0</v>
          </cell>
          <cell r="J6050" t="str">
            <v>Rupees Nil</v>
          </cell>
        </row>
        <row r="6051">
          <cell r="A6051" t="str">
            <v>/0</v>
          </cell>
          <cell r="B6051">
            <v>0</v>
          </cell>
          <cell r="J6051" t="str">
            <v>Rupees Nil</v>
          </cell>
        </row>
        <row r="6052">
          <cell r="A6052" t="str">
            <v>/0</v>
          </cell>
          <cell r="B6052">
            <v>0</v>
          </cell>
          <cell r="J6052" t="str">
            <v>Rupees Nil</v>
          </cell>
        </row>
        <row r="6053">
          <cell r="A6053" t="str">
            <v>/0</v>
          </cell>
          <cell r="B6053">
            <v>0</v>
          </cell>
          <cell r="J6053" t="str">
            <v>Rupees Nil</v>
          </cell>
        </row>
        <row r="6054">
          <cell r="A6054" t="str">
            <v>/0</v>
          </cell>
          <cell r="B6054">
            <v>0</v>
          </cell>
          <cell r="J6054" t="str">
            <v>Rupees Nil</v>
          </cell>
        </row>
        <row r="6055">
          <cell r="A6055" t="str">
            <v>/0</v>
          </cell>
          <cell r="B6055">
            <v>0</v>
          </cell>
          <cell r="J6055" t="str">
            <v>Rupees Nil</v>
          </cell>
        </row>
        <row r="6056">
          <cell r="A6056" t="str">
            <v>/0</v>
          </cell>
          <cell r="B6056">
            <v>0</v>
          </cell>
          <cell r="J6056" t="str">
            <v>Rupees Nil</v>
          </cell>
        </row>
        <row r="6057">
          <cell r="A6057" t="str">
            <v>/0</v>
          </cell>
          <cell r="B6057">
            <v>0</v>
          </cell>
          <cell r="J6057" t="str">
            <v>Rupees Nil</v>
          </cell>
        </row>
        <row r="6058">
          <cell r="A6058" t="str">
            <v>/0</v>
          </cell>
          <cell r="B6058">
            <v>0</v>
          </cell>
          <cell r="J6058" t="str">
            <v>Rupees Nil</v>
          </cell>
        </row>
        <row r="6059">
          <cell r="A6059" t="str">
            <v>/0</v>
          </cell>
          <cell r="B6059">
            <v>0</v>
          </cell>
          <cell r="J6059" t="str">
            <v>Rupees Nil</v>
          </cell>
        </row>
        <row r="6060">
          <cell r="A6060" t="str">
            <v>/0</v>
          </cell>
          <cell r="B6060">
            <v>0</v>
          </cell>
          <cell r="J6060" t="str">
            <v>Rupees Nil</v>
          </cell>
        </row>
        <row r="6061">
          <cell r="A6061" t="str">
            <v>/0</v>
          </cell>
          <cell r="B6061">
            <v>0</v>
          </cell>
          <cell r="J6061" t="str">
            <v>Rupees Nil</v>
          </cell>
        </row>
        <row r="6062">
          <cell r="A6062" t="str">
            <v>/0</v>
          </cell>
          <cell r="B6062">
            <v>0</v>
          </cell>
          <cell r="J6062" t="str">
            <v>Rupees Nil</v>
          </cell>
        </row>
        <row r="6063">
          <cell r="A6063" t="str">
            <v>/0</v>
          </cell>
          <cell r="B6063">
            <v>0</v>
          </cell>
          <cell r="J6063" t="str">
            <v>Rupees Nil</v>
          </cell>
        </row>
        <row r="6064">
          <cell r="A6064" t="str">
            <v>/0</v>
          </cell>
          <cell r="B6064">
            <v>0</v>
          </cell>
          <cell r="J6064" t="str">
            <v>Rupees Nil</v>
          </cell>
        </row>
        <row r="6065">
          <cell r="A6065" t="str">
            <v>/0</v>
          </cell>
          <cell r="B6065">
            <v>0</v>
          </cell>
          <cell r="J6065" t="str">
            <v>Rupees Nil</v>
          </cell>
        </row>
        <row r="6066">
          <cell r="A6066" t="str">
            <v>/0</v>
          </cell>
          <cell r="B6066">
            <v>0</v>
          </cell>
          <cell r="J6066" t="str">
            <v>Rupees Nil</v>
          </cell>
        </row>
        <row r="6067">
          <cell r="A6067" t="str">
            <v>/0</v>
          </cell>
          <cell r="B6067">
            <v>0</v>
          </cell>
          <cell r="J6067" t="str">
            <v>Rupees Nil</v>
          </cell>
        </row>
        <row r="6068">
          <cell r="A6068" t="str">
            <v>/0</v>
          </cell>
          <cell r="B6068">
            <v>0</v>
          </cell>
          <cell r="J6068" t="str">
            <v>Rupees Nil</v>
          </cell>
        </row>
        <row r="6069">
          <cell r="A6069" t="str">
            <v>/0</v>
          </cell>
          <cell r="B6069">
            <v>0</v>
          </cell>
          <cell r="J6069" t="str">
            <v>Rupees Nil</v>
          </cell>
        </row>
        <row r="6070">
          <cell r="A6070" t="str">
            <v>/0</v>
          </cell>
          <cell r="B6070">
            <v>0</v>
          </cell>
          <cell r="J6070" t="str">
            <v>Rupees Nil</v>
          </cell>
        </row>
        <row r="6071">
          <cell r="A6071" t="str">
            <v>/0</v>
          </cell>
          <cell r="B6071">
            <v>0</v>
          </cell>
          <cell r="J6071" t="str">
            <v>Rupees Nil</v>
          </cell>
        </row>
        <row r="6072">
          <cell r="A6072" t="str">
            <v>/0</v>
          </cell>
          <cell r="B6072">
            <v>0</v>
          </cell>
          <cell r="J6072" t="str">
            <v>Rupees Nil</v>
          </cell>
        </row>
        <row r="6073">
          <cell r="A6073" t="str">
            <v>/0</v>
          </cell>
          <cell r="B6073">
            <v>0</v>
          </cell>
          <cell r="J6073" t="str">
            <v>Rupees Nil</v>
          </cell>
        </row>
        <row r="6074">
          <cell r="A6074" t="str">
            <v>/0</v>
          </cell>
          <cell r="B6074">
            <v>0</v>
          </cell>
          <cell r="J6074" t="str">
            <v>Rupees Nil</v>
          </cell>
        </row>
        <row r="6075">
          <cell r="A6075" t="str">
            <v>/0</v>
          </cell>
          <cell r="B6075">
            <v>0</v>
          </cell>
          <cell r="J6075" t="str">
            <v>Rupees Nil</v>
          </cell>
        </row>
        <row r="6076">
          <cell r="A6076" t="str">
            <v>/0</v>
          </cell>
          <cell r="B6076">
            <v>0</v>
          </cell>
          <cell r="J6076" t="str">
            <v>Rupees Nil</v>
          </cell>
        </row>
        <row r="6077">
          <cell r="A6077" t="str">
            <v>/0</v>
          </cell>
          <cell r="B6077">
            <v>0</v>
          </cell>
          <cell r="J6077" t="str">
            <v>Rupees Nil</v>
          </cell>
        </row>
        <row r="6078">
          <cell r="A6078" t="str">
            <v>/0</v>
          </cell>
          <cell r="B6078">
            <v>0</v>
          </cell>
          <cell r="J6078" t="str">
            <v>Rupees Nil</v>
          </cell>
        </row>
        <row r="6079">
          <cell r="A6079" t="str">
            <v>/0</v>
          </cell>
          <cell r="B6079">
            <v>0</v>
          </cell>
          <cell r="J6079" t="str">
            <v>Rupees Nil</v>
          </cell>
        </row>
        <row r="6080">
          <cell r="A6080" t="str">
            <v>/0</v>
          </cell>
          <cell r="B6080">
            <v>0</v>
          </cell>
          <cell r="J6080" t="str">
            <v>Rupees Nil</v>
          </cell>
        </row>
        <row r="6081">
          <cell r="A6081" t="str">
            <v>/0</v>
          </cell>
          <cell r="B6081">
            <v>0</v>
          </cell>
          <cell r="J6081" t="str">
            <v>Rupees Nil</v>
          </cell>
        </row>
        <row r="6082">
          <cell r="A6082" t="str">
            <v>/0</v>
          </cell>
          <cell r="B6082">
            <v>0</v>
          </cell>
          <cell r="J6082" t="str">
            <v>Rupees Nil</v>
          </cell>
        </row>
        <row r="6083">
          <cell r="A6083" t="str">
            <v>/0</v>
          </cell>
          <cell r="B6083">
            <v>0</v>
          </cell>
          <cell r="J6083" t="str">
            <v>Rupees Nil</v>
          </cell>
        </row>
        <row r="6084">
          <cell r="A6084" t="str">
            <v>/0</v>
          </cell>
          <cell r="B6084">
            <v>0</v>
          </cell>
          <cell r="J6084" t="str">
            <v>Rupees Nil</v>
          </cell>
        </row>
        <row r="6085">
          <cell r="A6085" t="str">
            <v>/0</v>
          </cell>
          <cell r="B6085">
            <v>0</v>
          </cell>
          <cell r="J6085" t="str">
            <v>Rupees Nil</v>
          </cell>
        </row>
        <row r="6086">
          <cell r="A6086" t="str">
            <v>/0</v>
          </cell>
          <cell r="B6086">
            <v>0</v>
          </cell>
          <cell r="J6086" t="str">
            <v>Rupees Nil</v>
          </cell>
        </row>
        <row r="6087">
          <cell r="A6087" t="str">
            <v>/0</v>
          </cell>
          <cell r="B6087">
            <v>0</v>
          </cell>
          <cell r="J6087" t="str">
            <v>Rupees Nil</v>
          </cell>
        </row>
        <row r="6088">
          <cell r="A6088" t="str">
            <v>/0</v>
          </cell>
          <cell r="B6088">
            <v>0</v>
          </cell>
          <cell r="J6088" t="str">
            <v>Rupees Nil</v>
          </cell>
        </row>
        <row r="6089">
          <cell r="A6089" t="str">
            <v>/0</v>
          </cell>
          <cell r="B6089">
            <v>0</v>
          </cell>
          <cell r="J6089" t="str">
            <v>Rupees Nil</v>
          </cell>
        </row>
        <row r="6090">
          <cell r="A6090" t="str">
            <v>/0</v>
          </cell>
          <cell r="B6090">
            <v>0</v>
          </cell>
          <cell r="J6090" t="str">
            <v>Rupees Nil</v>
          </cell>
        </row>
        <row r="6091">
          <cell r="A6091" t="str">
            <v>/0</v>
          </cell>
          <cell r="B6091">
            <v>0</v>
          </cell>
          <cell r="J6091" t="str">
            <v>Rupees Nil</v>
          </cell>
        </row>
        <row r="6092">
          <cell r="A6092" t="str">
            <v>/0</v>
          </cell>
          <cell r="B6092">
            <v>0</v>
          </cell>
          <cell r="J6092" t="str">
            <v>Rupees Nil</v>
          </cell>
        </row>
        <row r="6093">
          <cell r="A6093" t="str">
            <v>/0</v>
          </cell>
          <cell r="B6093">
            <v>0</v>
          </cell>
          <cell r="J6093" t="str">
            <v>Rupees Nil</v>
          </cell>
        </row>
        <row r="6094">
          <cell r="A6094" t="str">
            <v>/0</v>
          </cell>
          <cell r="B6094">
            <v>0</v>
          </cell>
          <cell r="J6094" t="str">
            <v>Rupees Nil</v>
          </cell>
        </row>
        <row r="6095">
          <cell r="A6095" t="str">
            <v>/0</v>
          </cell>
          <cell r="B6095">
            <v>0</v>
          </cell>
          <cell r="J6095" t="str">
            <v>Rupees Nil</v>
          </cell>
        </row>
        <row r="6096">
          <cell r="A6096" t="str">
            <v>/0</v>
          </cell>
          <cell r="B6096">
            <v>0</v>
          </cell>
          <cell r="J6096" t="str">
            <v>Rupees Nil</v>
          </cell>
        </row>
        <row r="6097">
          <cell r="A6097" t="str">
            <v>/0</v>
          </cell>
          <cell r="B6097">
            <v>0</v>
          </cell>
          <cell r="J6097" t="str">
            <v>Rupees Nil</v>
          </cell>
        </row>
        <row r="6098">
          <cell r="A6098" t="str">
            <v>/0</v>
          </cell>
          <cell r="B6098">
            <v>0</v>
          </cell>
          <cell r="J6098" t="str">
            <v>Rupees Nil</v>
          </cell>
        </row>
        <row r="6099">
          <cell r="A6099" t="str">
            <v>/0</v>
          </cell>
          <cell r="B6099">
            <v>0</v>
          </cell>
          <cell r="J6099" t="str">
            <v>Rupees Nil</v>
          </cell>
        </row>
        <row r="6100">
          <cell r="A6100" t="str">
            <v>/0</v>
          </cell>
          <cell r="B6100">
            <v>0</v>
          </cell>
          <cell r="J6100" t="str">
            <v>Rupees Nil</v>
          </cell>
        </row>
        <row r="6101">
          <cell r="A6101" t="str">
            <v>/0</v>
          </cell>
          <cell r="B6101">
            <v>0</v>
          </cell>
          <cell r="J6101" t="str">
            <v>Rupees Nil</v>
          </cell>
        </row>
        <row r="6102">
          <cell r="A6102" t="str">
            <v>/0</v>
          </cell>
          <cell r="B6102">
            <v>0</v>
          </cell>
          <cell r="J6102" t="str">
            <v>Rupees Nil</v>
          </cell>
        </row>
        <row r="6103">
          <cell r="A6103" t="str">
            <v>/0</v>
          </cell>
          <cell r="B6103">
            <v>0</v>
          </cell>
          <cell r="J6103" t="str">
            <v>Rupees Nil</v>
          </cell>
        </row>
        <row r="6104">
          <cell r="A6104" t="str">
            <v>/0</v>
          </cell>
          <cell r="B6104">
            <v>0</v>
          </cell>
          <cell r="J6104" t="str">
            <v>Rupees Nil</v>
          </cell>
        </row>
        <row r="6105">
          <cell r="A6105" t="str">
            <v>/0</v>
          </cell>
          <cell r="B6105">
            <v>0</v>
          </cell>
          <cell r="J6105" t="str">
            <v>Rupees Nil</v>
          </cell>
        </row>
        <row r="6106">
          <cell r="A6106" t="str">
            <v>/0</v>
          </cell>
          <cell r="B6106">
            <v>0</v>
          </cell>
          <cell r="J6106" t="str">
            <v>Rupees Nil</v>
          </cell>
        </row>
        <row r="6107">
          <cell r="A6107" t="str">
            <v>/0</v>
          </cell>
          <cell r="B6107">
            <v>0</v>
          </cell>
          <cell r="J6107" t="str">
            <v>Rupees Nil</v>
          </cell>
        </row>
        <row r="6108">
          <cell r="A6108" t="str">
            <v>/0</v>
          </cell>
          <cell r="B6108">
            <v>0</v>
          </cell>
          <cell r="J6108" t="str">
            <v>Rupees Nil</v>
          </cell>
        </row>
        <row r="6109">
          <cell r="A6109" t="str">
            <v>/0</v>
          </cell>
          <cell r="B6109">
            <v>0</v>
          </cell>
          <cell r="J6109" t="str">
            <v>Rupees Nil</v>
          </cell>
        </row>
        <row r="6110">
          <cell r="A6110" t="str">
            <v>/0</v>
          </cell>
          <cell r="B6110">
            <v>0</v>
          </cell>
          <cell r="J6110" t="str">
            <v>Rupees Nil</v>
          </cell>
        </row>
        <row r="6111">
          <cell r="A6111" t="str">
            <v>/0</v>
          </cell>
          <cell r="B6111">
            <v>0</v>
          </cell>
          <cell r="J6111" t="str">
            <v>Rupees Nil</v>
          </cell>
        </row>
        <row r="6112">
          <cell r="A6112" t="str">
            <v>/0</v>
          </cell>
          <cell r="B6112">
            <v>0</v>
          </cell>
          <cell r="J6112" t="str">
            <v>Rupees Nil</v>
          </cell>
        </row>
        <row r="6113">
          <cell r="A6113" t="str">
            <v>/0</v>
          </cell>
          <cell r="B6113">
            <v>0</v>
          </cell>
          <cell r="J6113" t="str">
            <v>Rupees Nil</v>
          </cell>
        </row>
        <row r="6114">
          <cell r="A6114" t="str">
            <v>/0</v>
          </cell>
          <cell r="B6114">
            <v>0</v>
          </cell>
          <cell r="J6114" t="str">
            <v>Rupees Nil</v>
          </cell>
        </row>
        <row r="6115">
          <cell r="A6115" t="str">
            <v>/0</v>
          </cell>
          <cell r="B6115">
            <v>0</v>
          </cell>
          <cell r="J6115" t="str">
            <v>Rupees Nil</v>
          </cell>
        </row>
        <row r="6116">
          <cell r="A6116" t="str">
            <v>/0</v>
          </cell>
          <cell r="B6116">
            <v>0</v>
          </cell>
          <cell r="J6116" t="str">
            <v>Rupees Nil</v>
          </cell>
        </row>
        <row r="6117">
          <cell r="A6117" t="str">
            <v>/0</v>
          </cell>
          <cell r="B6117">
            <v>0</v>
          </cell>
          <cell r="J6117" t="str">
            <v>Rupees Nil</v>
          </cell>
        </row>
        <row r="6118">
          <cell r="A6118" t="str">
            <v>/0</v>
          </cell>
          <cell r="B6118">
            <v>0</v>
          </cell>
          <cell r="J6118" t="str">
            <v>Rupees Nil</v>
          </cell>
        </row>
        <row r="6119">
          <cell r="A6119" t="str">
            <v>/0</v>
          </cell>
          <cell r="B6119">
            <v>0</v>
          </cell>
          <cell r="J6119" t="str">
            <v>Rupees Nil</v>
          </cell>
        </row>
        <row r="6120">
          <cell r="A6120" t="str">
            <v>/0</v>
          </cell>
          <cell r="B6120">
            <v>0</v>
          </cell>
          <cell r="J6120" t="str">
            <v>Rupees Nil</v>
          </cell>
        </row>
        <row r="6121">
          <cell r="A6121" t="str">
            <v>/0</v>
          </cell>
          <cell r="B6121">
            <v>0</v>
          </cell>
          <cell r="J6121" t="str">
            <v>Rupees Nil</v>
          </cell>
        </row>
        <row r="6122">
          <cell r="A6122" t="str">
            <v>/0</v>
          </cell>
          <cell r="B6122">
            <v>0</v>
          </cell>
          <cell r="J6122" t="str">
            <v>Rupees Nil</v>
          </cell>
        </row>
        <row r="6123">
          <cell r="A6123" t="str">
            <v>/0</v>
          </cell>
          <cell r="B6123">
            <v>0</v>
          </cell>
          <cell r="J6123" t="str">
            <v>Rupees Nil</v>
          </cell>
        </row>
        <row r="6124">
          <cell r="A6124" t="str">
            <v>/0</v>
          </cell>
          <cell r="B6124">
            <v>0</v>
          </cell>
          <cell r="J6124" t="str">
            <v>Rupees Nil</v>
          </cell>
        </row>
        <row r="6125">
          <cell r="A6125" t="str">
            <v>/0</v>
          </cell>
          <cell r="B6125">
            <v>0</v>
          </cell>
          <cell r="J6125" t="str">
            <v>Rupees Nil</v>
          </cell>
        </row>
        <row r="6126">
          <cell r="A6126" t="str">
            <v>/0</v>
          </cell>
          <cell r="B6126">
            <v>0</v>
          </cell>
          <cell r="J6126" t="str">
            <v>Rupees Nil</v>
          </cell>
        </row>
        <row r="6127">
          <cell r="A6127" t="str">
            <v>/0</v>
          </cell>
          <cell r="B6127">
            <v>0</v>
          </cell>
          <cell r="J6127" t="str">
            <v>Rupees Nil</v>
          </cell>
        </row>
        <row r="6128">
          <cell r="A6128" t="str">
            <v>/0</v>
          </cell>
          <cell r="B6128">
            <v>0</v>
          </cell>
          <cell r="J6128" t="str">
            <v>Rupees Nil</v>
          </cell>
        </row>
        <row r="6129">
          <cell r="A6129" t="str">
            <v>/0</v>
          </cell>
          <cell r="B6129">
            <v>0</v>
          </cell>
          <cell r="J6129" t="str">
            <v>Rupees Nil</v>
          </cell>
        </row>
        <row r="6130">
          <cell r="A6130" t="str">
            <v>/0</v>
          </cell>
          <cell r="B6130">
            <v>0</v>
          </cell>
          <cell r="J6130" t="str">
            <v>Rupees Nil</v>
          </cell>
        </row>
        <row r="6131">
          <cell r="A6131" t="str">
            <v>/0</v>
          </cell>
          <cell r="B6131">
            <v>0</v>
          </cell>
          <cell r="J6131" t="str">
            <v>Rupees Nil</v>
          </cell>
        </row>
        <row r="6132">
          <cell r="A6132" t="str">
            <v>/0</v>
          </cell>
          <cell r="B6132">
            <v>0</v>
          </cell>
          <cell r="J6132" t="str">
            <v>Rupees Nil</v>
          </cell>
        </row>
        <row r="6133">
          <cell r="A6133" t="str">
            <v>/0</v>
          </cell>
          <cell r="B6133">
            <v>0</v>
          </cell>
          <cell r="J6133" t="str">
            <v>Rupees Nil</v>
          </cell>
        </row>
        <row r="6134">
          <cell r="A6134" t="str">
            <v>/0</v>
          </cell>
          <cell r="B6134">
            <v>0</v>
          </cell>
          <cell r="J6134" t="str">
            <v>Rupees Nil</v>
          </cell>
        </row>
        <row r="6135">
          <cell r="A6135" t="str">
            <v>/0</v>
          </cell>
          <cell r="B6135">
            <v>0</v>
          </cell>
          <cell r="J6135" t="str">
            <v>Rupees Nil</v>
          </cell>
        </row>
        <row r="6136">
          <cell r="A6136" t="str">
            <v>/0</v>
          </cell>
          <cell r="B6136">
            <v>0</v>
          </cell>
          <cell r="J6136" t="str">
            <v>Rupees Nil</v>
          </cell>
        </row>
        <row r="6137">
          <cell r="A6137" t="str">
            <v>/0</v>
          </cell>
          <cell r="B6137">
            <v>0</v>
          </cell>
          <cell r="J6137" t="str">
            <v>Rupees Nil</v>
          </cell>
        </row>
        <row r="6138">
          <cell r="A6138" t="str">
            <v>/0</v>
          </cell>
          <cell r="B6138">
            <v>0</v>
          </cell>
          <cell r="J6138" t="str">
            <v>Rupees Nil</v>
          </cell>
        </row>
        <row r="6139">
          <cell r="A6139" t="str">
            <v>/0</v>
          </cell>
          <cell r="B6139">
            <v>0</v>
          </cell>
          <cell r="J6139" t="str">
            <v>Rupees Nil</v>
          </cell>
        </row>
        <row r="6140">
          <cell r="A6140" t="str">
            <v>/0</v>
          </cell>
          <cell r="B6140">
            <v>0</v>
          </cell>
          <cell r="J6140" t="str">
            <v>Rupees Nil</v>
          </cell>
        </row>
        <row r="6141">
          <cell r="A6141" t="str">
            <v>/0</v>
          </cell>
          <cell r="B6141">
            <v>0</v>
          </cell>
          <cell r="J6141" t="str">
            <v>Rupees Nil</v>
          </cell>
        </row>
        <row r="6142">
          <cell r="A6142" t="str">
            <v>/0</v>
          </cell>
          <cell r="B6142">
            <v>0</v>
          </cell>
          <cell r="J6142" t="str">
            <v>Rupees Nil</v>
          </cell>
        </row>
        <row r="6143">
          <cell r="A6143" t="str">
            <v>/0</v>
          </cell>
          <cell r="B6143">
            <v>0</v>
          </cell>
          <cell r="J6143" t="str">
            <v>Rupees Nil</v>
          </cell>
        </row>
        <row r="6144">
          <cell r="A6144" t="str">
            <v>/0</v>
          </cell>
          <cell r="B6144">
            <v>0</v>
          </cell>
          <cell r="J6144" t="str">
            <v>Rupees Nil</v>
          </cell>
        </row>
        <row r="6145">
          <cell r="A6145" t="str">
            <v>/0</v>
          </cell>
          <cell r="B6145">
            <v>0</v>
          </cell>
          <cell r="J6145" t="str">
            <v>Rupees Nil</v>
          </cell>
        </row>
        <row r="6146">
          <cell r="A6146" t="str">
            <v>/0</v>
          </cell>
          <cell r="B6146">
            <v>0</v>
          </cell>
          <cell r="J6146" t="str">
            <v>Rupees Nil</v>
          </cell>
        </row>
        <row r="6147">
          <cell r="A6147" t="str">
            <v>/0</v>
          </cell>
          <cell r="B6147">
            <v>0</v>
          </cell>
          <cell r="J6147" t="str">
            <v>Rupees Nil</v>
          </cell>
        </row>
        <row r="6148">
          <cell r="A6148" t="str">
            <v>/0</v>
          </cell>
          <cell r="B6148">
            <v>0</v>
          </cell>
          <cell r="J6148" t="str">
            <v>Rupees Nil</v>
          </cell>
        </row>
        <row r="6149">
          <cell r="A6149" t="str">
            <v>/0</v>
          </cell>
          <cell r="B6149">
            <v>0</v>
          </cell>
          <cell r="J6149" t="str">
            <v>Rupees Nil</v>
          </cell>
        </row>
        <row r="6150">
          <cell r="A6150" t="str">
            <v>/0</v>
          </cell>
          <cell r="B6150">
            <v>0</v>
          </cell>
          <cell r="J6150" t="str">
            <v>Rupees Nil</v>
          </cell>
        </row>
        <row r="6151">
          <cell r="A6151" t="str">
            <v>/0</v>
          </cell>
          <cell r="B6151">
            <v>0</v>
          </cell>
          <cell r="J6151" t="str">
            <v>Rupees Nil</v>
          </cell>
        </row>
        <row r="6152">
          <cell r="A6152" t="str">
            <v>/0</v>
          </cell>
          <cell r="B6152">
            <v>0</v>
          </cell>
          <cell r="J6152" t="str">
            <v>Rupees Nil</v>
          </cell>
        </row>
        <row r="6153">
          <cell r="A6153" t="str">
            <v>/0</v>
          </cell>
          <cell r="B6153">
            <v>0</v>
          </cell>
          <cell r="J6153" t="str">
            <v>Rupees Nil</v>
          </cell>
        </row>
        <row r="6154">
          <cell r="A6154" t="str">
            <v>/0</v>
          </cell>
          <cell r="B6154">
            <v>0</v>
          </cell>
          <cell r="J6154" t="str">
            <v>Rupees Nil</v>
          </cell>
        </row>
        <row r="6155">
          <cell r="A6155" t="str">
            <v>/0</v>
          </cell>
          <cell r="B6155">
            <v>0</v>
          </cell>
          <cell r="J6155" t="str">
            <v>Rupees Nil</v>
          </cell>
        </row>
        <row r="6156">
          <cell r="A6156" t="str">
            <v>/0</v>
          </cell>
          <cell r="B6156">
            <v>0</v>
          </cell>
          <cell r="J6156" t="str">
            <v>Rupees Nil</v>
          </cell>
        </row>
        <row r="6157">
          <cell r="A6157" t="str">
            <v>/0</v>
          </cell>
          <cell r="B6157">
            <v>0</v>
          </cell>
          <cell r="J6157" t="str">
            <v>Rupees Nil</v>
          </cell>
        </row>
        <row r="6158">
          <cell r="A6158" t="str">
            <v>/0</v>
          </cell>
          <cell r="B6158">
            <v>0</v>
          </cell>
          <cell r="J6158" t="str">
            <v>Rupees Nil</v>
          </cell>
        </row>
        <row r="6159">
          <cell r="A6159" t="str">
            <v>/0</v>
          </cell>
          <cell r="B6159">
            <v>0</v>
          </cell>
          <cell r="J6159" t="str">
            <v>Rupees Nil</v>
          </cell>
        </row>
        <row r="6160">
          <cell r="A6160" t="str">
            <v>/0</v>
          </cell>
          <cell r="B6160">
            <v>0</v>
          </cell>
          <cell r="J6160" t="str">
            <v>Rupees Nil</v>
          </cell>
        </row>
        <row r="6161">
          <cell r="A6161" t="str">
            <v>/0</v>
          </cell>
          <cell r="B6161">
            <v>0</v>
          </cell>
          <cell r="J6161" t="str">
            <v>Rupees Nil</v>
          </cell>
        </row>
        <row r="6162">
          <cell r="A6162" t="str">
            <v>/0</v>
          </cell>
          <cell r="B6162">
            <v>0</v>
          </cell>
          <cell r="J6162" t="str">
            <v>Rupees Nil</v>
          </cell>
        </row>
        <row r="6163">
          <cell r="A6163" t="str">
            <v>/0</v>
          </cell>
          <cell r="B6163">
            <v>0</v>
          </cell>
          <cell r="J6163" t="str">
            <v>Rupees Nil</v>
          </cell>
        </row>
        <row r="6164">
          <cell r="A6164" t="str">
            <v>/0</v>
          </cell>
          <cell r="B6164">
            <v>0</v>
          </cell>
          <cell r="J6164" t="str">
            <v>Rupees Nil</v>
          </cell>
        </row>
        <row r="6165">
          <cell r="A6165" t="str">
            <v>/0</v>
          </cell>
          <cell r="B6165">
            <v>0</v>
          </cell>
          <cell r="J6165" t="str">
            <v>Rupees Nil</v>
          </cell>
        </row>
        <row r="6166">
          <cell r="A6166" t="str">
            <v>/0</v>
          </cell>
          <cell r="B6166">
            <v>0</v>
          </cell>
          <cell r="J6166" t="str">
            <v>Rupees Nil</v>
          </cell>
        </row>
        <row r="6167">
          <cell r="A6167" t="str">
            <v>/0</v>
          </cell>
          <cell r="B6167">
            <v>0</v>
          </cell>
          <cell r="J6167" t="str">
            <v>Rupees Nil</v>
          </cell>
        </row>
        <row r="6168">
          <cell r="A6168" t="str">
            <v>/0</v>
          </cell>
          <cell r="B6168">
            <v>0</v>
          </cell>
          <cell r="J6168" t="str">
            <v>Rupees Nil</v>
          </cell>
        </row>
        <row r="6169">
          <cell r="A6169" t="str">
            <v>/0</v>
          </cell>
          <cell r="B6169">
            <v>0</v>
          </cell>
          <cell r="J6169" t="str">
            <v>Rupees Nil</v>
          </cell>
        </row>
        <row r="6170">
          <cell r="A6170" t="str">
            <v>/0</v>
          </cell>
          <cell r="B6170">
            <v>0</v>
          </cell>
          <cell r="J6170" t="str">
            <v>Rupees Nil</v>
          </cell>
        </row>
        <row r="6171">
          <cell r="A6171" t="str">
            <v>/0</v>
          </cell>
          <cell r="B6171">
            <v>0</v>
          </cell>
          <cell r="J6171" t="str">
            <v>Rupees Nil</v>
          </cell>
        </row>
        <row r="6172">
          <cell r="A6172" t="str">
            <v>/0</v>
          </cell>
          <cell r="B6172">
            <v>0</v>
          </cell>
          <cell r="J6172" t="str">
            <v>Rupees Nil</v>
          </cell>
        </row>
        <row r="6173">
          <cell r="A6173" t="str">
            <v>/0</v>
          </cell>
          <cell r="B6173">
            <v>0</v>
          </cell>
          <cell r="J6173" t="str">
            <v>Rupees Nil</v>
          </cell>
        </row>
        <row r="6174">
          <cell r="A6174" t="str">
            <v>/0</v>
          </cell>
          <cell r="B6174">
            <v>0</v>
          </cell>
          <cell r="J6174" t="str">
            <v>Rupees Nil</v>
          </cell>
        </row>
        <row r="6175">
          <cell r="A6175" t="str">
            <v>/0</v>
          </cell>
          <cell r="B6175">
            <v>0</v>
          </cell>
          <cell r="J6175" t="str">
            <v>Rupees Nil</v>
          </cell>
        </row>
        <row r="6176">
          <cell r="A6176" t="str">
            <v>/0</v>
          </cell>
          <cell r="B6176">
            <v>0</v>
          </cell>
          <cell r="J6176" t="str">
            <v>Rupees Nil</v>
          </cell>
        </row>
        <row r="6177">
          <cell r="A6177" t="str">
            <v>/0</v>
          </cell>
          <cell r="B6177">
            <v>0</v>
          </cell>
          <cell r="J6177" t="str">
            <v>Rupees Nil</v>
          </cell>
        </row>
        <row r="6178">
          <cell r="A6178" t="str">
            <v>/0</v>
          </cell>
          <cell r="B6178">
            <v>0</v>
          </cell>
          <cell r="J6178" t="str">
            <v>Rupees Nil</v>
          </cell>
        </row>
        <row r="6179">
          <cell r="A6179" t="str">
            <v>/0</v>
          </cell>
          <cell r="B6179">
            <v>0</v>
          </cell>
          <cell r="J6179" t="str">
            <v>Rupees Nil</v>
          </cell>
        </row>
        <row r="6180">
          <cell r="A6180" t="str">
            <v>/0</v>
          </cell>
          <cell r="B6180">
            <v>0</v>
          </cell>
          <cell r="J6180" t="str">
            <v>Rupees Nil</v>
          </cell>
        </row>
        <row r="6181">
          <cell r="A6181" t="str">
            <v>/0</v>
          </cell>
          <cell r="B6181">
            <v>0</v>
          </cell>
          <cell r="J6181" t="str">
            <v>Rupees Nil</v>
          </cell>
        </row>
        <row r="6182">
          <cell r="A6182" t="str">
            <v>/0</v>
          </cell>
          <cell r="B6182">
            <v>0</v>
          </cell>
          <cell r="J6182" t="str">
            <v>Rupees Nil</v>
          </cell>
        </row>
        <row r="6183">
          <cell r="A6183" t="str">
            <v>/0</v>
          </cell>
          <cell r="B6183">
            <v>0</v>
          </cell>
          <cell r="J6183" t="str">
            <v>Rupees Nil</v>
          </cell>
        </row>
        <row r="6184">
          <cell r="A6184" t="str">
            <v>/0</v>
          </cell>
          <cell r="B6184">
            <v>0</v>
          </cell>
          <cell r="J6184" t="str">
            <v>Rupees Nil</v>
          </cell>
        </row>
        <row r="6185">
          <cell r="A6185" t="str">
            <v>/0</v>
          </cell>
          <cell r="B6185">
            <v>0</v>
          </cell>
          <cell r="J6185" t="str">
            <v>Rupees Nil</v>
          </cell>
        </row>
        <row r="6186">
          <cell r="A6186" t="str">
            <v>/0</v>
          </cell>
          <cell r="B6186">
            <v>0</v>
          </cell>
          <cell r="J6186" t="str">
            <v>Rupees Nil</v>
          </cell>
        </row>
        <row r="6187">
          <cell r="A6187" t="str">
            <v>/0</v>
          </cell>
          <cell r="B6187">
            <v>0</v>
          </cell>
          <cell r="J6187" t="str">
            <v>Rupees Nil</v>
          </cell>
        </row>
        <row r="6188">
          <cell r="A6188" t="str">
            <v>/0</v>
          </cell>
          <cell r="B6188">
            <v>0</v>
          </cell>
          <cell r="J6188" t="str">
            <v>Rupees Nil</v>
          </cell>
        </row>
        <row r="6189">
          <cell r="A6189" t="str">
            <v>/0</v>
          </cell>
          <cell r="B6189">
            <v>0</v>
          </cell>
          <cell r="J6189" t="str">
            <v>Rupees Nil</v>
          </cell>
        </row>
        <row r="6190">
          <cell r="A6190" t="str">
            <v>/0</v>
          </cell>
          <cell r="B6190">
            <v>0</v>
          </cell>
          <cell r="J6190" t="str">
            <v>Rupees Nil</v>
          </cell>
        </row>
        <row r="6191">
          <cell r="A6191" t="str">
            <v>/0</v>
          </cell>
          <cell r="B6191">
            <v>0</v>
          </cell>
          <cell r="J6191" t="str">
            <v>Rupees Nil</v>
          </cell>
        </row>
        <row r="6192">
          <cell r="A6192" t="str">
            <v>/0</v>
          </cell>
          <cell r="B6192">
            <v>0</v>
          </cell>
          <cell r="J6192" t="str">
            <v>Rupees Nil</v>
          </cell>
        </row>
        <row r="6193">
          <cell r="A6193" t="str">
            <v>/0</v>
          </cell>
          <cell r="B6193">
            <v>0</v>
          </cell>
          <cell r="J6193" t="str">
            <v>Rupees Nil</v>
          </cell>
        </row>
        <row r="6194">
          <cell r="A6194" t="str">
            <v>/0</v>
          </cell>
          <cell r="B6194">
            <v>0</v>
          </cell>
          <cell r="J6194" t="str">
            <v>Rupees Nil</v>
          </cell>
        </row>
        <row r="6195">
          <cell r="A6195" t="str">
            <v>/0</v>
          </cell>
          <cell r="B6195">
            <v>0</v>
          </cell>
          <cell r="J6195" t="str">
            <v>Rupees Nil</v>
          </cell>
        </row>
        <row r="6196">
          <cell r="A6196" t="str">
            <v>/0</v>
          </cell>
          <cell r="B6196">
            <v>0</v>
          </cell>
          <cell r="J6196" t="str">
            <v>Rupees Nil</v>
          </cell>
        </row>
        <row r="6197">
          <cell r="A6197" t="str">
            <v>/0</v>
          </cell>
          <cell r="B6197">
            <v>0</v>
          </cell>
          <cell r="J6197" t="str">
            <v>Rupees Nil</v>
          </cell>
        </row>
        <row r="6198">
          <cell r="A6198" t="str">
            <v>/0</v>
          </cell>
          <cell r="B6198">
            <v>0</v>
          </cell>
          <cell r="J6198" t="str">
            <v>Rupees Nil</v>
          </cell>
        </row>
        <row r="6199">
          <cell r="A6199" t="str">
            <v>/0</v>
          </cell>
          <cell r="B6199">
            <v>0</v>
          </cell>
          <cell r="J6199" t="str">
            <v>Rupees Nil</v>
          </cell>
        </row>
        <row r="6200">
          <cell r="A6200" t="str">
            <v>/0</v>
          </cell>
          <cell r="B6200">
            <v>0</v>
          </cell>
          <cell r="J6200" t="str">
            <v>Rupees Nil</v>
          </cell>
        </row>
        <row r="6201">
          <cell r="A6201" t="str">
            <v>/0</v>
          </cell>
          <cell r="B6201">
            <v>0</v>
          </cell>
          <cell r="J6201" t="str">
            <v>Rupees Nil</v>
          </cell>
        </row>
        <row r="6202">
          <cell r="A6202" t="str">
            <v>/0</v>
          </cell>
          <cell r="B6202">
            <v>0</v>
          </cell>
          <cell r="J6202" t="str">
            <v>Rupees Nil</v>
          </cell>
        </row>
        <row r="6203">
          <cell r="A6203" t="str">
            <v>/0</v>
          </cell>
          <cell r="B6203">
            <v>0</v>
          </cell>
          <cell r="J6203" t="str">
            <v>Rupees Nil</v>
          </cell>
        </row>
        <row r="6204">
          <cell r="A6204" t="str">
            <v>/0</v>
          </cell>
          <cell r="B6204">
            <v>0</v>
          </cell>
          <cell r="J6204" t="str">
            <v>Rupees Nil</v>
          </cell>
        </row>
        <row r="6205">
          <cell r="A6205" t="str">
            <v>/0</v>
          </cell>
          <cell r="B6205">
            <v>0</v>
          </cell>
          <cell r="J6205" t="str">
            <v>Rupees Nil</v>
          </cell>
        </row>
        <row r="6206">
          <cell r="A6206" t="str">
            <v>/0</v>
          </cell>
          <cell r="B6206">
            <v>0</v>
          </cell>
          <cell r="J6206" t="str">
            <v>Rupees Nil</v>
          </cell>
        </row>
        <row r="6207">
          <cell r="A6207" t="str">
            <v>/0</v>
          </cell>
          <cell r="B6207">
            <v>0</v>
          </cell>
          <cell r="J6207" t="str">
            <v>Rupees Nil</v>
          </cell>
        </row>
        <row r="6208">
          <cell r="A6208" t="str">
            <v>/0</v>
          </cell>
          <cell r="B6208">
            <v>0</v>
          </cell>
          <cell r="J6208" t="str">
            <v>Rupees Nil</v>
          </cell>
        </row>
        <row r="6209">
          <cell r="A6209" t="str">
            <v>/0</v>
          </cell>
          <cell r="B6209">
            <v>0</v>
          </cell>
          <cell r="J6209" t="str">
            <v>Rupees Nil</v>
          </cell>
        </row>
        <row r="6210">
          <cell r="A6210" t="str">
            <v>/0</v>
          </cell>
          <cell r="B6210">
            <v>0</v>
          </cell>
          <cell r="J6210" t="str">
            <v>Rupees Nil</v>
          </cell>
        </row>
        <row r="6211">
          <cell r="A6211" t="str">
            <v>/0</v>
          </cell>
          <cell r="B6211">
            <v>0</v>
          </cell>
          <cell r="J6211" t="str">
            <v>Rupees Nil</v>
          </cell>
        </row>
        <row r="6212">
          <cell r="A6212" t="str">
            <v>/0</v>
          </cell>
          <cell r="B6212">
            <v>0</v>
          </cell>
          <cell r="J6212" t="str">
            <v>Rupees Nil</v>
          </cell>
        </row>
        <row r="6213">
          <cell r="A6213" t="str">
            <v>/0</v>
          </cell>
          <cell r="B6213">
            <v>0</v>
          </cell>
          <cell r="J6213" t="str">
            <v>Rupees Nil</v>
          </cell>
        </row>
        <row r="6214">
          <cell r="A6214" t="str">
            <v>/0</v>
          </cell>
          <cell r="B6214">
            <v>0</v>
          </cell>
          <cell r="J6214" t="str">
            <v>Rupees Nil</v>
          </cell>
        </row>
        <row r="6215">
          <cell r="A6215" t="str">
            <v>/0</v>
          </cell>
          <cell r="B6215">
            <v>0</v>
          </cell>
          <cell r="J6215" t="str">
            <v>Rupees Nil</v>
          </cell>
        </row>
        <row r="6216">
          <cell r="A6216" t="str">
            <v>/0</v>
          </cell>
          <cell r="B6216">
            <v>0</v>
          </cell>
          <cell r="J6216" t="str">
            <v>Rupees Nil</v>
          </cell>
        </row>
        <row r="6217">
          <cell r="A6217" t="str">
            <v>/0</v>
          </cell>
          <cell r="B6217">
            <v>0</v>
          </cell>
          <cell r="J6217" t="str">
            <v>Rupees Nil</v>
          </cell>
        </row>
        <row r="6218">
          <cell r="A6218" t="str">
            <v>/0</v>
          </cell>
          <cell r="B6218">
            <v>0</v>
          </cell>
          <cell r="J6218" t="str">
            <v>Rupees Nil</v>
          </cell>
        </row>
        <row r="6219">
          <cell r="A6219" t="str">
            <v>/0</v>
          </cell>
          <cell r="B6219">
            <v>0</v>
          </cell>
          <cell r="J6219" t="str">
            <v>Rupees Nil</v>
          </cell>
        </row>
        <row r="6220">
          <cell r="A6220" t="str">
            <v>/0</v>
          </cell>
          <cell r="B6220">
            <v>0</v>
          </cell>
          <cell r="J6220" t="str">
            <v>Rupees Nil</v>
          </cell>
        </row>
        <row r="6221">
          <cell r="A6221" t="str">
            <v>/0</v>
          </cell>
          <cell r="B6221">
            <v>0</v>
          </cell>
          <cell r="J6221" t="str">
            <v>Rupees Nil</v>
          </cell>
        </row>
        <row r="6222">
          <cell r="A6222" t="str">
            <v>/0</v>
          </cell>
          <cell r="B6222">
            <v>0</v>
          </cell>
          <cell r="J6222" t="str">
            <v>Rupees Nil</v>
          </cell>
        </row>
        <row r="6223">
          <cell r="A6223" t="str">
            <v>/0</v>
          </cell>
          <cell r="B6223">
            <v>0</v>
          </cell>
          <cell r="J6223" t="str">
            <v>Rupees Nil</v>
          </cell>
        </row>
        <row r="6224">
          <cell r="A6224" t="str">
            <v>/0</v>
          </cell>
          <cell r="B6224">
            <v>0</v>
          </cell>
          <cell r="J6224" t="str">
            <v>Rupees Nil</v>
          </cell>
        </row>
        <row r="6225">
          <cell r="A6225" t="str">
            <v>/0</v>
          </cell>
          <cell r="B6225">
            <v>0</v>
          </cell>
          <cell r="J6225" t="str">
            <v>Rupees Nil</v>
          </cell>
        </row>
        <row r="6226">
          <cell r="A6226" t="str">
            <v>/0</v>
          </cell>
          <cell r="B6226">
            <v>0</v>
          </cell>
          <cell r="J6226" t="str">
            <v>Rupees Nil</v>
          </cell>
        </row>
        <row r="6227">
          <cell r="A6227" t="str">
            <v>/0</v>
          </cell>
          <cell r="B6227">
            <v>0</v>
          </cell>
          <cell r="J6227" t="str">
            <v>Rupees Nil</v>
          </cell>
        </row>
        <row r="6228">
          <cell r="A6228" t="str">
            <v>/0</v>
          </cell>
          <cell r="B6228">
            <v>0</v>
          </cell>
          <cell r="J6228" t="str">
            <v>Rupees Nil</v>
          </cell>
        </row>
        <row r="6229">
          <cell r="A6229" t="str">
            <v>/0</v>
          </cell>
          <cell r="B6229">
            <v>0</v>
          </cell>
          <cell r="J6229" t="str">
            <v>Rupees Nil</v>
          </cell>
        </row>
        <row r="6230">
          <cell r="A6230" t="str">
            <v>/0</v>
          </cell>
          <cell r="B6230">
            <v>0</v>
          </cell>
          <cell r="J6230" t="str">
            <v>Rupees Nil</v>
          </cell>
        </row>
        <row r="6231">
          <cell r="A6231" t="str">
            <v>/0</v>
          </cell>
          <cell r="B6231">
            <v>0</v>
          </cell>
          <cell r="J6231" t="str">
            <v>Rupees Nil</v>
          </cell>
        </row>
        <row r="6232">
          <cell r="A6232" t="str">
            <v>/0</v>
          </cell>
          <cell r="B6232">
            <v>0</v>
          </cell>
          <cell r="J6232" t="str">
            <v>Rupees Nil</v>
          </cell>
        </row>
        <row r="6233">
          <cell r="A6233" t="str">
            <v>/0</v>
          </cell>
          <cell r="B6233">
            <v>0</v>
          </cell>
          <cell r="J6233" t="str">
            <v>Rupees Nil</v>
          </cell>
        </row>
        <row r="6234">
          <cell r="A6234" t="str">
            <v>/0</v>
          </cell>
          <cell r="B6234">
            <v>0</v>
          </cell>
          <cell r="J6234" t="str">
            <v>Rupees Nil</v>
          </cell>
        </row>
        <row r="6235">
          <cell r="A6235" t="str">
            <v>/0</v>
          </cell>
          <cell r="B6235">
            <v>0</v>
          </cell>
          <cell r="J6235" t="str">
            <v>Rupees Nil</v>
          </cell>
        </row>
        <row r="6236">
          <cell r="A6236" t="str">
            <v>/0</v>
          </cell>
          <cell r="B6236">
            <v>0</v>
          </cell>
          <cell r="J6236" t="str">
            <v>Rupees Nil</v>
          </cell>
        </row>
        <row r="6237">
          <cell r="A6237" t="str">
            <v>/0</v>
          </cell>
          <cell r="B6237">
            <v>0</v>
          </cell>
          <cell r="J6237" t="str">
            <v>Rupees Nil</v>
          </cell>
        </row>
        <row r="6238">
          <cell r="A6238" t="str">
            <v>/0</v>
          </cell>
          <cell r="B6238">
            <v>0</v>
          </cell>
          <cell r="J6238" t="str">
            <v>Rupees Nil</v>
          </cell>
        </row>
        <row r="6239">
          <cell r="A6239" t="str">
            <v>/0</v>
          </cell>
          <cell r="B6239">
            <v>0</v>
          </cell>
          <cell r="J6239" t="str">
            <v>Rupees Nil</v>
          </cell>
        </row>
        <row r="6240">
          <cell r="A6240" t="str">
            <v>/0</v>
          </cell>
          <cell r="B6240">
            <v>0</v>
          </cell>
          <cell r="J6240" t="str">
            <v>Rupees Nil</v>
          </cell>
        </row>
        <row r="6241">
          <cell r="A6241" t="str">
            <v>/0</v>
          </cell>
          <cell r="B6241">
            <v>0</v>
          </cell>
          <cell r="J6241" t="str">
            <v>Rupees Nil</v>
          </cell>
        </row>
        <row r="6242">
          <cell r="A6242" t="str">
            <v>/0</v>
          </cell>
          <cell r="B6242">
            <v>0</v>
          </cell>
          <cell r="J6242" t="str">
            <v>Rupees Nil</v>
          </cell>
        </row>
        <row r="6243">
          <cell r="A6243" t="str">
            <v>/0</v>
          </cell>
          <cell r="B6243">
            <v>0</v>
          </cell>
          <cell r="J6243" t="str">
            <v>Rupees Nil</v>
          </cell>
        </row>
        <row r="6244">
          <cell r="A6244" t="str">
            <v>/0</v>
          </cell>
          <cell r="B6244">
            <v>0</v>
          </cell>
          <cell r="J6244" t="str">
            <v>Rupees Nil</v>
          </cell>
        </row>
        <row r="6245">
          <cell r="A6245" t="str">
            <v>/0</v>
          </cell>
          <cell r="B6245">
            <v>0</v>
          </cell>
          <cell r="J6245" t="str">
            <v>Rupees Nil</v>
          </cell>
        </row>
        <row r="6246">
          <cell r="A6246" t="str">
            <v>/0</v>
          </cell>
          <cell r="B6246">
            <v>0</v>
          </cell>
          <cell r="J6246" t="str">
            <v>Rupees Nil</v>
          </cell>
        </row>
        <row r="6247">
          <cell r="A6247" t="str">
            <v>/0</v>
          </cell>
          <cell r="B6247">
            <v>0</v>
          </cell>
          <cell r="J6247" t="str">
            <v>Rupees Nil</v>
          </cell>
        </row>
        <row r="6248">
          <cell r="A6248" t="str">
            <v>/0</v>
          </cell>
          <cell r="B6248">
            <v>0</v>
          </cell>
          <cell r="J6248" t="str">
            <v>Rupees Nil</v>
          </cell>
        </row>
        <row r="6249">
          <cell r="A6249" t="str">
            <v>/0</v>
          </cell>
          <cell r="B6249">
            <v>0</v>
          </cell>
          <cell r="J6249" t="str">
            <v>Rupees Nil</v>
          </cell>
        </row>
        <row r="6250">
          <cell r="A6250" t="str">
            <v>/0</v>
          </cell>
          <cell r="B6250">
            <v>0</v>
          </cell>
          <cell r="J6250" t="str">
            <v>Rupees Nil</v>
          </cell>
        </row>
        <row r="6251">
          <cell r="A6251" t="str">
            <v>/0</v>
          </cell>
          <cell r="B6251">
            <v>0</v>
          </cell>
          <cell r="J6251" t="str">
            <v>Rupees Nil</v>
          </cell>
        </row>
        <row r="6252">
          <cell r="A6252" t="str">
            <v>/0</v>
          </cell>
          <cell r="B6252">
            <v>0</v>
          </cell>
          <cell r="J6252" t="str">
            <v>Rupees Nil</v>
          </cell>
        </row>
        <row r="6253">
          <cell r="A6253" t="str">
            <v>/0</v>
          </cell>
          <cell r="B6253">
            <v>0</v>
          </cell>
          <cell r="J6253" t="str">
            <v>Rupees Nil</v>
          </cell>
        </row>
        <row r="6254">
          <cell r="A6254" t="str">
            <v>/0</v>
          </cell>
          <cell r="B6254">
            <v>0</v>
          </cell>
          <cell r="J6254" t="str">
            <v>Rupees Nil</v>
          </cell>
        </row>
        <row r="6255">
          <cell r="A6255" t="str">
            <v>/0</v>
          </cell>
          <cell r="B6255">
            <v>0</v>
          </cell>
          <cell r="J6255" t="str">
            <v>Rupees Nil</v>
          </cell>
        </row>
        <row r="6256">
          <cell r="A6256" t="str">
            <v>/0</v>
          </cell>
          <cell r="B6256">
            <v>0</v>
          </cell>
          <cell r="J6256" t="str">
            <v>Rupees Nil</v>
          </cell>
        </row>
        <row r="6257">
          <cell r="A6257" t="str">
            <v>/0</v>
          </cell>
          <cell r="B6257">
            <v>0</v>
          </cell>
          <cell r="J6257" t="str">
            <v>Rupees Nil</v>
          </cell>
        </row>
        <row r="6258">
          <cell r="A6258" t="str">
            <v>/0</v>
          </cell>
          <cell r="B6258">
            <v>0</v>
          </cell>
          <cell r="J6258" t="str">
            <v>Rupees Nil</v>
          </cell>
        </row>
        <row r="6259">
          <cell r="A6259" t="str">
            <v>/0</v>
          </cell>
          <cell r="B6259">
            <v>0</v>
          </cell>
          <cell r="J6259" t="str">
            <v>Rupees Nil</v>
          </cell>
        </row>
        <row r="6260">
          <cell r="A6260" t="str">
            <v>/0</v>
          </cell>
          <cell r="B6260">
            <v>0</v>
          </cell>
          <cell r="J6260" t="str">
            <v>Rupees Nil</v>
          </cell>
        </row>
        <row r="6261">
          <cell r="A6261" t="str">
            <v>/0</v>
          </cell>
          <cell r="B6261">
            <v>0</v>
          </cell>
          <cell r="J6261" t="str">
            <v>Rupees Nil</v>
          </cell>
        </row>
        <row r="6262">
          <cell r="A6262" t="str">
            <v>/0</v>
          </cell>
          <cell r="B6262">
            <v>0</v>
          </cell>
          <cell r="J6262" t="str">
            <v>Rupees Nil</v>
          </cell>
        </row>
        <row r="6263">
          <cell r="A6263" t="str">
            <v>/0</v>
          </cell>
          <cell r="B6263">
            <v>0</v>
          </cell>
          <cell r="J6263" t="str">
            <v>Rupees Nil</v>
          </cell>
        </row>
        <row r="6264">
          <cell r="A6264" t="str">
            <v>/0</v>
          </cell>
          <cell r="B6264">
            <v>0</v>
          </cell>
          <cell r="J6264" t="str">
            <v>Rupees Nil</v>
          </cell>
        </row>
        <row r="6265">
          <cell r="A6265" t="str">
            <v>/0</v>
          </cell>
          <cell r="B6265">
            <v>0</v>
          </cell>
          <cell r="J6265" t="str">
            <v>Rupees Nil</v>
          </cell>
        </row>
        <row r="6266">
          <cell r="A6266" t="str">
            <v>/0</v>
          </cell>
          <cell r="B6266">
            <v>0</v>
          </cell>
          <cell r="J6266" t="str">
            <v>Rupees Nil</v>
          </cell>
        </row>
        <row r="6267">
          <cell r="A6267" t="str">
            <v>/0</v>
          </cell>
          <cell r="B6267">
            <v>0</v>
          </cell>
          <cell r="J6267" t="str">
            <v>Rupees Nil</v>
          </cell>
        </row>
        <row r="6268">
          <cell r="A6268" t="str">
            <v>/0</v>
          </cell>
          <cell r="B6268">
            <v>0</v>
          </cell>
          <cell r="J6268" t="str">
            <v>Rupees Nil</v>
          </cell>
        </row>
        <row r="6269">
          <cell r="A6269" t="str">
            <v>/0</v>
          </cell>
          <cell r="B6269">
            <v>0</v>
          </cell>
          <cell r="J6269" t="str">
            <v>Rupees Nil</v>
          </cell>
        </row>
        <row r="6270">
          <cell r="A6270" t="str">
            <v>/0</v>
          </cell>
          <cell r="B6270">
            <v>0</v>
          </cell>
          <cell r="J6270" t="str">
            <v>Rupees Nil</v>
          </cell>
        </row>
        <row r="6271">
          <cell r="A6271" t="str">
            <v>/0</v>
          </cell>
          <cell r="B6271">
            <v>0</v>
          </cell>
          <cell r="J6271" t="str">
            <v>Rupees Nil</v>
          </cell>
        </row>
        <row r="6272">
          <cell r="A6272" t="str">
            <v>/0</v>
          </cell>
          <cell r="B6272">
            <v>0</v>
          </cell>
          <cell r="J6272" t="str">
            <v>Rupees Nil</v>
          </cell>
        </row>
        <row r="6273">
          <cell r="A6273" t="str">
            <v>/0</v>
          </cell>
          <cell r="B6273">
            <v>0</v>
          </cell>
          <cell r="J6273" t="str">
            <v>Rupees Nil</v>
          </cell>
        </row>
        <row r="6274">
          <cell r="A6274" t="str">
            <v>/0</v>
          </cell>
          <cell r="B6274">
            <v>0</v>
          </cell>
          <cell r="J6274" t="str">
            <v>Rupees Nil</v>
          </cell>
        </row>
        <row r="6275">
          <cell r="A6275" t="str">
            <v>/0</v>
          </cell>
          <cell r="B6275">
            <v>0</v>
          </cell>
          <cell r="J6275" t="str">
            <v>Rupees Nil</v>
          </cell>
        </row>
        <row r="6276">
          <cell r="A6276" t="str">
            <v>/0</v>
          </cell>
          <cell r="B6276">
            <v>0</v>
          </cell>
          <cell r="J6276" t="str">
            <v>Rupees Nil</v>
          </cell>
        </row>
        <row r="6277">
          <cell r="A6277" t="str">
            <v>/0</v>
          </cell>
          <cell r="B6277">
            <v>0</v>
          </cell>
          <cell r="J6277" t="str">
            <v>Rupees Nil</v>
          </cell>
        </row>
        <row r="6278">
          <cell r="A6278" t="str">
            <v>/0</v>
          </cell>
          <cell r="B6278">
            <v>0</v>
          </cell>
          <cell r="J6278" t="str">
            <v>Rupees Nil</v>
          </cell>
        </row>
        <row r="6279">
          <cell r="A6279" t="str">
            <v>/0</v>
          </cell>
          <cell r="B6279">
            <v>0</v>
          </cell>
          <cell r="J6279" t="str">
            <v>Rupees Nil</v>
          </cell>
        </row>
        <row r="6280">
          <cell r="A6280" t="str">
            <v>/0</v>
          </cell>
          <cell r="B6280">
            <v>0</v>
          </cell>
          <cell r="J6280" t="str">
            <v>Rupees Nil</v>
          </cell>
        </row>
        <row r="6281">
          <cell r="A6281" t="str">
            <v>/0</v>
          </cell>
          <cell r="B6281">
            <v>0</v>
          </cell>
          <cell r="J6281" t="str">
            <v>Rupees Nil</v>
          </cell>
        </row>
        <row r="6282">
          <cell r="A6282" t="str">
            <v>/0</v>
          </cell>
          <cell r="B6282">
            <v>0</v>
          </cell>
          <cell r="J6282" t="str">
            <v>Rupees Nil</v>
          </cell>
        </row>
        <row r="6283">
          <cell r="A6283" t="str">
            <v>/0</v>
          </cell>
          <cell r="B6283">
            <v>0</v>
          </cell>
          <cell r="J6283" t="str">
            <v>Rupees Nil</v>
          </cell>
        </row>
        <row r="6284">
          <cell r="A6284" t="str">
            <v>/0</v>
          </cell>
          <cell r="B6284">
            <v>0</v>
          </cell>
          <cell r="J6284" t="str">
            <v>Rupees Nil</v>
          </cell>
        </row>
        <row r="6285">
          <cell r="A6285" t="str">
            <v>/0</v>
          </cell>
          <cell r="B6285">
            <v>0</v>
          </cell>
          <cell r="J6285" t="str">
            <v>Rupees Nil</v>
          </cell>
        </row>
        <row r="6286">
          <cell r="A6286" t="str">
            <v>/0</v>
          </cell>
          <cell r="B6286">
            <v>0</v>
          </cell>
          <cell r="J6286" t="str">
            <v>Rupees Nil</v>
          </cell>
        </row>
        <row r="6287">
          <cell r="A6287" t="str">
            <v>/0</v>
          </cell>
          <cell r="B6287">
            <v>0</v>
          </cell>
          <cell r="J6287" t="str">
            <v>Rupees Nil</v>
          </cell>
        </row>
        <row r="6288">
          <cell r="A6288" t="str">
            <v>/0</v>
          </cell>
          <cell r="B6288">
            <v>0</v>
          </cell>
          <cell r="J6288" t="str">
            <v>Rupees Nil</v>
          </cell>
        </row>
        <row r="6289">
          <cell r="A6289" t="str">
            <v>/0</v>
          </cell>
          <cell r="B6289">
            <v>0</v>
          </cell>
          <cell r="J6289" t="str">
            <v>Rupees Nil</v>
          </cell>
        </row>
        <row r="6290">
          <cell r="A6290" t="str">
            <v>/0</v>
          </cell>
          <cell r="B6290">
            <v>0</v>
          </cell>
          <cell r="J6290" t="str">
            <v>Rupees Nil</v>
          </cell>
        </row>
        <row r="6291">
          <cell r="A6291" t="str">
            <v>/0</v>
          </cell>
          <cell r="B6291">
            <v>0</v>
          </cell>
          <cell r="J6291" t="str">
            <v>Rupees Nil</v>
          </cell>
        </row>
        <row r="6292">
          <cell r="A6292" t="str">
            <v>/0</v>
          </cell>
          <cell r="B6292">
            <v>0</v>
          </cell>
          <cell r="J6292" t="str">
            <v>Rupees Nil</v>
          </cell>
        </row>
        <row r="6293">
          <cell r="A6293" t="str">
            <v>/0</v>
          </cell>
          <cell r="B6293">
            <v>0</v>
          </cell>
          <cell r="J6293" t="str">
            <v>Rupees Nil</v>
          </cell>
        </row>
        <row r="6294">
          <cell r="A6294" t="str">
            <v>/0</v>
          </cell>
          <cell r="B6294">
            <v>0</v>
          </cell>
          <cell r="J6294" t="str">
            <v>Rupees Nil</v>
          </cell>
        </row>
        <row r="6295">
          <cell r="A6295" t="str">
            <v>/0</v>
          </cell>
          <cell r="B6295">
            <v>0</v>
          </cell>
          <cell r="J6295" t="str">
            <v>Rupees Nil</v>
          </cell>
        </row>
        <row r="6296">
          <cell r="A6296" t="str">
            <v>/0</v>
          </cell>
          <cell r="B6296">
            <v>0</v>
          </cell>
          <cell r="J6296" t="str">
            <v>Rupees Nil</v>
          </cell>
        </row>
        <row r="6297">
          <cell r="A6297" t="str">
            <v>/0</v>
          </cell>
          <cell r="B6297">
            <v>0</v>
          </cell>
          <cell r="J6297" t="str">
            <v>Rupees Nil</v>
          </cell>
        </row>
        <row r="6298">
          <cell r="A6298" t="str">
            <v>/0</v>
          </cell>
          <cell r="B6298">
            <v>0</v>
          </cell>
          <cell r="J6298" t="str">
            <v>Rupees Nil</v>
          </cell>
        </row>
        <row r="6299">
          <cell r="A6299" t="str">
            <v>/0</v>
          </cell>
          <cell r="B6299">
            <v>0</v>
          </cell>
          <cell r="J6299" t="str">
            <v>Rupees Nil</v>
          </cell>
        </row>
        <row r="6300">
          <cell r="A6300" t="str">
            <v>/0</v>
          </cell>
          <cell r="B6300">
            <v>0</v>
          </cell>
          <cell r="J6300" t="str">
            <v>Rupees Nil</v>
          </cell>
        </row>
        <row r="6301">
          <cell r="A6301" t="str">
            <v>/0</v>
          </cell>
          <cell r="B6301">
            <v>0</v>
          </cell>
          <cell r="J6301" t="str">
            <v>Rupees Nil</v>
          </cell>
        </row>
        <row r="6302">
          <cell r="A6302" t="str">
            <v>/0</v>
          </cell>
          <cell r="B6302">
            <v>0</v>
          </cell>
          <cell r="J6302" t="str">
            <v>Rupees Nil</v>
          </cell>
        </row>
        <row r="6303">
          <cell r="A6303" t="str">
            <v>/0</v>
          </cell>
          <cell r="B6303">
            <v>0</v>
          </cell>
          <cell r="J6303" t="str">
            <v>Rupees Nil</v>
          </cell>
        </row>
        <row r="6304">
          <cell r="A6304" t="str">
            <v>/0</v>
          </cell>
          <cell r="B6304">
            <v>0</v>
          </cell>
          <cell r="J6304" t="str">
            <v>Rupees Nil</v>
          </cell>
        </row>
        <row r="6305">
          <cell r="A6305" t="str">
            <v>/0</v>
          </cell>
          <cell r="B6305">
            <v>0</v>
          </cell>
          <cell r="J6305" t="str">
            <v>Rupees Nil</v>
          </cell>
        </row>
        <row r="6306">
          <cell r="A6306" t="str">
            <v>/0</v>
          </cell>
          <cell r="B6306">
            <v>0</v>
          </cell>
          <cell r="J6306" t="str">
            <v>Rupees Nil</v>
          </cell>
        </row>
        <row r="6307">
          <cell r="A6307" t="str">
            <v>/0</v>
          </cell>
          <cell r="B6307">
            <v>0</v>
          </cell>
          <cell r="J6307" t="str">
            <v>Rupees Nil</v>
          </cell>
        </row>
        <row r="6308">
          <cell r="A6308" t="str">
            <v>/0</v>
          </cell>
          <cell r="B6308">
            <v>0</v>
          </cell>
          <cell r="J6308" t="str">
            <v>Rupees Nil</v>
          </cell>
        </row>
        <row r="6309">
          <cell r="A6309" t="str">
            <v>/0</v>
          </cell>
          <cell r="B6309">
            <v>0</v>
          </cell>
          <cell r="J6309" t="str">
            <v>Rupees Nil</v>
          </cell>
        </row>
        <row r="6310">
          <cell r="A6310" t="str">
            <v>/0</v>
          </cell>
          <cell r="B6310">
            <v>0</v>
          </cell>
          <cell r="J6310" t="str">
            <v>Rupees Nil</v>
          </cell>
        </row>
        <row r="6311">
          <cell r="A6311" t="str">
            <v>/0</v>
          </cell>
          <cell r="B6311">
            <v>0</v>
          </cell>
          <cell r="J6311" t="str">
            <v>Rupees Nil</v>
          </cell>
        </row>
        <row r="6312">
          <cell r="A6312" t="str">
            <v>/0</v>
          </cell>
          <cell r="B6312">
            <v>0</v>
          </cell>
          <cell r="J6312" t="str">
            <v>Rupees Nil</v>
          </cell>
        </row>
        <row r="6313">
          <cell r="A6313" t="str">
            <v>/0</v>
          </cell>
          <cell r="B6313">
            <v>0</v>
          </cell>
          <cell r="J6313" t="str">
            <v>Rupees Nil</v>
          </cell>
        </row>
        <row r="6314">
          <cell r="A6314" t="str">
            <v>/0</v>
          </cell>
          <cell r="B6314">
            <v>0</v>
          </cell>
          <cell r="J6314" t="str">
            <v>Rupees Nil</v>
          </cell>
        </row>
        <row r="6315">
          <cell r="A6315" t="str">
            <v>/0</v>
          </cell>
          <cell r="B6315">
            <v>0</v>
          </cell>
          <cell r="J6315" t="str">
            <v>Rupees Nil</v>
          </cell>
        </row>
        <row r="6316">
          <cell r="A6316" t="str">
            <v>/0</v>
          </cell>
          <cell r="B6316">
            <v>0</v>
          </cell>
          <cell r="J6316" t="str">
            <v>Rupees Nil</v>
          </cell>
        </row>
        <row r="6317">
          <cell r="A6317" t="str">
            <v>/0</v>
          </cell>
          <cell r="B6317">
            <v>0</v>
          </cell>
          <cell r="J6317" t="str">
            <v>Rupees Nil</v>
          </cell>
        </row>
        <row r="6318">
          <cell r="A6318" t="str">
            <v>/0</v>
          </cell>
          <cell r="B6318">
            <v>0</v>
          </cell>
          <cell r="J6318" t="str">
            <v>Rupees Nil</v>
          </cell>
        </row>
        <row r="6319">
          <cell r="A6319" t="str">
            <v>/0</v>
          </cell>
          <cell r="B6319">
            <v>0</v>
          </cell>
          <cell r="J6319" t="str">
            <v>Rupees Nil</v>
          </cell>
        </row>
        <row r="6320">
          <cell r="A6320" t="str">
            <v>/0</v>
          </cell>
          <cell r="B6320">
            <v>0</v>
          </cell>
          <cell r="J6320" t="str">
            <v>Rupees Nil</v>
          </cell>
        </row>
        <row r="6321">
          <cell r="A6321" t="str">
            <v>/0</v>
          </cell>
          <cell r="B6321">
            <v>0</v>
          </cell>
          <cell r="J6321" t="str">
            <v>Rupees Nil</v>
          </cell>
        </row>
        <row r="6322">
          <cell r="A6322" t="str">
            <v>/0</v>
          </cell>
          <cell r="B6322">
            <v>0</v>
          </cell>
          <cell r="J6322" t="str">
            <v>Rupees Nil</v>
          </cell>
        </row>
        <row r="6323">
          <cell r="A6323" t="str">
            <v>/0</v>
          </cell>
          <cell r="B6323">
            <v>0</v>
          </cell>
          <cell r="J6323" t="str">
            <v>Rupees Nil</v>
          </cell>
        </row>
        <row r="6324">
          <cell r="A6324" t="str">
            <v>/0</v>
          </cell>
          <cell r="B6324">
            <v>0</v>
          </cell>
          <cell r="J6324" t="str">
            <v>Rupees Nil</v>
          </cell>
        </row>
        <row r="6325">
          <cell r="A6325" t="str">
            <v>/0</v>
          </cell>
          <cell r="B6325">
            <v>0</v>
          </cell>
          <cell r="J6325" t="str">
            <v>Rupees Nil</v>
          </cell>
        </row>
        <row r="6326">
          <cell r="A6326" t="str">
            <v>/0</v>
          </cell>
          <cell r="B6326">
            <v>0</v>
          </cell>
          <cell r="J6326" t="str">
            <v>Rupees Nil</v>
          </cell>
        </row>
        <row r="6327">
          <cell r="A6327" t="str">
            <v>/0</v>
          </cell>
          <cell r="B6327">
            <v>0</v>
          </cell>
          <cell r="J6327" t="str">
            <v>Rupees Nil</v>
          </cell>
        </row>
        <row r="6328">
          <cell r="A6328" t="str">
            <v>/0</v>
          </cell>
          <cell r="B6328">
            <v>0</v>
          </cell>
          <cell r="J6328" t="str">
            <v>Rupees Nil</v>
          </cell>
        </row>
        <row r="6329">
          <cell r="A6329" t="str">
            <v>/0</v>
          </cell>
          <cell r="B6329">
            <v>0</v>
          </cell>
          <cell r="J6329" t="str">
            <v>Rupees Nil</v>
          </cell>
        </row>
        <row r="6330">
          <cell r="A6330" t="str">
            <v>/0</v>
          </cell>
          <cell r="B6330">
            <v>0</v>
          </cell>
          <cell r="J6330" t="str">
            <v>Rupees Nil</v>
          </cell>
        </row>
        <row r="6331">
          <cell r="A6331" t="str">
            <v>/0</v>
          </cell>
          <cell r="B6331">
            <v>0</v>
          </cell>
          <cell r="J6331" t="str">
            <v>Rupees Nil</v>
          </cell>
        </row>
        <row r="6332">
          <cell r="A6332" t="str">
            <v>/0</v>
          </cell>
          <cell r="B6332">
            <v>0</v>
          </cell>
          <cell r="J6332" t="str">
            <v>Rupees Nil</v>
          </cell>
        </row>
        <row r="6333">
          <cell r="A6333" t="str">
            <v>/0</v>
          </cell>
          <cell r="B6333">
            <v>0</v>
          </cell>
          <cell r="J6333" t="str">
            <v>Rupees Nil</v>
          </cell>
        </row>
        <row r="6334">
          <cell r="A6334" t="str">
            <v>/0</v>
          </cell>
          <cell r="B6334">
            <v>0</v>
          </cell>
          <cell r="J6334" t="str">
            <v>Rupees Nil</v>
          </cell>
        </row>
        <row r="6335">
          <cell r="A6335" t="str">
            <v>/0</v>
          </cell>
          <cell r="B6335">
            <v>0</v>
          </cell>
          <cell r="J6335" t="str">
            <v>Rupees Nil</v>
          </cell>
        </row>
        <row r="6336">
          <cell r="A6336" t="str">
            <v>/0</v>
          </cell>
          <cell r="B6336">
            <v>0</v>
          </cell>
          <cell r="J6336" t="str">
            <v>Rupees Nil</v>
          </cell>
        </row>
        <row r="6337">
          <cell r="A6337" t="str">
            <v>/0</v>
          </cell>
          <cell r="B6337">
            <v>0</v>
          </cell>
          <cell r="J6337" t="str">
            <v>Rupees Nil</v>
          </cell>
        </row>
        <row r="6338">
          <cell r="A6338" t="str">
            <v>/0</v>
          </cell>
          <cell r="B6338">
            <v>0</v>
          </cell>
          <cell r="J6338" t="str">
            <v>Rupees Nil</v>
          </cell>
        </row>
        <row r="6339">
          <cell r="A6339" t="str">
            <v>/0</v>
          </cell>
          <cell r="B6339">
            <v>0</v>
          </cell>
          <cell r="J6339" t="str">
            <v>Rupees Nil</v>
          </cell>
        </row>
        <row r="6340">
          <cell r="A6340" t="str">
            <v>/0</v>
          </cell>
          <cell r="B6340">
            <v>0</v>
          </cell>
          <cell r="J6340" t="str">
            <v>Rupees Nil</v>
          </cell>
        </row>
        <row r="6341">
          <cell r="A6341" t="str">
            <v>/0</v>
          </cell>
          <cell r="B6341">
            <v>0</v>
          </cell>
          <cell r="J6341" t="str">
            <v>Rupees Nil</v>
          </cell>
        </row>
        <row r="6342">
          <cell r="A6342" t="str">
            <v>/0</v>
          </cell>
          <cell r="B6342">
            <v>0</v>
          </cell>
          <cell r="J6342" t="str">
            <v>Rupees Nil</v>
          </cell>
        </row>
        <row r="6343">
          <cell r="A6343" t="str">
            <v>/0</v>
          </cell>
          <cell r="B6343">
            <v>0</v>
          </cell>
          <cell r="J6343" t="str">
            <v>Rupees Nil</v>
          </cell>
        </row>
        <row r="6344">
          <cell r="A6344" t="str">
            <v>/0</v>
          </cell>
          <cell r="B6344">
            <v>0</v>
          </cell>
          <cell r="J6344" t="str">
            <v>Rupees Nil</v>
          </cell>
        </row>
        <row r="6345">
          <cell r="A6345" t="str">
            <v>/0</v>
          </cell>
          <cell r="B6345">
            <v>0</v>
          </cell>
          <cell r="J6345" t="str">
            <v>Rupees Nil</v>
          </cell>
        </row>
        <row r="6346">
          <cell r="A6346" t="str">
            <v>/0</v>
          </cell>
          <cell r="B6346">
            <v>0</v>
          </cell>
          <cell r="J6346" t="str">
            <v>Rupees Nil</v>
          </cell>
        </row>
        <row r="6347">
          <cell r="A6347" t="str">
            <v>/0</v>
          </cell>
          <cell r="B6347">
            <v>0</v>
          </cell>
          <cell r="J6347" t="str">
            <v>Rupees Nil</v>
          </cell>
        </row>
        <row r="6348">
          <cell r="A6348" t="str">
            <v>/0</v>
          </cell>
          <cell r="B6348">
            <v>0</v>
          </cell>
          <cell r="J6348" t="str">
            <v>Rupees Nil</v>
          </cell>
        </row>
        <row r="6349">
          <cell r="A6349" t="str">
            <v>/0</v>
          </cell>
          <cell r="B6349">
            <v>0</v>
          </cell>
          <cell r="J6349" t="str">
            <v>Rupees Nil</v>
          </cell>
        </row>
        <row r="6350">
          <cell r="A6350" t="str">
            <v>/0</v>
          </cell>
          <cell r="B6350">
            <v>0</v>
          </cell>
          <cell r="J6350" t="str">
            <v>Rupees Nil</v>
          </cell>
        </row>
        <row r="6351">
          <cell r="A6351" t="str">
            <v>/0</v>
          </cell>
          <cell r="B6351">
            <v>0</v>
          </cell>
          <cell r="J6351" t="str">
            <v>Rupees Nil</v>
          </cell>
        </row>
        <row r="6352">
          <cell r="A6352" t="str">
            <v>/0</v>
          </cell>
          <cell r="B6352">
            <v>0</v>
          </cell>
          <cell r="J6352" t="str">
            <v>Rupees Nil</v>
          </cell>
        </row>
        <row r="6353">
          <cell r="A6353" t="str">
            <v>/0</v>
          </cell>
          <cell r="B6353">
            <v>0</v>
          </cell>
          <cell r="J6353" t="str">
            <v>Rupees Nil</v>
          </cell>
        </row>
        <row r="6354">
          <cell r="A6354" t="str">
            <v>/0</v>
          </cell>
          <cell r="B6354">
            <v>0</v>
          </cell>
          <cell r="J6354" t="str">
            <v>Rupees Nil</v>
          </cell>
        </row>
        <row r="6355">
          <cell r="A6355" t="str">
            <v>/0</v>
          </cell>
          <cell r="B6355">
            <v>0</v>
          </cell>
          <cell r="J6355" t="str">
            <v>Rupees Nil</v>
          </cell>
        </row>
        <row r="6356">
          <cell r="A6356" t="str">
            <v>/0</v>
          </cell>
          <cell r="B6356">
            <v>0</v>
          </cell>
          <cell r="J6356" t="str">
            <v>Rupees Nil</v>
          </cell>
        </row>
        <row r="6357">
          <cell r="A6357" t="str">
            <v>/0</v>
          </cell>
          <cell r="B6357">
            <v>0</v>
          </cell>
          <cell r="J6357" t="str">
            <v>Rupees Nil</v>
          </cell>
        </row>
        <row r="6358">
          <cell r="A6358" t="str">
            <v>/0</v>
          </cell>
          <cell r="B6358">
            <v>0</v>
          </cell>
          <cell r="J6358" t="str">
            <v>Rupees Nil</v>
          </cell>
        </row>
        <row r="6359">
          <cell r="A6359" t="str">
            <v>/0</v>
          </cell>
          <cell r="B6359">
            <v>0</v>
          </cell>
          <cell r="J6359" t="str">
            <v>Rupees Nil</v>
          </cell>
        </row>
        <row r="6360">
          <cell r="A6360" t="str">
            <v>/0</v>
          </cell>
          <cell r="B6360">
            <v>0</v>
          </cell>
          <cell r="J6360" t="str">
            <v>Rupees Nil</v>
          </cell>
        </row>
        <row r="6361">
          <cell r="A6361" t="str">
            <v>/0</v>
          </cell>
          <cell r="B6361">
            <v>0</v>
          </cell>
          <cell r="J6361" t="str">
            <v>Rupees Nil</v>
          </cell>
        </row>
        <row r="6362">
          <cell r="A6362" t="str">
            <v>/0</v>
          </cell>
          <cell r="B6362">
            <v>0</v>
          </cell>
          <cell r="J6362" t="str">
            <v>Rupees Nil</v>
          </cell>
        </row>
        <row r="6363">
          <cell r="A6363" t="str">
            <v>/0</v>
          </cell>
          <cell r="B6363">
            <v>0</v>
          </cell>
          <cell r="J6363" t="str">
            <v>Rupees Nil</v>
          </cell>
        </row>
        <row r="6364">
          <cell r="A6364" t="str">
            <v>/0</v>
          </cell>
          <cell r="B6364">
            <v>0</v>
          </cell>
          <cell r="J6364" t="str">
            <v>Rupees Nil</v>
          </cell>
        </row>
        <row r="6365">
          <cell r="A6365" t="str">
            <v>/0</v>
          </cell>
          <cell r="B6365">
            <v>0</v>
          </cell>
          <cell r="J6365" t="str">
            <v>Rupees Nil</v>
          </cell>
        </row>
        <row r="6366">
          <cell r="A6366" t="str">
            <v>/0</v>
          </cell>
          <cell r="B6366">
            <v>0</v>
          </cell>
          <cell r="J6366" t="str">
            <v>Rupees Nil</v>
          </cell>
        </row>
        <row r="6367">
          <cell r="A6367" t="str">
            <v>/0</v>
          </cell>
          <cell r="B6367">
            <v>0</v>
          </cell>
          <cell r="J6367" t="str">
            <v>Rupees Nil</v>
          </cell>
        </row>
        <row r="6368">
          <cell r="A6368" t="str">
            <v>/0</v>
          </cell>
          <cell r="B6368">
            <v>0</v>
          </cell>
          <cell r="J6368" t="str">
            <v>Rupees Nil</v>
          </cell>
        </row>
        <row r="6369">
          <cell r="A6369" t="str">
            <v>/0</v>
          </cell>
          <cell r="B6369">
            <v>0</v>
          </cell>
          <cell r="J6369" t="str">
            <v>Rupees Nil</v>
          </cell>
        </row>
        <row r="6370">
          <cell r="A6370" t="str">
            <v>/0</v>
          </cell>
          <cell r="B6370">
            <v>0</v>
          </cell>
          <cell r="J6370" t="str">
            <v>Rupees Nil</v>
          </cell>
        </row>
        <row r="6371">
          <cell r="A6371" t="str">
            <v>/0</v>
          </cell>
          <cell r="B6371">
            <v>0</v>
          </cell>
          <cell r="J6371" t="str">
            <v>Rupees Nil</v>
          </cell>
        </row>
        <row r="6372">
          <cell r="A6372" t="str">
            <v>/0</v>
          </cell>
          <cell r="B6372">
            <v>0</v>
          </cell>
          <cell r="J6372" t="str">
            <v>Rupees Nil</v>
          </cell>
        </row>
        <row r="6373">
          <cell r="A6373" t="str">
            <v>/0</v>
          </cell>
          <cell r="B6373">
            <v>0</v>
          </cell>
          <cell r="J6373" t="str">
            <v>Rupees Nil</v>
          </cell>
        </row>
        <row r="6374">
          <cell r="A6374" t="str">
            <v>/0</v>
          </cell>
          <cell r="B6374">
            <v>0</v>
          </cell>
          <cell r="J6374" t="str">
            <v>Rupees Nil</v>
          </cell>
        </row>
        <row r="6375">
          <cell r="A6375" t="str">
            <v>/0</v>
          </cell>
          <cell r="B6375">
            <v>0</v>
          </cell>
          <cell r="J6375" t="str">
            <v>Rupees Nil</v>
          </cell>
        </row>
        <row r="6376">
          <cell r="A6376" t="str">
            <v>/0</v>
          </cell>
          <cell r="B6376">
            <v>0</v>
          </cell>
          <cell r="J6376" t="str">
            <v>Rupees Nil</v>
          </cell>
        </row>
        <row r="6377">
          <cell r="A6377" t="str">
            <v>/0</v>
          </cell>
          <cell r="B6377">
            <v>0</v>
          </cell>
          <cell r="J6377" t="str">
            <v>Rupees Nil</v>
          </cell>
        </row>
        <row r="6378">
          <cell r="A6378" t="str">
            <v>/0</v>
          </cell>
          <cell r="B6378">
            <v>0</v>
          </cell>
          <cell r="J6378" t="str">
            <v>Rupees Nil</v>
          </cell>
        </row>
        <row r="6379">
          <cell r="A6379" t="str">
            <v>/0</v>
          </cell>
          <cell r="B6379">
            <v>0</v>
          </cell>
          <cell r="J6379" t="str">
            <v>Rupees Nil</v>
          </cell>
        </row>
        <row r="6380">
          <cell r="A6380" t="str">
            <v>/0</v>
          </cell>
          <cell r="B6380">
            <v>0</v>
          </cell>
          <cell r="J6380" t="str">
            <v>Rupees Nil</v>
          </cell>
        </row>
        <row r="6381">
          <cell r="A6381" t="str">
            <v>/0</v>
          </cell>
          <cell r="B6381">
            <v>0</v>
          </cell>
          <cell r="J6381" t="str">
            <v>Rupees Nil</v>
          </cell>
        </row>
        <row r="6382">
          <cell r="A6382" t="str">
            <v>/0</v>
          </cell>
          <cell r="B6382">
            <v>0</v>
          </cell>
          <cell r="J6382" t="str">
            <v>Rupees Nil</v>
          </cell>
        </row>
        <row r="6383">
          <cell r="A6383" t="str">
            <v>/0</v>
          </cell>
          <cell r="B6383">
            <v>0</v>
          </cell>
          <cell r="J6383" t="str">
            <v>Rupees Nil</v>
          </cell>
        </row>
        <row r="6384">
          <cell r="A6384" t="str">
            <v>/0</v>
          </cell>
          <cell r="B6384">
            <v>0</v>
          </cell>
          <cell r="J6384" t="str">
            <v>Rupees Nil</v>
          </cell>
        </row>
        <row r="6385">
          <cell r="A6385" t="str">
            <v>/0</v>
          </cell>
          <cell r="B6385">
            <v>0</v>
          </cell>
          <cell r="J6385" t="str">
            <v>Rupees Nil</v>
          </cell>
        </row>
        <row r="6386">
          <cell r="A6386" t="str">
            <v>/0</v>
          </cell>
          <cell r="B6386">
            <v>0</v>
          </cell>
          <cell r="J6386" t="str">
            <v>Rupees Nil</v>
          </cell>
        </row>
        <row r="6387">
          <cell r="A6387" t="str">
            <v>/0</v>
          </cell>
          <cell r="B6387">
            <v>0</v>
          </cell>
          <cell r="J6387" t="str">
            <v>Rupees Nil</v>
          </cell>
        </row>
        <row r="6388">
          <cell r="A6388" t="str">
            <v>/0</v>
          </cell>
          <cell r="B6388">
            <v>0</v>
          </cell>
          <cell r="J6388" t="str">
            <v>Rupees Nil</v>
          </cell>
        </row>
        <row r="6389">
          <cell r="A6389" t="str">
            <v>/0</v>
          </cell>
          <cell r="B6389">
            <v>0</v>
          </cell>
          <cell r="J6389" t="str">
            <v>Rupees Nil</v>
          </cell>
        </row>
        <row r="6390">
          <cell r="A6390" t="str">
            <v>/0</v>
          </cell>
          <cell r="B6390">
            <v>0</v>
          </cell>
          <cell r="J6390" t="str">
            <v>Rupees Nil</v>
          </cell>
        </row>
        <row r="6391">
          <cell r="A6391" t="str">
            <v>/0</v>
          </cell>
          <cell r="B6391">
            <v>0</v>
          </cell>
          <cell r="J6391" t="str">
            <v>Rupees Nil</v>
          </cell>
        </row>
        <row r="6392">
          <cell r="A6392" t="str">
            <v>/0</v>
          </cell>
          <cell r="B6392">
            <v>0</v>
          </cell>
          <cell r="J6392" t="str">
            <v>Rupees Nil</v>
          </cell>
        </row>
        <row r="6393">
          <cell r="A6393" t="str">
            <v>/0</v>
          </cell>
          <cell r="B6393">
            <v>0</v>
          </cell>
          <cell r="J6393" t="str">
            <v>Rupees Nil</v>
          </cell>
        </row>
        <row r="6394">
          <cell r="A6394" t="str">
            <v>/0</v>
          </cell>
          <cell r="B6394">
            <v>0</v>
          </cell>
          <cell r="J6394" t="str">
            <v>Rupees Nil</v>
          </cell>
        </row>
        <row r="6395">
          <cell r="A6395" t="str">
            <v>/0</v>
          </cell>
          <cell r="B6395">
            <v>0</v>
          </cell>
          <cell r="J6395" t="str">
            <v>Rupees Nil</v>
          </cell>
        </row>
        <row r="6396">
          <cell r="A6396" t="str">
            <v>/0</v>
          </cell>
          <cell r="B6396">
            <v>0</v>
          </cell>
          <cell r="J6396" t="str">
            <v>Rupees Nil</v>
          </cell>
        </row>
        <row r="6397">
          <cell r="A6397" t="str">
            <v>/0</v>
          </cell>
          <cell r="B6397">
            <v>0</v>
          </cell>
          <cell r="J6397" t="str">
            <v>Rupees Nil</v>
          </cell>
        </row>
        <row r="6398">
          <cell r="A6398" t="str">
            <v>/0</v>
          </cell>
          <cell r="B6398">
            <v>0</v>
          </cell>
          <cell r="J6398" t="str">
            <v>Rupees Nil</v>
          </cell>
        </row>
        <row r="6399">
          <cell r="A6399" t="str">
            <v>/0</v>
          </cell>
          <cell r="B6399">
            <v>0</v>
          </cell>
          <cell r="J6399" t="str">
            <v>Rupees Nil</v>
          </cell>
        </row>
        <row r="6400">
          <cell r="A6400" t="str">
            <v>/0</v>
          </cell>
          <cell r="B6400">
            <v>0</v>
          </cell>
          <cell r="J6400" t="str">
            <v>Rupees Nil</v>
          </cell>
        </row>
        <row r="6401">
          <cell r="A6401" t="str">
            <v>/0</v>
          </cell>
          <cell r="B6401">
            <v>0</v>
          </cell>
          <cell r="J6401" t="str">
            <v>Rupees Nil</v>
          </cell>
        </row>
        <row r="6402">
          <cell r="A6402" t="str">
            <v>/0</v>
          </cell>
          <cell r="B6402">
            <v>0</v>
          </cell>
          <cell r="J6402" t="str">
            <v>Rupees Nil</v>
          </cell>
        </row>
        <row r="6403">
          <cell r="A6403" t="str">
            <v>/0</v>
          </cell>
          <cell r="B6403">
            <v>0</v>
          </cell>
          <cell r="J6403" t="str">
            <v>Rupees Nil</v>
          </cell>
        </row>
        <row r="6404">
          <cell r="A6404" t="str">
            <v>/0</v>
          </cell>
          <cell r="B6404">
            <v>0</v>
          </cell>
          <cell r="J6404" t="str">
            <v>Rupees Nil</v>
          </cell>
        </row>
        <row r="6405">
          <cell r="A6405" t="str">
            <v>/0</v>
          </cell>
          <cell r="B6405">
            <v>0</v>
          </cell>
          <cell r="J6405" t="str">
            <v>Rupees Nil</v>
          </cell>
        </row>
        <row r="6406">
          <cell r="A6406" t="str">
            <v>/0</v>
          </cell>
          <cell r="B6406">
            <v>0</v>
          </cell>
          <cell r="J6406" t="str">
            <v>Rupees Nil</v>
          </cell>
        </row>
        <row r="6407">
          <cell r="A6407" t="str">
            <v>/0</v>
          </cell>
          <cell r="B6407">
            <v>0</v>
          </cell>
          <cell r="J6407" t="str">
            <v>Rupees Nil</v>
          </cell>
        </row>
        <row r="6408">
          <cell r="A6408" t="str">
            <v>/0</v>
          </cell>
          <cell r="B6408">
            <v>0</v>
          </cell>
          <cell r="J6408" t="str">
            <v>Rupees Nil</v>
          </cell>
        </row>
        <row r="6409">
          <cell r="A6409" t="str">
            <v>/0</v>
          </cell>
          <cell r="B6409">
            <v>0</v>
          </cell>
          <cell r="J6409" t="str">
            <v>Rupees Nil</v>
          </cell>
        </row>
        <row r="6410">
          <cell r="A6410" t="str">
            <v>/0</v>
          </cell>
          <cell r="B6410">
            <v>0</v>
          </cell>
          <cell r="J6410" t="str">
            <v>Rupees Nil</v>
          </cell>
        </row>
        <row r="6411">
          <cell r="A6411" t="str">
            <v>/0</v>
          </cell>
          <cell r="B6411">
            <v>0</v>
          </cell>
          <cell r="J6411" t="str">
            <v>Rupees Nil</v>
          </cell>
        </row>
        <row r="6412">
          <cell r="A6412" t="str">
            <v>/0</v>
          </cell>
          <cell r="B6412">
            <v>0</v>
          </cell>
          <cell r="J6412" t="str">
            <v>Rupees Nil</v>
          </cell>
        </row>
        <row r="6413">
          <cell r="A6413" t="str">
            <v>/0</v>
          </cell>
          <cell r="B6413">
            <v>0</v>
          </cell>
          <cell r="J6413" t="str">
            <v>Rupees Nil</v>
          </cell>
        </row>
        <row r="6414">
          <cell r="A6414" t="str">
            <v>/0</v>
          </cell>
          <cell r="B6414">
            <v>0</v>
          </cell>
          <cell r="J6414" t="str">
            <v>Rupees Nil</v>
          </cell>
        </row>
        <row r="6415">
          <cell r="A6415" t="str">
            <v>/0</v>
          </cell>
          <cell r="B6415">
            <v>0</v>
          </cell>
          <cell r="J6415" t="str">
            <v>Rupees Nil</v>
          </cell>
        </row>
        <row r="6416">
          <cell r="A6416" t="str">
            <v>/0</v>
          </cell>
          <cell r="B6416">
            <v>0</v>
          </cell>
          <cell r="J6416" t="str">
            <v>Rupees Nil</v>
          </cell>
        </row>
        <row r="6417">
          <cell r="A6417" t="str">
            <v>/0</v>
          </cell>
          <cell r="B6417">
            <v>0</v>
          </cell>
          <cell r="J6417" t="str">
            <v>Rupees Nil</v>
          </cell>
        </row>
        <row r="6418">
          <cell r="A6418" t="str">
            <v>/0</v>
          </cell>
          <cell r="B6418">
            <v>0</v>
          </cell>
          <cell r="J6418" t="str">
            <v>Rupees Nil</v>
          </cell>
        </row>
        <row r="6419">
          <cell r="A6419" t="str">
            <v>/0</v>
          </cell>
          <cell r="B6419">
            <v>0</v>
          </cell>
          <cell r="J6419" t="str">
            <v>Rupees Nil</v>
          </cell>
        </row>
        <row r="6420">
          <cell r="A6420" t="str">
            <v>/0</v>
          </cell>
          <cell r="B6420">
            <v>0</v>
          </cell>
          <cell r="J6420" t="str">
            <v>Rupees Nil</v>
          </cell>
        </row>
        <row r="6421">
          <cell r="A6421" t="str">
            <v>/0</v>
          </cell>
          <cell r="B6421">
            <v>0</v>
          </cell>
          <cell r="J6421" t="str">
            <v>Rupees Nil</v>
          </cell>
        </row>
        <row r="6422">
          <cell r="A6422" t="str">
            <v>/0</v>
          </cell>
          <cell r="B6422">
            <v>0</v>
          </cell>
          <cell r="J6422" t="str">
            <v>Rupees Nil</v>
          </cell>
        </row>
        <row r="6423">
          <cell r="A6423" t="str">
            <v>/0</v>
          </cell>
          <cell r="B6423">
            <v>0</v>
          </cell>
          <cell r="J6423" t="str">
            <v>Rupees Nil</v>
          </cell>
        </row>
        <row r="6424">
          <cell r="A6424" t="str">
            <v>/0</v>
          </cell>
          <cell r="B6424">
            <v>0</v>
          </cell>
          <cell r="J6424" t="str">
            <v>Rupees Nil</v>
          </cell>
        </row>
        <row r="6425">
          <cell r="A6425" t="str">
            <v>/0</v>
          </cell>
          <cell r="B6425">
            <v>0</v>
          </cell>
          <cell r="J6425" t="str">
            <v>Rupees Nil</v>
          </cell>
        </row>
        <row r="6426">
          <cell r="A6426" t="str">
            <v>/0</v>
          </cell>
          <cell r="B6426">
            <v>0</v>
          </cell>
          <cell r="J6426" t="str">
            <v>Rupees Nil</v>
          </cell>
        </row>
        <row r="6427">
          <cell r="A6427" t="str">
            <v>/0</v>
          </cell>
          <cell r="B6427">
            <v>0</v>
          </cell>
          <cell r="J6427" t="str">
            <v>Rupees Nil</v>
          </cell>
        </row>
        <row r="6428">
          <cell r="A6428" t="str">
            <v>/0</v>
          </cell>
          <cell r="B6428">
            <v>0</v>
          </cell>
          <cell r="J6428" t="str">
            <v>Rupees Nil</v>
          </cell>
        </row>
        <row r="6429">
          <cell r="A6429" t="str">
            <v>/0</v>
          </cell>
          <cell r="B6429">
            <v>0</v>
          </cell>
          <cell r="J6429" t="str">
            <v>Rupees Nil</v>
          </cell>
        </row>
        <row r="6430">
          <cell r="A6430" t="str">
            <v>/0</v>
          </cell>
          <cell r="B6430">
            <v>0</v>
          </cell>
          <cell r="J6430" t="str">
            <v>Rupees Nil</v>
          </cell>
        </row>
        <row r="6431">
          <cell r="A6431" t="str">
            <v>/0</v>
          </cell>
          <cell r="B6431">
            <v>0</v>
          </cell>
          <cell r="J6431" t="str">
            <v>Rupees Nil</v>
          </cell>
        </row>
        <row r="6432">
          <cell r="A6432" t="str">
            <v>/0</v>
          </cell>
          <cell r="B6432">
            <v>0</v>
          </cell>
          <cell r="J6432" t="str">
            <v>Rupees Nil</v>
          </cell>
        </row>
        <row r="6433">
          <cell r="A6433" t="str">
            <v>/0</v>
          </cell>
          <cell r="B6433">
            <v>0</v>
          </cell>
          <cell r="J6433" t="str">
            <v>Rupees Nil</v>
          </cell>
        </row>
        <row r="6434">
          <cell r="A6434" t="str">
            <v>/0</v>
          </cell>
          <cell r="B6434">
            <v>0</v>
          </cell>
          <cell r="J6434" t="str">
            <v>Rupees Nil</v>
          </cell>
        </row>
        <row r="6435">
          <cell r="A6435" t="str">
            <v>/0</v>
          </cell>
          <cell r="B6435">
            <v>0</v>
          </cell>
          <cell r="J6435" t="str">
            <v>Rupees Nil</v>
          </cell>
        </row>
        <row r="6436">
          <cell r="A6436" t="str">
            <v>/0</v>
          </cell>
          <cell r="B6436">
            <v>0</v>
          </cell>
          <cell r="J6436" t="str">
            <v>Rupees Nil</v>
          </cell>
        </row>
        <row r="6437">
          <cell r="A6437" t="str">
            <v>/0</v>
          </cell>
          <cell r="B6437">
            <v>0</v>
          </cell>
          <cell r="J6437" t="str">
            <v>Rupees Nil</v>
          </cell>
        </row>
        <row r="6438">
          <cell r="A6438" t="str">
            <v>/0</v>
          </cell>
          <cell r="B6438">
            <v>0</v>
          </cell>
          <cell r="J6438" t="str">
            <v>Rupees Nil</v>
          </cell>
        </row>
        <row r="6439">
          <cell r="A6439" t="str">
            <v>/0</v>
          </cell>
          <cell r="B6439">
            <v>0</v>
          </cell>
          <cell r="J6439" t="str">
            <v>Rupees Nil</v>
          </cell>
        </row>
        <row r="6440">
          <cell r="A6440" t="str">
            <v>/0</v>
          </cell>
          <cell r="B6440">
            <v>0</v>
          </cell>
          <cell r="J6440" t="str">
            <v>Rupees Nil</v>
          </cell>
        </row>
        <row r="6441">
          <cell r="A6441" t="str">
            <v>/0</v>
          </cell>
          <cell r="B6441">
            <v>0</v>
          </cell>
          <cell r="J6441" t="str">
            <v>Rupees Nil</v>
          </cell>
        </row>
        <row r="6442">
          <cell r="A6442" t="str">
            <v>/0</v>
          </cell>
          <cell r="B6442">
            <v>0</v>
          </cell>
          <cell r="J6442" t="str">
            <v>Rupees Nil</v>
          </cell>
        </row>
        <row r="6443">
          <cell r="A6443" t="str">
            <v>/0</v>
          </cell>
          <cell r="B6443">
            <v>0</v>
          </cell>
          <cell r="J6443" t="str">
            <v>Rupees Nil</v>
          </cell>
        </row>
        <row r="6444">
          <cell r="A6444" t="str">
            <v>/0</v>
          </cell>
          <cell r="B6444">
            <v>0</v>
          </cell>
          <cell r="J6444" t="str">
            <v>Rupees Nil</v>
          </cell>
        </row>
        <row r="6445">
          <cell r="A6445" t="str">
            <v>/0</v>
          </cell>
          <cell r="B6445">
            <v>0</v>
          </cell>
          <cell r="J6445" t="str">
            <v>Rupees Nil</v>
          </cell>
        </row>
        <row r="6446">
          <cell r="A6446" t="str">
            <v>/0</v>
          </cell>
          <cell r="B6446">
            <v>0</v>
          </cell>
          <cell r="J6446" t="str">
            <v>Rupees Nil</v>
          </cell>
        </row>
        <row r="6447">
          <cell r="A6447" t="str">
            <v>/0</v>
          </cell>
          <cell r="B6447">
            <v>0</v>
          </cell>
          <cell r="J6447" t="str">
            <v>Rupees Nil</v>
          </cell>
        </row>
        <row r="6448">
          <cell r="A6448" t="str">
            <v>/0</v>
          </cell>
          <cell r="B6448">
            <v>0</v>
          </cell>
          <cell r="J6448" t="str">
            <v>Rupees Nil</v>
          </cell>
        </row>
        <row r="6449">
          <cell r="A6449" t="str">
            <v>/0</v>
          </cell>
          <cell r="B6449">
            <v>0</v>
          </cell>
          <cell r="J6449" t="str">
            <v>Rupees Nil</v>
          </cell>
        </row>
        <row r="6450">
          <cell r="A6450" t="str">
            <v>/0</v>
          </cell>
          <cell r="B6450">
            <v>0</v>
          </cell>
          <cell r="J6450" t="str">
            <v>Rupees Nil</v>
          </cell>
        </row>
        <row r="6451">
          <cell r="A6451" t="str">
            <v>/0</v>
          </cell>
          <cell r="B6451">
            <v>0</v>
          </cell>
          <cell r="J6451" t="str">
            <v>Rupees Nil</v>
          </cell>
        </row>
        <row r="6452">
          <cell r="A6452" t="str">
            <v>/0</v>
          </cell>
          <cell r="B6452">
            <v>0</v>
          </cell>
          <cell r="J6452" t="str">
            <v>Rupees Nil</v>
          </cell>
        </row>
        <row r="6453">
          <cell r="A6453" t="str">
            <v>/0</v>
          </cell>
          <cell r="B6453">
            <v>0</v>
          </cell>
          <cell r="J6453" t="str">
            <v>Rupees Nil</v>
          </cell>
        </row>
        <row r="6454">
          <cell r="A6454" t="str">
            <v>/0</v>
          </cell>
          <cell r="B6454">
            <v>0</v>
          </cell>
          <cell r="J6454" t="str">
            <v>Rupees Nil</v>
          </cell>
        </row>
        <row r="6455">
          <cell r="A6455" t="str">
            <v>/0</v>
          </cell>
          <cell r="B6455">
            <v>0</v>
          </cell>
          <cell r="J6455" t="str">
            <v>Rupees Nil</v>
          </cell>
        </row>
        <row r="6456">
          <cell r="A6456" t="str">
            <v>/0</v>
          </cell>
          <cell r="B6456">
            <v>0</v>
          </cell>
          <cell r="J6456" t="str">
            <v>Rupees Nil</v>
          </cell>
        </row>
        <row r="6457">
          <cell r="A6457" t="str">
            <v>/0</v>
          </cell>
          <cell r="B6457">
            <v>0</v>
          </cell>
          <cell r="J6457" t="str">
            <v>Rupees Nil</v>
          </cell>
        </row>
        <row r="6458">
          <cell r="A6458" t="str">
            <v>/0</v>
          </cell>
          <cell r="B6458">
            <v>0</v>
          </cell>
          <cell r="J6458" t="str">
            <v>Rupees Nil</v>
          </cell>
        </row>
        <row r="6459">
          <cell r="A6459" t="str">
            <v>/0</v>
          </cell>
          <cell r="B6459">
            <v>0</v>
          </cell>
          <cell r="J6459" t="str">
            <v>Rupees Nil</v>
          </cell>
        </row>
        <row r="6460">
          <cell r="A6460" t="str">
            <v>/0</v>
          </cell>
          <cell r="B6460">
            <v>0</v>
          </cell>
          <cell r="J6460" t="str">
            <v>Rupees Nil</v>
          </cell>
        </row>
        <row r="6461">
          <cell r="A6461" t="str">
            <v>/0</v>
          </cell>
          <cell r="B6461">
            <v>0</v>
          </cell>
          <cell r="J6461" t="str">
            <v>Rupees Nil</v>
          </cell>
        </row>
        <row r="6462">
          <cell r="A6462" t="str">
            <v>/0</v>
          </cell>
          <cell r="B6462">
            <v>0</v>
          </cell>
          <cell r="J6462" t="str">
            <v>Rupees Nil</v>
          </cell>
        </row>
        <row r="6463">
          <cell r="A6463" t="str">
            <v>/0</v>
          </cell>
          <cell r="B6463">
            <v>0</v>
          </cell>
          <cell r="J6463" t="str">
            <v>Rupees Nil</v>
          </cell>
        </row>
        <row r="6464">
          <cell r="A6464" t="str">
            <v>/0</v>
          </cell>
          <cell r="B6464">
            <v>0</v>
          </cell>
          <cell r="J6464" t="str">
            <v>Rupees Nil</v>
          </cell>
        </row>
        <row r="6465">
          <cell r="A6465" t="str">
            <v>/0</v>
          </cell>
          <cell r="B6465">
            <v>0</v>
          </cell>
          <cell r="J6465" t="str">
            <v>Rupees Nil</v>
          </cell>
        </row>
        <row r="6466">
          <cell r="A6466" t="str">
            <v>/0</v>
          </cell>
          <cell r="B6466">
            <v>0</v>
          </cell>
          <cell r="J6466" t="str">
            <v>Rupees Nil</v>
          </cell>
        </row>
        <row r="6467">
          <cell r="A6467" t="str">
            <v>/0</v>
          </cell>
          <cell r="B6467">
            <v>0</v>
          </cell>
          <cell r="J6467" t="str">
            <v>Rupees Nil</v>
          </cell>
        </row>
        <row r="6468">
          <cell r="A6468" t="str">
            <v>/0</v>
          </cell>
          <cell r="B6468">
            <v>0</v>
          </cell>
          <cell r="J6468" t="str">
            <v>Rupees Nil</v>
          </cell>
        </row>
        <row r="6469">
          <cell r="A6469" t="str">
            <v>/0</v>
          </cell>
          <cell r="B6469">
            <v>0</v>
          </cell>
          <cell r="J6469" t="str">
            <v>Rupees Nil</v>
          </cell>
        </row>
        <row r="6470">
          <cell r="A6470" t="str">
            <v>/0</v>
          </cell>
          <cell r="B6470">
            <v>0</v>
          </cell>
          <cell r="J6470" t="str">
            <v>Rupees Nil</v>
          </cell>
        </row>
        <row r="6471">
          <cell r="A6471" t="str">
            <v>/0</v>
          </cell>
          <cell r="B6471">
            <v>0</v>
          </cell>
          <cell r="J6471" t="str">
            <v>Rupees Nil</v>
          </cell>
        </row>
        <row r="6472">
          <cell r="A6472" t="str">
            <v>/0</v>
          </cell>
          <cell r="B6472">
            <v>0</v>
          </cell>
          <cell r="J6472" t="str">
            <v>Rupees Nil</v>
          </cell>
        </row>
        <row r="6473">
          <cell r="A6473" t="str">
            <v>/0</v>
          </cell>
          <cell r="B6473">
            <v>0</v>
          </cell>
          <cell r="J6473" t="str">
            <v>Rupees Nil</v>
          </cell>
        </row>
        <row r="6474">
          <cell r="A6474" t="str">
            <v>/0</v>
          </cell>
          <cell r="B6474">
            <v>0</v>
          </cell>
          <cell r="J6474" t="str">
            <v>Rupees Nil</v>
          </cell>
        </row>
        <row r="6475">
          <cell r="A6475" t="str">
            <v>/0</v>
          </cell>
          <cell r="B6475">
            <v>0</v>
          </cell>
          <cell r="J6475" t="str">
            <v>Rupees Nil</v>
          </cell>
        </row>
        <row r="6476">
          <cell r="A6476" t="str">
            <v>/0</v>
          </cell>
          <cell r="B6476">
            <v>0</v>
          </cell>
          <cell r="J6476" t="str">
            <v>Rupees Nil</v>
          </cell>
        </row>
        <row r="6477">
          <cell r="A6477" t="str">
            <v>/0</v>
          </cell>
          <cell r="B6477">
            <v>0</v>
          </cell>
          <cell r="J6477" t="str">
            <v>Rupees Nil</v>
          </cell>
        </row>
        <row r="6478">
          <cell r="A6478" t="str">
            <v>/0</v>
          </cell>
          <cell r="B6478">
            <v>0</v>
          </cell>
          <cell r="J6478" t="str">
            <v>Rupees Nil</v>
          </cell>
        </row>
        <row r="6479">
          <cell r="A6479" t="str">
            <v>/0</v>
          </cell>
          <cell r="B6479">
            <v>0</v>
          </cell>
          <cell r="J6479" t="str">
            <v>Rupees Nil</v>
          </cell>
        </row>
        <row r="6480">
          <cell r="A6480" t="str">
            <v>/0</v>
          </cell>
          <cell r="B6480">
            <v>0</v>
          </cell>
          <cell r="J6480" t="str">
            <v>Rupees Nil</v>
          </cell>
        </row>
        <row r="6481">
          <cell r="A6481" t="str">
            <v>/0</v>
          </cell>
          <cell r="B6481">
            <v>0</v>
          </cell>
          <cell r="J6481" t="str">
            <v>Rupees Nil</v>
          </cell>
        </row>
        <row r="6482">
          <cell r="A6482" t="str">
            <v>/0</v>
          </cell>
          <cell r="B6482">
            <v>0</v>
          </cell>
          <cell r="J6482" t="str">
            <v>Rupees Nil</v>
          </cell>
        </row>
        <row r="6483">
          <cell r="A6483" t="str">
            <v>/0</v>
          </cell>
          <cell r="B6483">
            <v>0</v>
          </cell>
          <cell r="J6483" t="str">
            <v>Rupees Nil</v>
          </cell>
        </row>
        <row r="6484">
          <cell r="A6484" t="str">
            <v>/0</v>
          </cell>
          <cell r="B6484">
            <v>0</v>
          </cell>
          <cell r="J6484" t="str">
            <v>Rupees Nil</v>
          </cell>
        </row>
        <row r="6485">
          <cell r="A6485" t="str">
            <v>/0</v>
          </cell>
          <cell r="B6485">
            <v>0</v>
          </cell>
          <cell r="J6485" t="str">
            <v>Rupees Nil</v>
          </cell>
        </row>
        <row r="6486">
          <cell r="A6486" t="str">
            <v>/0</v>
          </cell>
          <cell r="B6486">
            <v>0</v>
          </cell>
          <cell r="J6486" t="str">
            <v>Rupees Nil</v>
          </cell>
        </row>
        <row r="6487">
          <cell r="A6487" t="str">
            <v>/0</v>
          </cell>
          <cell r="B6487">
            <v>0</v>
          </cell>
          <cell r="J6487" t="str">
            <v>Rupees Nil</v>
          </cell>
        </row>
        <row r="6488">
          <cell r="A6488" t="str">
            <v>/0</v>
          </cell>
          <cell r="B6488">
            <v>0</v>
          </cell>
          <cell r="J6488" t="str">
            <v>Rupees Nil</v>
          </cell>
        </row>
        <row r="6489">
          <cell r="A6489" t="str">
            <v>/0</v>
          </cell>
          <cell r="B6489">
            <v>0</v>
          </cell>
          <cell r="J6489" t="str">
            <v>Rupees Nil</v>
          </cell>
        </row>
        <row r="6490">
          <cell r="A6490" t="str">
            <v>/0</v>
          </cell>
          <cell r="B6490">
            <v>0</v>
          </cell>
          <cell r="J6490" t="str">
            <v>Rupees Nil</v>
          </cell>
        </row>
        <row r="6491">
          <cell r="A6491" t="str">
            <v>/0</v>
          </cell>
          <cell r="B6491">
            <v>0</v>
          </cell>
          <cell r="J6491" t="str">
            <v>Rupees Nil</v>
          </cell>
        </row>
        <row r="6492">
          <cell r="A6492" t="str">
            <v>/0</v>
          </cell>
          <cell r="B6492">
            <v>0</v>
          </cell>
          <cell r="J6492" t="str">
            <v>Rupees Nil</v>
          </cell>
        </row>
        <row r="6493">
          <cell r="A6493" t="str">
            <v>/0</v>
          </cell>
          <cell r="B6493">
            <v>0</v>
          </cell>
          <cell r="J6493" t="str">
            <v>Rupees Nil</v>
          </cell>
        </row>
        <row r="6494">
          <cell r="A6494" t="str">
            <v>/0</v>
          </cell>
          <cell r="B6494">
            <v>0</v>
          </cell>
          <cell r="J6494" t="str">
            <v>Rupees Nil</v>
          </cell>
        </row>
        <row r="6495">
          <cell r="A6495" t="str">
            <v>/0</v>
          </cell>
          <cell r="B6495">
            <v>0</v>
          </cell>
          <cell r="J6495" t="str">
            <v>Rupees Nil</v>
          </cell>
        </row>
        <row r="6496">
          <cell r="A6496" t="str">
            <v>/0</v>
          </cell>
          <cell r="B6496">
            <v>0</v>
          </cell>
          <cell r="J6496" t="str">
            <v>Rupees Nil</v>
          </cell>
        </row>
        <row r="6497">
          <cell r="A6497" t="str">
            <v>/0</v>
          </cell>
          <cell r="B6497">
            <v>0</v>
          </cell>
          <cell r="J6497" t="str">
            <v>Rupees Nil</v>
          </cell>
        </row>
        <row r="6498">
          <cell r="A6498" t="str">
            <v>/0</v>
          </cell>
          <cell r="B6498">
            <v>0</v>
          </cell>
          <cell r="J6498" t="str">
            <v>Rupees Nil</v>
          </cell>
        </row>
        <row r="6499">
          <cell r="A6499" t="str">
            <v>/0</v>
          </cell>
          <cell r="B6499">
            <v>0</v>
          </cell>
          <cell r="J6499" t="str">
            <v>Rupees Nil</v>
          </cell>
        </row>
        <row r="6500">
          <cell r="A6500" t="str">
            <v>/0</v>
          </cell>
          <cell r="B6500">
            <v>0</v>
          </cell>
          <cell r="J6500" t="str">
            <v>Rupees Nil</v>
          </cell>
        </row>
        <row r="6501">
          <cell r="A6501" t="str">
            <v>/0</v>
          </cell>
          <cell r="B6501">
            <v>0</v>
          </cell>
          <cell r="J6501" t="str">
            <v>Rupees Nil</v>
          </cell>
        </row>
        <row r="6502">
          <cell r="A6502" t="str">
            <v>/0</v>
          </cell>
          <cell r="B6502">
            <v>0</v>
          </cell>
          <cell r="J6502" t="str">
            <v>Rupees Nil</v>
          </cell>
        </row>
        <row r="6503">
          <cell r="A6503" t="str">
            <v>/0</v>
          </cell>
          <cell r="B6503">
            <v>0</v>
          </cell>
          <cell r="J6503" t="str">
            <v>Rupees Nil</v>
          </cell>
        </row>
        <row r="6504">
          <cell r="A6504" t="str">
            <v>/0</v>
          </cell>
          <cell r="B6504">
            <v>0</v>
          </cell>
          <cell r="J6504" t="str">
            <v>Rupees Nil</v>
          </cell>
        </row>
        <row r="6505">
          <cell r="A6505" t="str">
            <v>/0</v>
          </cell>
          <cell r="B6505">
            <v>0</v>
          </cell>
          <cell r="J6505" t="str">
            <v>Rupees Nil</v>
          </cell>
        </row>
        <row r="6506">
          <cell r="A6506" t="str">
            <v>/0</v>
          </cell>
          <cell r="B6506">
            <v>0</v>
          </cell>
          <cell r="J6506" t="str">
            <v>Rupees Nil</v>
          </cell>
        </row>
        <row r="6507">
          <cell r="A6507" t="str">
            <v>/0</v>
          </cell>
          <cell r="B6507">
            <v>0</v>
          </cell>
          <cell r="J6507" t="str">
            <v>Rupees Nil</v>
          </cell>
        </row>
        <row r="6508">
          <cell r="A6508" t="str">
            <v>/0</v>
          </cell>
          <cell r="B6508">
            <v>0</v>
          </cell>
          <cell r="J6508" t="str">
            <v>Rupees Nil</v>
          </cell>
        </row>
        <row r="6509">
          <cell r="A6509" t="str">
            <v>/0</v>
          </cell>
          <cell r="B6509">
            <v>0</v>
          </cell>
          <cell r="J6509" t="str">
            <v>Rupees Nil</v>
          </cell>
        </row>
        <row r="6510">
          <cell r="A6510" t="str">
            <v>/0</v>
          </cell>
          <cell r="B6510">
            <v>0</v>
          </cell>
          <cell r="J6510" t="str">
            <v>Rupees Nil</v>
          </cell>
        </row>
        <row r="6511">
          <cell r="A6511" t="str">
            <v>/0</v>
          </cell>
          <cell r="B6511">
            <v>0</v>
          </cell>
          <cell r="J6511" t="str">
            <v>Rupees Nil</v>
          </cell>
        </row>
        <row r="6512">
          <cell r="A6512" t="str">
            <v>/0</v>
          </cell>
          <cell r="B6512">
            <v>0</v>
          </cell>
          <cell r="J6512" t="str">
            <v>Rupees Nil</v>
          </cell>
        </row>
        <row r="6513">
          <cell r="A6513" t="str">
            <v>/0</v>
          </cell>
          <cell r="B6513">
            <v>0</v>
          </cell>
          <cell r="J6513" t="str">
            <v>Rupees Nil</v>
          </cell>
        </row>
        <row r="6514">
          <cell r="A6514" t="str">
            <v>/0</v>
          </cell>
          <cell r="B6514">
            <v>0</v>
          </cell>
          <cell r="J6514" t="str">
            <v>Rupees Nil</v>
          </cell>
        </row>
        <row r="6515">
          <cell r="A6515" t="str">
            <v>/0</v>
          </cell>
          <cell r="B6515">
            <v>0</v>
          </cell>
          <cell r="J6515" t="str">
            <v>Rupees Nil</v>
          </cell>
        </row>
        <row r="6516">
          <cell r="A6516" t="str">
            <v>/0</v>
          </cell>
          <cell r="B6516">
            <v>0</v>
          </cell>
          <cell r="J6516" t="str">
            <v>Rupees Nil</v>
          </cell>
        </row>
        <row r="6517">
          <cell r="A6517" t="str">
            <v>/0</v>
          </cell>
          <cell r="B6517">
            <v>0</v>
          </cell>
          <cell r="J6517" t="str">
            <v>Rupees Nil</v>
          </cell>
        </row>
        <row r="6518">
          <cell r="A6518" t="str">
            <v>/0</v>
          </cell>
          <cell r="B6518">
            <v>0</v>
          </cell>
          <cell r="J6518" t="str">
            <v>Rupees Nil</v>
          </cell>
        </row>
        <row r="6519">
          <cell r="A6519" t="str">
            <v>/0</v>
          </cell>
          <cell r="B6519">
            <v>0</v>
          </cell>
          <cell r="J6519" t="str">
            <v>Rupees Nil</v>
          </cell>
        </row>
        <row r="6520">
          <cell r="A6520" t="str">
            <v>/0</v>
          </cell>
          <cell r="B6520">
            <v>0</v>
          </cell>
          <cell r="J6520" t="str">
            <v>Rupees Nil</v>
          </cell>
        </row>
        <row r="6521">
          <cell r="A6521" t="str">
            <v>/0</v>
          </cell>
          <cell r="B6521">
            <v>0</v>
          </cell>
          <cell r="J6521" t="str">
            <v>Rupees Nil</v>
          </cell>
        </row>
        <row r="6522">
          <cell r="A6522" t="str">
            <v>/0</v>
          </cell>
          <cell r="B6522">
            <v>0</v>
          </cell>
          <cell r="J6522" t="str">
            <v>Rupees Nil</v>
          </cell>
        </row>
        <row r="6523">
          <cell r="A6523" t="str">
            <v>/0</v>
          </cell>
          <cell r="B6523">
            <v>0</v>
          </cell>
          <cell r="J6523" t="str">
            <v>Rupees Nil</v>
          </cell>
        </row>
        <row r="6524">
          <cell r="A6524" t="str">
            <v>/0</v>
          </cell>
          <cell r="B6524">
            <v>0</v>
          </cell>
          <cell r="J6524" t="str">
            <v>Rupees Nil</v>
          </cell>
        </row>
        <row r="6525">
          <cell r="A6525" t="str">
            <v>/0</v>
          </cell>
          <cell r="B6525">
            <v>0</v>
          </cell>
          <cell r="J6525" t="str">
            <v>Rupees Nil</v>
          </cell>
        </row>
        <row r="6526">
          <cell r="A6526" t="str">
            <v>/0</v>
          </cell>
          <cell r="B6526">
            <v>0</v>
          </cell>
          <cell r="J6526" t="str">
            <v>Rupees Nil</v>
          </cell>
        </row>
        <row r="6527">
          <cell r="A6527" t="str">
            <v>/0</v>
          </cell>
          <cell r="B6527">
            <v>0</v>
          </cell>
          <cell r="J6527" t="str">
            <v>Rupees Nil</v>
          </cell>
        </row>
        <row r="6528">
          <cell r="A6528" t="str">
            <v>/0</v>
          </cell>
          <cell r="B6528">
            <v>0</v>
          </cell>
          <cell r="J6528" t="str">
            <v>Rupees Nil</v>
          </cell>
        </row>
        <row r="6529">
          <cell r="A6529" t="str">
            <v>/0</v>
          </cell>
          <cell r="B6529">
            <v>0</v>
          </cell>
          <cell r="J6529" t="str">
            <v>Rupees Nil</v>
          </cell>
        </row>
        <row r="6530">
          <cell r="A6530" t="str">
            <v>/0</v>
          </cell>
          <cell r="B6530">
            <v>0</v>
          </cell>
          <cell r="J6530" t="str">
            <v>Rupees Nil</v>
          </cell>
        </row>
        <row r="6531">
          <cell r="A6531" t="str">
            <v>/0</v>
          </cell>
          <cell r="B6531">
            <v>0</v>
          </cell>
          <cell r="J6531" t="str">
            <v>Rupees Nil</v>
          </cell>
        </row>
        <row r="6532">
          <cell r="A6532" t="str">
            <v>/0</v>
          </cell>
          <cell r="B6532">
            <v>0</v>
          </cell>
          <cell r="J6532" t="str">
            <v>Rupees Nil</v>
          </cell>
        </row>
        <row r="6533">
          <cell r="A6533" t="str">
            <v>/0</v>
          </cell>
          <cell r="B6533">
            <v>0</v>
          </cell>
          <cell r="J6533" t="str">
            <v>Rupees Nil</v>
          </cell>
        </row>
        <row r="6534">
          <cell r="A6534" t="str">
            <v>/0</v>
          </cell>
          <cell r="B6534">
            <v>0</v>
          </cell>
          <cell r="J6534" t="str">
            <v>Rupees Nil</v>
          </cell>
        </row>
        <row r="6535">
          <cell r="A6535" t="str">
            <v>/0</v>
          </cell>
          <cell r="B6535">
            <v>0</v>
          </cell>
          <cell r="J6535" t="str">
            <v>Rupees Nil</v>
          </cell>
        </row>
        <row r="6536">
          <cell r="A6536" t="str">
            <v>/0</v>
          </cell>
          <cell r="B6536">
            <v>0</v>
          </cell>
          <cell r="J6536" t="str">
            <v>Rupees Nil</v>
          </cell>
        </row>
        <row r="6537">
          <cell r="A6537" t="str">
            <v>/0</v>
          </cell>
          <cell r="B6537">
            <v>0</v>
          </cell>
          <cell r="J6537" t="str">
            <v>Rupees Nil</v>
          </cell>
        </row>
        <row r="6538">
          <cell r="A6538" t="str">
            <v>/0</v>
          </cell>
          <cell r="B6538">
            <v>0</v>
          </cell>
          <cell r="J6538" t="str">
            <v>Rupees Nil</v>
          </cell>
        </row>
        <row r="6539">
          <cell r="A6539" t="str">
            <v>/0</v>
          </cell>
          <cell r="B6539">
            <v>0</v>
          </cell>
          <cell r="J6539" t="str">
            <v>Rupees Nil</v>
          </cell>
        </row>
        <row r="6540">
          <cell r="A6540" t="str">
            <v>/0</v>
          </cell>
          <cell r="B6540">
            <v>0</v>
          </cell>
          <cell r="J6540" t="str">
            <v>Rupees Nil</v>
          </cell>
        </row>
        <row r="6541">
          <cell r="A6541" t="str">
            <v>/0</v>
          </cell>
          <cell r="B6541">
            <v>0</v>
          </cell>
          <cell r="J6541" t="str">
            <v>Rupees Nil</v>
          </cell>
        </row>
        <row r="6542">
          <cell r="A6542" t="str">
            <v>/0</v>
          </cell>
          <cell r="B6542">
            <v>0</v>
          </cell>
          <cell r="J6542" t="str">
            <v>Rupees Nil</v>
          </cell>
        </row>
        <row r="6543">
          <cell r="A6543" t="str">
            <v>/0</v>
          </cell>
          <cell r="B6543">
            <v>0</v>
          </cell>
          <cell r="J6543" t="str">
            <v>Rupees Nil</v>
          </cell>
        </row>
        <row r="6544">
          <cell r="A6544" t="str">
            <v>/0</v>
          </cell>
          <cell r="B6544">
            <v>0</v>
          </cell>
          <cell r="J6544" t="str">
            <v>Rupees Nil</v>
          </cell>
        </row>
        <row r="6545">
          <cell r="A6545" t="str">
            <v>/0</v>
          </cell>
          <cell r="B6545">
            <v>0</v>
          </cell>
          <cell r="J6545" t="str">
            <v>Rupees Nil</v>
          </cell>
        </row>
        <row r="6546">
          <cell r="A6546" t="str">
            <v>/0</v>
          </cell>
          <cell r="B6546">
            <v>0</v>
          </cell>
          <cell r="J6546" t="str">
            <v>Rupees Nil</v>
          </cell>
        </row>
        <row r="6547">
          <cell r="A6547" t="str">
            <v>/0</v>
          </cell>
          <cell r="B6547">
            <v>0</v>
          </cell>
          <cell r="J6547" t="str">
            <v>Rupees Nil</v>
          </cell>
        </row>
        <row r="6548">
          <cell r="A6548" t="str">
            <v>/0</v>
          </cell>
          <cell r="B6548">
            <v>0</v>
          </cell>
          <cell r="J6548" t="str">
            <v>Rupees Nil</v>
          </cell>
        </row>
        <row r="6549">
          <cell r="A6549" t="str">
            <v>/0</v>
          </cell>
          <cell r="B6549">
            <v>0</v>
          </cell>
          <cell r="J6549" t="str">
            <v>Rupees Nil</v>
          </cell>
        </row>
        <row r="6550">
          <cell r="A6550" t="str">
            <v>/0</v>
          </cell>
          <cell r="B6550">
            <v>0</v>
          </cell>
          <cell r="J6550" t="str">
            <v>Rupees Nil</v>
          </cell>
        </row>
        <row r="6551">
          <cell r="A6551" t="str">
            <v>/0</v>
          </cell>
          <cell r="B6551">
            <v>0</v>
          </cell>
          <cell r="J6551" t="str">
            <v>Rupees Nil</v>
          </cell>
        </row>
        <row r="6552">
          <cell r="A6552" t="str">
            <v>/0</v>
          </cell>
          <cell r="B6552">
            <v>0</v>
          </cell>
          <cell r="J6552" t="str">
            <v>Rupees Nil</v>
          </cell>
        </row>
        <row r="6553">
          <cell r="A6553" t="str">
            <v>/0</v>
          </cell>
          <cell r="B6553">
            <v>0</v>
          </cell>
          <cell r="J6553" t="str">
            <v>Rupees Nil</v>
          </cell>
        </row>
        <row r="6554">
          <cell r="A6554" t="str">
            <v>/0</v>
          </cell>
          <cell r="B6554">
            <v>0</v>
          </cell>
          <cell r="J6554" t="str">
            <v>Rupees Nil</v>
          </cell>
        </row>
        <row r="6555">
          <cell r="A6555" t="str">
            <v>/0</v>
          </cell>
          <cell r="B6555">
            <v>0</v>
          </cell>
          <cell r="J6555" t="str">
            <v>Rupees Nil</v>
          </cell>
        </row>
        <row r="6556">
          <cell r="A6556" t="str">
            <v>/0</v>
          </cell>
          <cell r="B6556">
            <v>0</v>
          </cell>
          <cell r="J6556" t="str">
            <v>Rupees Nil</v>
          </cell>
        </row>
        <row r="6557">
          <cell r="A6557" t="str">
            <v>/0</v>
          </cell>
          <cell r="B6557">
            <v>0</v>
          </cell>
          <cell r="J6557" t="str">
            <v>Rupees Nil</v>
          </cell>
        </row>
        <row r="6558">
          <cell r="A6558" t="str">
            <v>/0</v>
          </cell>
          <cell r="B6558">
            <v>0</v>
          </cell>
          <cell r="J6558" t="str">
            <v>Rupees Nil</v>
          </cell>
        </row>
        <row r="6559">
          <cell r="A6559" t="str">
            <v>/0</v>
          </cell>
          <cell r="B6559">
            <v>0</v>
          </cell>
          <cell r="J6559" t="str">
            <v>Rupees Nil</v>
          </cell>
        </row>
        <row r="6560">
          <cell r="A6560" t="str">
            <v>/0</v>
          </cell>
          <cell r="B6560">
            <v>0</v>
          </cell>
          <cell r="J6560" t="str">
            <v>Rupees Nil</v>
          </cell>
        </row>
        <row r="6561">
          <cell r="A6561" t="str">
            <v>/0</v>
          </cell>
          <cell r="B6561">
            <v>0</v>
          </cell>
          <cell r="J6561" t="str">
            <v>Rupees Nil</v>
          </cell>
        </row>
        <row r="6562">
          <cell r="A6562" t="str">
            <v>/0</v>
          </cell>
          <cell r="B6562">
            <v>0</v>
          </cell>
          <cell r="J6562" t="str">
            <v>Rupees Nil</v>
          </cell>
        </row>
        <row r="6563">
          <cell r="A6563" t="str">
            <v>/0</v>
          </cell>
          <cell r="B6563">
            <v>0</v>
          </cell>
          <cell r="J6563" t="str">
            <v>Rupees Nil</v>
          </cell>
        </row>
        <row r="6564">
          <cell r="A6564" t="str">
            <v>/0</v>
          </cell>
          <cell r="B6564">
            <v>0</v>
          </cell>
          <cell r="J6564" t="str">
            <v>Rupees Nil</v>
          </cell>
        </row>
        <row r="6565">
          <cell r="A6565" t="str">
            <v>/0</v>
          </cell>
          <cell r="B6565">
            <v>0</v>
          </cell>
          <cell r="J6565" t="str">
            <v>Rupees Nil</v>
          </cell>
        </row>
        <row r="6566">
          <cell r="A6566" t="str">
            <v>/0</v>
          </cell>
          <cell r="B6566">
            <v>0</v>
          </cell>
          <cell r="J6566" t="str">
            <v>Rupees Nil</v>
          </cell>
        </row>
        <row r="6567">
          <cell r="A6567" t="str">
            <v>/0</v>
          </cell>
          <cell r="B6567">
            <v>0</v>
          </cell>
          <cell r="J6567" t="str">
            <v>Rupees Nil</v>
          </cell>
        </row>
        <row r="6568">
          <cell r="A6568" t="str">
            <v>/0</v>
          </cell>
          <cell r="B6568">
            <v>0</v>
          </cell>
          <cell r="J6568" t="str">
            <v>Rupees Nil</v>
          </cell>
        </row>
        <row r="6569">
          <cell r="A6569" t="str">
            <v>/0</v>
          </cell>
          <cell r="B6569">
            <v>0</v>
          </cell>
          <cell r="J6569" t="str">
            <v>Rupees Nil</v>
          </cell>
        </row>
        <row r="6570">
          <cell r="A6570" t="str">
            <v>/0</v>
          </cell>
          <cell r="B6570">
            <v>0</v>
          </cell>
          <cell r="J6570" t="str">
            <v>Rupees Nil</v>
          </cell>
        </row>
        <row r="6571">
          <cell r="A6571" t="str">
            <v>/0</v>
          </cell>
          <cell r="B6571">
            <v>0</v>
          </cell>
          <cell r="J6571" t="str">
            <v>Rupees Nil</v>
          </cell>
        </row>
        <row r="6572">
          <cell r="A6572" t="str">
            <v>/0</v>
          </cell>
          <cell r="B6572">
            <v>0</v>
          </cell>
          <cell r="J6572" t="str">
            <v>Rupees Nil</v>
          </cell>
        </row>
        <row r="6573">
          <cell r="A6573" t="str">
            <v>/0</v>
          </cell>
          <cell r="B6573">
            <v>0</v>
          </cell>
          <cell r="J6573" t="str">
            <v>Rupees Nil</v>
          </cell>
        </row>
        <row r="6574">
          <cell r="A6574" t="str">
            <v>/0</v>
          </cell>
          <cell r="B6574">
            <v>0</v>
          </cell>
          <cell r="J6574" t="str">
            <v>Rupees Nil</v>
          </cell>
        </row>
        <row r="6575">
          <cell r="A6575" t="str">
            <v>/0</v>
          </cell>
          <cell r="B6575">
            <v>0</v>
          </cell>
          <cell r="J6575" t="str">
            <v>Rupees Nil</v>
          </cell>
        </row>
        <row r="6576">
          <cell r="A6576" t="str">
            <v>/0</v>
          </cell>
          <cell r="B6576">
            <v>0</v>
          </cell>
          <cell r="J6576" t="str">
            <v>Rupees Nil</v>
          </cell>
        </row>
        <row r="6577">
          <cell r="A6577" t="str">
            <v>/0</v>
          </cell>
          <cell r="B6577">
            <v>0</v>
          </cell>
          <cell r="J6577" t="str">
            <v>Rupees Nil</v>
          </cell>
        </row>
        <row r="6578">
          <cell r="A6578" t="str">
            <v>/0</v>
          </cell>
          <cell r="B6578">
            <v>0</v>
          </cell>
          <cell r="J6578" t="str">
            <v>Rupees Nil</v>
          </cell>
        </row>
        <row r="6579">
          <cell r="A6579" t="str">
            <v>/0</v>
          </cell>
          <cell r="B6579">
            <v>0</v>
          </cell>
          <cell r="J6579" t="str">
            <v>Rupees Nil</v>
          </cell>
        </row>
        <row r="6580">
          <cell r="A6580" t="str">
            <v>/0</v>
          </cell>
          <cell r="B6580">
            <v>0</v>
          </cell>
          <cell r="J6580" t="str">
            <v>Rupees Nil</v>
          </cell>
        </row>
        <row r="6581">
          <cell r="A6581" t="str">
            <v>/0</v>
          </cell>
          <cell r="B6581">
            <v>0</v>
          </cell>
          <cell r="J6581" t="str">
            <v>Rupees Nil</v>
          </cell>
        </row>
        <row r="6582">
          <cell r="A6582" t="str">
            <v>/0</v>
          </cell>
          <cell r="B6582">
            <v>0</v>
          </cell>
          <cell r="J6582" t="str">
            <v>Rupees Nil</v>
          </cell>
        </row>
        <row r="6583">
          <cell r="A6583" t="str">
            <v>/0</v>
          </cell>
          <cell r="B6583">
            <v>0</v>
          </cell>
          <cell r="J6583" t="str">
            <v>Rupees Nil</v>
          </cell>
        </row>
        <row r="6584">
          <cell r="A6584" t="str">
            <v>/0</v>
          </cell>
          <cell r="B6584">
            <v>0</v>
          </cell>
          <cell r="J6584" t="str">
            <v>Rupees Nil</v>
          </cell>
        </row>
        <row r="6585">
          <cell r="A6585" t="str">
            <v>/0</v>
          </cell>
          <cell r="B6585">
            <v>0</v>
          </cell>
          <cell r="J6585" t="str">
            <v>Rupees Nil</v>
          </cell>
        </row>
        <row r="6586">
          <cell r="A6586" t="str">
            <v>/0</v>
          </cell>
          <cell r="B6586">
            <v>0</v>
          </cell>
          <cell r="J6586" t="str">
            <v>Rupees Nil</v>
          </cell>
        </row>
        <row r="6587">
          <cell r="A6587" t="str">
            <v>/0</v>
          </cell>
          <cell r="B6587">
            <v>0</v>
          </cell>
          <cell r="J6587" t="str">
            <v>Rupees Nil</v>
          </cell>
        </row>
        <row r="6588">
          <cell r="A6588" t="str">
            <v>/0</v>
          </cell>
          <cell r="B6588">
            <v>0</v>
          </cell>
          <cell r="J6588" t="str">
            <v>Rupees Nil</v>
          </cell>
        </row>
        <row r="6589">
          <cell r="A6589" t="str">
            <v>/0</v>
          </cell>
          <cell r="B6589">
            <v>0</v>
          </cell>
          <cell r="J6589" t="str">
            <v>Rupees Nil</v>
          </cell>
        </row>
        <row r="6590">
          <cell r="A6590" t="str">
            <v>/0</v>
          </cell>
          <cell r="B6590">
            <v>0</v>
          </cell>
          <cell r="J6590" t="str">
            <v>Rupees Nil</v>
          </cell>
        </row>
        <row r="6591">
          <cell r="A6591" t="str">
            <v>/0</v>
          </cell>
          <cell r="B6591">
            <v>0</v>
          </cell>
          <cell r="J6591" t="str">
            <v>Rupees Nil</v>
          </cell>
        </row>
        <row r="6592">
          <cell r="A6592" t="str">
            <v>/0</v>
          </cell>
          <cell r="B6592">
            <v>0</v>
          </cell>
          <cell r="J6592" t="str">
            <v>Rupees Nil</v>
          </cell>
        </row>
        <row r="6593">
          <cell r="A6593" t="str">
            <v>/0</v>
          </cell>
          <cell r="B6593">
            <v>0</v>
          </cell>
          <cell r="J6593" t="str">
            <v>Rupees Nil</v>
          </cell>
        </row>
        <row r="6594">
          <cell r="A6594" t="str">
            <v>/0</v>
          </cell>
          <cell r="B6594">
            <v>0</v>
          </cell>
          <cell r="J6594" t="str">
            <v>Rupees Nil</v>
          </cell>
        </row>
        <row r="6595">
          <cell r="A6595" t="str">
            <v>/0</v>
          </cell>
          <cell r="B6595">
            <v>0</v>
          </cell>
          <cell r="J6595" t="str">
            <v>Rupees Nil</v>
          </cell>
        </row>
        <row r="6596">
          <cell r="A6596" t="str">
            <v>/0</v>
          </cell>
          <cell r="B6596">
            <v>0</v>
          </cell>
          <cell r="J6596" t="str">
            <v>Rupees Nil</v>
          </cell>
        </row>
        <row r="6597">
          <cell r="A6597" t="str">
            <v>/0</v>
          </cell>
          <cell r="B6597">
            <v>0</v>
          </cell>
          <cell r="J6597" t="str">
            <v>Rupees Nil</v>
          </cell>
        </row>
        <row r="6598">
          <cell r="A6598" t="str">
            <v>/0</v>
          </cell>
          <cell r="B6598">
            <v>0</v>
          </cell>
          <cell r="J6598" t="str">
            <v>Rupees Nil</v>
          </cell>
        </row>
        <row r="6599">
          <cell r="A6599" t="str">
            <v>/0</v>
          </cell>
          <cell r="B6599">
            <v>0</v>
          </cell>
          <cell r="J6599" t="str">
            <v>Rupees Nil</v>
          </cell>
        </row>
        <row r="6600">
          <cell r="A6600" t="str">
            <v>/0</v>
          </cell>
          <cell r="B6600">
            <v>0</v>
          </cell>
          <cell r="J6600" t="str">
            <v>Rupees Nil</v>
          </cell>
        </row>
        <row r="6601">
          <cell r="A6601" t="str">
            <v>/0</v>
          </cell>
          <cell r="B6601">
            <v>0</v>
          </cell>
          <cell r="J6601" t="str">
            <v>Rupees Nil</v>
          </cell>
        </row>
        <row r="6602">
          <cell r="A6602" t="str">
            <v>/0</v>
          </cell>
          <cell r="B6602">
            <v>0</v>
          </cell>
          <cell r="J6602" t="str">
            <v>Rupees Nil</v>
          </cell>
        </row>
        <row r="6603">
          <cell r="A6603" t="str">
            <v>/0</v>
          </cell>
          <cell r="B6603">
            <v>0</v>
          </cell>
          <cell r="J6603" t="str">
            <v>Rupees Nil</v>
          </cell>
        </row>
        <row r="6604">
          <cell r="A6604" t="str">
            <v>/0</v>
          </cell>
          <cell r="B6604">
            <v>0</v>
          </cell>
          <cell r="J6604" t="str">
            <v>Rupees Nil</v>
          </cell>
        </row>
        <row r="6605">
          <cell r="A6605" t="str">
            <v>/0</v>
          </cell>
          <cell r="B6605">
            <v>0</v>
          </cell>
          <cell r="J6605" t="str">
            <v>Rupees Nil</v>
          </cell>
        </row>
        <row r="6606">
          <cell r="A6606" t="str">
            <v>/0</v>
          </cell>
          <cell r="B6606">
            <v>0</v>
          </cell>
          <cell r="J6606" t="str">
            <v>Rupees Nil</v>
          </cell>
        </row>
        <row r="6607">
          <cell r="A6607" t="str">
            <v>/0</v>
          </cell>
          <cell r="B6607">
            <v>0</v>
          </cell>
          <cell r="J6607" t="str">
            <v>Rupees Nil</v>
          </cell>
        </row>
        <row r="6608">
          <cell r="A6608" t="str">
            <v>/0</v>
          </cell>
          <cell r="B6608">
            <v>0</v>
          </cell>
          <cell r="J6608" t="str">
            <v>Rupees Nil</v>
          </cell>
        </row>
        <row r="6609">
          <cell r="A6609" t="str">
            <v>/0</v>
          </cell>
          <cell r="B6609">
            <v>0</v>
          </cell>
          <cell r="J6609" t="str">
            <v>Rupees Nil</v>
          </cell>
        </row>
        <row r="6610">
          <cell r="A6610" t="str">
            <v>/0</v>
          </cell>
          <cell r="B6610">
            <v>0</v>
          </cell>
          <cell r="J6610" t="str">
            <v>Rupees Nil</v>
          </cell>
        </row>
        <row r="6611">
          <cell r="A6611" t="str">
            <v>/0</v>
          </cell>
          <cell r="B6611">
            <v>0</v>
          </cell>
          <cell r="J6611" t="str">
            <v>Rupees Nil</v>
          </cell>
        </row>
        <row r="6612">
          <cell r="A6612" t="str">
            <v>/0</v>
          </cell>
          <cell r="B6612">
            <v>0</v>
          </cell>
          <cell r="J6612" t="str">
            <v>Rupees Nil</v>
          </cell>
        </row>
        <row r="6613">
          <cell r="A6613" t="str">
            <v>/0</v>
          </cell>
          <cell r="B6613">
            <v>0</v>
          </cell>
          <cell r="J6613" t="str">
            <v>Rupees Nil</v>
          </cell>
        </row>
        <row r="6614">
          <cell r="A6614" t="str">
            <v>/0</v>
          </cell>
          <cell r="B6614">
            <v>0</v>
          </cell>
          <cell r="J6614" t="str">
            <v>Rupees Nil</v>
          </cell>
        </row>
        <row r="6615">
          <cell r="A6615" t="str">
            <v>/0</v>
          </cell>
          <cell r="B6615">
            <v>0</v>
          </cell>
          <cell r="J6615" t="str">
            <v>Rupees Nil</v>
          </cell>
        </row>
        <row r="6616">
          <cell r="A6616" t="str">
            <v>/0</v>
          </cell>
          <cell r="B6616">
            <v>0</v>
          </cell>
          <cell r="J6616" t="str">
            <v>Rupees Nil</v>
          </cell>
        </row>
        <row r="6617">
          <cell r="A6617" t="str">
            <v>/0</v>
          </cell>
          <cell r="B6617">
            <v>0</v>
          </cell>
          <cell r="J6617" t="str">
            <v>Rupees Nil</v>
          </cell>
        </row>
        <row r="6618">
          <cell r="A6618" t="str">
            <v>/0</v>
          </cell>
          <cell r="B6618">
            <v>0</v>
          </cell>
          <cell r="J6618" t="str">
            <v>Rupees Nil</v>
          </cell>
        </row>
        <row r="6619">
          <cell r="A6619" t="str">
            <v>/0</v>
          </cell>
          <cell r="B6619">
            <v>0</v>
          </cell>
          <cell r="J6619" t="str">
            <v>Rupees Nil</v>
          </cell>
        </row>
        <row r="6620">
          <cell r="A6620" t="str">
            <v>/0</v>
          </cell>
          <cell r="B6620">
            <v>0</v>
          </cell>
          <cell r="J6620" t="str">
            <v>Rupees Nil</v>
          </cell>
        </row>
        <row r="6621">
          <cell r="A6621" t="str">
            <v>/0</v>
          </cell>
          <cell r="B6621">
            <v>0</v>
          </cell>
          <cell r="J6621" t="str">
            <v>Rupees Nil</v>
          </cell>
        </row>
        <row r="6622">
          <cell r="A6622" t="str">
            <v>/0</v>
          </cell>
          <cell r="B6622">
            <v>0</v>
          </cell>
          <cell r="J6622" t="str">
            <v>Rupees Nil</v>
          </cell>
        </row>
        <row r="6623">
          <cell r="A6623" t="str">
            <v>/0</v>
          </cell>
          <cell r="B6623">
            <v>0</v>
          </cell>
          <cell r="J6623" t="str">
            <v>Rupees Nil</v>
          </cell>
        </row>
        <row r="6624">
          <cell r="A6624" t="str">
            <v>/0</v>
          </cell>
          <cell r="B6624">
            <v>0</v>
          </cell>
          <cell r="J6624" t="str">
            <v>Rupees Nil</v>
          </cell>
        </row>
        <row r="6625">
          <cell r="A6625" t="str">
            <v>/0</v>
          </cell>
          <cell r="B6625">
            <v>0</v>
          </cell>
          <cell r="J6625" t="str">
            <v>Rupees Nil</v>
          </cell>
        </row>
        <row r="6626">
          <cell r="A6626" t="str">
            <v>/0</v>
          </cell>
          <cell r="B6626">
            <v>0</v>
          </cell>
          <cell r="J6626" t="str">
            <v>Rupees Nil</v>
          </cell>
        </row>
        <row r="6627">
          <cell r="A6627" t="str">
            <v>/0</v>
          </cell>
          <cell r="B6627">
            <v>0</v>
          </cell>
          <cell r="J6627" t="str">
            <v>Rupees Nil</v>
          </cell>
        </row>
        <row r="6628">
          <cell r="A6628" t="str">
            <v>/0</v>
          </cell>
          <cell r="B6628">
            <v>0</v>
          </cell>
          <cell r="J6628" t="str">
            <v>Rupees Nil</v>
          </cell>
        </row>
        <row r="6629">
          <cell r="A6629" t="str">
            <v>/0</v>
          </cell>
          <cell r="B6629">
            <v>0</v>
          </cell>
          <cell r="J6629" t="str">
            <v>Rupees Nil</v>
          </cell>
        </row>
        <row r="6630">
          <cell r="A6630" t="str">
            <v>/0</v>
          </cell>
          <cell r="B6630">
            <v>0</v>
          </cell>
          <cell r="J6630" t="str">
            <v>Rupees Nil</v>
          </cell>
        </row>
        <row r="6631">
          <cell r="A6631" t="str">
            <v>/0</v>
          </cell>
          <cell r="B6631">
            <v>0</v>
          </cell>
          <cell r="J6631" t="str">
            <v>Rupees Nil</v>
          </cell>
        </row>
        <row r="6632">
          <cell r="A6632" t="str">
            <v>/0</v>
          </cell>
          <cell r="B6632">
            <v>0</v>
          </cell>
          <cell r="J6632" t="str">
            <v>Rupees Nil</v>
          </cell>
        </row>
        <row r="6633">
          <cell r="A6633" t="str">
            <v>/0</v>
          </cell>
          <cell r="B6633">
            <v>0</v>
          </cell>
          <cell r="J6633" t="str">
            <v>Rupees Nil</v>
          </cell>
        </row>
        <row r="6634">
          <cell r="A6634" t="str">
            <v>/0</v>
          </cell>
          <cell r="B6634">
            <v>0</v>
          </cell>
          <cell r="J6634" t="str">
            <v>Rupees Nil</v>
          </cell>
        </row>
        <row r="6635">
          <cell r="A6635" t="str">
            <v>/0</v>
          </cell>
          <cell r="B6635">
            <v>0</v>
          </cell>
          <cell r="J6635" t="str">
            <v>Rupees Nil</v>
          </cell>
        </row>
        <row r="6636">
          <cell r="A6636" t="str">
            <v>/0</v>
          </cell>
          <cell r="B6636">
            <v>0</v>
          </cell>
          <cell r="J6636" t="str">
            <v>Rupees Nil</v>
          </cell>
        </row>
        <row r="6637">
          <cell r="A6637" t="str">
            <v>/0</v>
          </cell>
          <cell r="B6637">
            <v>0</v>
          </cell>
          <cell r="J6637" t="str">
            <v>Rupees Nil</v>
          </cell>
        </row>
        <row r="6638">
          <cell r="A6638" t="str">
            <v>/0</v>
          </cell>
          <cell r="B6638">
            <v>0</v>
          </cell>
          <cell r="J6638" t="str">
            <v>Rupees Nil</v>
          </cell>
        </row>
        <row r="6639">
          <cell r="A6639" t="str">
            <v>/0</v>
          </cell>
          <cell r="B6639">
            <v>0</v>
          </cell>
          <cell r="J6639" t="str">
            <v>Rupees Nil</v>
          </cell>
        </row>
        <row r="6640">
          <cell r="A6640" t="str">
            <v>/0</v>
          </cell>
          <cell r="B6640">
            <v>0</v>
          </cell>
          <cell r="J6640" t="str">
            <v>Rupees Nil</v>
          </cell>
        </row>
        <row r="6641">
          <cell r="A6641" t="str">
            <v>/0</v>
          </cell>
          <cell r="B6641">
            <v>0</v>
          </cell>
          <cell r="J6641" t="str">
            <v>Rupees Nil</v>
          </cell>
        </row>
        <row r="6642">
          <cell r="A6642" t="str">
            <v>/0</v>
          </cell>
          <cell r="B6642">
            <v>0</v>
          </cell>
          <cell r="J6642" t="str">
            <v>Rupees Nil</v>
          </cell>
        </row>
        <row r="6643">
          <cell r="A6643" t="str">
            <v>/0</v>
          </cell>
          <cell r="B6643">
            <v>0</v>
          </cell>
          <cell r="J6643" t="str">
            <v>Rupees Nil</v>
          </cell>
        </row>
        <row r="6644">
          <cell r="A6644" t="str">
            <v>/0</v>
          </cell>
          <cell r="B6644">
            <v>0</v>
          </cell>
          <cell r="J6644" t="str">
            <v>Rupees Nil</v>
          </cell>
        </row>
        <row r="6645">
          <cell r="A6645" t="str">
            <v>/0</v>
          </cell>
          <cell r="B6645">
            <v>0</v>
          </cell>
          <cell r="J6645" t="str">
            <v>Rupees Nil</v>
          </cell>
        </row>
        <row r="6646">
          <cell r="A6646" t="str">
            <v>/0</v>
          </cell>
          <cell r="B6646">
            <v>0</v>
          </cell>
          <cell r="J6646" t="str">
            <v>Rupees Nil</v>
          </cell>
        </row>
        <row r="6647">
          <cell r="A6647" t="str">
            <v>/0</v>
          </cell>
          <cell r="B6647">
            <v>0</v>
          </cell>
          <cell r="J6647" t="str">
            <v>Rupees Nil</v>
          </cell>
        </row>
        <row r="6648">
          <cell r="A6648" t="str">
            <v>/0</v>
          </cell>
          <cell r="B6648">
            <v>0</v>
          </cell>
          <cell r="J6648" t="str">
            <v>Rupees Nil</v>
          </cell>
        </row>
        <row r="6649">
          <cell r="A6649" t="str">
            <v>/0</v>
          </cell>
          <cell r="B6649">
            <v>0</v>
          </cell>
          <cell r="J6649" t="str">
            <v>Rupees Nil</v>
          </cell>
        </row>
        <row r="6650">
          <cell r="A6650" t="str">
            <v>/0</v>
          </cell>
          <cell r="B6650">
            <v>0</v>
          </cell>
          <cell r="J6650" t="str">
            <v>Rupees Nil</v>
          </cell>
        </row>
        <row r="6651">
          <cell r="A6651" t="str">
            <v>/0</v>
          </cell>
          <cell r="B6651">
            <v>0</v>
          </cell>
          <cell r="J6651" t="str">
            <v>Rupees Nil</v>
          </cell>
        </row>
        <row r="6652">
          <cell r="A6652" t="str">
            <v>/0</v>
          </cell>
          <cell r="B6652">
            <v>0</v>
          </cell>
          <cell r="J6652" t="str">
            <v>Rupees Nil</v>
          </cell>
        </row>
        <row r="6653">
          <cell r="A6653" t="str">
            <v>/0</v>
          </cell>
          <cell r="B6653">
            <v>0</v>
          </cell>
          <cell r="J6653" t="str">
            <v>Rupees Nil</v>
          </cell>
        </row>
        <row r="6654">
          <cell r="A6654" t="str">
            <v>/0</v>
          </cell>
          <cell r="B6654">
            <v>0</v>
          </cell>
          <cell r="J6654" t="str">
            <v>Rupees Nil</v>
          </cell>
        </row>
        <row r="6655">
          <cell r="A6655" t="str">
            <v>/0</v>
          </cell>
          <cell r="B6655">
            <v>0</v>
          </cell>
          <cell r="J6655" t="str">
            <v>Rupees Nil</v>
          </cell>
        </row>
        <row r="6656">
          <cell r="A6656" t="str">
            <v>/0</v>
          </cell>
          <cell r="B6656">
            <v>0</v>
          </cell>
          <cell r="J6656" t="str">
            <v>Rupees Nil</v>
          </cell>
        </row>
        <row r="6657">
          <cell r="A6657" t="str">
            <v>/0</v>
          </cell>
          <cell r="B6657">
            <v>0</v>
          </cell>
          <cell r="J6657" t="str">
            <v>Rupees Nil</v>
          </cell>
        </row>
        <row r="6658">
          <cell r="A6658" t="str">
            <v>/0</v>
          </cell>
          <cell r="B6658">
            <v>0</v>
          </cell>
          <cell r="J6658" t="str">
            <v>Rupees Nil</v>
          </cell>
        </row>
        <row r="6659">
          <cell r="A6659" t="str">
            <v>/0</v>
          </cell>
          <cell r="B6659">
            <v>0</v>
          </cell>
          <cell r="J6659" t="str">
            <v>Rupees Nil</v>
          </cell>
        </row>
        <row r="6660">
          <cell r="A6660" t="str">
            <v>/0</v>
          </cell>
          <cell r="B6660">
            <v>0</v>
          </cell>
          <cell r="J6660" t="str">
            <v>Rupees Nil</v>
          </cell>
        </row>
        <row r="6661">
          <cell r="A6661" t="str">
            <v>/0</v>
          </cell>
          <cell r="B6661">
            <v>0</v>
          </cell>
          <cell r="J6661" t="str">
            <v>Rupees Nil</v>
          </cell>
        </row>
        <row r="6662">
          <cell r="A6662" t="str">
            <v>/0</v>
          </cell>
          <cell r="B6662">
            <v>0</v>
          </cell>
          <cell r="J6662" t="str">
            <v>Rupees Nil</v>
          </cell>
        </row>
        <row r="6663">
          <cell r="A6663" t="str">
            <v>/0</v>
          </cell>
          <cell r="B6663">
            <v>0</v>
          </cell>
          <cell r="J6663" t="str">
            <v>Rupees Nil</v>
          </cell>
        </row>
        <row r="6664">
          <cell r="A6664" t="str">
            <v>/0</v>
          </cell>
          <cell r="B6664">
            <v>0</v>
          </cell>
          <cell r="J6664" t="str">
            <v>Rupees Nil</v>
          </cell>
        </row>
        <row r="6665">
          <cell r="A6665" t="str">
            <v>/0</v>
          </cell>
          <cell r="B6665">
            <v>0</v>
          </cell>
          <cell r="J6665" t="str">
            <v>Rupees Nil</v>
          </cell>
        </row>
        <row r="6666">
          <cell r="A6666" t="str">
            <v>/0</v>
          </cell>
          <cell r="B6666">
            <v>0</v>
          </cell>
          <cell r="J6666" t="str">
            <v>Rupees Nil</v>
          </cell>
        </row>
        <row r="6667">
          <cell r="A6667" t="str">
            <v>/0</v>
          </cell>
          <cell r="B6667">
            <v>0</v>
          </cell>
          <cell r="J6667" t="str">
            <v>Rupees Nil</v>
          </cell>
        </row>
        <row r="6668">
          <cell r="A6668" t="str">
            <v>/0</v>
          </cell>
          <cell r="B6668">
            <v>0</v>
          </cell>
          <cell r="J6668" t="str">
            <v>Rupees Nil</v>
          </cell>
        </row>
        <row r="6669">
          <cell r="A6669" t="str">
            <v>/0</v>
          </cell>
          <cell r="B6669">
            <v>0</v>
          </cell>
          <cell r="J6669" t="str">
            <v>Rupees Nil</v>
          </cell>
        </row>
        <row r="6670">
          <cell r="A6670" t="str">
            <v>/0</v>
          </cell>
          <cell r="B6670">
            <v>0</v>
          </cell>
          <cell r="J6670" t="str">
            <v>Rupees Nil</v>
          </cell>
        </row>
        <row r="6671">
          <cell r="A6671" t="str">
            <v>/0</v>
          </cell>
          <cell r="B6671">
            <v>0</v>
          </cell>
          <cell r="J6671" t="str">
            <v>Rupees Nil</v>
          </cell>
        </row>
        <row r="6672">
          <cell r="A6672" t="str">
            <v>/0</v>
          </cell>
          <cell r="B6672">
            <v>0</v>
          </cell>
          <cell r="J6672" t="str">
            <v>Rupees Nil</v>
          </cell>
        </row>
        <row r="6673">
          <cell r="A6673" t="str">
            <v>/0</v>
          </cell>
          <cell r="B6673">
            <v>0</v>
          </cell>
          <cell r="J6673" t="str">
            <v>Rupees Nil</v>
          </cell>
        </row>
        <row r="6674">
          <cell r="A6674" t="str">
            <v>/0</v>
          </cell>
          <cell r="B6674">
            <v>0</v>
          </cell>
          <cell r="J6674" t="str">
            <v>Rupees Nil</v>
          </cell>
        </row>
        <row r="6675">
          <cell r="A6675" t="str">
            <v>/0</v>
          </cell>
          <cell r="B6675">
            <v>0</v>
          </cell>
          <cell r="J6675" t="str">
            <v>Rupees Nil</v>
          </cell>
        </row>
        <row r="6676">
          <cell r="A6676" t="str">
            <v>/0</v>
          </cell>
          <cell r="B6676">
            <v>0</v>
          </cell>
          <cell r="J6676" t="str">
            <v>Rupees Nil</v>
          </cell>
        </row>
        <row r="6677">
          <cell r="A6677" t="str">
            <v>/0</v>
          </cell>
          <cell r="B6677">
            <v>0</v>
          </cell>
          <cell r="J6677" t="str">
            <v>Rupees Nil</v>
          </cell>
        </row>
        <row r="6678">
          <cell r="A6678" t="str">
            <v>/0</v>
          </cell>
          <cell r="B6678">
            <v>0</v>
          </cell>
          <cell r="J6678" t="str">
            <v>Rupees Nil</v>
          </cell>
        </row>
        <row r="6679">
          <cell r="A6679" t="str">
            <v>/0</v>
          </cell>
          <cell r="B6679">
            <v>0</v>
          </cell>
          <cell r="J6679" t="str">
            <v>Rupees Nil</v>
          </cell>
        </row>
        <row r="6680">
          <cell r="A6680" t="str">
            <v>/0</v>
          </cell>
          <cell r="B6680">
            <v>0</v>
          </cell>
          <cell r="J6680" t="str">
            <v>Rupees Nil</v>
          </cell>
        </row>
        <row r="6681">
          <cell r="A6681" t="str">
            <v>/0</v>
          </cell>
          <cell r="B6681">
            <v>0</v>
          </cell>
          <cell r="J6681" t="str">
            <v>Rupees Nil</v>
          </cell>
        </row>
        <row r="6682">
          <cell r="A6682" t="str">
            <v>/0</v>
          </cell>
          <cell r="B6682">
            <v>0</v>
          </cell>
          <cell r="J6682" t="str">
            <v>Rupees Nil</v>
          </cell>
        </row>
        <row r="6683">
          <cell r="A6683" t="str">
            <v>/0</v>
          </cell>
          <cell r="B6683">
            <v>0</v>
          </cell>
          <cell r="J6683" t="str">
            <v>Rupees Nil</v>
          </cell>
        </row>
        <row r="6684">
          <cell r="A6684" t="str">
            <v>/0</v>
          </cell>
          <cell r="B6684">
            <v>0</v>
          </cell>
          <cell r="J6684" t="str">
            <v>Rupees Nil</v>
          </cell>
        </row>
        <row r="6685">
          <cell r="A6685" t="str">
            <v>/0</v>
          </cell>
          <cell r="B6685">
            <v>0</v>
          </cell>
          <cell r="J6685" t="str">
            <v>Rupees Nil</v>
          </cell>
        </row>
        <row r="6686">
          <cell r="A6686" t="str">
            <v>/0</v>
          </cell>
          <cell r="B6686">
            <v>0</v>
          </cell>
          <cell r="J6686" t="str">
            <v>Rupees Nil</v>
          </cell>
        </row>
        <row r="6687">
          <cell r="A6687" t="str">
            <v>/0</v>
          </cell>
          <cell r="B6687">
            <v>0</v>
          </cell>
          <cell r="J6687" t="str">
            <v>Rupees Nil</v>
          </cell>
        </row>
        <row r="6688">
          <cell r="A6688" t="str">
            <v>/0</v>
          </cell>
          <cell r="B6688">
            <v>0</v>
          </cell>
          <cell r="J6688" t="str">
            <v>Rupees Nil</v>
          </cell>
        </row>
        <row r="6689">
          <cell r="A6689" t="str">
            <v>/0</v>
          </cell>
          <cell r="B6689">
            <v>0</v>
          </cell>
          <cell r="J6689" t="str">
            <v>Rupees Nil</v>
          </cell>
        </row>
        <row r="6690">
          <cell r="A6690" t="str">
            <v>/0</v>
          </cell>
          <cell r="B6690">
            <v>0</v>
          </cell>
          <cell r="J6690" t="str">
            <v>Rupees Nil</v>
          </cell>
        </row>
        <row r="6691">
          <cell r="A6691" t="str">
            <v>/0</v>
          </cell>
          <cell r="B6691">
            <v>0</v>
          </cell>
          <cell r="J6691" t="str">
            <v>Rupees Nil</v>
          </cell>
        </row>
        <row r="6692">
          <cell r="A6692" t="str">
            <v>/0</v>
          </cell>
          <cell r="B6692">
            <v>0</v>
          </cell>
          <cell r="J6692" t="str">
            <v>Rupees Nil</v>
          </cell>
        </row>
        <row r="6693">
          <cell r="A6693" t="str">
            <v>/0</v>
          </cell>
          <cell r="B6693">
            <v>0</v>
          </cell>
          <cell r="J6693" t="str">
            <v>Rupees Nil</v>
          </cell>
        </row>
        <row r="6694">
          <cell r="A6694" t="str">
            <v>/0</v>
          </cell>
          <cell r="B6694">
            <v>0</v>
          </cell>
          <cell r="J6694" t="str">
            <v>Rupees Nil</v>
          </cell>
        </row>
        <row r="6695">
          <cell r="A6695" t="str">
            <v>/0</v>
          </cell>
          <cell r="B6695">
            <v>0</v>
          </cell>
          <cell r="J6695" t="str">
            <v>Rupees Nil</v>
          </cell>
        </row>
        <row r="6696">
          <cell r="A6696" t="str">
            <v>/0</v>
          </cell>
          <cell r="B6696">
            <v>0</v>
          </cell>
          <cell r="J6696" t="str">
            <v>Rupees Nil</v>
          </cell>
        </row>
        <row r="6697">
          <cell r="A6697" t="str">
            <v>/0</v>
          </cell>
          <cell r="B6697">
            <v>0</v>
          </cell>
          <cell r="J6697" t="str">
            <v>Rupees Nil</v>
          </cell>
        </row>
        <row r="6698">
          <cell r="A6698" t="str">
            <v>/0</v>
          </cell>
          <cell r="B6698">
            <v>0</v>
          </cell>
          <cell r="J6698" t="str">
            <v>Rupees Nil</v>
          </cell>
        </row>
        <row r="6699">
          <cell r="A6699" t="str">
            <v>/0</v>
          </cell>
          <cell r="B6699">
            <v>0</v>
          </cell>
          <cell r="J6699" t="str">
            <v>Rupees Nil</v>
          </cell>
        </row>
        <row r="6700">
          <cell r="A6700" t="str">
            <v>/0</v>
          </cell>
          <cell r="B6700">
            <v>0</v>
          </cell>
          <cell r="J6700" t="str">
            <v>Rupees Nil</v>
          </cell>
        </row>
        <row r="6701">
          <cell r="A6701" t="str">
            <v>/0</v>
          </cell>
          <cell r="B6701">
            <v>0</v>
          </cell>
          <cell r="J6701" t="str">
            <v>Rupees Nil</v>
          </cell>
        </row>
        <row r="6702">
          <cell r="A6702" t="str">
            <v>/0</v>
          </cell>
          <cell r="B6702">
            <v>0</v>
          </cell>
          <cell r="J6702" t="str">
            <v>Rupees Nil</v>
          </cell>
        </row>
        <row r="6703">
          <cell r="A6703" t="str">
            <v>/0</v>
          </cell>
          <cell r="B6703">
            <v>0</v>
          </cell>
          <cell r="J6703" t="str">
            <v>Rupees Nil</v>
          </cell>
        </row>
        <row r="6704">
          <cell r="A6704" t="str">
            <v>/0</v>
          </cell>
          <cell r="B6704">
            <v>0</v>
          </cell>
          <cell r="J6704" t="str">
            <v>Rupees Nil</v>
          </cell>
        </row>
        <row r="6705">
          <cell r="A6705" t="str">
            <v>/0</v>
          </cell>
          <cell r="B6705">
            <v>0</v>
          </cell>
          <cell r="J6705" t="str">
            <v>Rupees Nil</v>
          </cell>
        </row>
        <row r="6706">
          <cell r="A6706" t="str">
            <v>/0</v>
          </cell>
          <cell r="B6706">
            <v>0</v>
          </cell>
          <cell r="J6706" t="str">
            <v>Rupees Nil</v>
          </cell>
        </row>
        <row r="6707">
          <cell r="A6707" t="str">
            <v>/0</v>
          </cell>
          <cell r="B6707">
            <v>0</v>
          </cell>
          <cell r="J6707" t="str">
            <v>Rupees Nil</v>
          </cell>
        </row>
        <row r="6708">
          <cell r="A6708" t="str">
            <v>/0</v>
          </cell>
          <cell r="B6708">
            <v>0</v>
          </cell>
          <cell r="J6708" t="str">
            <v>Rupees Nil</v>
          </cell>
        </row>
        <row r="6709">
          <cell r="A6709" t="str">
            <v>/0</v>
          </cell>
          <cell r="B6709">
            <v>0</v>
          </cell>
          <cell r="J6709" t="str">
            <v>Rupees Nil</v>
          </cell>
        </row>
        <row r="6710">
          <cell r="A6710" t="str">
            <v>/0</v>
          </cell>
          <cell r="B6710">
            <v>0</v>
          </cell>
          <cell r="J6710" t="str">
            <v>Rupees Nil</v>
          </cell>
        </row>
        <row r="6711">
          <cell r="A6711" t="str">
            <v>/0</v>
          </cell>
          <cell r="B6711">
            <v>0</v>
          </cell>
          <cell r="J6711" t="str">
            <v>Rupees Nil</v>
          </cell>
        </row>
        <row r="6712">
          <cell r="A6712" t="str">
            <v>/0</v>
          </cell>
          <cell r="B6712">
            <v>0</v>
          </cell>
          <cell r="J6712" t="str">
            <v>Rupees Nil</v>
          </cell>
        </row>
        <row r="6713">
          <cell r="A6713" t="str">
            <v>/0</v>
          </cell>
          <cell r="B6713">
            <v>0</v>
          </cell>
          <cell r="J6713" t="str">
            <v>Rupees Nil</v>
          </cell>
        </row>
        <row r="6714">
          <cell r="A6714" t="str">
            <v>/0</v>
          </cell>
          <cell r="B6714">
            <v>0</v>
          </cell>
          <cell r="J6714" t="str">
            <v>Rupees Nil</v>
          </cell>
        </row>
        <row r="6715">
          <cell r="A6715" t="str">
            <v>/0</v>
          </cell>
          <cell r="B6715">
            <v>0</v>
          </cell>
          <cell r="J6715" t="str">
            <v>Rupees Nil</v>
          </cell>
        </row>
        <row r="6716">
          <cell r="A6716" t="str">
            <v>/0</v>
          </cell>
          <cell r="B6716">
            <v>0</v>
          </cell>
          <cell r="J6716" t="str">
            <v>Rupees Nil</v>
          </cell>
        </row>
        <row r="6717">
          <cell r="A6717" t="str">
            <v>/0</v>
          </cell>
          <cell r="B6717">
            <v>0</v>
          </cell>
          <cell r="J6717" t="str">
            <v>Rupees Nil</v>
          </cell>
        </row>
        <row r="6718">
          <cell r="A6718" t="str">
            <v>/0</v>
          </cell>
          <cell r="B6718">
            <v>0</v>
          </cell>
          <cell r="J6718" t="str">
            <v>Rupees Nil</v>
          </cell>
        </row>
        <row r="6719">
          <cell r="A6719" t="str">
            <v>/0</v>
          </cell>
          <cell r="B6719">
            <v>0</v>
          </cell>
          <cell r="J6719" t="str">
            <v>Rupees Nil</v>
          </cell>
        </row>
        <row r="6720">
          <cell r="A6720" t="str">
            <v>/0</v>
          </cell>
          <cell r="B6720">
            <v>0</v>
          </cell>
          <cell r="J6720" t="str">
            <v>Rupees Nil</v>
          </cell>
        </row>
        <row r="6721">
          <cell r="A6721" t="str">
            <v>/0</v>
          </cell>
          <cell r="B6721">
            <v>0</v>
          </cell>
          <cell r="J6721" t="str">
            <v>Rupees Nil</v>
          </cell>
        </row>
        <row r="6722">
          <cell r="A6722" t="str">
            <v>/0</v>
          </cell>
          <cell r="B6722">
            <v>0</v>
          </cell>
          <cell r="J6722" t="str">
            <v>Rupees Nil</v>
          </cell>
        </row>
        <row r="6723">
          <cell r="A6723" t="str">
            <v>/0</v>
          </cell>
          <cell r="B6723">
            <v>0</v>
          </cell>
          <cell r="J6723" t="str">
            <v>Rupees Nil</v>
          </cell>
        </row>
        <row r="6724">
          <cell r="A6724" t="str">
            <v>/0</v>
          </cell>
          <cell r="B6724">
            <v>0</v>
          </cell>
          <cell r="J6724" t="str">
            <v>Rupees Nil</v>
          </cell>
        </row>
        <row r="6725">
          <cell r="A6725" t="str">
            <v>/0</v>
          </cell>
          <cell r="B6725">
            <v>0</v>
          </cell>
          <cell r="J6725" t="str">
            <v>Rupees Nil</v>
          </cell>
        </row>
        <row r="6726">
          <cell r="A6726" t="str">
            <v>/0</v>
          </cell>
          <cell r="B6726">
            <v>0</v>
          </cell>
          <cell r="J6726" t="str">
            <v>Rupees Nil</v>
          </cell>
        </row>
        <row r="6727">
          <cell r="A6727" t="str">
            <v>/0</v>
          </cell>
          <cell r="B6727">
            <v>0</v>
          </cell>
          <cell r="J6727" t="str">
            <v>Rupees Nil</v>
          </cell>
        </row>
        <row r="6728">
          <cell r="A6728" t="str">
            <v>/0</v>
          </cell>
          <cell r="B6728">
            <v>0</v>
          </cell>
          <cell r="J6728" t="str">
            <v>Rupees Nil</v>
          </cell>
        </row>
        <row r="6729">
          <cell r="A6729" t="str">
            <v>/0</v>
          </cell>
          <cell r="B6729">
            <v>0</v>
          </cell>
          <cell r="J6729" t="str">
            <v>Rupees Nil</v>
          </cell>
        </row>
        <row r="6730">
          <cell r="A6730" t="str">
            <v>/0</v>
          </cell>
          <cell r="B6730">
            <v>0</v>
          </cell>
          <cell r="J6730" t="str">
            <v>Rupees Nil</v>
          </cell>
        </row>
        <row r="6731">
          <cell r="A6731" t="str">
            <v>/0</v>
          </cell>
          <cell r="B6731">
            <v>0</v>
          </cell>
          <cell r="J6731" t="str">
            <v>Rupees Nil</v>
          </cell>
        </row>
        <row r="6732">
          <cell r="A6732" t="str">
            <v>/0</v>
          </cell>
          <cell r="B6732">
            <v>0</v>
          </cell>
          <cell r="J6732" t="str">
            <v>Rupees Nil</v>
          </cell>
        </row>
        <row r="6733">
          <cell r="A6733" t="str">
            <v>/0</v>
          </cell>
          <cell r="B6733">
            <v>0</v>
          </cell>
          <cell r="J6733" t="str">
            <v>Rupees Nil</v>
          </cell>
        </row>
        <row r="6734">
          <cell r="A6734" t="str">
            <v>/0</v>
          </cell>
          <cell r="B6734">
            <v>0</v>
          </cell>
          <cell r="J6734" t="str">
            <v>Rupees Nil</v>
          </cell>
        </row>
        <row r="6735">
          <cell r="A6735" t="str">
            <v>/0</v>
          </cell>
          <cell r="B6735">
            <v>0</v>
          </cell>
          <cell r="J6735" t="str">
            <v>Rupees Nil</v>
          </cell>
        </row>
        <row r="6736">
          <cell r="A6736" t="str">
            <v>/0</v>
          </cell>
          <cell r="B6736">
            <v>0</v>
          </cell>
          <cell r="J6736" t="str">
            <v>Rupees Nil</v>
          </cell>
        </row>
        <row r="6737">
          <cell r="A6737" t="str">
            <v>/0</v>
          </cell>
          <cell r="B6737">
            <v>0</v>
          </cell>
          <cell r="J6737" t="str">
            <v>Rupees Nil</v>
          </cell>
        </row>
        <row r="6738">
          <cell r="A6738" t="str">
            <v>/0</v>
          </cell>
          <cell r="B6738">
            <v>0</v>
          </cell>
          <cell r="J6738" t="str">
            <v>Rupees Nil</v>
          </cell>
        </row>
        <row r="6739">
          <cell r="A6739" t="str">
            <v>/0</v>
          </cell>
          <cell r="B6739">
            <v>0</v>
          </cell>
          <cell r="J6739" t="str">
            <v>Rupees Nil</v>
          </cell>
        </row>
        <row r="6740">
          <cell r="A6740" t="str">
            <v>/0</v>
          </cell>
          <cell r="B6740">
            <v>0</v>
          </cell>
          <cell r="J6740" t="str">
            <v>Rupees Nil</v>
          </cell>
        </row>
        <row r="6741">
          <cell r="A6741" t="str">
            <v>/0</v>
          </cell>
          <cell r="B6741">
            <v>0</v>
          </cell>
          <cell r="J6741" t="str">
            <v>Rupees Nil</v>
          </cell>
        </row>
        <row r="6742">
          <cell r="A6742" t="str">
            <v>/0</v>
          </cell>
          <cell r="B6742">
            <v>0</v>
          </cell>
          <cell r="J6742" t="str">
            <v>Rupees Nil</v>
          </cell>
        </row>
        <row r="6743">
          <cell r="A6743" t="str">
            <v>/0</v>
          </cell>
          <cell r="B6743">
            <v>0</v>
          </cell>
          <cell r="J6743" t="str">
            <v>Rupees Nil</v>
          </cell>
        </row>
        <row r="6744">
          <cell r="A6744" t="str">
            <v>/0</v>
          </cell>
          <cell r="B6744">
            <v>0</v>
          </cell>
          <cell r="J6744" t="str">
            <v>Rupees Nil</v>
          </cell>
        </row>
        <row r="6745">
          <cell r="A6745" t="str">
            <v>/0</v>
          </cell>
          <cell r="B6745">
            <v>0</v>
          </cell>
          <cell r="J6745" t="str">
            <v>Rupees Nil</v>
          </cell>
        </row>
        <row r="6746">
          <cell r="A6746" t="str">
            <v>/0</v>
          </cell>
          <cell r="B6746">
            <v>0</v>
          </cell>
          <cell r="J6746" t="str">
            <v>Rupees Nil</v>
          </cell>
        </row>
        <row r="6747">
          <cell r="A6747" t="str">
            <v>/0</v>
          </cell>
          <cell r="B6747">
            <v>0</v>
          </cell>
          <cell r="J6747" t="str">
            <v>Rupees Nil</v>
          </cell>
        </row>
        <row r="6748">
          <cell r="A6748" t="str">
            <v>/0</v>
          </cell>
          <cell r="B6748">
            <v>0</v>
          </cell>
          <cell r="J6748" t="str">
            <v>Rupees Nil</v>
          </cell>
        </row>
        <row r="6749">
          <cell r="A6749" t="str">
            <v>/0</v>
          </cell>
          <cell r="B6749">
            <v>0</v>
          </cell>
          <cell r="J6749" t="str">
            <v>Rupees Nil</v>
          </cell>
        </row>
        <row r="6750">
          <cell r="A6750" t="str">
            <v>/0</v>
          </cell>
          <cell r="B6750">
            <v>0</v>
          </cell>
          <cell r="J6750" t="str">
            <v>Rupees Nil</v>
          </cell>
        </row>
        <row r="6751">
          <cell r="A6751" t="str">
            <v>/0</v>
          </cell>
          <cell r="B6751">
            <v>0</v>
          </cell>
          <cell r="J6751" t="str">
            <v>Rupees Nil</v>
          </cell>
        </row>
        <row r="6752">
          <cell r="A6752" t="str">
            <v>/0</v>
          </cell>
          <cell r="B6752">
            <v>0</v>
          </cell>
          <cell r="J6752" t="str">
            <v>Rupees Nil</v>
          </cell>
        </row>
        <row r="6753">
          <cell r="A6753" t="str">
            <v>/0</v>
          </cell>
          <cell r="B6753">
            <v>0</v>
          </cell>
          <cell r="J6753" t="str">
            <v>Rupees Nil</v>
          </cell>
        </row>
        <row r="6754">
          <cell r="A6754" t="str">
            <v>/0</v>
          </cell>
          <cell r="B6754">
            <v>0</v>
          </cell>
          <cell r="J6754" t="str">
            <v>Rupees Nil</v>
          </cell>
        </row>
        <row r="6755">
          <cell r="A6755" t="str">
            <v>/0</v>
          </cell>
          <cell r="B6755">
            <v>0</v>
          </cell>
          <cell r="J6755" t="str">
            <v>Rupees Nil</v>
          </cell>
        </row>
        <row r="6756">
          <cell r="A6756" t="str">
            <v>/0</v>
          </cell>
          <cell r="B6756">
            <v>0</v>
          </cell>
          <cell r="J6756" t="str">
            <v>Rupees Nil</v>
          </cell>
        </row>
        <row r="6757">
          <cell r="A6757" t="str">
            <v>/0</v>
          </cell>
          <cell r="B6757">
            <v>0</v>
          </cell>
          <cell r="J6757" t="str">
            <v>Rupees Nil</v>
          </cell>
        </row>
        <row r="6758">
          <cell r="A6758" t="str">
            <v>/0</v>
          </cell>
          <cell r="B6758">
            <v>0</v>
          </cell>
          <cell r="J6758" t="str">
            <v>Rupees Nil</v>
          </cell>
        </row>
        <row r="6759">
          <cell r="A6759" t="str">
            <v>/0</v>
          </cell>
          <cell r="B6759">
            <v>0</v>
          </cell>
          <cell r="J6759" t="str">
            <v>Rupees Nil</v>
          </cell>
        </row>
        <row r="6760">
          <cell r="A6760" t="str">
            <v>/0</v>
          </cell>
          <cell r="B6760">
            <v>0</v>
          </cell>
          <cell r="J6760" t="str">
            <v>Rupees Nil</v>
          </cell>
        </row>
        <row r="6761">
          <cell r="A6761" t="str">
            <v>/0</v>
          </cell>
          <cell r="B6761">
            <v>0</v>
          </cell>
          <cell r="J6761" t="str">
            <v>Rupees Nil</v>
          </cell>
        </row>
        <row r="6762">
          <cell r="A6762" t="str">
            <v>/0</v>
          </cell>
          <cell r="B6762">
            <v>0</v>
          </cell>
          <cell r="J6762" t="str">
            <v>Rupees Nil</v>
          </cell>
        </row>
        <row r="6763">
          <cell r="A6763" t="str">
            <v>/0</v>
          </cell>
          <cell r="B6763">
            <v>0</v>
          </cell>
          <cell r="J6763" t="str">
            <v>Rupees Nil</v>
          </cell>
        </row>
        <row r="6764">
          <cell r="A6764" t="str">
            <v>/0</v>
          </cell>
          <cell r="B6764">
            <v>0</v>
          </cell>
          <cell r="J6764" t="str">
            <v>Rupees Nil</v>
          </cell>
        </row>
        <row r="6765">
          <cell r="A6765" t="str">
            <v>/0</v>
          </cell>
          <cell r="B6765">
            <v>0</v>
          </cell>
          <cell r="J6765" t="str">
            <v>Rupees Nil</v>
          </cell>
        </row>
        <row r="6766">
          <cell r="A6766" t="str">
            <v>/0</v>
          </cell>
          <cell r="B6766">
            <v>0</v>
          </cell>
          <cell r="J6766" t="str">
            <v>Rupees Nil</v>
          </cell>
        </row>
        <row r="6767">
          <cell r="A6767" t="str">
            <v>/0</v>
          </cell>
          <cell r="B6767">
            <v>0</v>
          </cell>
          <cell r="J6767" t="str">
            <v>Rupees Nil</v>
          </cell>
        </row>
        <row r="6768">
          <cell r="A6768" t="str">
            <v>/0</v>
          </cell>
          <cell r="B6768">
            <v>0</v>
          </cell>
          <cell r="J6768" t="str">
            <v>Rupees Nil</v>
          </cell>
        </row>
        <row r="6769">
          <cell r="A6769" t="str">
            <v>/0</v>
          </cell>
          <cell r="B6769">
            <v>0</v>
          </cell>
          <cell r="J6769" t="str">
            <v>Rupees Nil</v>
          </cell>
        </row>
        <row r="6770">
          <cell r="A6770" t="str">
            <v>/0</v>
          </cell>
          <cell r="B6770">
            <v>0</v>
          </cell>
          <cell r="J6770" t="str">
            <v>Rupees Nil</v>
          </cell>
        </row>
        <row r="6771">
          <cell r="A6771" t="str">
            <v>/0</v>
          </cell>
          <cell r="B6771">
            <v>0</v>
          </cell>
          <cell r="J6771" t="str">
            <v>Rupees Nil</v>
          </cell>
        </row>
        <row r="6772">
          <cell r="A6772" t="str">
            <v>/0</v>
          </cell>
          <cell r="B6772">
            <v>0</v>
          </cell>
          <cell r="J6772" t="str">
            <v>Rupees Nil</v>
          </cell>
        </row>
        <row r="6773">
          <cell r="A6773" t="str">
            <v>/0</v>
          </cell>
          <cell r="B6773">
            <v>0</v>
          </cell>
          <cell r="J6773" t="str">
            <v>Rupees Nil</v>
          </cell>
        </row>
        <row r="6774">
          <cell r="A6774" t="str">
            <v>/0</v>
          </cell>
          <cell r="B6774">
            <v>0</v>
          </cell>
          <cell r="J6774" t="str">
            <v>Rupees Nil</v>
          </cell>
        </row>
        <row r="6775">
          <cell r="A6775" t="str">
            <v>/0</v>
          </cell>
          <cell r="B6775">
            <v>0</v>
          </cell>
          <cell r="J6775" t="str">
            <v>Rupees Nil</v>
          </cell>
        </row>
        <row r="6776">
          <cell r="A6776" t="str">
            <v>/0</v>
          </cell>
          <cell r="B6776">
            <v>0</v>
          </cell>
          <cell r="J6776" t="str">
            <v>Rupees Nil</v>
          </cell>
        </row>
        <row r="6777">
          <cell r="A6777" t="str">
            <v>/0</v>
          </cell>
          <cell r="B6777">
            <v>0</v>
          </cell>
          <cell r="J6777" t="str">
            <v>Rupees Nil</v>
          </cell>
        </row>
        <row r="6778">
          <cell r="A6778" t="str">
            <v>/0</v>
          </cell>
          <cell r="B6778">
            <v>0</v>
          </cell>
          <cell r="J6778" t="str">
            <v>Rupees Nil</v>
          </cell>
        </row>
        <row r="6779">
          <cell r="A6779" t="str">
            <v>/0</v>
          </cell>
          <cell r="B6779">
            <v>0</v>
          </cell>
          <cell r="J6779" t="str">
            <v>Rupees Nil</v>
          </cell>
        </row>
        <row r="6780">
          <cell r="A6780" t="str">
            <v>/0</v>
          </cell>
          <cell r="B6780">
            <v>0</v>
          </cell>
          <cell r="J6780" t="str">
            <v>Rupees Nil</v>
          </cell>
        </row>
        <row r="6781">
          <cell r="A6781" t="str">
            <v>/0</v>
          </cell>
          <cell r="B6781">
            <v>0</v>
          </cell>
          <cell r="J6781" t="str">
            <v>Rupees Nil</v>
          </cell>
        </row>
        <row r="6782">
          <cell r="A6782" t="str">
            <v>/0</v>
          </cell>
          <cell r="B6782">
            <v>0</v>
          </cell>
          <cell r="J6782" t="str">
            <v>Rupees Nil</v>
          </cell>
        </row>
        <row r="6783">
          <cell r="A6783" t="str">
            <v>/0</v>
          </cell>
          <cell r="B6783">
            <v>0</v>
          </cell>
          <cell r="J6783" t="str">
            <v>Rupees Nil</v>
          </cell>
        </row>
        <row r="6784">
          <cell r="A6784" t="str">
            <v>/0</v>
          </cell>
          <cell r="B6784">
            <v>0</v>
          </cell>
          <cell r="J6784" t="str">
            <v>Rupees Nil</v>
          </cell>
        </row>
        <row r="6785">
          <cell r="A6785" t="str">
            <v>/0</v>
          </cell>
          <cell r="B6785">
            <v>0</v>
          </cell>
          <cell r="J6785" t="str">
            <v>Rupees Nil</v>
          </cell>
        </row>
        <row r="6786">
          <cell r="A6786" t="str">
            <v>/0</v>
          </cell>
          <cell r="B6786">
            <v>0</v>
          </cell>
          <cell r="J6786" t="str">
            <v>Rupees Nil</v>
          </cell>
        </row>
        <row r="6787">
          <cell r="A6787" t="str">
            <v>/0</v>
          </cell>
          <cell r="B6787">
            <v>0</v>
          </cell>
          <cell r="J6787" t="str">
            <v>Rupees Nil</v>
          </cell>
        </row>
        <row r="6788">
          <cell r="A6788" t="str">
            <v>/0</v>
          </cell>
          <cell r="B6788">
            <v>0</v>
          </cell>
          <cell r="J6788" t="str">
            <v>Rupees Nil</v>
          </cell>
        </row>
        <row r="6789">
          <cell r="A6789" t="str">
            <v>/0</v>
          </cell>
          <cell r="B6789">
            <v>0</v>
          </cell>
          <cell r="J6789" t="str">
            <v>Rupees Nil</v>
          </cell>
        </row>
        <row r="6790">
          <cell r="A6790" t="str">
            <v>/0</v>
          </cell>
          <cell r="B6790">
            <v>0</v>
          </cell>
          <cell r="J6790" t="str">
            <v>Rupees Nil</v>
          </cell>
        </row>
        <row r="6791">
          <cell r="A6791" t="str">
            <v>/0</v>
          </cell>
          <cell r="B6791">
            <v>0</v>
          </cell>
          <cell r="J6791" t="str">
            <v>Rupees Nil</v>
          </cell>
        </row>
        <row r="6792">
          <cell r="A6792" t="str">
            <v>/0</v>
          </cell>
          <cell r="B6792">
            <v>0</v>
          </cell>
          <cell r="J6792" t="str">
            <v>Rupees Nil</v>
          </cell>
        </row>
        <row r="6793">
          <cell r="A6793" t="str">
            <v>/0</v>
          </cell>
          <cell r="B6793">
            <v>0</v>
          </cell>
          <cell r="J6793" t="str">
            <v>Rupees Nil</v>
          </cell>
        </row>
        <row r="6794">
          <cell r="A6794" t="str">
            <v>/0</v>
          </cell>
          <cell r="B6794">
            <v>0</v>
          </cell>
          <cell r="J6794" t="str">
            <v>Rupees Nil</v>
          </cell>
        </row>
        <row r="6795">
          <cell r="A6795" t="str">
            <v>/0</v>
          </cell>
          <cell r="B6795">
            <v>0</v>
          </cell>
          <cell r="J6795" t="str">
            <v>Rupees Nil</v>
          </cell>
        </row>
        <row r="6796">
          <cell r="A6796" t="str">
            <v>/0</v>
          </cell>
          <cell r="B6796">
            <v>0</v>
          </cell>
          <cell r="J6796" t="str">
            <v>Rupees Nil</v>
          </cell>
        </row>
        <row r="6797">
          <cell r="A6797" t="str">
            <v>/0</v>
          </cell>
          <cell r="B6797">
            <v>0</v>
          </cell>
          <cell r="J6797" t="str">
            <v>Rupees Nil</v>
          </cell>
        </row>
        <row r="6798">
          <cell r="A6798" t="str">
            <v>/0</v>
          </cell>
          <cell r="B6798">
            <v>0</v>
          </cell>
          <cell r="J6798" t="str">
            <v>Rupees Nil</v>
          </cell>
        </row>
        <row r="6799">
          <cell r="A6799" t="str">
            <v>/0</v>
          </cell>
          <cell r="B6799">
            <v>0</v>
          </cell>
          <cell r="J6799" t="str">
            <v>Rupees Nil</v>
          </cell>
        </row>
        <row r="6800">
          <cell r="A6800" t="str">
            <v>/0</v>
          </cell>
          <cell r="B6800">
            <v>0</v>
          </cell>
          <cell r="J6800" t="str">
            <v>Rupees Nil</v>
          </cell>
        </row>
        <row r="6801">
          <cell r="A6801" t="str">
            <v>/0</v>
          </cell>
          <cell r="B6801">
            <v>0</v>
          </cell>
          <cell r="J6801" t="str">
            <v>Rupees Nil</v>
          </cell>
        </row>
        <row r="6802">
          <cell r="A6802" t="str">
            <v>/0</v>
          </cell>
          <cell r="B6802">
            <v>0</v>
          </cell>
          <cell r="J6802" t="str">
            <v>Rupees Nil</v>
          </cell>
        </row>
        <row r="6803">
          <cell r="A6803" t="str">
            <v>/0</v>
          </cell>
          <cell r="B6803">
            <v>0</v>
          </cell>
          <cell r="J6803" t="str">
            <v>Rupees Nil</v>
          </cell>
        </row>
        <row r="6804">
          <cell r="A6804" t="str">
            <v>/0</v>
          </cell>
          <cell r="B6804">
            <v>0</v>
          </cell>
          <cell r="J6804" t="str">
            <v>Rupees Nil</v>
          </cell>
        </row>
        <row r="6805">
          <cell r="A6805" t="str">
            <v>/0</v>
          </cell>
          <cell r="B6805">
            <v>0</v>
          </cell>
          <cell r="J6805" t="str">
            <v>Rupees Nil</v>
          </cell>
        </row>
        <row r="6806">
          <cell r="A6806" t="str">
            <v>/0</v>
          </cell>
          <cell r="B6806">
            <v>0</v>
          </cell>
          <cell r="J6806" t="str">
            <v>Rupees Nil</v>
          </cell>
        </row>
        <row r="6807">
          <cell r="A6807" t="str">
            <v>/0</v>
          </cell>
          <cell r="B6807">
            <v>0</v>
          </cell>
          <cell r="J6807" t="str">
            <v>Rupees Nil</v>
          </cell>
        </row>
        <row r="6808">
          <cell r="A6808" t="str">
            <v>/0</v>
          </cell>
          <cell r="B6808">
            <v>0</v>
          </cell>
          <cell r="J6808" t="str">
            <v>Rupees Nil</v>
          </cell>
        </row>
        <row r="6809">
          <cell r="A6809" t="str">
            <v>/0</v>
          </cell>
          <cell r="B6809">
            <v>0</v>
          </cell>
          <cell r="J6809" t="str">
            <v>Rupees Nil</v>
          </cell>
        </row>
        <row r="6810">
          <cell r="A6810" t="str">
            <v>/0</v>
          </cell>
          <cell r="B6810">
            <v>0</v>
          </cell>
          <cell r="J6810" t="str">
            <v>Rupees Nil</v>
          </cell>
        </row>
        <row r="6811">
          <cell r="A6811" t="str">
            <v>/0</v>
          </cell>
          <cell r="B6811">
            <v>0</v>
          </cell>
          <cell r="J6811" t="str">
            <v>Rupees Nil</v>
          </cell>
        </row>
        <row r="6812">
          <cell r="A6812" t="str">
            <v>/0</v>
          </cell>
          <cell r="B6812">
            <v>0</v>
          </cell>
          <cell r="J6812" t="str">
            <v>Rupees Nil</v>
          </cell>
        </row>
        <row r="6813">
          <cell r="A6813" t="str">
            <v>/0</v>
          </cell>
          <cell r="B6813">
            <v>0</v>
          </cell>
          <cell r="J6813" t="str">
            <v>Rupees Nil</v>
          </cell>
        </row>
        <row r="6814">
          <cell r="A6814" t="str">
            <v>/0</v>
          </cell>
          <cell r="B6814">
            <v>0</v>
          </cell>
          <cell r="J6814" t="str">
            <v>Rupees Nil</v>
          </cell>
        </row>
        <row r="6815">
          <cell r="A6815" t="str">
            <v>/0</v>
          </cell>
          <cell r="B6815">
            <v>0</v>
          </cell>
          <cell r="J6815" t="str">
            <v>Rupees Nil</v>
          </cell>
        </row>
        <row r="6816">
          <cell r="A6816" t="str">
            <v>/0</v>
          </cell>
          <cell r="B6816">
            <v>0</v>
          </cell>
          <cell r="J6816" t="str">
            <v>Rupees Nil</v>
          </cell>
        </row>
        <row r="6817">
          <cell r="A6817" t="str">
            <v>/0</v>
          </cell>
          <cell r="B6817">
            <v>0</v>
          </cell>
          <cell r="J6817" t="str">
            <v>Rupees Nil</v>
          </cell>
        </row>
        <row r="6818">
          <cell r="A6818" t="str">
            <v>/0</v>
          </cell>
          <cell r="B6818">
            <v>0</v>
          </cell>
          <cell r="J6818" t="str">
            <v>Rupees Nil</v>
          </cell>
        </row>
        <row r="6819">
          <cell r="A6819" t="str">
            <v>/0</v>
          </cell>
          <cell r="B6819">
            <v>0</v>
          </cell>
          <cell r="J6819" t="str">
            <v>Rupees Nil</v>
          </cell>
        </row>
        <row r="6820">
          <cell r="A6820" t="str">
            <v>/0</v>
          </cell>
          <cell r="B6820">
            <v>0</v>
          </cell>
          <cell r="J6820" t="str">
            <v>Rupees Nil</v>
          </cell>
        </row>
        <row r="6821">
          <cell r="A6821" t="str">
            <v>/0</v>
          </cell>
          <cell r="B6821">
            <v>0</v>
          </cell>
          <cell r="J6821" t="str">
            <v>Rupees Nil</v>
          </cell>
        </row>
        <row r="6822">
          <cell r="A6822" t="str">
            <v>/0</v>
          </cell>
          <cell r="B6822">
            <v>0</v>
          </cell>
          <cell r="J6822" t="str">
            <v>Rupees Nil</v>
          </cell>
        </row>
        <row r="6823">
          <cell r="A6823" t="str">
            <v>/0</v>
          </cell>
          <cell r="B6823">
            <v>0</v>
          </cell>
          <cell r="J6823" t="str">
            <v>Rupees Nil</v>
          </cell>
        </row>
        <row r="6824">
          <cell r="A6824" t="str">
            <v>/0</v>
          </cell>
          <cell r="B6824">
            <v>0</v>
          </cell>
          <cell r="J6824" t="str">
            <v>Rupees Nil</v>
          </cell>
        </row>
        <row r="6825">
          <cell r="A6825" t="str">
            <v>/0</v>
          </cell>
          <cell r="B6825">
            <v>0</v>
          </cell>
          <cell r="J6825" t="str">
            <v>Rupees Nil</v>
          </cell>
        </row>
        <row r="6826">
          <cell r="A6826" t="str">
            <v>/0</v>
          </cell>
          <cell r="B6826">
            <v>0</v>
          </cell>
          <cell r="J6826" t="str">
            <v>Rupees Nil</v>
          </cell>
        </row>
        <row r="6827">
          <cell r="A6827" t="str">
            <v>/0</v>
          </cell>
          <cell r="B6827">
            <v>0</v>
          </cell>
          <cell r="J6827" t="str">
            <v>Rupees Nil</v>
          </cell>
        </row>
        <row r="6828">
          <cell r="A6828" t="str">
            <v>/0</v>
          </cell>
          <cell r="B6828">
            <v>0</v>
          </cell>
          <cell r="J6828" t="str">
            <v>Rupees Nil</v>
          </cell>
        </row>
        <row r="6829">
          <cell r="A6829" t="str">
            <v>/0</v>
          </cell>
          <cell r="B6829">
            <v>0</v>
          </cell>
          <cell r="J6829" t="str">
            <v>Rupees Nil</v>
          </cell>
        </row>
        <row r="6830">
          <cell r="A6830" t="str">
            <v>/0</v>
          </cell>
          <cell r="B6830">
            <v>0</v>
          </cell>
          <cell r="J6830" t="str">
            <v>Rupees Nil</v>
          </cell>
        </row>
        <row r="6831">
          <cell r="A6831" t="str">
            <v>/0</v>
          </cell>
          <cell r="B6831">
            <v>0</v>
          </cell>
          <cell r="J6831" t="str">
            <v>Rupees Nil</v>
          </cell>
        </row>
        <row r="6832">
          <cell r="A6832" t="str">
            <v>/0</v>
          </cell>
          <cell r="B6832">
            <v>0</v>
          </cell>
          <cell r="J6832" t="str">
            <v>Rupees Nil</v>
          </cell>
        </row>
        <row r="6833">
          <cell r="A6833" t="str">
            <v>/0</v>
          </cell>
          <cell r="B6833">
            <v>0</v>
          </cell>
          <cell r="J6833" t="str">
            <v>Rupees Nil</v>
          </cell>
        </row>
        <row r="6834">
          <cell r="A6834" t="str">
            <v>/0</v>
          </cell>
          <cell r="B6834">
            <v>0</v>
          </cell>
          <cell r="J6834" t="str">
            <v>Rupees Nil</v>
          </cell>
        </row>
        <row r="6835">
          <cell r="A6835" t="str">
            <v>/0</v>
          </cell>
          <cell r="B6835">
            <v>0</v>
          </cell>
          <cell r="J6835" t="str">
            <v>Rupees Nil</v>
          </cell>
        </row>
        <row r="6836">
          <cell r="A6836" t="str">
            <v>/0</v>
          </cell>
          <cell r="B6836">
            <v>0</v>
          </cell>
          <cell r="J6836" t="str">
            <v>Rupees Nil</v>
          </cell>
        </row>
        <row r="6837">
          <cell r="A6837" t="str">
            <v>/0</v>
          </cell>
          <cell r="B6837">
            <v>0</v>
          </cell>
          <cell r="J6837" t="str">
            <v>Rupees Nil</v>
          </cell>
        </row>
        <row r="6838">
          <cell r="A6838" t="str">
            <v>/0</v>
          </cell>
          <cell r="B6838">
            <v>0</v>
          </cell>
          <cell r="J6838" t="str">
            <v>Rupees Nil</v>
          </cell>
        </row>
        <row r="6839">
          <cell r="A6839" t="str">
            <v>/0</v>
          </cell>
          <cell r="B6839">
            <v>0</v>
          </cell>
          <cell r="J6839" t="str">
            <v>Rupees Nil</v>
          </cell>
        </row>
        <row r="6840">
          <cell r="A6840" t="str">
            <v>/0</v>
          </cell>
          <cell r="B6840">
            <v>0</v>
          </cell>
          <cell r="J6840" t="str">
            <v>Rupees Nil</v>
          </cell>
        </row>
        <row r="6841">
          <cell r="A6841" t="str">
            <v>/0</v>
          </cell>
          <cell r="B6841">
            <v>0</v>
          </cell>
          <cell r="J6841" t="str">
            <v>Rupees Nil</v>
          </cell>
        </row>
        <row r="6842">
          <cell r="A6842" t="str">
            <v>/0</v>
          </cell>
          <cell r="B6842">
            <v>0</v>
          </cell>
          <cell r="J6842" t="str">
            <v>Rupees Nil</v>
          </cell>
        </row>
        <row r="6843">
          <cell r="A6843" t="str">
            <v>/0</v>
          </cell>
          <cell r="B6843">
            <v>0</v>
          </cell>
          <cell r="J6843" t="str">
            <v>Rupees Nil</v>
          </cell>
        </row>
        <row r="6844">
          <cell r="A6844" t="str">
            <v>/0</v>
          </cell>
          <cell r="B6844">
            <v>0</v>
          </cell>
          <cell r="J6844" t="str">
            <v>Rupees Nil</v>
          </cell>
        </row>
        <row r="6845">
          <cell r="A6845" t="str">
            <v>/0</v>
          </cell>
          <cell r="B6845">
            <v>0</v>
          </cell>
          <cell r="J6845" t="str">
            <v>Rupees Nil</v>
          </cell>
        </row>
        <row r="6846">
          <cell r="A6846" t="str">
            <v>/0</v>
          </cell>
          <cell r="B6846">
            <v>0</v>
          </cell>
          <cell r="J6846" t="str">
            <v>Rupees Nil</v>
          </cell>
        </row>
        <row r="6847">
          <cell r="A6847" t="str">
            <v>/0</v>
          </cell>
          <cell r="B6847">
            <v>0</v>
          </cell>
          <cell r="J6847" t="str">
            <v>Rupees Nil</v>
          </cell>
        </row>
        <row r="6848">
          <cell r="A6848" t="str">
            <v>/0</v>
          </cell>
          <cell r="B6848">
            <v>0</v>
          </cell>
          <cell r="J6848" t="str">
            <v>Rupees Nil</v>
          </cell>
        </row>
        <row r="6849">
          <cell r="A6849" t="str">
            <v>/0</v>
          </cell>
          <cell r="B6849">
            <v>0</v>
          </cell>
          <cell r="J6849" t="str">
            <v>Rupees Nil</v>
          </cell>
        </row>
        <row r="6850">
          <cell r="A6850" t="str">
            <v>/0</v>
          </cell>
          <cell r="B6850">
            <v>0</v>
          </cell>
          <cell r="J6850" t="str">
            <v>Rupees Nil</v>
          </cell>
        </row>
        <row r="6851">
          <cell r="A6851" t="str">
            <v>/0</v>
          </cell>
          <cell r="B6851">
            <v>0</v>
          </cell>
          <cell r="J6851" t="str">
            <v>Rupees Nil</v>
          </cell>
        </row>
        <row r="6852">
          <cell r="A6852" t="str">
            <v>/0</v>
          </cell>
          <cell r="B6852">
            <v>0</v>
          </cell>
          <cell r="J6852" t="str">
            <v>Rupees Nil</v>
          </cell>
        </row>
        <row r="6853">
          <cell r="A6853" t="str">
            <v>/0</v>
          </cell>
          <cell r="B6853">
            <v>0</v>
          </cell>
          <cell r="J6853" t="str">
            <v>Rupees Nil</v>
          </cell>
        </row>
        <row r="6854">
          <cell r="A6854" t="str">
            <v>/0</v>
          </cell>
          <cell r="B6854">
            <v>0</v>
          </cell>
          <cell r="J6854" t="str">
            <v>Rupees Nil</v>
          </cell>
        </row>
        <row r="6855">
          <cell r="A6855" t="str">
            <v>/0</v>
          </cell>
          <cell r="B6855">
            <v>0</v>
          </cell>
          <cell r="J6855" t="str">
            <v>Rupees Nil</v>
          </cell>
        </row>
        <row r="6856">
          <cell r="A6856" t="str">
            <v>/0</v>
          </cell>
          <cell r="B6856">
            <v>0</v>
          </cell>
          <cell r="J6856" t="str">
            <v>Rupees Nil</v>
          </cell>
        </row>
        <row r="6857">
          <cell r="A6857" t="str">
            <v>/0</v>
          </cell>
          <cell r="B6857">
            <v>0</v>
          </cell>
          <cell r="J6857" t="str">
            <v>Rupees Nil</v>
          </cell>
        </row>
        <row r="6858">
          <cell r="A6858" t="str">
            <v>/0</v>
          </cell>
          <cell r="B6858">
            <v>0</v>
          </cell>
          <cell r="J6858" t="str">
            <v>Rupees Nil</v>
          </cell>
        </row>
        <row r="6859">
          <cell r="A6859" t="str">
            <v>/0</v>
          </cell>
          <cell r="B6859">
            <v>0</v>
          </cell>
          <cell r="J6859" t="str">
            <v>Rupees Nil</v>
          </cell>
        </row>
        <row r="6860">
          <cell r="A6860" t="str">
            <v>/0</v>
          </cell>
          <cell r="B6860">
            <v>0</v>
          </cell>
          <cell r="J6860" t="str">
            <v>Rupees Nil</v>
          </cell>
        </row>
        <row r="6861">
          <cell r="A6861" t="str">
            <v>/0</v>
          </cell>
          <cell r="B6861">
            <v>0</v>
          </cell>
          <cell r="J6861" t="str">
            <v>Rupees Nil</v>
          </cell>
        </row>
        <row r="6862">
          <cell r="A6862" t="str">
            <v>/0</v>
          </cell>
          <cell r="B6862">
            <v>0</v>
          </cell>
          <cell r="J6862" t="str">
            <v>Rupees Nil</v>
          </cell>
        </row>
        <row r="6863">
          <cell r="A6863" t="str">
            <v>/0</v>
          </cell>
          <cell r="B6863">
            <v>0</v>
          </cell>
          <cell r="J6863" t="str">
            <v>Rupees Nil</v>
          </cell>
        </row>
        <row r="6864">
          <cell r="A6864" t="str">
            <v>/0</v>
          </cell>
          <cell r="B6864">
            <v>0</v>
          </cell>
          <cell r="J6864" t="str">
            <v>Rupees Nil</v>
          </cell>
        </row>
        <row r="6865">
          <cell r="A6865" t="str">
            <v>/0</v>
          </cell>
          <cell r="B6865">
            <v>0</v>
          </cell>
          <cell r="J6865" t="str">
            <v>Rupees Nil</v>
          </cell>
        </row>
        <row r="6866">
          <cell r="A6866" t="str">
            <v>/0</v>
          </cell>
          <cell r="B6866">
            <v>0</v>
          </cell>
          <cell r="J6866" t="str">
            <v>Rupees Nil</v>
          </cell>
        </row>
        <row r="6867">
          <cell r="A6867" t="str">
            <v>/0</v>
          </cell>
          <cell r="B6867">
            <v>0</v>
          </cell>
          <cell r="J6867" t="str">
            <v>Rupees Nil</v>
          </cell>
        </row>
        <row r="6868">
          <cell r="A6868" t="str">
            <v>/0</v>
          </cell>
          <cell r="B6868">
            <v>0</v>
          </cell>
          <cell r="J6868" t="str">
            <v>Rupees Nil</v>
          </cell>
        </row>
        <row r="6869">
          <cell r="A6869" t="str">
            <v>/0</v>
          </cell>
          <cell r="B6869">
            <v>0</v>
          </cell>
          <cell r="J6869" t="str">
            <v>Rupees Nil</v>
          </cell>
        </row>
        <row r="6870">
          <cell r="A6870" t="str">
            <v>/0</v>
          </cell>
          <cell r="B6870">
            <v>0</v>
          </cell>
          <cell r="J6870" t="str">
            <v>Rupees Nil</v>
          </cell>
        </row>
        <row r="6871">
          <cell r="A6871" t="str">
            <v>/0</v>
          </cell>
          <cell r="B6871">
            <v>0</v>
          </cell>
          <cell r="J6871" t="str">
            <v>Rupees Nil</v>
          </cell>
        </row>
        <row r="6872">
          <cell r="A6872" t="str">
            <v>/0</v>
          </cell>
          <cell r="B6872">
            <v>0</v>
          </cell>
          <cell r="J6872" t="str">
            <v>Rupees Nil</v>
          </cell>
        </row>
        <row r="6873">
          <cell r="A6873" t="str">
            <v>/0</v>
          </cell>
          <cell r="B6873">
            <v>0</v>
          </cell>
          <cell r="J6873" t="str">
            <v>Rupees Nil</v>
          </cell>
        </row>
        <row r="6874">
          <cell r="A6874" t="str">
            <v>/0</v>
          </cell>
          <cell r="B6874">
            <v>0</v>
          </cell>
          <cell r="J6874" t="str">
            <v>Rupees Nil</v>
          </cell>
        </row>
        <row r="6875">
          <cell r="A6875" t="str">
            <v>/0</v>
          </cell>
          <cell r="B6875">
            <v>0</v>
          </cell>
          <cell r="J6875" t="str">
            <v>Rupees Nil</v>
          </cell>
        </row>
        <row r="6876">
          <cell r="A6876" t="str">
            <v>/0</v>
          </cell>
          <cell r="B6876">
            <v>0</v>
          </cell>
          <cell r="J6876" t="str">
            <v>Rupees Nil</v>
          </cell>
        </row>
        <row r="6877">
          <cell r="A6877" t="str">
            <v>/0</v>
          </cell>
          <cell r="B6877">
            <v>0</v>
          </cell>
          <cell r="J6877" t="str">
            <v>Rupees Nil</v>
          </cell>
        </row>
        <row r="6878">
          <cell r="A6878" t="str">
            <v>/0</v>
          </cell>
          <cell r="B6878">
            <v>0</v>
          </cell>
          <cell r="J6878" t="str">
            <v>Rupees Nil</v>
          </cell>
        </row>
        <row r="6879">
          <cell r="A6879" t="str">
            <v>/0</v>
          </cell>
          <cell r="B6879">
            <v>0</v>
          </cell>
          <cell r="J6879" t="str">
            <v>Rupees Nil</v>
          </cell>
        </row>
        <row r="6880">
          <cell r="A6880" t="str">
            <v>/0</v>
          </cell>
          <cell r="B6880">
            <v>0</v>
          </cell>
          <cell r="J6880" t="str">
            <v>Rupees Nil</v>
          </cell>
        </row>
        <row r="6881">
          <cell r="A6881" t="str">
            <v>/0</v>
          </cell>
          <cell r="B6881">
            <v>0</v>
          </cell>
          <cell r="J6881" t="str">
            <v>Rupees Nil</v>
          </cell>
        </row>
        <row r="6882">
          <cell r="A6882" t="str">
            <v>/0</v>
          </cell>
          <cell r="B6882">
            <v>0</v>
          </cell>
          <cell r="J6882" t="str">
            <v>Rupees Nil</v>
          </cell>
        </row>
        <row r="6883">
          <cell r="A6883" t="str">
            <v>/0</v>
          </cell>
          <cell r="B6883">
            <v>0</v>
          </cell>
          <cell r="J6883" t="str">
            <v>Rupees Nil</v>
          </cell>
        </row>
        <row r="6884">
          <cell r="A6884" t="str">
            <v>/0</v>
          </cell>
          <cell r="B6884">
            <v>0</v>
          </cell>
          <cell r="J6884" t="str">
            <v>Rupees Nil</v>
          </cell>
        </row>
        <row r="6885">
          <cell r="A6885" t="str">
            <v>/0</v>
          </cell>
          <cell r="B6885">
            <v>0</v>
          </cell>
          <cell r="J6885" t="str">
            <v>Rupees Nil</v>
          </cell>
        </row>
        <row r="6886">
          <cell r="A6886" t="str">
            <v>/0</v>
          </cell>
          <cell r="B6886">
            <v>0</v>
          </cell>
          <cell r="J6886" t="str">
            <v>Rupees Nil</v>
          </cell>
        </row>
        <row r="6887">
          <cell r="A6887" t="str">
            <v>/0</v>
          </cell>
          <cell r="B6887">
            <v>0</v>
          </cell>
          <cell r="J6887" t="str">
            <v>Rupees Nil</v>
          </cell>
        </row>
        <row r="6888">
          <cell r="A6888" t="str">
            <v>/0</v>
          </cell>
          <cell r="B6888">
            <v>0</v>
          </cell>
          <cell r="J6888" t="str">
            <v>Rupees Nil</v>
          </cell>
        </row>
        <row r="6889">
          <cell r="A6889" t="str">
            <v>/0</v>
          </cell>
          <cell r="B6889">
            <v>0</v>
          </cell>
          <cell r="J6889" t="str">
            <v>Rupees Nil</v>
          </cell>
        </row>
        <row r="6890">
          <cell r="A6890" t="str">
            <v>/0</v>
          </cell>
          <cell r="B6890">
            <v>0</v>
          </cell>
          <cell r="J6890" t="str">
            <v>Rupees Nil</v>
          </cell>
        </row>
        <row r="6891">
          <cell r="A6891" t="str">
            <v>/0</v>
          </cell>
          <cell r="B6891">
            <v>0</v>
          </cell>
          <cell r="J6891" t="str">
            <v>Rupees Nil</v>
          </cell>
        </row>
        <row r="6892">
          <cell r="A6892" t="str">
            <v>/0</v>
          </cell>
          <cell r="B6892">
            <v>0</v>
          </cell>
          <cell r="J6892" t="str">
            <v>Rupees Nil</v>
          </cell>
        </row>
        <row r="6893">
          <cell r="A6893" t="str">
            <v>/0</v>
          </cell>
          <cell r="B6893">
            <v>0</v>
          </cell>
          <cell r="J6893" t="str">
            <v>Rupees Nil</v>
          </cell>
        </row>
        <row r="6894">
          <cell r="A6894" t="str">
            <v>/0</v>
          </cell>
          <cell r="B6894">
            <v>0</v>
          </cell>
          <cell r="J6894" t="str">
            <v>Rupees Nil</v>
          </cell>
        </row>
        <row r="6895">
          <cell r="A6895" t="str">
            <v>/0</v>
          </cell>
          <cell r="B6895">
            <v>0</v>
          </cell>
          <cell r="J6895" t="str">
            <v>Rupees Nil</v>
          </cell>
        </row>
        <row r="6896">
          <cell r="A6896" t="str">
            <v>/0</v>
          </cell>
          <cell r="B6896">
            <v>0</v>
          </cell>
          <cell r="J6896" t="str">
            <v>Rupees Nil</v>
          </cell>
        </row>
        <row r="6897">
          <cell r="A6897" t="str">
            <v>/0</v>
          </cell>
          <cell r="B6897">
            <v>0</v>
          </cell>
          <cell r="J6897" t="str">
            <v>Rupees Nil</v>
          </cell>
        </row>
        <row r="6898">
          <cell r="A6898" t="str">
            <v>/0</v>
          </cell>
          <cell r="B6898">
            <v>0</v>
          </cell>
          <cell r="J6898" t="str">
            <v>Rupees Nil</v>
          </cell>
        </row>
        <row r="6899">
          <cell r="A6899" t="str">
            <v>/0</v>
          </cell>
          <cell r="B6899">
            <v>0</v>
          </cell>
          <cell r="J6899" t="str">
            <v>Rupees Nil</v>
          </cell>
        </row>
        <row r="6900">
          <cell r="A6900" t="str">
            <v>/0</v>
          </cell>
          <cell r="B6900">
            <v>0</v>
          </cell>
          <cell r="J6900" t="str">
            <v>Rupees Nil</v>
          </cell>
        </row>
        <row r="6901">
          <cell r="A6901" t="str">
            <v>/0</v>
          </cell>
          <cell r="B6901">
            <v>0</v>
          </cell>
          <cell r="J6901" t="str">
            <v>Rupees Nil</v>
          </cell>
        </row>
        <row r="6902">
          <cell r="A6902" t="str">
            <v>/0</v>
          </cell>
          <cell r="B6902">
            <v>0</v>
          </cell>
          <cell r="J6902" t="str">
            <v>Rupees Nil</v>
          </cell>
        </row>
        <row r="6903">
          <cell r="A6903" t="str">
            <v>/0</v>
          </cell>
          <cell r="B6903">
            <v>0</v>
          </cell>
          <cell r="J6903" t="str">
            <v>Rupees Nil</v>
          </cell>
        </row>
        <row r="6904">
          <cell r="A6904" t="str">
            <v>/0</v>
          </cell>
          <cell r="B6904">
            <v>0</v>
          </cell>
          <cell r="J6904" t="str">
            <v>Rupees Nil</v>
          </cell>
        </row>
        <row r="6905">
          <cell r="A6905" t="str">
            <v>/0</v>
          </cell>
          <cell r="B6905">
            <v>0</v>
          </cell>
          <cell r="J6905" t="str">
            <v>Rupees Nil</v>
          </cell>
        </row>
        <row r="6906">
          <cell r="A6906" t="str">
            <v>/0</v>
          </cell>
          <cell r="B6906">
            <v>0</v>
          </cell>
          <cell r="J6906" t="str">
            <v>Rupees Nil</v>
          </cell>
        </row>
        <row r="6907">
          <cell r="A6907" t="str">
            <v>/0</v>
          </cell>
          <cell r="B6907">
            <v>0</v>
          </cell>
          <cell r="J6907" t="str">
            <v>Rupees Nil</v>
          </cell>
        </row>
        <row r="6908">
          <cell r="A6908" t="str">
            <v>/0</v>
          </cell>
          <cell r="B6908">
            <v>0</v>
          </cell>
          <cell r="J6908" t="str">
            <v>Rupees Nil</v>
          </cell>
        </row>
        <row r="6909">
          <cell r="A6909" t="str">
            <v>/0</v>
          </cell>
          <cell r="B6909">
            <v>0</v>
          </cell>
          <cell r="J6909" t="str">
            <v>Rupees Nil</v>
          </cell>
        </row>
        <row r="6910">
          <cell r="A6910" t="str">
            <v>/0</v>
          </cell>
          <cell r="B6910">
            <v>0</v>
          </cell>
          <cell r="J6910" t="str">
            <v>Rupees Nil</v>
          </cell>
        </row>
        <row r="6911">
          <cell r="A6911" t="str">
            <v>/0</v>
          </cell>
          <cell r="B6911">
            <v>0</v>
          </cell>
          <cell r="J6911" t="str">
            <v>Rupees Nil</v>
          </cell>
        </row>
        <row r="6912">
          <cell r="A6912" t="str">
            <v>/0</v>
          </cell>
          <cell r="B6912">
            <v>0</v>
          </cell>
          <cell r="J6912" t="str">
            <v>Rupees Nil</v>
          </cell>
        </row>
        <row r="6913">
          <cell r="A6913" t="str">
            <v>/0</v>
          </cell>
          <cell r="B6913">
            <v>0</v>
          </cell>
          <cell r="J6913" t="str">
            <v>Rupees Nil</v>
          </cell>
        </row>
        <row r="6914">
          <cell r="A6914" t="str">
            <v>/0</v>
          </cell>
          <cell r="B6914">
            <v>0</v>
          </cell>
          <cell r="J6914" t="str">
            <v>Rupees Nil</v>
          </cell>
        </row>
        <row r="6915">
          <cell r="A6915" t="str">
            <v>/0</v>
          </cell>
          <cell r="B6915">
            <v>0</v>
          </cell>
          <cell r="J6915" t="str">
            <v>Rupees Nil</v>
          </cell>
        </row>
        <row r="6916">
          <cell r="A6916" t="str">
            <v>/0</v>
          </cell>
          <cell r="B6916">
            <v>0</v>
          </cell>
          <cell r="J6916" t="str">
            <v>Rupees Nil</v>
          </cell>
        </row>
        <row r="6917">
          <cell r="A6917" t="str">
            <v>/0</v>
          </cell>
          <cell r="B6917">
            <v>0</v>
          </cell>
          <cell r="J6917" t="str">
            <v>Rupees Nil</v>
          </cell>
        </row>
        <row r="6918">
          <cell r="A6918" t="str">
            <v>/0</v>
          </cell>
          <cell r="B6918">
            <v>0</v>
          </cell>
          <cell r="J6918" t="str">
            <v>Rupees Nil</v>
          </cell>
        </row>
        <row r="6919">
          <cell r="A6919" t="str">
            <v>/0</v>
          </cell>
          <cell r="B6919">
            <v>0</v>
          </cell>
          <cell r="J6919" t="str">
            <v>Rupees Nil</v>
          </cell>
        </row>
        <row r="6920">
          <cell r="A6920" t="str">
            <v>/0</v>
          </cell>
          <cell r="B6920">
            <v>0</v>
          </cell>
          <cell r="J6920" t="str">
            <v>Rupees Nil</v>
          </cell>
        </row>
        <row r="6921">
          <cell r="A6921" t="str">
            <v>/0</v>
          </cell>
          <cell r="B6921">
            <v>0</v>
          </cell>
          <cell r="J6921" t="str">
            <v>Rupees Nil</v>
          </cell>
        </row>
        <row r="6922">
          <cell r="A6922" t="str">
            <v>/0</v>
          </cell>
          <cell r="B6922">
            <v>0</v>
          </cell>
          <cell r="J6922" t="str">
            <v>Rupees Nil</v>
          </cell>
        </row>
        <row r="6923">
          <cell r="A6923" t="str">
            <v>/0</v>
          </cell>
          <cell r="B6923">
            <v>0</v>
          </cell>
          <cell r="J6923" t="str">
            <v>Rupees Nil</v>
          </cell>
        </row>
        <row r="6924">
          <cell r="A6924" t="str">
            <v>/0</v>
          </cell>
          <cell r="B6924">
            <v>0</v>
          </cell>
          <cell r="J6924" t="str">
            <v>Rupees Nil</v>
          </cell>
        </row>
        <row r="6925">
          <cell r="A6925" t="str">
            <v>/0</v>
          </cell>
          <cell r="B6925">
            <v>0</v>
          </cell>
          <cell r="J6925" t="str">
            <v>Rupees Nil</v>
          </cell>
        </row>
        <row r="6926">
          <cell r="A6926" t="str">
            <v>/0</v>
          </cell>
          <cell r="B6926">
            <v>0</v>
          </cell>
          <cell r="J6926" t="str">
            <v>Rupees Nil</v>
          </cell>
        </row>
        <row r="6927">
          <cell r="A6927" t="str">
            <v>/0</v>
          </cell>
          <cell r="B6927">
            <v>0</v>
          </cell>
          <cell r="J6927" t="str">
            <v>Rupees Nil</v>
          </cell>
        </row>
        <row r="6928">
          <cell r="A6928" t="str">
            <v>/0</v>
          </cell>
          <cell r="B6928">
            <v>0</v>
          </cell>
          <cell r="J6928" t="str">
            <v>Rupees Nil</v>
          </cell>
        </row>
        <row r="6929">
          <cell r="A6929" t="str">
            <v>/0</v>
          </cell>
          <cell r="B6929">
            <v>0</v>
          </cell>
          <cell r="J6929" t="str">
            <v>Rupees Nil</v>
          </cell>
        </row>
        <row r="6930">
          <cell r="A6930" t="str">
            <v>/0</v>
          </cell>
          <cell r="B6930">
            <v>0</v>
          </cell>
          <cell r="J6930" t="str">
            <v>Rupees Nil</v>
          </cell>
        </row>
        <row r="6931">
          <cell r="A6931" t="str">
            <v>/0</v>
          </cell>
          <cell r="B6931">
            <v>0</v>
          </cell>
          <cell r="J6931" t="str">
            <v>Rupees Nil</v>
          </cell>
        </row>
        <row r="6932">
          <cell r="A6932" t="str">
            <v>/0</v>
          </cell>
          <cell r="B6932">
            <v>0</v>
          </cell>
          <cell r="J6932" t="str">
            <v>Rupees Nil</v>
          </cell>
        </row>
        <row r="6933">
          <cell r="A6933" t="str">
            <v>/0</v>
          </cell>
          <cell r="B6933">
            <v>0</v>
          </cell>
          <cell r="J6933" t="str">
            <v>Rupees Nil</v>
          </cell>
        </row>
        <row r="6934">
          <cell r="A6934" t="str">
            <v>/0</v>
          </cell>
          <cell r="B6934">
            <v>0</v>
          </cell>
          <cell r="J6934" t="str">
            <v>Rupees Nil</v>
          </cell>
        </row>
        <row r="6935">
          <cell r="A6935" t="str">
            <v>/0</v>
          </cell>
          <cell r="B6935">
            <v>0</v>
          </cell>
          <cell r="J6935" t="str">
            <v>Rupees Nil</v>
          </cell>
        </row>
        <row r="6936">
          <cell r="A6936" t="str">
            <v>/0</v>
          </cell>
          <cell r="B6936">
            <v>0</v>
          </cell>
          <cell r="J6936" t="str">
            <v>Rupees Nil</v>
          </cell>
        </row>
        <row r="6937">
          <cell r="A6937" t="str">
            <v>/0</v>
          </cell>
          <cell r="B6937">
            <v>0</v>
          </cell>
          <cell r="J6937" t="str">
            <v>Rupees Nil</v>
          </cell>
        </row>
        <row r="6938">
          <cell r="A6938" t="str">
            <v>/0</v>
          </cell>
          <cell r="B6938">
            <v>0</v>
          </cell>
          <cell r="J6938" t="str">
            <v>Rupees Nil</v>
          </cell>
        </row>
        <row r="6939">
          <cell r="A6939" t="str">
            <v>/0</v>
          </cell>
          <cell r="B6939">
            <v>0</v>
          </cell>
          <cell r="J6939" t="str">
            <v>Rupees Nil</v>
          </cell>
        </row>
        <row r="6940">
          <cell r="A6940" t="str">
            <v>/0</v>
          </cell>
          <cell r="B6940">
            <v>0</v>
          </cell>
          <cell r="J6940" t="str">
            <v>Rupees Nil</v>
          </cell>
        </row>
        <row r="6941">
          <cell r="A6941" t="str">
            <v>/0</v>
          </cell>
          <cell r="B6941">
            <v>0</v>
          </cell>
          <cell r="J6941" t="str">
            <v>Rupees Nil</v>
          </cell>
        </row>
        <row r="6942">
          <cell r="A6942" t="str">
            <v>/0</v>
          </cell>
          <cell r="B6942">
            <v>0</v>
          </cell>
          <cell r="J6942" t="str">
            <v>Rupees Nil</v>
          </cell>
        </row>
        <row r="6943">
          <cell r="A6943" t="str">
            <v>/0</v>
          </cell>
          <cell r="B6943">
            <v>0</v>
          </cell>
          <cell r="J6943" t="str">
            <v>Rupees Nil</v>
          </cell>
        </row>
        <row r="6944">
          <cell r="A6944" t="str">
            <v>/0</v>
          </cell>
          <cell r="B6944">
            <v>0</v>
          </cell>
          <cell r="J6944" t="str">
            <v>Rupees Nil</v>
          </cell>
        </row>
        <row r="6945">
          <cell r="A6945" t="str">
            <v>/0</v>
          </cell>
          <cell r="B6945">
            <v>0</v>
          </cell>
          <cell r="J6945" t="str">
            <v>Rupees Nil</v>
          </cell>
        </row>
        <row r="6946">
          <cell r="A6946" t="str">
            <v>/0</v>
          </cell>
          <cell r="B6946">
            <v>0</v>
          </cell>
          <cell r="J6946" t="str">
            <v>Rupees Nil</v>
          </cell>
        </row>
        <row r="6947">
          <cell r="A6947" t="str">
            <v>/0</v>
          </cell>
          <cell r="B6947">
            <v>0</v>
          </cell>
          <cell r="J6947" t="str">
            <v>Rupees Nil</v>
          </cell>
        </row>
        <row r="6948">
          <cell r="A6948" t="str">
            <v>/0</v>
          </cell>
          <cell r="B6948">
            <v>0</v>
          </cell>
          <cell r="J6948" t="str">
            <v>Rupees Nil</v>
          </cell>
        </row>
        <row r="6949">
          <cell r="A6949" t="str">
            <v>/0</v>
          </cell>
          <cell r="B6949">
            <v>0</v>
          </cell>
          <cell r="J6949" t="str">
            <v>Rupees Nil</v>
          </cell>
        </row>
        <row r="6950">
          <cell r="A6950" t="str">
            <v>/0</v>
          </cell>
          <cell r="B6950">
            <v>0</v>
          </cell>
          <cell r="J6950" t="str">
            <v>Rupees Nil</v>
          </cell>
        </row>
        <row r="6951">
          <cell r="A6951" t="str">
            <v>/0</v>
          </cell>
          <cell r="B6951">
            <v>0</v>
          </cell>
          <cell r="J6951" t="str">
            <v>Rupees Nil</v>
          </cell>
        </row>
        <row r="6952">
          <cell r="A6952" t="str">
            <v>/0</v>
          </cell>
          <cell r="B6952">
            <v>0</v>
          </cell>
          <cell r="J6952" t="str">
            <v>Rupees Nil</v>
          </cell>
        </row>
        <row r="6953">
          <cell r="A6953" t="str">
            <v>/0</v>
          </cell>
          <cell r="B6953">
            <v>0</v>
          </cell>
          <cell r="J6953" t="str">
            <v>Rupees Nil</v>
          </cell>
        </row>
        <row r="6954">
          <cell r="A6954" t="str">
            <v>/0</v>
          </cell>
          <cell r="B6954">
            <v>0</v>
          </cell>
          <cell r="J6954" t="str">
            <v>Rupees Nil</v>
          </cell>
        </row>
        <row r="6955">
          <cell r="A6955" t="str">
            <v>/0</v>
          </cell>
          <cell r="B6955">
            <v>0</v>
          </cell>
          <cell r="J6955" t="str">
            <v>Rupees Nil</v>
          </cell>
        </row>
        <row r="6956">
          <cell r="A6956" t="str">
            <v>/0</v>
          </cell>
          <cell r="B6956">
            <v>0</v>
          </cell>
          <cell r="J6956" t="str">
            <v>Rupees Nil</v>
          </cell>
        </row>
        <row r="6957">
          <cell r="A6957" t="str">
            <v>/0</v>
          </cell>
          <cell r="B6957">
            <v>0</v>
          </cell>
          <cell r="J6957" t="str">
            <v>Rupees Nil</v>
          </cell>
        </row>
        <row r="6958">
          <cell r="A6958" t="str">
            <v>/0</v>
          </cell>
          <cell r="B6958">
            <v>0</v>
          </cell>
          <cell r="J6958" t="str">
            <v>Rupees Nil</v>
          </cell>
        </row>
        <row r="6959">
          <cell r="A6959" t="str">
            <v>/0</v>
          </cell>
          <cell r="B6959">
            <v>0</v>
          </cell>
          <cell r="J6959" t="str">
            <v>Rupees Nil</v>
          </cell>
        </row>
        <row r="6960">
          <cell r="A6960" t="str">
            <v>/0</v>
          </cell>
          <cell r="B6960">
            <v>0</v>
          </cell>
          <cell r="J6960" t="str">
            <v>Rupees Nil</v>
          </cell>
        </row>
        <row r="6961">
          <cell r="A6961" t="str">
            <v>/0</v>
          </cell>
          <cell r="B6961">
            <v>0</v>
          </cell>
          <cell r="J6961" t="str">
            <v>Rupees Nil</v>
          </cell>
        </row>
        <row r="6962">
          <cell r="A6962" t="str">
            <v>/0</v>
          </cell>
          <cell r="B6962">
            <v>0</v>
          </cell>
          <cell r="J6962" t="str">
            <v>Rupees Nil</v>
          </cell>
        </row>
        <row r="6963">
          <cell r="A6963" t="str">
            <v>/0</v>
          </cell>
          <cell r="B6963">
            <v>0</v>
          </cell>
          <cell r="J6963" t="str">
            <v>Rupees Nil</v>
          </cell>
        </row>
        <row r="6964">
          <cell r="A6964" t="str">
            <v>/0</v>
          </cell>
          <cell r="B6964">
            <v>0</v>
          </cell>
          <cell r="J6964" t="str">
            <v>Rupees Nil</v>
          </cell>
        </row>
        <row r="6965">
          <cell r="A6965" t="str">
            <v>/0</v>
          </cell>
          <cell r="B6965">
            <v>0</v>
          </cell>
          <cell r="J6965" t="str">
            <v>Rupees Nil</v>
          </cell>
        </row>
        <row r="6966">
          <cell r="A6966" t="str">
            <v>/0</v>
          </cell>
          <cell r="B6966">
            <v>0</v>
          </cell>
          <cell r="J6966" t="str">
            <v>Rupees Nil</v>
          </cell>
        </row>
        <row r="6967">
          <cell r="A6967" t="str">
            <v>/0</v>
          </cell>
          <cell r="B6967">
            <v>0</v>
          </cell>
          <cell r="J6967" t="str">
            <v>Rupees Nil</v>
          </cell>
        </row>
        <row r="6968">
          <cell r="A6968" t="str">
            <v>/0</v>
          </cell>
          <cell r="B6968">
            <v>0</v>
          </cell>
          <cell r="J6968" t="str">
            <v>Rupees Nil</v>
          </cell>
        </row>
        <row r="6969">
          <cell r="A6969" t="str">
            <v>/0</v>
          </cell>
          <cell r="B6969">
            <v>0</v>
          </cell>
          <cell r="J6969" t="str">
            <v>Rupees Nil</v>
          </cell>
        </row>
        <row r="6970">
          <cell r="A6970" t="str">
            <v>/0</v>
          </cell>
          <cell r="B6970">
            <v>0</v>
          </cell>
          <cell r="J6970" t="str">
            <v>Rupees Nil</v>
          </cell>
        </row>
        <row r="6971">
          <cell r="A6971" t="str">
            <v>/0</v>
          </cell>
          <cell r="B6971">
            <v>0</v>
          </cell>
          <cell r="J6971" t="str">
            <v>Rupees Nil</v>
          </cell>
        </row>
        <row r="6972">
          <cell r="A6972" t="str">
            <v>/0</v>
          </cell>
          <cell r="B6972">
            <v>0</v>
          </cell>
          <cell r="J6972" t="str">
            <v>Rupees Nil</v>
          </cell>
        </row>
        <row r="6973">
          <cell r="A6973" t="str">
            <v>/0</v>
          </cell>
          <cell r="B6973">
            <v>0</v>
          </cell>
          <cell r="J6973" t="str">
            <v>Rupees Nil</v>
          </cell>
        </row>
        <row r="6974">
          <cell r="A6974" t="str">
            <v>/0</v>
          </cell>
          <cell r="B6974">
            <v>0</v>
          </cell>
          <cell r="J6974" t="str">
            <v>Rupees Nil</v>
          </cell>
        </row>
        <row r="6975">
          <cell r="A6975" t="str">
            <v>/0</v>
          </cell>
          <cell r="B6975">
            <v>0</v>
          </cell>
          <cell r="J6975" t="str">
            <v>Rupees Nil</v>
          </cell>
        </row>
        <row r="6976">
          <cell r="A6976" t="str">
            <v>/0</v>
          </cell>
          <cell r="B6976">
            <v>0</v>
          </cell>
          <cell r="J6976" t="str">
            <v>Rupees Nil</v>
          </cell>
        </row>
        <row r="6977">
          <cell r="A6977" t="str">
            <v>/0</v>
          </cell>
          <cell r="B6977">
            <v>0</v>
          </cell>
          <cell r="J6977" t="str">
            <v>Rupees Nil</v>
          </cell>
        </row>
        <row r="6978">
          <cell r="A6978" t="str">
            <v>/0</v>
          </cell>
          <cell r="B6978">
            <v>0</v>
          </cell>
          <cell r="J6978" t="str">
            <v>Rupees Nil</v>
          </cell>
        </row>
        <row r="6979">
          <cell r="A6979" t="str">
            <v>/0</v>
          </cell>
          <cell r="B6979">
            <v>0</v>
          </cell>
          <cell r="J6979" t="str">
            <v>Rupees Nil</v>
          </cell>
        </row>
        <row r="6980">
          <cell r="A6980" t="str">
            <v>/0</v>
          </cell>
          <cell r="B6980">
            <v>0</v>
          </cell>
          <cell r="J6980" t="str">
            <v>Rupees Nil</v>
          </cell>
        </row>
        <row r="6981">
          <cell r="A6981" t="str">
            <v>/0</v>
          </cell>
          <cell r="B6981">
            <v>0</v>
          </cell>
          <cell r="J6981" t="str">
            <v>Rupees Nil</v>
          </cell>
        </row>
        <row r="6982">
          <cell r="A6982" t="str">
            <v>/0</v>
          </cell>
          <cell r="B6982">
            <v>0</v>
          </cell>
          <cell r="J6982" t="str">
            <v>Rupees Nil</v>
          </cell>
        </row>
        <row r="6983">
          <cell r="A6983" t="str">
            <v>/0</v>
          </cell>
          <cell r="B6983">
            <v>0</v>
          </cell>
          <cell r="J6983" t="str">
            <v>Rupees Nil</v>
          </cell>
        </row>
        <row r="6984">
          <cell r="A6984" t="str">
            <v>/0</v>
          </cell>
          <cell r="B6984">
            <v>0</v>
          </cell>
          <cell r="J6984" t="str">
            <v>Rupees Nil</v>
          </cell>
        </row>
        <row r="6985">
          <cell r="A6985" t="str">
            <v>/0</v>
          </cell>
          <cell r="B6985">
            <v>0</v>
          </cell>
          <cell r="J6985" t="str">
            <v>Rupees Nil</v>
          </cell>
        </row>
        <row r="6986">
          <cell r="A6986" t="str">
            <v>/0</v>
          </cell>
          <cell r="B6986">
            <v>0</v>
          </cell>
          <cell r="J6986" t="str">
            <v>Rupees Nil</v>
          </cell>
        </row>
        <row r="6987">
          <cell r="A6987" t="str">
            <v>/0</v>
          </cell>
          <cell r="B6987">
            <v>0</v>
          </cell>
          <cell r="J6987" t="str">
            <v>Rupees Nil</v>
          </cell>
        </row>
        <row r="6988">
          <cell r="A6988" t="str">
            <v>/0</v>
          </cell>
          <cell r="B6988">
            <v>0</v>
          </cell>
          <cell r="J6988" t="str">
            <v>Rupees Nil</v>
          </cell>
        </row>
        <row r="6989">
          <cell r="A6989" t="str">
            <v>/0</v>
          </cell>
          <cell r="B6989">
            <v>0</v>
          </cell>
          <cell r="J6989" t="str">
            <v>Rupees Nil</v>
          </cell>
        </row>
        <row r="6990">
          <cell r="A6990" t="str">
            <v>/0</v>
          </cell>
          <cell r="B6990">
            <v>0</v>
          </cell>
          <cell r="J6990" t="str">
            <v>Rupees Nil</v>
          </cell>
        </row>
        <row r="6991">
          <cell r="A6991" t="str">
            <v>/0</v>
          </cell>
          <cell r="B6991">
            <v>0</v>
          </cell>
          <cell r="J6991" t="str">
            <v>Rupees Nil</v>
          </cell>
        </row>
        <row r="6992">
          <cell r="A6992" t="str">
            <v>/0</v>
          </cell>
          <cell r="B6992">
            <v>0</v>
          </cell>
          <cell r="J6992" t="str">
            <v>Rupees Nil</v>
          </cell>
        </row>
        <row r="6993">
          <cell r="A6993" t="str">
            <v>/0</v>
          </cell>
          <cell r="B6993">
            <v>0</v>
          </cell>
          <cell r="J6993" t="str">
            <v>Rupees Nil</v>
          </cell>
        </row>
        <row r="6994">
          <cell r="A6994" t="str">
            <v>/0</v>
          </cell>
          <cell r="B6994">
            <v>0</v>
          </cell>
          <cell r="J6994" t="str">
            <v>Rupees Nil</v>
          </cell>
        </row>
        <row r="6995">
          <cell r="A6995" t="str">
            <v>/0</v>
          </cell>
          <cell r="B6995">
            <v>0</v>
          </cell>
          <cell r="J6995" t="str">
            <v>Rupees Nil</v>
          </cell>
        </row>
        <row r="6996">
          <cell r="A6996" t="str">
            <v>/0</v>
          </cell>
          <cell r="B6996">
            <v>0</v>
          </cell>
          <cell r="J6996" t="str">
            <v>Rupees Nil</v>
          </cell>
        </row>
        <row r="6997">
          <cell r="A6997" t="str">
            <v>/0</v>
          </cell>
          <cell r="B6997">
            <v>0</v>
          </cell>
          <cell r="J6997" t="str">
            <v>Rupees Nil</v>
          </cell>
        </row>
        <row r="6998">
          <cell r="A6998" t="str">
            <v>/0</v>
          </cell>
          <cell r="B6998">
            <v>0</v>
          </cell>
          <cell r="J6998" t="str">
            <v>Rupees Nil</v>
          </cell>
        </row>
        <row r="6999">
          <cell r="A6999" t="str">
            <v>/0</v>
          </cell>
          <cell r="B6999">
            <v>0</v>
          </cell>
          <cell r="J6999" t="str">
            <v>Rupees Nil</v>
          </cell>
        </row>
        <row r="7000">
          <cell r="A7000" t="str">
            <v>/0</v>
          </cell>
          <cell r="B7000">
            <v>0</v>
          </cell>
          <cell r="J7000" t="str">
            <v>Rupees Nil</v>
          </cell>
        </row>
        <row r="7001">
          <cell r="A7001" t="str">
            <v>/0</v>
          </cell>
          <cell r="B7001">
            <v>0</v>
          </cell>
          <cell r="J7001" t="str">
            <v>Rupees Nil</v>
          </cell>
        </row>
        <row r="7002">
          <cell r="A7002" t="str">
            <v>/0</v>
          </cell>
          <cell r="B7002">
            <v>0</v>
          </cell>
          <cell r="J7002" t="str">
            <v>Rupees Nil</v>
          </cell>
        </row>
        <row r="7003">
          <cell r="A7003" t="str">
            <v>/0</v>
          </cell>
          <cell r="B7003">
            <v>0</v>
          </cell>
          <cell r="J7003" t="str">
            <v>Rupees Nil</v>
          </cell>
        </row>
        <row r="7004">
          <cell r="A7004" t="str">
            <v>/0</v>
          </cell>
          <cell r="B7004">
            <v>0</v>
          </cell>
          <cell r="J7004" t="str">
            <v>Rupees Nil</v>
          </cell>
        </row>
        <row r="7005">
          <cell r="A7005" t="str">
            <v>/0</v>
          </cell>
          <cell r="B7005">
            <v>0</v>
          </cell>
          <cell r="J7005" t="str">
            <v>Rupees Nil</v>
          </cell>
        </row>
        <row r="7006">
          <cell r="A7006" t="str">
            <v>/0</v>
          </cell>
          <cell r="B7006">
            <v>0</v>
          </cell>
          <cell r="J7006" t="str">
            <v>Rupees Nil</v>
          </cell>
        </row>
        <row r="7007">
          <cell r="A7007" t="str">
            <v>/0</v>
          </cell>
          <cell r="B7007">
            <v>0</v>
          </cell>
          <cell r="J7007" t="str">
            <v>Rupees Nil</v>
          </cell>
        </row>
        <row r="7008">
          <cell r="A7008" t="str">
            <v>/0</v>
          </cell>
          <cell r="B7008">
            <v>0</v>
          </cell>
          <cell r="J7008" t="str">
            <v>Rupees Nil</v>
          </cell>
        </row>
        <row r="7009">
          <cell r="A7009" t="str">
            <v>/0</v>
          </cell>
          <cell r="B7009">
            <v>0</v>
          </cell>
          <cell r="J7009" t="str">
            <v>Rupees Nil</v>
          </cell>
        </row>
        <row r="7010">
          <cell r="A7010" t="str">
            <v>/0</v>
          </cell>
          <cell r="B7010">
            <v>0</v>
          </cell>
          <cell r="J7010" t="str">
            <v>Rupees Nil</v>
          </cell>
        </row>
        <row r="7011">
          <cell r="A7011" t="str">
            <v>/0</v>
          </cell>
          <cell r="B7011">
            <v>0</v>
          </cell>
          <cell r="J7011" t="str">
            <v>Rupees Nil</v>
          </cell>
        </row>
        <row r="7012">
          <cell r="A7012" t="str">
            <v>/0</v>
          </cell>
          <cell r="B7012">
            <v>0</v>
          </cell>
          <cell r="J7012" t="str">
            <v>Rupees Nil</v>
          </cell>
        </row>
        <row r="7013">
          <cell r="A7013" t="str">
            <v>/0</v>
          </cell>
          <cell r="B7013">
            <v>0</v>
          </cell>
          <cell r="J7013" t="str">
            <v>Rupees Nil</v>
          </cell>
        </row>
        <row r="7014">
          <cell r="A7014" t="str">
            <v>/0</v>
          </cell>
          <cell r="B7014">
            <v>0</v>
          </cell>
          <cell r="J7014" t="str">
            <v>Rupees Nil</v>
          </cell>
        </row>
        <row r="7015">
          <cell r="A7015" t="str">
            <v>/0</v>
          </cell>
          <cell r="B7015">
            <v>0</v>
          </cell>
          <cell r="J7015" t="str">
            <v>Rupees Nil</v>
          </cell>
        </row>
        <row r="7016">
          <cell r="A7016" t="str">
            <v>/0</v>
          </cell>
          <cell r="B7016">
            <v>0</v>
          </cell>
          <cell r="J7016" t="str">
            <v>Rupees Nil</v>
          </cell>
        </row>
        <row r="7017">
          <cell r="A7017" t="str">
            <v>/0</v>
          </cell>
          <cell r="B7017">
            <v>0</v>
          </cell>
          <cell r="J7017" t="str">
            <v>Rupees Nil</v>
          </cell>
        </row>
        <row r="7018">
          <cell r="A7018" t="str">
            <v>/0</v>
          </cell>
          <cell r="B7018">
            <v>0</v>
          </cell>
          <cell r="J7018" t="str">
            <v>Rupees Nil</v>
          </cell>
        </row>
        <row r="7019">
          <cell r="A7019" t="str">
            <v>/0</v>
          </cell>
          <cell r="B7019">
            <v>0</v>
          </cell>
          <cell r="J7019" t="str">
            <v>Rupees Nil</v>
          </cell>
        </row>
        <row r="7020">
          <cell r="A7020" t="str">
            <v>/0</v>
          </cell>
          <cell r="B7020">
            <v>0</v>
          </cell>
          <cell r="J7020" t="str">
            <v>Rupees Nil</v>
          </cell>
        </row>
        <row r="7021">
          <cell r="A7021" t="str">
            <v>/0</v>
          </cell>
          <cell r="B7021">
            <v>0</v>
          </cell>
          <cell r="J7021" t="str">
            <v>Rupees Nil</v>
          </cell>
        </row>
        <row r="7022">
          <cell r="A7022" t="str">
            <v>/0</v>
          </cell>
          <cell r="B7022">
            <v>0</v>
          </cell>
          <cell r="J7022" t="str">
            <v>Rupees Nil</v>
          </cell>
        </row>
        <row r="7023">
          <cell r="A7023" t="str">
            <v>/0</v>
          </cell>
          <cell r="B7023">
            <v>0</v>
          </cell>
          <cell r="J7023" t="str">
            <v>Rupees Nil</v>
          </cell>
        </row>
        <row r="7024">
          <cell r="A7024" t="str">
            <v>/0</v>
          </cell>
          <cell r="B7024">
            <v>0</v>
          </cell>
          <cell r="J7024" t="str">
            <v>Rupees Nil</v>
          </cell>
        </row>
        <row r="7025">
          <cell r="A7025" t="str">
            <v>/0</v>
          </cell>
          <cell r="B7025">
            <v>0</v>
          </cell>
          <cell r="J7025" t="str">
            <v>Rupees Nil</v>
          </cell>
        </row>
        <row r="7026">
          <cell r="A7026" t="str">
            <v>/0</v>
          </cell>
          <cell r="B7026">
            <v>0</v>
          </cell>
          <cell r="J7026" t="str">
            <v>Rupees Nil</v>
          </cell>
        </row>
        <row r="7027">
          <cell r="A7027" t="str">
            <v>/0</v>
          </cell>
          <cell r="B7027">
            <v>0</v>
          </cell>
          <cell r="J7027" t="str">
            <v>Rupees Nil</v>
          </cell>
        </row>
        <row r="7028">
          <cell r="A7028" t="str">
            <v>/0</v>
          </cell>
          <cell r="B7028">
            <v>0</v>
          </cell>
          <cell r="J7028" t="str">
            <v>Rupees Nil</v>
          </cell>
        </row>
        <row r="7029">
          <cell r="A7029" t="str">
            <v>/0</v>
          </cell>
          <cell r="B7029">
            <v>0</v>
          </cell>
          <cell r="J7029" t="str">
            <v>Rupees Nil</v>
          </cell>
        </row>
        <row r="7030">
          <cell r="A7030" t="str">
            <v>/0</v>
          </cell>
          <cell r="B7030">
            <v>0</v>
          </cell>
          <cell r="J7030" t="str">
            <v>Rupees Nil</v>
          </cell>
        </row>
        <row r="7031">
          <cell r="A7031" t="str">
            <v>/0</v>
          </cell>
          <cell r="B7031">
            <v>0</v>
          </cell>
          <cell r="J7031" t="str">
            <v>Rupees Nil</v>
          </cell>
        </row>
        <row r="7032">
          <cell r="A7032" t="str">
            <v>/0</v>
          </cell>
          <cell r="B7032">
            <v>0</v>
          </cell>
          <cell r="J7032" t="str">
            <v>Rupees Nil</v>
          </cell>
        </row>
        <row r="7033">
          <cell r="A7033" t="str">
            <v>/0</v>
          </cell>
          <cell r="B7033">
            <v>0</v>
          </cell>
          <cell r="J7033" t="str">
            <v>Rupees Nil</v>
          </cell>
        </row>
        <row r="7034">
          <cell r="A7034" t="str">
            <v>/0</v>
          </cell>
          <cell r="B7034">
            <v>0</v>
          </cell>
          <cell r="J7034" t="str">
            <v>Rupees Nil</v>
          </cell>
        </row>
        <row r="7035">
          <cell r="A7035" t="str">
            <v>/0</v>
          </cell>
          <cell r="B7035">
            <v>0</v>
          </cell>
          <cell r="J7035" t="str">
            <v>Rupees Nil</v>
          </cell>
        </row>
        <row r="7036">
          <cell r="A7036" t="str">
            <v>/0</v>
          </cell>
          <cell r="B7036">
            <v>0</v>
          </cell>
          <cell r="J7036" t="str">
            <v>Rupees Nil</v>
          </cell>
        </row>
        <row r="7037">
          <cell r="A7037" t="str">
            <v>/0</v>
          </cell>
          <cell r="B7037">
            <v>0</v>
          </cell>
          <cell r="J7037" t="str">
            <v>Rupees Nil</v>
          </cell>
        </row>
        <row r="7038">
          <cell r="A7038" t="str">
            <v>/0</v>
          </cell>
          <cell r="B7038">
            <v>0</v>
          </cell>
          <cell r="J7038" t="str">
            <v>Rupees Nil</v>
          </cell>
        </row>
        <row r="7039">
          <cell r="A7039" t="str">
            <v>/0</v>
          </cell>
          <cell r="B7039">
            <v>0</v>
          </cell>
          <cell r="J7039" t="str">
            <v>Rupees Nil</v>
          </cell>
        </row>
        <row r="7040">
          <cell r="A7040" t="str">
            <v>/0</v>
          </cell>
          <cell r="B7040">
            <v>0</v>
          </cell>
          <cell r="J7040" t="str">
            <v>Rupees Nil</v>
          </cell>
        </row>
        <row r="7041">
          <cell r="A7041" t="str">
            <v>/0</v>
          </cell>
          <cell r="B7041">
            <v>0</v>
          </cell>
          <cell r="J7041" t="str">
            <v>Rupees Nil</v>
          </cell>
        </row>
        <row r="7042">
          <cell r="A7042" t="str">
            <v>/0</v>
          </cell>
          <cell r="B7042">
            <v>0</v>
          </cell>
          <cell r="J7042" t="str">
            <v>Rupees Nil</v>
          </cell>
        </row>
        <row r="7043">
          <cell r="A7043" t="str">
            <v>/0</v>
          </cell>
          <cell r="B7043">
            <v>0</v>
          </cell>
          <cell r="J7043" t="str">
            <v>Rupees Nil</v>
          </cell>
        </row>
        <row r="7044">
          <cell r="A7044" t="str">
            <v>/0</v>
          </cell>
          <cell r="B7044">
            <v>0</v>
          </cell>
          <cell r="J7044" t="str">
            <v>Rupees Nil</v>
          </cell>
        </row>
        <row r="7045">
          <cell r="A7045" t="str">
            <v>/0</v>
          </cell>
          <cell r="B7045">
            <v>0</v>
          </cell>
          <cell r="J7045" t="str">
            <v>Rupees Nil</v>
          </cell>
        </row>
        <row r="7046">
          <cell r="A7046" t="str">
            <v>/0</v>
          </cell>
          <cell r="B7046">
            <v>0</v>
          </cell>
          <cell r="J7046" t="str">
            <v>Rupees Nil</v>
          </cell>
        </row>
        <row r="7047">
          <cell r="A7047" t="str">
            <v>/0</v>
          </cell>
          <cell r="B7047">
            <v>0</v>
          </cell>
          <cell r="J7047" t="str">
            <v>Rupees Nil</v>
          </cell>
        </row>
        <row r="7048">
          <cell r="A7048" t="str">
            <v>/0</v>
          </cell>
          <cell r="B7048">
            <v>0</v>
          </cell>
          <cell r="J7048" t="str">
            <v>Rupees Nil</v>
          </cell>
        </row>
        <row r="7049">
          <cell r="A7049" t="str">
            <v>/0</v>
          </cell>
          <cell r="B7049">
            <v>0</v>
          </cell>
          <cell r="J7049" t="str">
            <v>Rupees Nil</v>
          </cell>
        </row>
        <row r="7050">
          <cell r="A7050" t="str">
            <v>/0</v>
          </cell>
          <cell r="B7050">
            <v>0</v>
          </cell>
          <cell r="J7050" t="str">
            <v>Rupees Nil</v>
          </cell>
        </row>
        <row r="7051">
          <cell r="A7051" t="str">
            <v>/0</v>
          </cell>
          <cell r="B7051">
            <v>0</v>
          </cell>
          <cell r="J7051" t="str">
            <v>Rupees Nil</v>
          </cell>
        </row>
        <row r="7052">
          <cell r="A7052" t="str">
            <v>/0</v>
          </cell>
          <cell r="B7052">
            <v>0</v>
          </cell>
          <cell r="J7052" t="str">
            <v>Rupees Nil</v>
          </cell>
        </row>
        <row r="7053">
          <cell r="A7053" t="str">
            <v>/0</v>
          </cell>
          <cell r="B7053">
            <v>0</v>
          </cell>
          <cell r="J7053" t="str">
            <v>Rupees Nil</v>
          </cell>
        </row>
        <row r="7054">
          <cell r="A7054" t="str">
            <v>/0</v>
          </cell>
          <cell r="B7054">
            <v>0</v>
          </cell>
          <cell r="J7054" t="str">
            <v>Rupees Nil</v>
          </cell>
        </row>
        <row r="7055">
          <cell r="A7055" t="str">
            <v>/0</v>
          </cell>
          <cell r="B7055">
            <v>0</v>
          </cell>
          <cell r="J7055" t="str">
            <v>Rupees Nil</v>
          </cell>
        </row>
        <row r="7056">
          <cell r="A7056" t="str">
            <v>/0</v>
          </cell>
          <cell r="B7056">
            <v>0</v>
          </cell>
          <cell r="J7056" t="str">
            <v>Rupees Nil</v>
          </cell>
        </row>
        <row r="7057">
          <cell r="A7057" t="str">
            <v>/0</v>
          </cell>
          <cell r="B7057">
            <v>0</v>
          </cell>
          <cell r="J7057" t="str">
            <v>Rupees Nil</v>
          </cell>
        </row>
        <row r="7058">
          <cell r="A7058" t="str">
            <v>/0</v>
          </cell>
          <cell r="B7058">
            <v>0</v>
          </cell>
          <cell r="J7058" t="str">
            <v>Rupees Nil</v>
          </cell>
        </row>
        <row r="7059">
          <cell r="A7059" t="str">
            <v>/0</v>
          </cell>
          <cell r="B7059">
            <v>0</v>
          </cell>
          <cell r="J7059" t="str">
            <v>Rupees Nil</v>
          </cell>
        </row>
        <row r="7060">
          <cell r="A7060" t="str">
            <v>/0</v>
          </cell>
          <cell r="B7060">
            <v>0</v>
          </cell>
          <cell r="J7060" t="str">
            <v>Rupees Nil</v>
          </cell>
        </row>
        <row r="7061">
          <cell r="A7061" t="str">
            <v>/0</v>
          </cell>
          <cell r="B7061">
            <v>0</v>
          </cell>
          <cell r="J7061" t="str">
            <v>Rupees Nil</v>
          </cell>
        </row>
        <row r="7062">
          <cell r="A7062" t="str">
            <v>/0</v>
          </cell>
          <cell r="B7062">
            <v>0</v>
          </cell>
          <cell r="J7062" t="str">
            <v>Rupees Nil</v>
          </cell>
        </row>
        <row r="7063">
          <cell r="A7063" t="str">
            <v>/0</v>
          </cell>
          <cell r="B7063">
            <v>0</v>
          </cell>
          <cell r="J7063" t="str">
            <v>Rupees Nil</v>
          </cell>
        </row>
        <row r="7064">
          <cell r="A7064" t="str">
            <v>/0</v>
          </cell>
          <cell r="B7064">
            <v>0</v>
          </cell>
          <cell r="J7064" t="str">
            <v>Rupees Nil</v>
          </cell>
        </row>
        <row r="7065">
          <cell r="A7065" t="str">
            <v>/0</v>
          </cell>
          <cell r="B7065">
            <v>0</v>
          </cell>
          <cell r="J7065" t="str">
            <v>Rupees Nil</v>
          </cell>
        </row>
        <row r="7066">
          <cell r="A7066" t="str">
            <v>/0</v>
          </cell>
          <cell r="B7066">
            <v>0</v>
          </cell>
          <cell r="J7066" t="str">
            <v>Rupees Nil</v>
          </cell>
        </row>
        <row r="7067">
          <cell r="A7067" t="str">
            <v>/0</v>
          </cell>
          <cell r="B7067">
            <v>0</v>
          </cell>
          <cell r="J7067" t="str">
            <v>Rupees Nil</v>
          </cell>
        </row>
        <row r="7068">
          <cell r="A7068" t="str">
            <v>/0</v>
          </cell>
          <cell r="B7068">
            <v>0</v>
          </cell>
          <cell r="J7068" t="str">
            <v>Rupees Nil</v>
          </cell>
        </row>
        <row r="7069">
          <cell r="A7069" t="str">
            <v>/0</v>
          </cell>
          <cell r="B7069">
            <v>0</v>
          </cell>
          <cell r="J7069" t="str">
            <v>Rupees Nil</v>
          </cell>
        </row>
        <row r="7070">
          <cell r="A7070" t="str">
            <v>/0</v>
          </cell>
          <cell r="B7070">
            <v>0</v>
          </cell>
          <cell r="J7070" t="str">
            <v>Rupees Nil</v>
          </cell>
        </row>
        <row r="7071">
          <cell r="A7071" t="str">
            <v>/0</v>
          </cell>
          <cell r="B7071">
            <v>0</v>
          </cell>
          <cell r="J7071" t="str">
            <v>Rupees Nil</v>
          </cell>
        </row>
        <row r="7072">
          <cell r="A7072" t="str">
            <v>/0</v>
          </cell>
          <cell r="B7072">
            <v>0</v>
          </cell>
          <cell r="J7072" t="str">
            <v>Rupees Nil</v>
          </cell>
        </row>
        <row r="7073">
          <cell r="A7073" t="str">
            <v>/0</v>
          </cell>
          <cell r="B7073">
            <v>0</v>
          </cell>
          <cell r="J7073" t="str">
            <v>Rupees Nil</v>
          </cell>
        </row>
        <row r="7074">
          <cell r="A7074" t="str">
            <v>/0</v>
          </cell>
          <cell r="B7074">
            <v>0</v>
          </cell>
          <cell r="J7074" t="str">
            <v>Rupees Nil</v>
          </cell>
        </row>
        <row r="7075">
          <cell r="A7075" t="str">
            <v>/0</v>
          </cell>
          <cell r="B7075">
            <v>0</v>
          </cell>
          <cell r="J7075" t="str">
            <v>Rupees Nil</v>
          </cell>
        </row>
        <row r="7076">
          <cell r="A7076" t="str">
            <v>/0</v>
          </cell>
          <cell r="B7076">
            <v>0</v>
          </cell>
          <cell r="J7076" t="str">
            <v>Rupees Nil</v>
          </cell>
        </row>
        <row r="7077">
          <cell r="A7077" t="str">
            <v>/0</v>
          </cell>
          <cell r="B7077">
            <v>0</v>
          </cell>
          <cell r="J7077" t="str">
            <v>Rupees Nil</v>
          </cell>
        </row>
        <row r="7078">
          <cell r="A7078" t="str">
            <v>/0</v>
          </cell>
          <cell r="B7078">
            <v>0</v>
          </cell>
          <cell r="J7078" t="str">
            <v>Rupees Nil</v>
          </cell>
        </row>
        <row r="7079">
          <cell r="A7079" t="str">
            <v>/0</v>
          </cell>
          <cell r="B7079">
            <v>0</v>
          </cell>
          <cell r="J7079" t="str">
            <v>Rupees Nil</v>
          </cell>
        </row>
        <row r="7080">
          <cell r="A7080" t="str">
            <v>/0</v>
          </cell>
          <cell r="B7080">
            <v>0</v>
          </cell>
          <cell r="J7080" t="str">
            <v>Rupees Nil</v>
          </cell>
        </row>
        <row r="7081">
          <cell r="A7081" t="str">
            <v>/0</v>
          </cell>
          <cell r="B7081">
            <v>0</v>
          </cell>
          <cell r="J7081" t="str">
            <v>Rupees Nil</v>
          </cell>
        </row>
        <row r="7082">
          <cell r="A7082" t="str">
            <v>/0</v>
          </cell>
          <cell r="B7082">
            <v>0</v>
          </cell>
          <cell r="J7082" t="str">
            <v>Rupees Nil</v>
          </cell>
        </row>
        <row r="7083">
          <cell r="A7083" t="str">
            <v>/0</v>
          </cell>
          <cell r="B7083">
            <v>0</v>
          </cell>
          <cell r="J7083" t="str">
            <v>Rupees Nil</v>
          </cell>
        </row>
        <row r="7084">
          <cell r="A7084" t="str">
            <v>/0</v>
          </cell>
          <cell r="B7084">
            <v>0</v>
          </cell>
          <cell r="J7084" t="str">
            <v>Rupees Nil</v>
          </cell>
        </row>
        <row r="7085">
          <cell r="A7085" t="str">
            <v>/0</v>
          </cell>
          <cell r="B7085">
            <v>0</v>
          </cell>
          <cell r="J7085" t="str">
            <v>Rupees Nil</v>
          </cell>
        </row>
        <row r="7086">
          <cell r="A7086" t="str">
            <v>/0</v>
          </cell>
          <cell r="B7086">
            <v>0</v>
          </cell>
          <cell r="J7086" t="str">
            <v>Rupees Nil</v>
          </cell>
        </row>
        <row r="7087">
          <cell r="A7087" t="str">
            <v>/0</v>
          </cell>
          <cell r="B7087">
            <v>0</v>
          </cell>
          <cell r="J7087" t="str">
            <v>Rupees Nil</v>
          </cell>
        </row>
        <row r="7088">
          <cell r="A7088" t="str">
            <v>/0</v>
          </cell>
          <cell r="B7088">
            <v>0</v>
          </cell>
          <cell r="J7088" t="str">
            <v>Rupees Nil</v>
          </cell>
        </row>
        <row r="7089">
          <cell r="A7089" t="str">
            <v>/0</v>
          </cell>
          <cell r="B7089">
            <v>0</v>
          </cell>
          <cell r="J7089" t="str">
            <v>Rupees Nil</v>
          </cell>
        </row>
        <row r="7090">
          <cell r="A7090" t="str">
            <v>/0</v>
          </cell>
          <cell r="B7090">
            <v>0</v>
          </cell>
          <cell r="J7090" t="str">
            <v>Rupees Nil</v>
          </cell>
        </row>
        <row r="7091">
          <cell r="A7091" t="str">
            <v>/0</v>
          </cell>
          <cell r="B7091">
            <v>0</v>
          </cell>
          <cell r="J7091" t="str">
            <v>Rupees Nil</v>
          </cell>
        </row>
        <row r="7092">
          <cell r="A7092" t="str">
            <v>/0</v>
          </cell>
          <cell r="B7092">
            <v>0</v>
          </cell>
          <cell r="J7092" t="str">
            <v>Rupees Nil</v>
          </cell>
        </row>
        <row r="7093">
          <cell r="A7093" t="str">
            <v>/0</v>
          </cell>
          <cell r="B7093">
            <v>0</v>
          </cell>
          <cell r="J7093" t="str">
            <v>Rupees Nil</v>
          </cell>
        </row>
        <row r="7094">
          <cell r="A7094" t="str">
            <v>/0</v>
          </cell>
          <cell r="B7094">
            <v>0</v>
          </cell>
          <cell r="J7094" t="str">
            <v>Rupees Nil</v>
          </cell>
        </row>
        <row r="7095">
          <cell r="A7095" t="str">
            <v>/0</v>
          </cell>
          <cell r="B7095">
            <v>0</v>
          </cell>
          <cell r="J7095" t="str">
            <v>Rupees Nil</v>
          </cell>
        </row>
        <row r="7096">
          <cell r="A7096" t="str">
            <v>/0</v>
          </cell>
          <cell r="B7096">
            <v>0</v>
          </cell>
          <cell r="J7096" t="str">
            <v>Rupees Nil</v>
          </cell>
        </row>
        <row r="7097">
          <cell r="A7097" t="str">
            <v>/0</v>
          </cell>
          <cell r="B7097">
            <v>0</v>
          </cell>
          <cell r="J7097" t="str">
            <v>Rupees Nil</v>
          </cell>
        </row>
        <row r="7098">
          <cell r="A7098" t="str">
            <v>/0</v>
          </cell>
          <cell r="B7098">
            <v>0</v>
          </cell>
          <cell r="J7098" t="str">
            <v>Rupees Nil</v>
          </cell>
        </row>
        <row r="7099">
          <cell r="A7099" t="str">
            <v>/0</v>
          </cell>
          <cell r="B7099">
            <v>0</v>
          </cell>
          <cell r="J7099" t="str">
            <v>Rupees Nil</v>
          </cell>
        </row>
        <row r="7100">
          <cell r="A7100" t="str">
            <v>/0</v>
          </cell>
          <cell r="B7100">
            <v>0</v>
          </cell>
          <cell r="J7100" t="str">
            <v>Rupees Nil</v>
          </cell>
        </row>
        <row r="7101">
          <cell r="A7101" t="str">
            <v>/0</v>
          </cell>
          <cell r="B7101">
            <v>0</v>
          </cell>
          <cell r="J7101" t="str">
            <v>Rupees Nil</v>
          </cell>
        </row>
        <row r="7102">
          <cell r="A7102" t="str">
            <v>/0</v>
          </cell>
          <cell r="B7102">
            <v>0</v>
          </cell>
          <cell r="J7102" t="str">
            <v>Rupees Nil</v>
          </cell>
        </row>
        <row r="7103">
          <cell r="A7103" t="str">
            <v>/0</v>
          </cell>
          <cell r="B7103">
            <v>0</v>
          </cell>
          <cell r="J7103" t="str">
            <v>Rupees Nil</v>
          </cell>
        </row>
        <row r="7104">
          <cell r="A7104" t="str">
            <v>/0</v>
          </cell>
          <cell r="B7104">
            <v>0</v>
          </cell>
          <cell r="J7104" t="str">
            <v>Rupees Nil</v>
          </cell>
        </row>
        <row r="7105">
          <cell r="A7105" t="str">
            <v>/0</v>
          </cell>
          <cell r="B7105">
            <v>0</v>
          </cell>
          <cell r="J7105" t="str">
            <v>Rupees Nil</v>
          </cell>
        </row>
        <row r="7106">
          <cell r="A7106" t="str">
            <v>/0</v>
          </cell>
          <cell r="B7106">
            <v>0</v>
          </cell>
          <cell r="J7106" t="str">
            <v>Rupees Nil</v>
          </cell>
        </row>
        <row r="7107">
          <cell r="A7107" t="str">
            <v>/0</v>
          </cell>
          <cell r="B7107">
            <v>0</v>
          </cell>
          <cell r="J7107" t="str">
            <v>Rupees Nil</v>
          </cell>
        </row>
        <row r="7108">
          <cell r="A7108" t="str">
            <v>/0</v>
          </cell>
          <cell r="B7108">
            <v>0</v>
          </cell>
          <cell r="J7108" t="str">
            <v>Rupees Nil</v>
          </cell>
        </row>
        <row r="7109">
          <cell r="A7109" t="str">
            <v>/0</v>
          </cell>
          <cell r="B7109">
            <v>0</v>
          </cell>
          <cell r="J7109" t="str">
            <v>Rupees Nil</v>
          </cell>
        </row>
        <row r="7110">
          <cell r="A7110" t="str">
            <v>/0</v>
          </cell>
          <cell r="B7110">
            <v>0</v>
          </cell>
          <cell r="J7110" t="str">
            <v>Rupees Nil</v>
          </cell>
        </row>
        <row r="7111">
          <cell r="A7111" t="str">
            <v>/0</v>
          </cell>
          <cell r="B7111">
            <v>0</v>
          </cell>
          <cell r="J7111" t="str">
            <v>Rupees Nil</v>
          </cell>
        </row>
        <row r="7112">
          <cell r="A7112" t="str">
            <v>/0</v>
          </cell>
          <cell r="B7112">
            <v>0</v>
          </cell>
          <cell r="J7112" t="str">
            <v>Rupees Nil</v>
          </cell>
        </row>
        <row r="7113">
          <cell r="A7113" t="str">
            <v>/0</v>
          </cell>
          <cell r="B7113">
            <v>0</v>
          </cell>
          <cell r="J7113" t="str">
            <v>Rupees Nil</v>
          </cell>
        </row>
        <row r="7114">
          <cell r="A7114" t="str">
            <v>/0</v>
          </cell>
          <cell r="B7114">
            <v>0</v>
          </cell>
          <cell r="J7114" t="str">
            <v>Rupees Nil</v>
          </cell>
        </row>
        <row r="7115">
          <cell r="A7115" t="str">
            <v>/0</v>
          </cell>
          <cell r="B7115">
            <v>0</v>
          </cell>
          <cell r="J7115" t="str">
            <v>Rupees Nil</v>
          </cell>
        </row>
        <row r="7116">
          <cell r="A7116" t="str">
            <v>/0</v>
          </cell>
          <cell r="B7116">
            <v>0</v>
          </cell>
          <cell r="J7116" t="str">
            <v>Rupees Nil</v>
          </cell>
        </row>
        <row r="7117">
          <cell r="A7117" t="str">
            <v>/0</v>
          </cell>
          <cell r="B7117">
            <v>0</v>
          </cell>
          <cell r="J7117" t="str">
            <v>Rupees Nil</v>
          </cell>
        </row>
        <row r="7118">
          <cell r="A7118" t="str">
            <v>/0</v>
          </cell>
          <cell r="B7118">
            <v>0</v>
          </cell>
          <cell r="J7118" t="str">
            <v>Rupees Nil</v>
          </cell>
        </row>
        <row r="7119">
          <cell r="A7119" t="str">
            <v>/0</v>
          </cell>
          <cell r="B7119">
            <v>0</v>
          </cell>
          <cell r="J7119" t="str">
            <v>Rupees Nil</v>
          </cell>
        </row>
        <row r="7120">
          <cell r="A7120" t="str">
            <v>/0</v>
          </cell>
          <cell r="B7120">
            <v>0</v>
          </cell>
          <cell r="J7120" t="str">
            <v>Rupees Nil</v>
          </cell>
        </row>
        <row r="7121">
          <cell r="A7121" t="str">
            <v>/0</v>
          </cell>
          <cell r="B7121">
            <v>0</v>
          </cell>
          <cell r="J7121" t="str">
            <v>Rupees Nil</v>
          </cell>
        </row>
        <row r="7122">
          <cell r="A7122" t="str">
            <v>/0</v>
          </cell>
          <cell r="B7122">
            <v>0</v>
          </cell>
          <cell r="J7122" t="str">
            <v>Rupees Nil</v>
          </cell>
        </row>
        <row r="7123">
          <cell r="A7123" t="str">
            <v>/0</v>
          </cell>
          <cell r="B7123">
            <v>0</v>
          </cell>
          <cell r="J7123" t="str">
            <v>Rupees Nil</v>
          </cell>
        </row>
        <row r="7124">
          <cell r="A7124" t="str">
            <v>/0</v>
          </cell>
          <cell r="B7124">
            <v>0</v>
          </cell>
          <cell r="J7124" t="str">
            <v>Rupees Nil</v>
          </cell>
        </row>
        <row r="7125">
          <cell r="A7125" t="str">
            <v>/0</v>
          </cell>
          <cell r="B7125">
            <v>0</v>
          </cell>
          <cell r="J7125" t="str">
            <v>Rupees Nil</v>
          </cell>
        </row>
        <row r="7126">
          <cell r="A7126" t="str">
            <v>/0</v>
          </cell>
          <cell r="B7126">
            <v>0</v>
          </cell>
          <cell r="J7126" t="str">
            <v>Rupees Nil</v>
          </cell>
        </row>
        <row r="7127">
          <cell r="A7127" t="str">
            <v>/0</v>
          </cell>
          <cell r="B7127">
            <v>0</v>
          </cell>
          <cell r="J7127" t="str">
            <v>Rupees Nil</v>
          </cell>
        </row>
        <row r="7128">
          <cell r="A7128" t="str">
            <v>/0</v>
          </cell>
          <cell r="B7128">
            <v>0</v>
          </cell>
          <cell r="J7128" t="str">
            <v>Rupees Nil</v>
          </cell>
        </row>
        <row r="7129">
          <cell r="A7129" t="str">
            <v>/0</v>
          </cell>
          <cell r="B7129">
            <v>0</v>
          </cell>
          <cell r="J7129" t="str">
            <v>Rupees Nil</v>
          </cell>
        </row>
        <row r="7130">
          <cell r="A7130" t="str">
            <v>/0</v>
          </cell>
          <cell r="B7130">
            <v>0</v>
          </cell>
          <cell r="J7130" t="str">
            <v>Rupees Nil</v>
          </cell>
        </row>
        <row r="7131">
          <cell r="A7131" t="str">
            <v>/0</v>
          </cell>
          <cell r="B7131">
            <v>0</v>
          </cell>
          <cell r="J7131" t="str">
            <v>Rupees Nil</v>
          </cell>
        </row>
        <row r="7132">
          <cell r="A7132" t="str">
            <v>/0</v>
          </cell>
          <cell r="B7132">
            <v>0</v>
          </cell>
          <cell r="J7132" t="str">
            <v>Rupees Nil</v>
          </cell>
        </row>
        <row r="7133">
          <cell r="A7133" t="str">
            <v>/0</v>
          </cell>
          <cell r="B7133">
            <v>0</v>
          </cell>
          <cell r="J7133" t="str">
            <v>Rupees Nil</v>
          </cell>
        </row>
        <row r="7134">
          <cell r="A7134" t="str">
            <v>/0</v>
          </cell>
          <cell r="B7134">
            <v>0</v>
          </cell>
          <cell r="J7134" t="str">
            <v>Rupees Nil</v>
          </cell>
        </row>
        <row r="7135">
          <cell r="A7135" t="str">
            <v>/0</v>
          </cell>
          <cell r="B7135">
            <v>0</v>
          </cell>
          <cell r="J7135" t="str">
            <v>Rupees Nil</v>
          </cell>
        </row>
        <row r="7136">
          <cell r="A7136" t="str">
            <v>/0</v>
          </cell>
          <cell r="B7136">
            <v>0</v>
          </cell>
          <cell r="J7136" t="str">
            <v>Rupees Nil</v>
          </cell>
        </row>
        <row r="7137">
          <cell r="A7137" t="str">
            <v>/0</v>
          </cell>
          <cell r="B7137">
            <v>0</v>
          </cell>
          <cell r="J7137" t="str">
            <v>Rupees Nil</v>
          </cell>
        </row>
        <row r="7138">
          <cell r="A7138" t="str">
            <v>/0</v>
          </cell>
          <cell r="B7138">
            <v>0</v>
          </cell>
          <cell r="J7138" t="str">
            <v>Rupees Nil</v>
          </cell>
        </row>
        <row r="7139">
          <cell r="A7139" t="str">
            <v>/0</v>
          </cell>
          <cell r="B7139">
            <v>0</v>
          </cell>
          <cell r="J7139" t="str">
            <v>Rupees Nil</v>
          </cell>
        </row>
        <row r="7140">
          <cell r="A7140" t="str">
            <v>/0</v>
          </cell>
          <cell r="B7140">
            <v>0</v>
          </cell>
          <cell r="J7140" t="str">
            <v>Rupees Nil</v>
          </cell>
        </row>
        <row r="7141">
          <cell r="A7141" t="str">
            <v>/0</v>
          </cell>
          <cell r="B7141">
            <v>0</v>
          </cell>
          <cell r="J7141" t="str">
            <v>Rupees Nil</v>
          </cell>
        </row>
        <row r="7142">
          <cell r="A7142" t="str">
            <v>/0</v>
          </cell>
          <cell r="B7142">
            <v>0</v>
          </cell>
          <cell r="J7142" t="str">
            <v>Rupees Nil</v>
          </cell>
        </row>
        <row r="7143">
          <cell r="A7143" t="str">
            <v>/0</v>
          </cell>
          <cell r="B7143">
            <v>0</v>
          </cell>
          <cell r="J7143" t="str">
            <v>Rupees Nil</v>
          </cell>
        </row>
        <row r="7144">
          <cell r="A7144" t="str">
            <v>/0</v>
          </cell>
          <cell r="B7144">
            <v>0</v>
          </cell>
          <cell r="J7144" t="str">
            <v>Rupees Nil</v>
          </cell>
        </row>
        <row r="7145">
          <cell r="A7145" t="str">
            <v>/0</v>
          </cell>
          <cell r="B7145">
            <v>0</v>
          </cell>
          <cell r="J7145" t="str">
            <v>Rupees Nil</v>
          </cell>
        </row>
        <row r="7146">
          <cell r="A7146" t="str">
            <v>/0</v>
          </cell>
          <cell r="B7146">
            <v>0</v>
          </cell>
          <cell r="J7146" t="str">
            <v>Rupees Nil</v>
          </cell>
        </row>
        <row r="7147">
          <cell r="A7147" t="str">
            <v>/0</v>
          </cell>
          <cell r="B7147">
            <v>0</v>
          </cell>
          <cell r="J7147" t="str">
            <v>Rupees Nil</v>
          </cell>
        </row>
        <row r="7148">
          <cell r="A7148" t="str">
            <v>/0</v>
          </cell>
          <cell r="B7148">
            <v>0</v>
          </cell>
          <cell r="J7148" t="str">
            <v>Rupees Nil</v>
          </cell>
        </row>
        <row r="7149">
          <cell r="A7149" t="str">
            <v>/0</v>
          </cell>
          <cell r="B7149">
            <v>0</v>
          </cell>
          <cell r="J7149" t="str">
            <v>Rupees Nil</v>
          </cell>
        </row>
        <row r="7150">
          <cell r="A7150" t="str">
            <v>/0</v>
          </cell>
          <cell r="B7150">
            <v>0</v>
          </cell>
          <cell r="J7150" t="str">
            <v>Rupees Nil</v>
          </cell>
        </row>
        <row r="7151">
          <cell r="A7151" t="str">
            <v>/0</v>
          </cell>
          <cell r="B7151">
            <v>0</v>
          </cell>
          <cell r="J7151" t="str">
            <v>Rupees Nil</v>
          </cell>
        </row>
        <row r="7152">
          <cell r="A7152" t="str">
            <v>/0</v>
          </cell>
          <cell r="B7152">
            <v>0</v>
          </cell>
          <cell r="J7152" t="str">
            <v>Rupees Nil</v>
          </cell>
        </row>
        <row r="7153">
          <cell r="A7153" t="str">
            <v>/0</v>
          </cell>
          <cell r="B7153">
            <v>0</v>
          </cell>
          <cell r="J7153" t="str">
            <v>Rupees Nil</v>
          </cell>
        </row>
        <row r="7154">
          <cell r="A7154" t="str">
            <v>/0</v>
          </cell>
          <cell r="B7154">
            <v>0</v>
          </cell>
          <cell r="J7154" t="str">
            <v>Rupees Nil</v>
          </cell>
        </row>
        <row r="7155">
          <cell r="A7155" t="str">
            <v>/0</v>
          </cell>
          <cell r="B7155">
            <v>0</v>
          </cell>
          <cell r="J7155" t="str">
            <v>Rupees Nil</v>
          </cell>
        </row>
        <row r="7156">
          <cell r="A7156" t="str">
            <v>/0</v>
          </cell>
          <cell r="B7156">
            <v>0</v>
          </cell>
          <cell r="J7156" t="str">
            <v>Rupees Nil</v>
          </cell>
        </row>
        <row r="7157">
          <cell r="A7157" t="str">
            <v>/0</v>
          </cell>
          <cell r="B7157">
            <v>0</v>
          </cell>
          <cell r="J7157" t="str">
            <v>Rupees Nil</v>
          </cell>
        </row>
        <row r="7158">
          <cell r="A7158" t="str">
            <v>/0</v>
          </cell>
          <cell r="B7158">
            <v>0</v>
          </cell>
          <cell r="J7158" t="str">
            <v>Rupees Nil</v>
          </cell>
        </row>
        <row r="7159">
          <cell r="A7159" t="str">
            <v>/0</v>
          </cell>
          <cell r="B7159">
            <v>0</v>
          </cell>
          <cell r="J7159" t="str">
            <v>Rupees Nil</v>
          </cell>
        </row>
        <row r="7160">
          <cell r="A7160" t="str">
            <v>/0</v>
          </cell>
          <cell r="B7160">
            <v>0</v>
          </cell>
          <cell r="J7160" t="str">
            <v>Rupees Nil</v>
          </cell>
        </row>
        <row r="7161">
          <cell r="A7161" t="str">
            <v>/0</v>
          </cell>
          <cell r="B7161">
            <v>0</v>
          </cell>
          <cell r="J7161" t="str">
            <v>Rupees Nil</v>
          </cell>
        </row>
        <row r="7162">
          <cell r="A7162" t="str">
            <v>/0</v>
          </cell>
          <cell r="B7162">
            <v>0</v>
          </cell>
          <cell r="J7162" t="str">
            <v>Rupees Nil</v>
          </cell>
        </row>
        <row r="7163">
          <cell r="A7163" t="str">
            <v>/0</v>
          </cell>
          <cell r="B7163">
            <v>0</v>
          </cell>
          <cell r="J7163" t="str">
            <v>Rupees Nil</v>
          </cell>
        </row>
        <row r="7164">
          <cell r="A7164" t="str">
            <v>/0</v>
          </cell>
          <cell r="B7164">
            <v>0</v>
          </cell>
          <cell r="J7164" t="str">
            <v>Rupees Nil</v>
          </cell>
        </row>
        <row r="7165">
          <cell r="A7165" t="str">
            <v>/0</v>
          </cell>
          <cell r="B7165">
            <v>0</v>
          </cell>
          <cell r="J7165" t="str">
            <v>Rupees Nil</v>
          </cell>
        </row>
        <row r="7166">
          <cell r="A7166" t="str">
            <v>/0</v>
          </cell>
          <cell r="B7166">
            <v>0</v>
          </cell>
          <cell r="J7166" t="str">
            <v>Rupees Nil</v>
          </cell>
        </row>
        <row r="7167">
          <cell r="A7167" t="str">
            <v>/0</v>
          </cell>
          <cell r="B7167">
            <v>0</v>
          </cell>
          <cell r="J7167" t="str">
            <v>Rupees Nil</v>
          </cell>
        </row>
        <row r="7168">
          <cell r="A7168" t="str">
            <v>/0</v>
          </cell>
          <cell r="B7168">
            <v>0</v>
          </cell>
          <cell r="J7168" t="str">
            <v>Rupees Nil</v>
          </cell>
        </row>
        <row r="7169">
          <cell r="A7169" t="str">
            <v>/0</v>
          </cell>
          <cell r="B7169">
            <v>0</v>
          </cell>
          <cell r="J7169" t="str">
            <v>Rupees Nil</v>
          </cell>
        </row>
        <row r="7170">
          <cell r="A7170" t="str">
            <v>/0</v>
          </cell>
          <cell r="B7170">
            <v>0</v>
          </cell>
          <cell r="J7170" t="str">
            <v>Rupees Nil</v>
          </cell>
        </row>
        <row r="7171">
          <cell r="A7171" t="str">
            <v>/0</v>
          </cell>
          <cell r="B7171">
            <v>0</v>
          </cell>
          <cell r="J7171" t="str">
            <v>Rupees Nil</v>
          </cell>
        </row>
        <row r="7172">
          <cell r="A7172" t="str">
            <v>/0</v>
          </cell>
          <cell r="B7172">
            <v>0</v>
          </cell>
          <cell r="J7172" t="str">
            <v>Rupees Nil</v>
          </cell>
        </row>
        <row r="7173">
          <cell r="A7173" t="str">
            <v>/0</v>
          </cell>
          <cell r="B7173">
            <v>0</v>
          </cell>
          <cell r="J7173" t="str">
            <v>Rupees Nil</v>
          </cell>
        </row>
        <row r="7174">
          <cell r="A7174" t="str">
            <v>/0</v>
          </cell>
          <cell r="B7174">
            <v>0</v>
          </cell>
          <cell r="J7174" t="str">
            <v>Rupees Nil</v>
          </cell>
        </row>
        <row r="7175">
          <cell r="A7175" t="str">
            <v>/0</v>
          </cell>
          <cell r="B7175">
            <v>0</v>
          </cell>
          <cell r="J7175" t="str">
            <v>Rupees Nil</v>
          </cell>
        </row>
        <row r="7176">
          <cell r="A7176" t="str">
            <v>/0</v>
          </cell>
          <cell r="B7176">
            <v>0</v>
          </cell>
          <cell r="J7176" t="str">
            <v>Rupees Nil</v>
          </cell>
        </row>
        <row r="7177">
          <cell r="A7177" t="str">
            <v>/0</v>
          </cell>
          <cell r="B7177">
            <v>0</v>
          </cell>
          <cell r="J7177" t="str">
            <v>Rupees Nil</v>
          </cell>
        </row>
        <row r="7178">
          <cell r="A7178" t="str">
            <v>/0</v>
          </cell>
          <cell r="B7178">
            <v>0</v>
          </cell>
          <cell r="J7178" t="str">
            <v>Rupees Nil</v>
          </cell>
        </row>
        <row r="7179">
          <cell r="A7179" t="str">
            <v>/0</v>
          </cell>
          <cell r="B7179">
            <v>0</v>
          </cell>
          <cell r="J7179" t="str">
            <v>Rupees Nil</v>
          </cell>
        </row>
        <row r="7180">
          <cell r="A7180" t="str">
            <v>/0</v>
          </cell>
          <cell r="B7180">
            <v>0</v>
          </cell>
          <cell r="J7180" t="str">
            <v>Rupees Nil</v>
          </cell>
        </row>
        <row r="7181">
          <cell r="A7181" t="str">
            <v>/0</v>
          </cell>
          <cell r="B7181">
            <v>0</v>
          </cell>
          <cell r="J7181" t="str">
            <v>Rupees Nil</v>
          </cell>
        </row>
        <row r="7182">
          <cell r="A7182" t="str">
            <v>/0</v>
          </cell>
          <cell r="B7182">
            <v>0</v>
          </cell>
          <cell r="J7182" t="str">
            <v>Rupees Nil</v>
          </cell>
        </row>
        <row r="7183">
          <cell r="A7183" t="str">
            <v>/0</v>
          </cell>
          <cell r="B7183">
            <v>0</v>
          </cell>
          <cell r="J7183" t="str">
            <v>Rupees Nil</v>
          </cell>
        </row>
        <row r="7184">
          <cell r="A7184" t="str">
            <v>/0</v>
          </cell>
          <cell r="B7184">
            <v>0</v>
          </cell>
          <cell r="J7184" t="str">
            <v>Rupees Nil</v>
          </cell>
        </row>
        <row r="7185">
          <cell r="A7185" t="str">
            <v>/0</v>
          </cell>
          <cell r="B7185">
            <v>0</v>
          </cell>
          <cell r="J7185" t="str">
            <v>Rupees Nil</v>
          </cell>
        </row>
        <row r="7186">
          <cell r="A7186" t="str">
            <v>/0</v>
          </cell>
          <cell r="B7186">
            <v>0</v>
          </cell>
          <cell r="J7186" t="str">
            <v>Rupees Nil</v>
          </cell>
        </row>
        <row r="7187">
          <cell r="A7187" t="str">
            <v>/0</v>
          </cell>
          <cell r="B7187">
            <v>0</v>
          </cell>
          <cell r="J7187" t="str">
            <v>Rupees Nil</v>
          </cell>
        </row>
        <row r="7188">
          <cell r="A7188" t="str">
            <v>/0</v>
          </cell>
          <cell r="B7188">
            <v>0</v>
          </cell>
          <cell r="J7188" t="str">
            <v>Rupees Nil</v>
          </cell>
        </row>
        <row r="7189">
          <cell r="A7189" t="str">
            <v>/0</v>
          </cell>
          <cell r="B7189">
            <v>0</v>
          </cell>
          <cell r="J7189" t="str">
            <v>Rupees Nil</v>
          </cell>
        </row>
        <row r="7190">
          <cell r="A7190" t="str">
            <v>/0</v>
          </cell>
          <cell r="B7190">
            <v>0</v>
          </cell>
          <cell r="J7190" t="str">
            <v>Rupees Nil</v>
          </cell>
        </row>
        <row r="7191">
          <cell r="A7191" t="str">
            <v>/0</v>
          </cell>
          <cell r="B7191">
            <v>0</v>
          </cell>
          <cell r="J7191" t="str">
            <v>Rupees Nil</v>
          </cell>
        </row>
        <row r="7192">
          <cell r="A7192" t="str">
            <v>/0</v>
          </cell>
          <cell r="B7192">
            <v>0</v>
          </cell>
          <cell r="J7192" t="str">
            <v>Rupees Nil</v>
          </cell>
        </row>
        <row r="7193">
          <cell r="A7193" t="str">
            <v>/0</v>
          </cell>
          <cell r="B7193">
            <v>0</v>
          </cell>
          <cell r="J7193" t="str">
            <v>Rupees Nil</v>
          </cell>
        </row>
        <row r="7194">
          <cell r="A7194" t="str">
            <v>/0</v>
          </cell>
          <cell r="B7194">
            <v>0</v>
          </cell>
          <cell r="J7194" t="str">
            <v>Rupees Nil</v>
          </cell>
        </row>
        <row r="7195">
          <cell r="A7195" t="str">
            <v>/0</v>
          </cell>
          <cell r="B7195">
            <v>0</v>
          </cell>
          <cell r="J7195" t="str">
            <v>Rupees Nil</v>
          </cell>
        </row>
        <row r="7196">
          <cell r="A7196" t="str">
            <v>/0</v>
          </cell>
          <cell r="B7196">
            <v>0</v>
          </cell>
          <cell r="J7196" t="str">
            <v>Rupees Nil</v>
          </cell>
        </row>
        <row r="7197">
          <cell r="A7197" t="str">
            <v>/0</v>
          </cell>
          <cell r="B7197">
            <v>0</v>
          </cell>
          <cell r="J7197" t="str">
            <v>Rupees Nil</v>
          </cell>
        </row>
        <row r="7198">
          <cell r="A7198" t="str">
            <v>/0</v>
          </cell>
          <cell r="B7198">
            <v>0</v>
          </cell>
          <cell r="J7198" t="str">
            <v>Rupees Nil</v>
          </cell>
        </row>
        <row r="7199">
          <cell r="A7199" t="str">
            <v>/0</v>
          </cell>
          <cell r="B7199">
            <v>0</v>
          </cell>
          <cell r="J7199" t="str">
            <v>Rupees Nil</v>
          </cell>
        </row>
        <row r="7200">
          <cell r="A7200" t="str">
            <v>/0</v>
          </cell>
          <cell r="B7200">
            <v>0</v>
          </cell>
          <cell r="J7200" t="str">
            <v>Rupees Nil</v>
          </cell>
        </row>
        <row r="7201">
          <cell r="A7201" t="str">
            <v>/0</v>
          </cell>
          <cell r="B7201">
            <v>0</v>
          </cell>
          <cell r="J7201" t="str">
            <v>Rupees Nil</v>
          </cell>
        </row>
        <row r="7202">
          <cell r="A7202" t="str">
            <v>/0</v>
          </cell>
          <cell r="B7202">
            <v>0</v>
          </cell>
          <cell r="J7202" t="str">
            <v>Rupees Nil</v>
          </cell>
        </row>
        <row r="7203">
          <cell r="A7203" t="str">
            <v>/0</v>
          </cell>
          <cell r="B7203">
            <v>0</v>
          </cell>
          <cell r="J7203" t="str">
            <v>Rupees Nil</v>
          </cell>
        </row>
        <row r="7204">
          <cell r="A7204" t="str">
            <v>/0</v>
          </cell>
          <cell r="B7204">
            <v>0</v>
          </cell>
          <cell r="J7204" t="str">
            <v>Rupees Nil</v>
          </cell>
        </row>
        <row r="7205">
          <cell r="A7205" t="str">
            <v>/0</v>
          </cell>
          <cell r="B7205">
            <v>0</v>
          </cell>
          <cell r="J7205" t="str">
            <v>Rupees Nil</v>
          </cell>
        </row>
        <row r="7206">
          <cell r="A7206" t="str">
            <v>/0</v>
          </cell>
          <cell r="B7206">
            <v>0</v>
          </cell>
          <cell r="J7206" t="str">
            <v>Rupees Nil</v>
          </cell>
        </row>
        <row r="7207">
          <cell r="A7207" t="str">
            <v>/0</v>
          </cell>
          <cell r="B7207">
            <v>0</v>
          </cell>
          <cell r="J7207" t="str">
            <v>Rupees Nil</v>
          </cell>
        </row>
        <row r="7208">
          <cell r="A7208" t="str">
            <v>/0</v>
          </cell>
          <cell r="B7208">
            <v>0</v>
          </cell>
          <cell r="J7208" t="str">
            <v>Rupees Nil</v>
          </cell>
        </row>
        <row r="7209">
          <cell r="A7209" t="str">
            <v>/0</v>
          </cell>
          <cell r="B7209">
            <v>0</v>
          </cell>
          <cell r="J7209" t="str">
            <v>Rupees Nil</v>
          </cell>
        </row>
        <row r="7210">
          <cell r="A7210" t="str">
            <v>/0</v>
          </cell>
          <cell r="B7210">
            <v>0</v>
          </cell>
          <cell r="J7210" t="str">
            <v>Rupees Nil</v>
          </cell>
        </row>
        <row r="7211">
          <cell r="A7211" t="str">
            <v>/0</v>
          </cell>
          <cell r="B7211">
            <v>0</v>
          </cell>
          <cell r="J7211" t="str">
            <v>Rupees Nil</v>
          </cell>
        </row>
        <row r="7212">
          <cell r="A7212" t="str">
            <v>/0</v>
          </cell>
          <cell r="B7212">
            <v>0</v>
          </cell>
          <cell r="J7212" t="str">
            <v>Rupees Nil</v>
          </cell>
        </row>
        <row r="7213">
          <cell r="A7213" t="str">
            <v>/0</v>
          </cell>
          <cell r="B7213">
            <v>0</v>
          </cell>
          <cell r="J7213" t="str">
            <v>Rupees Nil</v>
          </cell>
        </row>
        <row r="7214">
          <cell r="A7214" t="str">
            <v>/0</v>
          </cell>
          <cell r="B7214">
            <v>0</v>
          </cell>
          <cell r="J7214" t="str">
            <v>Rupees Nil</v>
          </cell>
        </row>
        <row r="7215">
          <cell r="A7215" t="str">
            <v>/0</v>
          </cell>
          <cell r="B7215">
            <v>0</v>
          </cell>
          <cell r="J7215" t="str">
            <v>Rupees Nil</v>
          </cell>
        </row>
        <row r="7216">
          <cell r="A7216" t="str">
            <v>/0</v>
          </cell>
          <cell r="B7216">
            <v>0</v>
          </cell>
          <cell r="J7216" t="str">
            <v>Rupees Nil</v>
          </cell>
        </row>
        <row r="7217">
          <cell r="A7217" t="str">
            <v>/0</v>
          </cell>
          <cell r="B7217">
            <v>0</v>
          </cell>
          <cell r="J7217" t="str">
            <v>Rupees Nil</v>
          </cell>
        </row>
        <row r="7218">
          <cell r="A7218" t="str">
            <v>/0</v>
          </cell>
          <cell r="B7218">
            <v>0</v>
          </cell>
          <cell r="J7218" t="str">
            <v>Rupees Nil</v>
          </cell>
        </row>
        <row r="7219">
          <cell r="A7219" t="str">
            <v>/0</v>
          </cell>
          <cell r="B7219">
            <v>0</v>
          </cell>
          <cell r="J7219" t="str">
            <v>Rupees Nil</v>
          </cell>
        </row>
        <row r="7220">
          <cell r="A7220" t="str">
            <v>/0</v>
          </cell>
          <cell r="B7220">
            <v>0</v>
          </cell>
          <cell r="J7220" t="str">
            <v>Rupees Nil</v>
          </cell>
        </row>
        <row r="7221">
          <cell r="A7221" t="str">
            <v>/0</v>
          </cell>
          <cell r="B7221">
            <v>0</v>
          </cell>
          <cell r="J7221" t="str">
            <v>Rupees Nil</v>
          </cell>
        </row>
        <row r="7222">
          <cell r="A7222" t="str">
            <v>/0</v>
          </cell>
          <cell r="B7222">
            <v>0</v>
          </cell>
          <cell r="J7222" t="str">
            <v>Rupees Nil</v>
          </cell>
        </row>
        <row r="7223">
          <cell r="A7223" t="str">
            <v>/0</v>
          </cell>
          <cell r="B7223">
            <v>0</v>
          </cell>
          <cell r="J7223" t="str">
            <v>Rupees Nil</v>
          </cell>
        </row>
        <row r="7224">
          <cell r="A7224" t="str">
            <v>/0</v>
          </cell>
          <cell r="B7224">
            <v>0</v>
          </cell>
          <cell r="J7224" t="str">
            <v>Rupees Nil</v>
          </cell>
        </row>
        <row r="7225">
          <cell r="A7225" t="str">
            <v>/0</v>
          </cell>
          <cell r="B7225">
            <v>0</v>
          </cell>
          <cell r="J7225" t="str">
            <v>Rupees Nil</v>
          </cell>
        </row>
        <row r="7226">
          <cell r="A7226" t="str">
            <v>/0</v>
          </cell>
          <cell r="B7226">
            <v>0</v>
          </cell>
          <cell r="J7226" t="str">
            <v>Rupees Nil</v>
          </cell>
        </row>
        <row r="7227">
          <cell r="A7227" t="str">
            <v>/0</v>
          </cell>
          <cell r="B7227">
            <v>0</v>
          </cell>
          <cell r="J7227" t="str">
            <v>Rupees Nil</v>
          </cell>
        </row>
        <row r="7228">
          <cell r="A7228" t="str">
            <v>/0</v>
          </cell>
          <cell r="B7228">
            <v>0</v>
          </cell>
          <cell r="J7228" t="str">
            <v>Rupees Nil</v>
          </cell>
        </row>
        <row r="7229">
          <cell r="A7229" t="str">
            <v>/0</v>
          </cell>
          <cell r="B7229">
            <v>0</v>
          </cell>
          <cell r="J7229" t="str">
            <v>Rupees Nil</v>
          </cell>
        </row>
        <row r="7230">
          <cell r="A7230" t="str">
            <v>/0</v>
          </cell>
          <cell r="B7230">
            <v>0</v>
          </cell>
          <cell r="J7230" t="str">
            <v>Rupees Nil</v>
          </cell>
        </row>
        <row r="7231">
          <cell r="A7231" t="str">
            <v>/0</v>
          </cell>
          <cell r="B7231">
            <v>0</v>
          </cell>
          <cell r="J7231" t="str">
            <v>Rupees Nil</v>
          </cell>
        </row>
        <row r="7232">
          <cell r="A7232" t="str">
            <v>/0</v>
          </cell>
          <cell r="B7232">
            <v>0</v>
          </cell>
          <cell r="J7232" t="str">
            <v>Rupees Nil</v>
          </cell>
        </row>
        <row r="7233">
          <cell r="A7233" t="str">
            <v>/0</v>
          </cell>
          <cell r="B7233">
            <v>0</v>
          </cell>
          <cell r="J7233" t="str">
            <v>Rupees Nil</v>
          </cell>
        </row>
        <row r="7234">
          <cell r="A7234" t="str">
            <v>/0</v>
          </cell>
          <cell r="B7234">
            <v>0</v>
          </cell>
          <cell r="J7234" t="str">
            <v>Rupees Nil</v>
          </cell>
        </row>
        <row r="7235">
          <cell r="A7235" t="str">
            <v>/0</v>
          </cell>
          <cell r="B7235">
            <v>0</v>
          </cell>
          <cell r="J7235" t="str">
            <v>Rupees Nil</v>
          </cell>
        </row>
        <row r="7236">
          <cell r="A7236" t="str">
            <v>/0</v>
          </cell>
          <cell r="B7236">
            <v>0</v>
          </cell>
          <cell r="J7236" t="str">
            <v>Rupees Nil</v>
          </cell>
        </row>
        <row r="7237">
          <cell r="A7237" t="str">
            <v>/0</v>
          </cell>
          <cell r="B7237">
            <v>0</v>
          </cell>
          <cell r="J7237" t="str">
            <v>Rupees Nil</v>
          </cell>
        </row>
        <row r="7238">
          <cell r="A7238" t="str">
            <v>/0</v>
          </cell>
          <cell r="B7238">
            <v>0</v>
          </cell>
          <cell r="J7238" t="str">
            <v>Rupees Nil</v>
          </cell>
        </row>
        <row r="7239">
          <cell r="A7239" t="str">
            <v>/0</v>
          </cell>
          <cell r="B7239">
            <v>0</v>
          </cell>
          <cell r="J7239" t="str">
            <v>Rupees Nil</v>
          </cell>
        </row>
        <row r="7240">
          <cell r="A7240" t="str">
            <v>/0</v>
          </cell>
          <cell r="B7240">
            <v>0</v>
          </cell>
          <cell r="J7240" t="str">
            <v>Rupees Nil</v>
          </cell>
        </row>
        <row r="7241">
          <cell r="A7241" t="str">
            <v>/0</v>
          </cell>
          <cell r="B7241">
            <v>0</v>
          </cell>
          <cell r="J7241" t="str">
            <v>Rupees Nil</v>
          </cell>
        </row>
        <row r="7242">
          <cell r="A7242" t="str">
            <v>/0</v>
          </cell>
          <cell r="B7242">
            <v>0</v>
          </cell>
          <cell r="J7242" t="str">
            <v>Rupees Nil</v>
          </cell>
        </row>
        <row r="7243">
          <cell r="A7243" t="str">
            <v>/0</v>
          </cell>
          <cell r="B7243">
            <v>0</v>
          </cell>
          <cell r="J7243" t="str">
            <v>Rupees Nil</v>
          </cell>
        </row>
        <row r="7244">
          <cell r="A7244" t="str">
            <v>/0</v>
          </cell>
          <cell r="B7244">
            <v>0</v>
          </cell>
          <cell r="J7244" t="str">
            <v>Rupees Nil</v>
          </cell>
        </row>
        <row r="7245">
          <cell r="A7245" t="str">
            <v>/0</v>
          </cell>
          <cell r="B7245">
            <v>0</v>
          </cell>
          <cell r="J7245" t="str">
            <v>Rupees Nil</v>
          </cell>
        </row>
        <row r="7246">
          <cell r="A7246" t="str">
            <v>/0</v>
          </cell>
          <cell r="B7246">
            <v>0</v>
          </cell>
          <cell r="J7246" t="str">
            <v>Rupees Nil</v>
          </cell>
        </row>
        <row r="7247">
          <cell r="A7247" t="str">
            <v>/0</v>
          </cell>
          <cell r="B7247">
            <v>0</v>
          </cell>
          <cell r="J7247" t="str">
            <v>Rupees Nil</v>
          </cell>
        </row>
        <row r="7248">
          <cell r="A7248" t="str">
            <v>/0</v>
          </cell>
          <cell r="B7248">
            <v>0</v>
          </cell>
          <cell r="J7248" t="str">
            <v>Rupees Nil</v>
          </cell>
        </row>
        <row r="7249">
          <cell r="A7249" t="str">
            <v>/0</v>
          </cell>
          <cell r="B7249">
            <v>0</v>
          </cell>
          <cell r="J7249" t="str">
            <v>Rupees Nil</v>
          </cell>
        </row>
        <row r="7250">
          <cell r="A7250" t="str">
            <v>/0</v>
          </cell>
          <cell r="B7250">
            <v>0</v>
          </cell>
          <cell r="J7250" t="str">
            <v>Rupees Nil</v>
          </cell>
        </row>
        <row r="7251">
          <cell r="A7251" t="str">
            <v>/0</v>
          </cell>
          <cell r="B7251">
            <v>0</v>
          </cell>
          <cell r="J7251" t="str">
            <v>Rupees Nil</v>
          </cell>
        </row>
        <row r="7252">
          <cell r="A7252" t="str">
            <v>/0</v>
          </cell>
          <cell r="B7252">
            <v>0</v>
          </cell>
          <cell r="J7252" t="str">
            <v>Rupees Nil</v>
          </cell>
        </row>
        <row r="7253">
          <cell r="A7253" t="str">
            <v>/0</v>
          </cell>
          <cell r="B7253">
            <v>0</v>
          </cell>
          <cell r="J7253" t="str">
            <v>Rupees Nil</v>
          </cell>
        </row>
        <row r="7254">
          <cell r="A7254" t="str">
            <v>/0</v>
          </cell>
          <cell r="B7254">
            <v>0</v>
          </cell>
          <cell r="J7254" t="str">
            <v>Rupees Nil</v>
          </cell>
        </row>
        <row r="7255">
          <cell r="A7255" t="str">
            <v>/0</v>
          </cell>
          <cell r="B7255">
            <v>0</v>
          </cell>
          <cell r="J7255" t="str">
            <v>Rupees Nil</v>
          </cell>
        </row>
        <row r="7256">
          <cell r="A7256" t="str">
            <v>/0</v>
          </cell>
          <cell r="B7256">
            <v>0</v>
          </cell>
          <cell r="J7256" t="str">
            <v>Rupees Nil</v>
          </cell>
        </row>
        <row r="7257">
          <cell r="A7257" t="str">
            <v>/0</v>
          </cell>
          <cell r="B7257">
            <v>0</v>
          </cell>
          <cell r="J7257" t="str">
            <v>Rupees Nil</v>
          </cell>
        </row>
        <row r="7258">
          <cell r="A7258" t="str">
            <v>/0</v>
          </cell>
          <cell r="B7258">
            <v>0</v>
          </cell>
          <cell r="J7258" t="str">
            <v>Rupees Nil</v>
          </cell>
        </row>
        <row r="7259">
          <cell r="A7259" t="str">
            <v>/0</v>
          </cell>
          <cell r="B7259">
            <v>0</v>
          </cell>
          <cell r="J7259" t="str">
            <v>Rupees Nil</v>
          </cell>
        </row>
        <row r="7260">
          <cell r="A7260" t="str">
            <v>/0</v>
          </cell>
          <cell r="B7260">
            <v>0</v>
          </cell>
          <cell r="J7260" t="str">
            <v>Rupees Nil</v>
          </cell>
        </row>
        <row r="7261">
          <cell r="A7261" t="str">
            <v>/0</v>
          </cell>
          <cell r="B7261">
            <v>0</v>
          </cell>
          <cell r="J7261" t="str">
            <v>Rupees Nil</v>
          </cell>
        </row>
        <row r="7262">
          <cell r="A7262" t="str">
            <v>/0</v>
          </cell>
          <cell r="B7262">
            <v>0</v>
          </cell>
          <cell r="J7262" t="str">
            <v>Rupees Nil</v>
          </cell>
        </row>
        <row r="7263">
          <cell r="A7263" t="str">
            <v>/0</v>
          </cell>
          <cell r="B7263">
            <v>0</v>
          </cell>
          <cell r="J7263" t="str">
            <v>Rupees Nil</v>
          </cell>
        </row>
        <row r="7264">
          <cell r="A7264" t="str">
            <v>/0</v>
          </cell>
          <cell r="B7264">
            <v>0</v>
          </cell>
          <cell r="J7264" t="str">
            <v>Rupees Nil</v>
          </cell>
        </row>
        <row r="7265">
          <cell r="A7265" t="str">
            <v>/0</v>
          </cell>
          <cell r="B7265">
            <v>0</v>
          </cell>
          <cell r="J7265" t="str">
            <v>Rupees Nil</v>
          </cell>
        </row>
        <row r="7266">
          <cell r="A7266" t="str">
            <v>/0</v>
          </cell>
          <cell r="B7266">
            <v>0</v>
          </cell>
          <cell r="J7266" t="str">
            <v>Rupees Nil</v>
          </cell>
        </row>
        <row r="7267">
          <cell r="A7267" t="str">
            <v>/0</v>
          </cell>
          <cell r="B7267">
            <v>0</v>
          </cell>
          <cell r="J7267" t="str">
            <v>Rupees Nil</v>
          </cell>
        </row>
        <row r="7268">
          <cell r="A7268" t="str">
            <v>/0</v>
          </cell>
          <cell r="B7268">
            <v>0</v>
          </cell>
          <cell r="J7268" t="str">
            <v>Rupees Nil</v>
          </cell>
        </row>
        <row r="7269">
          <cell r="A7269" t="str">
            <v>/0</v>
          </cell>
          <cell r="B7269">
            <v>0</v>
          </cell>
          <cell r="J7269" t="str">
            <v>Rupees Nil</v>
          </cell>
        </row>
        <row r="7270">
          <cell r="A7270" t="str">
            <v>/0</v>
          </cell>
          <cell r="B7270">
            <v>0</v>
          </cell>
          <cell r="J7270" t="str">
            <v>Rupees Nil</v>
          </cell>
        </row>
        <row r="7271">
          <cell r="A7271" t="str">
            <v>/0</v>
          </cell>
          <cell r="B7271">
            <v>0</v>
          </cell>
          <cell r="J7271" t="str">
            <v>Rupees Nil</v>
          </cell>
        </row>
        <row r="7272">
          <cell r="A7272" t="str">
            <v>/0</v>
          </cell>
          <cell r="B7272">
            <v>0</v>
          </cell>
          <cell r="J7272" t="str">
            <v>Rupees Nil</v>
          </cell>
        </row>
        <row r="7273">
          <cell r="A7273" t="str">
            <v>/0</v>
          </cell>
          <cell r="B7273">
            <v>0</v>
          </cell>
          <cell r="J7273" t="str">
            <v>Rupees Nil</v>
          </cell>
        </row>
        <row r="7274">
          <cell r="A7274" t="str">
            <v>/0</v>
          </cell>
          <cell r="B7274">
            <v>0</v>
          </cell>
          <cell r="J7274" t="str">
            <v>Rupees Nil</v>
          </cell>
        </row>
        <row r="7275">
          <cell r="A7275" t="str">
            <v>/0</v>
          </cell>
          <cell r="B7275">
            <v>0</v>
          </cell>
          <cell r="J7275" t="str">
            <v>Rupees Nil</v>
          </cell>
        </row>
        <row r="7276">
          <cell r="A7276" t="str">
            <v>/0</v>
          </cell>
          <cell r="B7276">
            <v>0</v>
          </cell>
          <cell r="J7276" t="str">
            <v>Rupees Nil</v>
          </cell>
        </row>
        <row r="7277">
          <cell r="A7277" t="str">
            <v>/0</v>
          </cell>
          <cell r="B7277">
            <v>0</v>
          </cell>
          <cell r="J7277" t="str">
            <v>Rupees Nil</v>
          </cell>
        </row>
        <row r="7278">
          <cell r="A7278" t="str">
            <v>/0</v>
          </cell>
          <cell r="B7278">
            <v>0</v>
          </cell>
          <cell r="J7278" t="str">
            <v>Rupees Nil</v>
          </cell>
        </row>
        <row r="7279">
          <cell r="A7279" t="str">
            <v>/0</v>
          </cell>
          <cell r="B7279">
            <v>0</v>
          </cell>
          <cell r="J7279" t="str">
            <v>Rupees Nil</v>
          </cell>
        </row>
        <row r="7280">
          <cell r="A7280" t="str">
            <v>/0</v>
          </cell>
          <cell r="B7280">
            <v>0</v>
          </cell>
          <cell r="J7280" t="str">
            <v>Rupees Nil</v>
          </cell>
        </row>
        <row r="7281">
          <cell r="A7281" t="str">
            <v>/0</v>
          </cell>
          <cell r="B7281">
            <v>0</v>
          </cell>
          <cell r="J7281" t="str">
            <v>Rupees Nil</v>
          </cell>
        </row>
        <row r="7282">
          <cell r="A7282" t="str">
            <v>/0</v>
          </cell>
          <cell r="B7282">
            <v>0</v>
          </cell>
          <cell r="J7282" t="str">
            <v>Rupees Nil</v>
          </cell>
        </row>
        <row r="7283">
          <cell r="A7283" t="str">
            <v>/0</v>
          </cell>
          <cell r="B7283">
            <v>0</v>
          </cell>
          <cell r="J7283" t="str">
            <v>Rupees Nil</v>
          </cell>
        </row>
        <row r="7284">
          <cell r="A7284" t="str">
            <v>/0</v>
          </cell>
          <cell r="B7284">
            <v>0</v>
          </cell>
          <cell r="J7284" t="str">
            <v>Rupees Nil</v>
          </cell>
        </row>
        <row r="7285">
          <cell r="A7285" t="str">
            <v>/0</v>
          </cell>
          <cell r="B7285">
            <v>0</v>
          </cell>
          <cell r="J7285" t="str">
            <v>Rupees Nil</v>
          </cell>
        </row>
        <row r="7286">
          <cell r="A7286" t="str">
            <v>/0</v>
          </cell>
          <cell r="B7286">
            <v>0</v>
          </cell>
          <cell r="J7286" t="str">
            <v>Rupees Nil</v>
          </cell>
        </row>
        <row r="7287">
          <cell r="A7287" t="str">
            <v>/0</v>
          </cell>
          <cell r="B7287">
            <v>0</v>
          </cell>
          <cell r="J7287" t="str">
            <v>Rupees Nil</v>
          </cell>
        </row>
        <row r="7288">
          <cell r="A7288" t="str">
            <v>/0</v>
          </cell>
          <cell r="B7288">
            <v>0</v>
          </cell>
          <cell r="J7288" t="str">
            <v>Rupees Nil</v>
          </cell>
        </row>
        <row r="7289">
          <cell r="A7289" t="str">
            <v>/0</v>
          </cell>
          <cell r="B7289">
            <v>0</v>
          </cell>
          <cell r="J7289" t="str">
            <v>Rupees Nil</v>
          </cell>
        </row>
        <row r="7290">
          <cell r="A7290" t="str">
            <v>/0</v>
          </cell>
          <cell r="B7290">
            <v>0</v>
          </cell>
          <cell r="J7290" t="str">
            <v>Rupees Nil</v>
          </cell>
        </row>
        <row r="7291">
          <cell r="A7291" t="str">
            <v>/0</v>
          </cell>
          <cell r="B7291">
            <v>0</v>
          </cell>
          <cell r="J7291" t="str">
            <v>Rupees Nil</v>
          </cell>
        </row>
        <row r="7292">
          <cell r="A7292" t="str">
            <v>/0</v>
          </cell>
          <cell r="B7292">
            <v>0</v>
          </cell>
          <cell r="J7292" t="str">
            <v>Rupees Nil</v>
          </cell>
        </row>
        <row r="7293">
          <cell r="A7293" t="str">
            <v>/0</v>
          </cell>
          <cell r="B7293">
            <v>0</v>
          </cell>
          <cell r="J7293" t="str">
            <v>Rupees Nil</v>
          </cell>
        </row>
        <row r="7294">
          <cell r="A7294" t="str">
            <v>/0</v>
          </cell>
          <cell r="B7294">
            <v>0</v>
          </cell>
          <cell r="J7294" t="str">
            <v>Rupees Nil</v>
          </cell>
        </row>
        <row r="7295">
          <cell r="A7295" t="str">
            <v>/0</v>
          </cell>
          <cell r="B7295">
            <v>0</v>
          </cell>
          <cell r="J7295" t="str">
            <v>Rupees Nil</v>
          </cell>
        </row>
        <row r="7296">
          <cell r="A7296" t="str">
            <v>/0</v>
          </cell>
          <cell r="B7296">
            <v>0</v>
          </cell>
          <cell r="J7296" t="str">
            <v>Rupees Nil</v>
          </cell>
        </row>
        <row r="7297">
          <cell r="A7297" t="str">
            <v>/0</v>
          </cell>
          <cell r="B7297">
            <v>0</v>
          </cell>
          <cell r="J7297" t="str">
            <v>Rupees Nil</v>
          </cell>
        </row>
        <row r="7298">
          <cell r="A7298" t="str">
            <v>/0</v>
          </cell>
          <cell r="B7298">
            <v>0</v>
          </cell>
          <cell r="J7298" t="str">
            <v>Rupees Nil</v>
          </cell>
        </row>
        <row r="7299">
          <cell r="A7299" t="str">
            <v>/0</v>
          </cell>
          <cell r="B7299">
            <v>0</v>
          </cell>
          <cell r="J7299" t="str">
            <v>Rupees Nil</v>
          </cell>
        </row>
        <row r="7300">
          <cell r="A7300" t="str">
            <v>/0</v>
          </cell>
          <cell r="B7300">
            <v>0</v>
          </cell>
          <cell r="J7300" t="str">
            <v>Rupees Nil</v>
          </cell>
        </row>
        <row r="7301">
          <cell r="A7301" t="str">
            <v>/0</v>
          </cell>
          <cell r="B7301">
            <v>0</v>
          </cell>
          <cell r="J7301" t="str">
            <v>Rupees Nil</v>
          </cell>
        </row>
        <row r="7302">
          <cell r="A7302" t="str">
            <v>/0</v>
          </cell>
          <cell r="B7302">
            <v>0</v>
          </cell>
          <cell r="J7302" t="str">
            <v>Rupees Nil</v>
          </cell>
        </row>
        <row r="7303">
          <cell r="A7303" t="str">
            <v>/0</v>
          </cell>
          <cell r="B7303">
            <v>0</v>
          </cell>
          <cell r="J7303" t="str">
            <v>Rupees Nil</v>
          </cell>
        </row>
        <row r="7304">
          <cell r="A7304" t="str">
            <v>/0</v>
          </cell>
          <cell r="B7304">
            <v>0</v>
          </cell>
          <cell r="J7304" t="str">
            <v>Rupees Nil</v>
          </cell>
        </row>
        <row r="7305">
          <cell r="A7305" t="str">
            <v>/0</v>
          </cell>
          <cell r="B7305">
            <v>0</v>
          </cell>
          <cell r="J7305" t="str">
            <v>Rupees Nil</v>
          </cell>
        </row>
        <row r="7306">
          <cell r="A7306" t="str">
            <v>/0</v>
          </cell>
          <cell r="B7306">
            <v>0</v>
          </cell>
          <cell r="J7306" t="str">
            <v>Rupees Nil</v>
          </cell>
        </row>
        <row r="7307">
          <cell r="A7307" t="str">
            <v>/0</v>
          </cell>
          <cell r="B7307">
            <v>0</v>
          </cell>
          <cell r="J7307" t="str">
            <v>Rupees Nil</v>
          </cell>
        </row>
        <row r="7308">
          <cell r="A7308" t="str">
            <v>/0</v>
          </cell>
          <cell r="B7308">
            <v>0</v>
          </cell>
          <cell r="J7308" t="str">
            <v>Rupees Nil</v>
          </cell>
        </row>
        <row r="7309">
          <cell r="A7309" t="str">
            <v>/0</v>
          </cell>
          <cell r="B7309">
            <v>0</v>
          </cell>
          <cell r="J7309" t="str">
            <v>Rupees Nil</v>
          </cell>
        </row>
        <row r="7310">
          <cell r="A7310" t="str">
            <v>/0</v>
          </cell>
          <cell r="B7310">
            <v>0</v>
          </cell>
          <cell r="J7310" t="str">
            <v>Rupees Nil</v>
          </cell>
        </row>
        <row r="7311">
          <cell r="A7311" t="str">
            <v>/0</v>
          </cell>
          <cell r="B7311">
            <v>0</v>
          </cell>
          <cell r="J7311" t="str">
            <v>Rupees Nil</v>
          </cell>
        </row>
        <row r="7312">
          <cell r="A7312" t="str">
            <v>/0</v>
          </cell>
          <cell r="B7312">
            <v>0</v>
          </cell>
          <cell r="J7312" t="str">
            <v>Rupees Nil</v>
          </cell>
        </row>
        <row r="7313">
          <cell r="A7313" t="str">
            <v>/0</v>
          </cell>
          <cell r="B7313">
            <v>0</v>
          </cell>
          <cell r="J7313" t="str">
            <v>Rupees Nil</v>
          </cell>
        </row>
        <row r="7314">
          <cell r="A7314" t="str">
            <v>/0</v>
          </cell>
          <cell r="B7314">
            <v>0</v>
          </cell>
          <cell r="J7314" t="str">
            <v>Rupees Nil</v>
          </cell>
        </row>
        <row r="7315">
          <cell r="A7315" t="str">
            <v>/0</v>
          </cell>
          <cell r="B7315">
            <v>0</v>
          </cell>
          <cell r="J7315" t="str">
            <v>Rupees Nil</v>
          </cell>
        </row>
        <row r="7316">
          <cell r="A7316" t="str">
            <v>/0</v>
          </cell>
          <cell r="B7316">
            <v>0</v>
          </cell>
          <cell r="J7316" t="str">
            <v>Rupees Nil</v>
          </cell>
        </row>
        <row r="7317">
          <cell r="A7317" t="str">
            <v>/0</v>
          </cell>
          <cell r="B7317">
            <v>0</v>
          </cell>
          <cell r="J7317" t="str">
            <v>Rupees Nil</v>
          </cell>
        </row>
        <row r="7318">
          <cell r="A7318" t="str">
            <v>/0</v>
          </cell>
          <cell r="B7318">
            <v>0</v>
          </cell>
          <cell r="J7318" t="str">
            <v>Rupees Nil</v>
          </cell>
        </row>
        <row r="7319">
          <cell r="A7319" t="str">
            <v>/0</v>
          </cell>
          <cell r="B7319">
            <v>0</v>
          </cell>
          <cell r="J7319" t="str">
            <v>Rupees Nil</v>
          </cell>
        </row>
        <row r="7320">
          <cell r="A7320" t="str">
            <v>/0</v>
          </cell>
          <cell r="B7320">
            <v>0</v>
          </cell>
          <cell r="J7320" t="str">
            <v>Rupees Nil</v>
          </cell>
        </row>
        <row r="7321">
          <cell r="A7321" t="str">
            <v>/0</v>
          </cell>
          <cell r="B7321">
            <v>0</v>
          </cell>
          <cell r="J7321" t="str">
            <v>Rupees Nil</v>
          </cell>
        </row>
        <row r="7322">
          <cell r="A7322" t="str">
            <v>/0</v>
          </cell>
          <cell r="B7322">
            <v>0</v>
          </cell>
          <cell r="J7322" t="str">
            <v>Rupees Nil</v>
          </cell>
        </row>
        <row r="7323">
          <cell r="A7323" t="str">
            <v>/0</v>
          </cell>
          <cell r="B7323">
            <v>0</v>
          </cell>
          <cell r="J7323" t="str">
            <v>Rupees Nil</v>
          </cell>
        </row>
        <row r="7324">
          <cell r="A7324" t="str">
            <v>/0</v>
          </cell>
          <cell r="B7324">
            <v>0</v>
          </cell>
          <cell r="J7324" t="str">
            <v>Rupees Nil</v>
          </cell>
        </row>
        <row r="7325">
          <cell r="A7325" t="str">
            <v>/0</v>
          </cell>
          <cell r="B7325">
            <v>0</v>
          </cell>
          <cell r="J7325" t="str">
            <v>Rupees Nil</v>
          </cell>
        </row>
        <row r="7326">
          <cell r="A7326" t="str">
            <v>/0</v>
          </cell>
          <cell r="B7326">
            <v>0</v>
          </cell>
          <cell r="J7326" t="str">
            <v>Rupees Nil</v>
          </cell>
        </row>
        <row r="7327">
          <cell r="A7327" t="str">
            <v>/0</v>
          </cell>
          <cell r="B7327">
            <v>0</v>
          </cell>
          <cell r="J7327" t="str">
            <v>Rupees Nil</v>
          </cell>
        </row>
        <row r="7328">
          <cell r="A7328" t="str">
            <v>/0</v>
          </cell>
          <cell r="B7328">
            <v>0</v>
          </cell>
          <cell r="J7328" t="str">
            <v>Rupees Nil</v>
          </cell>
        </row>
        <row r="7329">
          <cell r="A7329" t="str">
            <v>/0</v>
          </cell>
          <cell r="B7329">
            <v>0</v>
          </cell>
          <cell r="J7329" t="str">
            <v>Rupees Nil</v>
          </cell>
        </row>
        <row r="7330">
          <cell r="A7330" t="str">
            <v>/0</v>
          </cell>
          <cell r="B7330">
            <v>0</v>
          </cell>
          <cell r="J7330" t="str">
            <v>Rupees Nil</v>
          </cell>
        </row>
        <row r="7331">
          <cell r="A7331" t="str">
            <v>/0</v>
          </cell>
          <cell r="B7331">
            <v>0</v>
          </cell>
          <cell r="J7331" t="str">
            <v>Rupees Nil</v>
          </cell>
        </row>
        <row r="7332">
          <cell r="A7332" t="str">
            <v>/0</v>
          </cell>
          <cell r="B7332">
            <v>0</v>
          </cell>
          <cell r="J7332" t="str">
            <v>Rupees Nil</v>
          </cell>
        </row>
        <row r="7333">
          <cell r="A7333" t="str">
            <v>/0</v>
          </cell>
          <cell r="B7333">
            <v>0</v>
          </cell>
          <cell r="J7333" t="str">
            <v>Rupees Nil</v>
          </cell>
        </row>
        <row r="7334">
          <cell r="A7334" t="str">
            <v>/0</v>
          </cell>
          <cell r="B7334">
            <v>0</v>
          </cell>
          <cell r="J7334" t="str">
            <v>Rupees Nil</v>
          </cell>
        </row>
        <row r="7335">
          <cell r="A7335" t="str">
            <v>/0</v>
          </cell>
          <cell r="B7335">
            <v>0</v>
          </cell>
          <cell r="J7335" t="str">
            <v>Rupees Nil</v>
          </cell>
        </row>
        <row r="7336">
          <cell r="A7336" t="str">
            <v>/0</v>
          </cell>
          <cell r="B7336">
            <v>0</v>
          </cell>
          <cell r="J7336" t="str">
            <v>Rupees Nil</v>
          </cell>
        </row>
        <row r="7337">
          <cell r="A7337" t="str">
            <v>/0</v>
          </cell>
          <cell r="B7337">
            <v>0</v>
          </cell>
          <cell r="J7337" t="str">
            <v>Rupees Nil</v>
          </cell>
        </row>
        <row r="7338">
          <cell r="A7338" t="str">
            <v>/0</v>
          </cell>
          <cell r="B7338">
            <v>0</v>
          </cell>
          <cell r="J7338" t="str">
            <v>Rupees Nil</v>
          </cell>
        </row>
        <row r="7339">
          <cell r="A7339" t="str">
            <v>/0</v>
          </cell>
          <cell r="B7339">
            <v>0</v>
          </cell>
          <cell r="J7339" t="str">
            <v>Rupees Nil</v>
          </cell>
        </row>
        <row r="7340">
          <cell r="A7340" t="str">
            <v>/0</v>
          </cell>
          <cell r="B7340">
            <v>0</v>
          </cell>
          <cell r="J7340" t="str">
            <v>Rupees Nil</v>
          </cell>
        </row>
        <row r="7341">
          <cell r="A7341" t="str">
            <v>/0</v>
          </cell>
          <cell r="B7341">
            <v>0</v>
          </cell>
          <cell r="J7341" t="str">
            <v>Rupees Nil</v>
          </cell>
        </row>
        <row r="7342">
          <cell r="A7342" t="str">
            <v>/0</v>
          </cell>
          <cell r="B7342">
            <v>0</v>
          </cell>
          <cell r="J7342" t="str">
            <v>Rupees Nil</v>
          </cell>
        </row>
        <row r="7343">
          <cell r="A7343" t="str">
            <v>/0</v>
          </cell>
          <cell r="B7343">
            <v>0</v>
          </cell>
          <cell r="J7343" t="str">
            <v>Rupees Nil</v>
          </cell>
        </row>
        <row r="7344">
          <cell r="A7344" t="str">
            <v>/0</v>
          </cell>
          <cell r="B7344">
            <v>0</v>
          </cell>
          <cell r="J7344" t="str">
            <v>Rupees Nil</v>
          </cell>
        </row>
        <row r="7345">
          <cell r="A7345" t="str">
            <v>/0</v>
          </cell>
          <cell r="B7345">
            <v>0</v>
          </cell>
          <cell r="J7345" t="str">
            <v>Rupees Nil</v>
          </cell>
        </row>
        <row r="7346">
          <cell r="A7346" t="str">
            <v>/0</v>
          </cell>
          <cell r="B7346">
            <v>0</v>
          </cell>
          <cell r="J7346" t="str">
            <v>Rupees Nil</v>
          </cell>
        </row>
        <row r="7347">
          <cell r="A7347" t="str">
            <v>/0</v>
          </cell>
          <cell r="B7347">
            <v>0</v>
          </cell>
          <cell r="J7347" t="str">
            <v>Rupees Nil</v>
          </cell>
        </row>
        <row r="7348">
          <cell r="A7348" t="str">
            <v>/0</v>
          </cell>
          <cell r="B7348">
            <v>0</v>
          </cell>
          <cell r="J7348" t="str">
            <v>Rupees Nil</v>
          </cell>
        </row>
        <row r="7349">
          <cell r="A7349" t="str">
            <v>/0</v>
          </cell>
          <cell r="B7349">
            <v>0</v>
          </cell>
          <cell r="J7349" t="str">
            <v>Rupees Nil</v>
          </cell>
        </row>
        <row r="7350">
          <cell r="A7350" t="str">
            <v>/0</v>
          </cell>
          <cell r="B7350">
            <v>0</v>
          </cell>
          <cell r="J7350" t="str">
            <v>Rupees Nil</v>
          </cell>
        </row>
        <row r="7351">
          <cell r="A7351" t="str">
            <v>/0</v>
          </cell>
          <cell r="B7351">
            <v>0</v>
          </cell>
          <cell r="J7351" t="str">
            <v>Rupees Nil</v>
          </cell>
        </row>
        <row r="7352">
          <cell r="A7352" t="str">
            <v>/0</v>
          </cell>
          <cell r="B7352">
            <v>0</v>
          </cell>
          <cell r="J7352" t="str">
            <v>Rupees Nil</v>
          </cell>
        </row>
        <row r="7353">
          <cell r="A7353" t="str">
            <v>/0</v>
          </cell>
          <cell r="B7353">
            <v>0</v>
          </cell>
          <cell r="J7353" t="str">
            <v>Rupees Nil</v>
          </cell>
        </row>
        <row r="7354">
          <cell r="A7354" t="str">
            <v>/0</v>
          </cell>
          <cell r="B7354">
            <v>0</v>
          </cell>
          <cell r="J7354" t="str">
            <v>Rupees Nil</v>
          </cell>
        </row>
        <row r="7355">
          <cell r="A7355" t="str">
            <v>/0</v>
          </cell>
          <cell r="B7355">
            <v>0</v>
          </cell>
          <cell r="J7355" t="str">
            <v>Rupees Nil</v>
          </cell>
        </row>
        <row r="7356">
          <cell r="A7356" t="str">
            <v>/0</v>
          </cell>
          <cell r="B7356">
            <v>0</v>
          </cell>
          <cell r="J7356" t="str">
            <v>Rupees Nil</v>
          </cell>
        </row>
        <row r="7357">
          <cell r="A7357" t="str">
            <v>/0</v>
          </cell>
          <cell r="B7357">
            <v>0</v>
          </cell>
          <cell r="J7357" t="str">
            <v>Rupees Nil</v>
          </cell>
        </row>
        <row r="7358">
          <cell r="A7358" t="str">
            <v>/0</v>
          </cell>
          <cell r="B7358">
            <v>0</v>
          </cell>
          <cell r="J7358" t="str">
            <v>Rupees Nil</v>
          </cell>
        </row>
        <row r="7359">
          <cell r="A7359" t="str">
            <v>/0</v>
          </cell>
          <cell r="B7359">
            <v>0</v>
          </cell>
          <cell r="J7359" t="str">
            <v>Rupees Nil</v>
          </cell>
        </row>
        <row r="7360">
          <cell r="A7360" t="str">
            <v>/0</v>
          </cell>
          <cell r="B7360">
            <v>0</v>
          </cell>
          <cell r="J7360" t="str">
            <v>Rupees Nil</v>
          </cell>
        </row>
        <row r="7361">
          <cell r="A7361" t="str">
            <v>/0</v>
          </cell>
          <cell r="B7361">
            <v>0</v>
          </cell>
          <cell r="J7361" t="str">
            <v>Rupees Nil</v>
          </cell>
        </row>
        <row r="7362">
          <cell r="A7362" t="str">
            <v>/0</v>
          </cell>
          <cell r="B7362">
            <v>0</v>
          </cell>
          <cell r="J7362" t="str">
            <v>Rupees Nil</v>
          </cell>
        </row>
        <row r="7363">
          <cell r="A7363" t="str">
            <v>/0</v>
          </cell>
          <cell r="B7363">
            <v>0</v>
          </cell>
          <cell r="J7363" t="str">
            <v>Rupees Nil</v>
          </cell>
        </row>
        <row r="7364">
          <cell r="A7364" t="str">
            <v>/0</v>
          </cell>
          <cell r="B7364">
            <v>0</v>
          </cell>
          <cell r="J7364" t="str">
            <v>Rupees Nil</v>
          </cell>
        </row>
        <row r="7365">
          <cell r="A7365" t="str">
            <v>/0</v>
          </cell>
          <cell r="B7365">
            <v>0</v>
          </cell>
          <cell r="J7365" t="str">
            <v>Rupees Nil</v>
          </cell>
        </row>
        <row r="7366">
          <cell r="A7366" t="str">
            <v>/0</v>
          </cell>
          <cell r="B7366">
            <v>0</v>
          </cell>
          <cell r="J7366" t="str">
            <v>Rupees Nil</v>
          </cell>
        </row>
        <row r="7367">
          <cell r="A7367" t="str">
            <v>/0</v>
          </cell>
          <cell r="B7367">
            <v>0</v>
          </cell>
          <cell r="J7367" t="str">
            <v>Rupees Nil</v>
          </cell>
        </row>
        <row r="7368">
          <cell r="A7368" t="str">
            <v>/0</v>
          </cell>
          <cell r="B7368">
            <v>0</v>
          </cell>
          <cell r="J7368" t="str">
            <v>Rupees Nil</v>
          </cell>
        </row>
        <row r="7369">
          <cell r="A7369" t="str">
            <v>/0</v>
          </cell>
          <cell r="B7369">
            <v>0</v>
          </cell>
          <cell r="J7369" t="str">
            <v>Rupees Nil</v>
          </cell>
        </row>
        <row r="7370">
          <cell r="A7370" t="str">
            <v>/0</v>
          </cell>
          <cell r="B7370">
            <v>0</v>
          </cell>
          <cell r="J7370" t="str">
            <v>Rupees Nil</v>
          </cell>
        </row>
        <row r="7371">
          <cell r="A7371" t="str">
            <v>/0</v>
          </cell>
          <cell r="B7371">
            <v>0</v>
          </cell>
          <cell r="J7371" t="str">
            <v>Rupees Nil</v>
          </cell>
        </row>
        <row r="7372">
          <cell r="A7372" t="str">
            <v>/0</v>
          </cell>
          <cell r="B7372">
            <v>0</v>
          </cell>
          <cell r="J7372" t="str">
            <v>Rupees Nil</v>
          </cell>
        </row>
        <row r="7373">
          <cell r="A7373" t="str">
            <v>/0</v>
          </cell>
          <cell r="B7373">
            <v>0</v>
          </cell>
          <cell r="J7373" t="str">
            <v>Rupees Nil</v>
          </cell>
        </row>
        <row r="7374">
          <cell r="A7374" t="str">
            <v>/0</v>
          </cell>
          <cell r="B7374">
            <v>0</v>
          </cell>
          <cell r="J7374" t="str">
            <v>Rupees Nil</v>
          </cell>
        </row>
        <row r="7375">
          <cell r="A7375" t="str">
            <v>/0</v>
          </cell>
          <cell r="B7375">
            <v>0</v>
          </cell>
          <cell r="J7375" t="str">
            <v>Rupees Nil</v>
          </cell>
        </row>
        <row r="7376">
          <cell r="A7376" t="str">
            <v>/0</v>
          </cell>
          <cell r="B7376">
            <v>0</v>
          </cell>
          <cell r="J7376" t="str">
            <v>Rupees Nil</v>
          </cell>
        </row>
        <row r="7377">
          <cell r="A7377" t="str">
            <v>/0</v>
          </cell>
          <cell r="B7377">
            <v>0</v>
          </cell>
          <cell r="J7377" t="str">
            <v>Rupees Nil</v>
          </cell>
        </row>
        <row r="7378">
          <cell r="A7378" t="str">
            <v>/0</v>
          </cell>
          <cell r="B7378">
            <v>0</v>
          </cell>
          <cell r="J7378" t="str">
            <v>Rupees Nil</v>
          </cell>
        </row>
        <row r="7379">
          <cell r="A7379" t="str">
            <v>/0</v>
          </cell>
          <cell r="B7379">
            <v>0</v>
          </cell>
          <cell r="J7379" t="str">
            <v>Rupees Nil</v>
          </cell>
        </row>
        <row r="7380">
          <cell r="A7380" t="str">
            <v>/0</v>
          </cell>
          <cell r="B7380">
            <v>0</v>
          </cell>
          <cell r="J7380" t="str">
            <v>Rupees Nil</v>
          </cell>
        </row>
        <row r="7381">
          <cell r="A7381" t="str">
            <v>/0</v>
          </cell>
          <cell r="B7381">
            <v>0</v>
          </cell>
          <cell r="J7381" t="str">
            <v>Rupees Nil</v>
          </cell>
        </row>
        <row r="7382">
          <cell r="A7382" t="str">
            <v>/0</v>
          </cell>
          <cell r="B7382">
            <v>0</v>
          </cell>
          <cell r="J7382" t="str">
            <v>Rupees Nil</v>
          </cell>
        </row>
        <row r="7383">
          <cell r="A7383" t="str">
            <v>/0</v>
          </cell>
          <cell r="B7383">
            <v>0</v>
          </cell>
          <cell r="J7383" t="str">
            <v>Rupees Nil</v>
          </cell>
        </row>
        <row r="7384">
          <cell r="A7384" t="str">
            <v>/0</v>
          </cell>
          <cell r="B7384">
            <v>0</v>
          </cell>
          <cell r="J7384" t="str">
            <v>Rupees Nil</v>
          </cell>
        </row>
        <row r="7385">
          <cell r="A7385" t="str">
            <v>/0</v>
          </cell>
          <cell r="B7385">
            <v>0</v>
          </cell>
          <cell r="J7385" t="str">
            <v>Rupees Nil</v>
          </cell>
        </row>
        <row r="7386">
          <cell r="A7386" t="str">
            <v>/0</v>
          </cell>
          <cell r="B7386">
            <v>0</v>
          </cell>
          <cell r="J7386" t="str">
            <v>Rupees Nil</v>
          </cell>
        </row>
        <row r="7387">
          <cell r="A7387" t="str">
            <v>/0</v>
          </cell>
          <cell r="B7387">
            <v>0</v>
          </cell>
          <cell r="J7387" t="str">
            <v>Rupees Nil</v>
          </cell>
        </row>
        <row r="7388">
          <cell r="A7388" t="str">
            <v>/0</v>
          </cell>
          <cell r="B7388">
            <v>0</v>
          </cell>
          <cell r="J7388" t="str">
            <v>Rupees Nil</v>
          </cell>
        </row>
        <row r="7389">
          <cell r="A7389" t="str">
            <v>/0</v>
          </cell>
          <cell r="B7389">
            <v>0</v>
          </cell>
          <cell r="J7389" t="str">
            <v>Rupees Nil</v>
          </cell>
        </row>
        <row r="7390">
          <cell r="A7390" t="str">
            <v>/0</v>
          </cell>
          <cell r="B7390">
            <v>0</v>
          </cell>
          <cell r="J7390" t="str">
            <v>Rupees Nil</v>
          </cell>
        </row>
        <row r="7391">
          <cell r="A7391" t="str">
            <v>/0</v>
          </cell>
          <cell r="B7391">
            <v>0</v>
          </cell>
          <cell r="J7391" t="str">
            <v>Rupees Nil</v>
          </cell>
        </row>
        <row r="7392">
          <cell r="A7392" t="str">
            <v>/0</v>
          </cell>
          <cell r="B7392">
            <v>0</v>
          </cell>
          <cell r="J7392" t="str">
            <v>Rupees Nil</v>
          </cell>
        </row>
        <row r="7393">
          <cell r="A7393" t="str">
            <v>/0</v>
          </cell>
          <cell r="B7393">
            <v>0</v>
          </cell>
          <cell r="J7393" t="str">
            <v>Rupees Nil</v>
          </cell>
        </row>
        <row r="7394">
          <cell r="A7394" t="str">
            <v>/0</v>
          </cell>
          <cell r="B7394">
            <v>0</v>
          </cell>
          <cell r="J7394" t="str">
            <v>Rupees Nil</v>
          </cell>
        </row>
        <row r="7395">
          <cell r="A7395" t="str">
            <v>/0</v>
          </cell>
          <cell r="B7395">
            <v>0</v>
          </cell>
          <cell r="J7395" t="str">
            <v>Rupees Nil</v>
          </cell>
        </row>
        <row r="7396">
          <cell r="A7396" t="str">
            <v>/0</v>
          </cell>
          <cell r="B7396">
            <v>0</v>
          </cell>
          <cell r="J7396" t="str">
            <v>Rupees Nil</v>
          </cell>
        </row>
        <row r="7397">
          <cell r="A7397" t="str">
            <v>/0</v>
          </cell>
          <cell r="B7397">
            <v>0</v>
          </cell>
          <cell r="J7397" t="str">
            <v>Rupees Nil</v>
          </cell>
        </row>
        <row r="7398">
          <cell r="A7398" t="str">
            <v>/0</v>
          </cell>
          <cell r="B7398">
            <v>0</v>
          </cell>
          <cell r="J7398" t="str">
            <v>Rupees Nil</v>
          </cell>
        </row>
        <row r="7399">
          <cell r="A7399" t="str">
            <v>/0</v>
          </cell>
          <cell r="B7399">
            <v>0</v>
          </cell>
          <cell r="J7399" t="str">
            <v>Rupees Nil</v>
          </cell>
        </row>
        <row r="7400">
          <cell r="A7400" t="str">
            <v>/0</v>
          </cell>
          <cell r="B7400">
            <v>0</v>
          </cell>
          <cell r="J7400" t="str">
            <v>Rupees Nil</v>
          </cell>
        </row>
        <row r="7401">
          <cell r="A7401" t="str">
            <v>/0</v>
          </cell>
          <cell r="B7401">
            <v>0</v>
          </cell>
          <cell r="J7401" t="str">
            <v>Rupees Nil</v>
          </cell>
        </row>
        <row r="7402">
          <cell r="A7402" t="str">
            <v>/0</v>
          </cell>
          <cell r="B7402">
            <v>0</v>
          </cell>
          <cell r="J7402" t="str">
            <v>Rupees Nil</v>
          </cell>
        </row>
        <row r="7403">
          <cell r="A7403" t="str">
            <v>/0</v>
          </cell>
          <cell r="B7403">
            <v>0</v>
          </cell>
          <cell r="J7403" t="str">
            <v>Rupees Nil</v>
          </cell>
        </row>
        <row r="7404">
          <cell r="A7404" t="str">
            <v>/0</v>
          </cell>
          <cell r="B7404">
            <v>0</v>
          </cell>
          <cell r="J7404" t="str">
            <v>Rupees Nil</v>
          </cell>
        </row>
        <row r="7405">
          <cell r="A7405" t="str">
            <v>/0</v>
          </cell>
          <cell r="B7405">
            <v>0</v>
          </cell>
          <cell r="J7405" t="str">
            <v>Rupees Nil</v>
          </cell>
        </row>
        <row r="7406">
          <cell r="A7406" t="str">
            <v>/0</v>
          </cell>
          <cell r="B7406">
            <v>0</v>
          </cell>
          <cell r="J7406" t="str">
            <v>Rupees Nil</v>
          </cell>
        </row>
        <row r="7407">
          <cell r="A7407" t="str">
            <v>/0</v>
          </cell>
          <cell r="B7407">
            <v>0</v>
          </cell>
          <cell r="J7407" t="str">
            <v>Rupees Nil</v>
          </cell>
        </row>
        <row r="7408">
          <cell r="A7408" t="str">
            <v>/0</v>
          </cell>
          <cell r="B7408">
            <v>0</v>
          </cell>
          <cell r="J7408" t="str">
            <v>Rupees Nil</v>
          </cell>
        </row>
        <row r="7409">
          <cell r="A7409" t="str">
            <v>/0</v>
          </cell>
          <cell r="B7409">
            <v>0</v>
          </cell>
          <cell r="J7409" t="str">
            <v>Rupees Nil</v>
          </cell>
        </row>
        <row r="7410">
          <cell r="A7410" t="str">
            <v>/0</v>
          </cell>
          <cell r="B7410">
            <v>0</v>
          </cell>
          <cell r="J7410" t="str">
            <v>Rupees Nil</v>
          </cell>
        </row>
        <row r="7411">
          <cell r="A7411" t="str">
            <v>/0</v>
          </cell>
          <cell r="B7411">
            <v>0</v>
          </cell>
          <cell r="J7411" t="str">
            <v>Rupees Nil</v>
          </cell>
        </row>
        <row r="7412">
          <cell r="A7412" t="str">
            <v>/0</v>
          </cell>
          <cell r="B7412">
            <v>0</v>
          </cell>
          <cell r="J7412" t="str">
            <v>Rupees Nil</v>
          </cell>
        </row>
        <row r="7413">
          <cell r="A7413" t="str">
            <v>/0</v>
          </cell>
          <cell r="B7413">
            <v>0</v>
          </cell>
          <cell r="J7413" t="str">
            <v>Rupees Nil</v>
          </cell>
        </row>
        <row r="7414">
          <cell r="A7414" t="str">
            <v>/0</v>
          </cell>
          <cell r="B7414">
            <v>0</v>
          </cell>
          <cell r="J7414" t="str">
            <v>Rupees Nil</v>
          </cell>
        </row>
        <row r="7415">
          <cell r="A7415" t="str">
            <v>/0</v>
          </cell>
          <cell r="B7415">
            <v>0</v>
          </cell>
          <cell r="J7415" t="str">
            <v>Rupees Nil</v>
          </cell>
        </row>
        <row r="7416">
          <cell r="A7416" t="str">
            <v>/0</v>
          </cell>
          <cell r="B7416">
            <v>0</v>
          </cell>
          <cell r="J7416" t="str">
            <v>Rupees Nil</v>
          </cell>
        </row>
        <row r="7417">
          <cell r="A7417" t="str">
            <v>/0</v>
          </cell>
          <cell r="B7417">
            <v>0</v>
          </cell>
          <cell r="J7417" t="str">
            <v>Rupees Nil</v>
          </cell>
        </row>
        <row r="7418">
          <cell r="A7418" t="str">
            <v>/0</v>
          </cell>
          <cell r="B7418">
            <v>0</v>
          </cell>
          <cell r="J7418" t="str">
            <v>Rupees Nil</v>
          </cell>
        </row>
        <row r="7419">
          <cell r="A7419" t="str">
            <v>/0</v>
          </cell>
          <cell r="B7419">
            <v>0</v>
          </cell>
          <cell r="J7419" t="str">
            <v>Rupees Nil</v>
          </cell>
        </row>
        <row r="7420">
          <cell r="A7420" t="str">
            <v>/0</v>
          </cell>
          <cell r="B7420">
            <v>0</v>
          </cell>
          <cell r="J7420" t="str">
            <v>Rupees Nil</v>
          </cell>
        </row>
        <row r="7421">
          <cell r="A7421" t="str">
            <v>/0</v>
          </cell>
          <cell r="B7421">
            <v>0</v>
          </cell>
          <cell r="J7421" t="str">
            <v>Rupees Nil</v>
          </cell>
        </row>
        <row r="7422">
          <cell r="A7422" t="str">
            <v>/0</v>
          </cell>
          <cell r="B7422">
            <v>0</v>
          </cell>
          <cell r="J7422" t="str">
            <v>Rupees Nil</v>
          </cell>
        </row>
        <row r="7423">
          <cell r="A7423" t="str">
            <v>/0</v>
          </cell>
          <cell r="B7423">
            <v>0</v>
          </cell>
          <cell r="J7423" t="str">
            <v>Rupees Nil</v>
          </cell>
        </row>
        <row r="7424">
          <cell r="A7424" t="str">
            <v>/0</v>
          </cell>
          <cell r="B7424">
            <v>0</v>
          </cell>
          <cell r="J7424" t="str">
            <v>Rupees Nil</v>
          </cell>
        </row>
        <row r="7425">
          <cell r="A7425" t="str">
            <v>/0</v>
          </cell>
          <cell r="B7425">
            <v>0</v>
          </cell>
          <cell r="J7425" t="str">
            <v>Rupees Nil</v>
          </cell>
        </row>
        <row r="7426">
          <cell r="A7426" t="str">
            <v>/0</v>
          </cell>
          <cell r="B7426">
            <v>0</v>
          </cell>
          <cell r="J7426" t="str">
            <v>Rupees Nil</v>
          </cell>
        </row>
        <row r="7427">
          <cell r="A7427" t="str">
            <v>/0</v>
          </cell>
          <cell r="B7427">
            <v>0</v>
          </cell>
          <cell r="J7427" t="str">
            <v>Rupees Nil</v>
          </cell>
        </row>
        <row r="7428">
          <cell r="A7428" t="str">
            <v>/0</v>
          </cell>
          <cell r="B7428">
            <v>0</v>
          </cell>
          <cell r="J7428" t="str">
            <v>Rupees Nil</v>
          </cell>
        </row>
        <row r="7429">
          <cell r="A7429" t="str">
            <v>/0</v>
          </cell>
          <cell r="B7429">
            <v>0</v>
          </cell>
          <cell r="J7429" t="str">
            <v>Rupees Nil</v>
          </cell>
        </row>
        <row r="7430">
          <cell r="A7430" t="str">
            <v>/0</v>
          </cell>
          <cell r="B7430">
            <v>0</v>
          </cell>
          <cell r="J7430" t="str">
            <v>Rupees Nil</v>
          </cell>
        </row>
        <row r="7431">
          <cell r="A7431" t="str">
            <v>/0</v>
          </cell>
          <cell r="B7431">
            <v>0</v>
          </cell>
          <cell r="J7431" t="str">
            <v>Rupees Nil</v>
          </cell>
        </row>
        <row r="7432">
          <cell r="A7432" t="str">
            <v>/0</v>
          </cell>
          <cell r="B7432">
            <v>0</v>
          </cell>
          <cell r="J7432" t="str">
            <v>Rupees Nil</v>
          </cell>
        </row>
        <row r="7433">
          <cell r="A7433" t="str">
            <v>/0</v>
          </cell>
          <cell r="B7433">
            <v>0</v>
          </cell>
          <cell r="J7433" t="str">
            <v>Rupees Nil</v>
          </cell>
        </row>
        <row r="7434">
          <cell r="A7434" t="str">
            <v>/0</v>
          </cell>
          <cell r="B7434">
            <v>0</v>
          </cell>
          <cell r="J7434" t="str">
            <v>Rupees Nil</v>
          </cell>
        </row>
        <row r="7435">
          <cell r="A7435" t="str">
            <v>/0</v>
          </cell>
          <cell r="B7435">
            <v>0</v>
          </cell>
          <cell r="J7435" t="str">
            <v>Rupees Nil</v>
          </cell>
        </row>
        <row r="7436">
          <cell r="A7436" t="str">
            <v>/0</v>
          </cell>
          <cell r="B7436">
            <v>0</v>
          </cell>
          <cell r="J7436" t="str">
            <v>Rupees Nil</v>
          </cell>
        </row>
        <row r="7437">
          <cell r="A7437" t="str">
            <v>/0</v>
          </cell>
          <cell r="B7437">
            <v>0</v>
          </cell>
          <cell r="J7437" t="str">
            <v>Rupees Nil</v>
          </cell>
        </row>
        <row r="7438">
          <cell r="A7438" t="str">
            <v>/0</v>
          </cell>
          <cell r="B7438">
            <v>0</v>
          </cell>
          <cell r="J7438" t="str">
            <v>Rupees Nil</v>
          </cell>
        </row>
        <row r="7439">
          <cell r="A7439" t="str">
            <v>/0</v>
          </cell>
          <cell r="B7439">
            <v>0</v>
          </cell>
          <cell r="J7439" t="str">
            <v>Rupees Nil</v>
          </cell>
        </row>
        <row r="7440">
          <cell r="A7440" t="str">
            <v>/0</v>
          </cell>
          <cell r="B7440">
            <v>0</v>
          </cell>
          <cell r="J7440" t="str">
            <v>Rupees Nil</v>
          </cell>
        </row>
        <row r="7441">
          <cell r="A7441" t="str">
            <v>/0</v>
          </cell>
          <cell r="B7441">
            <v>0</v>
          </cell>
          <cell r="J7441" t="str">
            <v>Rupees Nil</v>
          </cell>
        </row>
        <row r="7442">
          <cell r="A7442" t="str">
            <v>/0</v>
          </cell>
          <cell r="B7442">
            <v>0</v>
          </cell>
          <cell r="J7442" t="str">
            <v>Rupees Nil</v>
          </cell>
        </row>
        <row r="7443">
          <cell r="A7443" t="str">
            <v>/0</v>
          </cell>
          <cell r="B7443">
            <v>0</v>
          </cell>
          <cell r="J7443" t="str">
            <v>Rupees Nil</v>
          </cell>
        </row>
        <row r="7444">
          <cell r="A7444" t="str">
            <v>/0</v>
          </cell>
          <cell r="B7444">
            <v>0</v>
          </cell>
          <cell r="J7444" t="str">
            <v>Rupees Nil</v>
          </cell>
        </row>
        <row r="7445">
          <cell r="A7445" t="str">
            <v>/0</v>
          </cell>
          <cell r="B7445">
            <v>0</v>
          </cell>
          <cell r="J7445" t="str">
            <v>Rupees Nil</v>
          </cell>
        </row>
        <row r="7446">
          <cell r="A7446" t="str">
            <v>/0</v>
          </cell>
          <cell r="B7446">
            <v>0</v>
          </cell>
          <cell r="J7446" t="str">
            <v>Rupees Nil</v>
          </cell>
        </row>
        <row r="7447">
          <cell r="A7447" t="str">
            <v>/0</v>
          </cell>
          <cell r="B7447">
            <v>0</v>
          </cell>
          <cell r="J7447" t="str">
            <v>Rupees Nil</v>
          </cell>
        </row>
        <row r="7448">
          <cell r="A7448" t="str">
            <v>/0</v>
          </cell>
          <cell r="B7448">
            <v>0</v>
          </cell>
          <cell r="J7448" t="str">
            <v>Rupees Nil</v>
          </cell>
        </row>
        <row r="7449">
          <cell r="A7449" t="str">
            <v>/0</v>
          </cell>
          <cell r="B7449">
            <v>0</v>
          </cell>
          <cell r="J7449" t="str">
            <v>Rupees Nil</v>
          </cell>
        </row>
        <row r="7450">
          <cell r="A7450" t="str">
            <v>/0</v>
          </cell>
          <cell r="B7450">
            <v>0</v>
          </cell>
          <cell r="J7450" t="str">
            <v>Rupees Nil</v>
          </cell>
        </row>
        <row r="7451">
          <cell r="A7451" t="str">
            <v>/0</v>
          </cell>
          <cell r="B7451">
            <v>0</v>
          </cell>
          <cell r="J7451" t="str">
            <v>Rupees Nil</v>
          </cell>
        </row>
        <row r="7452">
          <cell r="A7452" t="str">
            <v>/0</v>
          </cell>
          <cell r="B7452">
            <v>0</v>
          </cell>
          <cell r="J7452" t="str">
            <v>Rupees Nil</v>
          </cell>
        </row>
        <row r="7453">
          <cell r="A7453" t="str">
            <v>/0</v>
          </cell>
          <cell r="B7453">
            <v>0</v>
          </cell>
          <cell r="J7453" t="str">
            <v>Rupees Nil</v>
          </cell>
        </row>
        <row r="7454">
          <cell r="A7454" t="str">
            <v>/0</v>
          </cell>
          <cell r="B7454">
            <v>0</v>
          </cell>
          <cell r="J7454" t="str">
            <v>Rupees Nil</v>
          </cell>
        </row>
        <row r="7455">
          <cell r="A7455" t="str">
            <v>/0</v>
          </cell>
          <cell r="B7455">
            <v>0</v>
          </cell>
          <cell r="J7455" t="str">
            <v>Rupees Nil</v>
          </cell>
        </row>
        <row r="7456">
          <cell r="A7456" t="str">
            <v>/0</v>
          </cell>
          <cell r="B7456">
            <v>0</v>
          </cell>
          <cell r="J7456" t="str">
            <v>Rupees Nil</v>
          </cell>
        </row>
        <row r="7457">
          <cell r="A7457" t="str">
            <v>/0</v>
          </cell>
          <cell r="B7457">
            <v>0</v>
          </cell>
          <cell r="J7457" t="str">
            <v>Rupees Nil</v>
          </cell>
        </row>
        <row r="7458">
          <cell r="A7458" t="str">
            <v>/0</v>
          </cell>
          <cell r="B7458">
            <v>0</v>
          </cell>
          <cell r="J7458" t="str">
            <v>Rupees Nil</v>
          </cell>
        </row>
        <row r="7459">
          <cell r="A7459" t="str">
            <v>/0</v>
          </cell>
          <cell r="B7459">
            <v>0</v>
          </cell>
          <cell r="J7459" t="str">
            <v>Rupees Nil</v>
          </cell>
        </row>
        <row r="7460">
          <cell r="A7460" t="str">
            <v>/0</v>
          </cell>
          <cell r="B7460">
            <v>0</v>
          </cell>
          <cell r="J7460" t="str">
            <v>Rupees Nil</v>
          </cell>
        </row>
        <row r="7461">
          <cell r="A7461" t="str">
            <v>/0</v>
          </cell>
          <cell r="B7461">
            <v>0</v>
          </cell>
          <cell r="J7461" t="str">
            <v>Rupees Nil</v>
          </cell>
        </row>
        <row r="7462">
          <cell r="A7462" t="str">
            <v>/0</v>
          </cell>
          <cell r="B7462">
            <v>0</v>
          </cell>
          <cell r="J7462" t="str">
            <v>Rupees Nil</v>
          </cell>
        </row>
        <row r="7463">
          <cell r="A7463" t="str">
            <v>/0</v>
          </cell>
          <cell r="B7463">
            <v>0</v>
          </cell>
          <cell r="J7463" t="str">
            <v>Rupees Nil</v>
          </cell>
        </row>
        <row r="7464">
          <cell r="A7464" t="str">
            <v>/0</v>
          </cell>
          <cell r="B7464">
            <v>0</v>
          </cell>
          <cell r="J7464" t="str">
            <v>Rupees Nil</v>
          </cell>
        </row>
        <row r="7465">
          <cell r="A7465" t="str">
            <v>/0</v>
          </cell>
          <cell r="B7465">
            <v>0</v>
          </cell>
          <cell r="J7465" t="str">
            <v>Rupees Nil</v>
          </cell>
        </row>
        <row r="7466">
          <cell r="A7466" t="str">
            <v>/0</v>
          </cell>
          <cell r="B7466">
            <v>0</v>
          </cell>
          <cell r="J7466" t="str">
            <v>Rupees Nil</v>
          </cell>
        </row>
        <row r="7467">
          <cell r="A7467" t="str">
            <v>/0</v>
          </cell>
          <cell r="B7467">
            <v>0</v>
          </cell>
          <cell r="J7467" t="str">
            <v>Rupees Nil</v>
          </cell>
        </row>
        <row r="7468">
          <cell r="A7468" t="str">
            <v>/0</v>
          </cell>
          <cell r="B7468">
            <v>0</v>
          </cell>
          <cell r="J7468" t="str">
            <v>Rupees Nil</v>
          </cell>
        </row>
        <row r="7469">
          <cell r="A7469" t="str">
            <v>/0</v>
          </cell>
          <cell r="B7469">
            <v>0</v>
          </cell>
          <cell r="J7469" t="str">
            <v>Rupees Nil</v>
          </cell>
        </row>
        <row r="7470">
          <cell r="A7470" t="str">
            <v>/0</v>
          </cell>
          <cell r="B7470">
            <v>0</v>
          </cell>
          <cell r="J7470" t="str">
            <v>Rupees Nil</v>
          </cell>
        </row>
        <row r="7471">
          <cell r="A7471" t="str">
            <v>/0</v>
          </cell>
          <cell r="B7471">
            <v>0</v>
          </cell>
          <cell r="J7471" t="str">
            <v>Rupees Nil</v>
          </cell>
        </row>
        <row r="7472">
          <cell r="A7472" t="str">
            <v>/0</v>
          </cell>
          <cell r="B7472">
            <v>0</v>
          </cell>
          <cell r="J7472" t="str">
            <v>Rupees Nil</v>
          </cell>
        </row>
        <row r="7473">
          <cell r="A7473" t="str">
            <v>/0</v>
          </cell>
          <cell r="B7473">
            <v>0</v>
          </cell>
          <cell r="J7473" t="str">
            <v>Rupees Nil</v>
          </cell>
        </row>
        <row r="7474">
          <cell r="A7474" t="str">
            <v>/0</v>
          </cell>
          <cell r="B7474">
            <v>0</v>
          </cell>
          <cell r="J7474" t="str">
            <v>Rupees Nil</v>
          </cell>
        </row>
        <row r="7475">
          <cell r="A7475" t="str">
            <v>/0</v>
          </cell>
          <cell r="B7475">
            <v>0</v>
          </cell>
          <cell r="J7475" t="str">
            <v>Rupees Nil</v>
          </cell>
        </row>
        <row r="7476">
          <cell r="A7476" t="str">
            <v>/0</v>
          </cell>
          <cell r="B7476">
            <v>0</v>
          </cell>
          <cell r="J7476" t="str">
            <v>Rupees Nil</v>
          </cell>
        </row>
        <row r="7477">
          <cell r="A7477" t="str">
            <v>/0</v>
          </cell>
          <cell r="B7477">
            <v>0</v>
          </cell>
          <cell r="J7477" t="str">
            <v>Rupees Nil</v>
          </cell>
        </row>
        <row r="7478">
          <cell r="A7478" t="str">
            <v>/0</v>
          </cell>
          <cell r="B7478">
            <v>0</v>
          </cell>
          <cell r="J7478" t="str">
            <v>Rupees Nil</v>
          </cell>
        </row>
        <row r="7479">
          <cell r="A7479" t="str">
            <v>/0</v>
          </cell>
          <cell r="B7479">
            <v>0</v>
          </cell>
          <cell r="J7479" t="str">
            <v>Rupees Nil</v>
          </cell>
        </row>
        <row r="7480">
          <cell r="A7480" t="str">
            <v>/0</v>
          </cell>
          <cell r="B7480">
            <v>0</v>
          </cell>
          <cell r="J7480" t="str">
            <v>Rupees Nil</v>
          </cell>
        </row>
        <row r="7481">
          <cell r="A7481" t="str">
            <v>/0</v>
          </cell>
          <cell r="B7481">
            <v>0</v>
          </cell>
          <cell r="J7481" t="str">
            <v>Rupees Nil</v>
          </cell>
        </row>
        <row r="7482">
          <cell r="A7482" t="str">
            <v>/0</v>
          </cell>
          <cell r="B7482">
            <v>0</v>
          </cell>
          <cell r="J7482" t="str">
            <v>Rupees Nil</v>
          </cell>
        </row>
        <row r="7483">
          <cell r="A7483" t="str">
            <v>/0</v>
          </cell>
          <cell r="B7483">
            <v>0</v>
          </cell>
          <cell r="J7483" t="str">
            <v>Rupees Nil</v>
          </cell>
        </row>
        <row r="7484">
          <cell r="A7484" t="str">
            <v>/0</v>
          </cell>
          <cell r="B7484">
            <v>0</v>
          </cell>
          <cell r="J7484" t="str">
            <v>Rupees Nil</v>
          </cell>
        </row>
        <row r="7485">
          <cell r="A7485" t="str">
            <v>/0</v>
          </cell>
          <cell r="B7485">
            <v>0</v>
          </cell>
          <cell r="J7485" t="str">
            <v>Rupees Nil</v>
          </cell>
        </row>
        <row r="7486">
          <cell r="A7486" t="str">
            <v>/0</v>
          </cell>
          <cell r="B7486">
            <v>0</v>
          </cell>
          <cell r="J7486" t="str">
            <v>Rupees Nil</v>
          </cell>
        </row>
        <row r="7487">
          <cell r="A7487" t="str">
            <v>/0</v>
          </cell>
          <cell r="B7487">
            <v>0</v>
          </cell>
          <cell r="J7487" t="str">
            <v>Rupees Nil</v>
          </cell>
        </row>
        <row r="7488">
          <cell r="A7488" t="str">
            <v>/0</v>
          </cell>
          <cell r="B7488">
            <v>0</v>
          </cell>
          <cell r="J7488" t="str">
            <v>Rupees Nil</v>
          </cell>
        </row>
        <row r="7489">
          <cell r="A7489" t="str">
            <v>/0</v>
          </cell>
          <cell r="B7489">
            <v>0</v>
          </cell>
          <cell r="J7489" t="str">
            <v>Rupees Nil</v>
          </cell>
        </row>
        <row r="7490">
          <cell r="A7490" t="str">
            <v>/0</v>
          </cell>
          <cell r="B7490">
            <v>0</v>
          </cell>
          <cell r="J7490" t="str">
            <v>Rupees Nil</v>
          </cell>
        </row>
        <row r="7491">
          <cell r="A7491" t="str">
            <v>/0</v>
          </cell>
          <cell r="B7491">
            <v>0</v>
          </cell>
          <cell r="J7491" t="str">
            <v>Rupees Nil</v>
          </cell>
        </row>
        <row r="7492">
          <cell r="A7492" t="str">
            <v>/0</v>
          </cell>
          <cell r="B7492">
            <v>0</v>
          </cell>
          <cell r="J7492" t="str">
            <v>Rupees Nil</v>
          </cell>
        </row>
        <row r="7493">
          <cell r="A7493" t="str">
            <v>/0</v>
          </cell>
          <cell r="B7493">
            <v>0</v>
          </cell>
          <cell r="J7493" t="str">
            <v>Rupees Nil</v>
          </cell>
        </row>
        <row r="7494">
          <cell r="A7494" t="str">
            <v>/0</v>
          </cell>
          <cell r="B7494">
            <v>0</v>
          </cell>
          <cell r="J7494" t="str">
            <v>Rupees Nil</v>
          </cell>
        </row>
        <row r="7495">
          <cell r="A7495" t="str">
            <v>/0</v>
          </cell>
          <cell r="B7495">
            <v>0</v>
          </cell>
          <cell r="J7495" t="str">
            <v>Rupees Nil</v>
          </cell>
        </row>
        <row r="7496">
          <cell r="A7496" t="str">
            <v>/0</v>
          </cell>
          <cell r="B7496">
            <v>0</v>
          </cell>
          <cell r="J7496" t="str">
            <v>Rupees Nil</v>
          </cell>
        </row>
        <row r="7497">
          <cell r="A7497" t="str">
            <v>/0</v>
          </cell>
          <cell r="B7497">
            <v>0</v>
          </cell>
          <cell r="J7497" t="str">
            <v>Rupees Nil</v>
          </cell>
        </row>
        <row r="7498">
          <cell r="A7498" t="str">
            <v>/0</v>
          </cell>
          <cell r="B7498">
            <v>0</v>
          </cell>
          <cell r="J7498" t="str">
            <v>Rupees Nil</v>
          </cell>
        </row>
        <row r="7499">
          <cell r="A7499" t="str">
            <v>/0</v>
          </cell>
          <cell r="B7499">
            <v>0</v>
          </cell>
          <cell r="J7499" t="str">
            <v>Rupees Nil</v>
          </cell>
        </row>
        <row r="7500">
          <cell r="A7500" t="str">
            <v>/0</v>
          </cell>
          <cell r="B7500">
            <v>0</v>
          </cell>
          <cell r="J7500" t="str">
            <v>Rupees Nil</v>
          </cell>
        </row>
        <row r="7501">
          <cell r="A7501" t="str">
            <v>/0</v>
          </cell>
          <cell r="B7501">
            <v>0</v>
          </cell>
          <cell r="J7501" t="str">
            <v>Rupees Nil</v>
          </cell>
        </row>
        <row r="7502">
          <cell r="A7502" t="str">
            <v>/0</v>
          </cell>
          <cell r="B7502">
            <v>0</v>
          </cell>
          <cell r="J7502" t="str">
            <v>Rupees Nil</v>
          </cell>
        </row>
        <row r="7503">
          <cell r="A7503" t="str">
            <v>/0</v>
          </cell>
          <cell r="B7503">
            <v>0</v>
          </cell>
          <cell r="J7503" t="str">
            <v>Rupees Nil</v>
          </cell>
        </row>
        <row r="7504">
          <cell r="A7504" t="str">
            <v>/0</v>
          </cell>
          <cell r="B7504">
            <v>0</v>
          </cell>
          <cell r="J7504" t="str">
            <v>Rupees Nil</v>
          </cell>
        </row>
        <row r="7505">
          <cell r="A7505" t="str">
            <v>/0</v>
          </cell>
          <cell r="B7505">
            <v>0</v>
          </cell>
          <cell r="J7505" t="str">
            <v>Rupees Nil</v>
          </cell>
        </row>
        <row r="7506">
          <cell r="A7506" t="str">
            <v>/0</v>
          </cell>
          <cell r="B7506">
            <v>0</v>
          </cell>
          <cell r="J7506" t="str">
            <v>Rupees Nil</v>
          </cell>
        </row>
        <row r="7507">
          <cell r="A7507" t="str">
            <v>/0</v>
          </cell>
          <cell r="B7507">
            <v>0</v>
          </cell>
          <cell r="J7507" t="str">
            <v>Rupees Nil</v>
          </cell>
        </row>
        <row r="7508">
          <cell r="A7508" t="str">
            <v>/0</v>
          </cell>
          <cell r="B7508">
            <v>0</v>
          </cell>
          <cell r="J7508" t="str">
            <v>Rupees Nil</v>
          </cell>
        </row>
        <row r="7509">
          <cell r="A7509" t="str">
            <v>/0</v>
          </cell>
          <cell r="B7509">
            <v>0</v>
          </cell>
          <cell r="J7509" t="str">
            <v>Rupees Nil</v>
          </cell>
        </row>
        <row r="7510">
          <cell r="A7510" t="str">
            <v>/0</v>
          </cell>
          <cell r="B7510">
            <v>0</v>
          </cell>
          <cell r="J7510" t="str">
            <v>Rupees Nil</v>
          </cell>
        </row>
        <row r="7511">
          <cell r="A7511" t="str">
            <v>/0</v>
          </cell>
          <cell r="B7511">
            <v>0</v>
          </cell>
          <cell r="J7511" t="str">
            <v>Rupees Nil</v>
          </cell>
        </row>
        <row r="7512">
          <cell r="A7512" t="str">
            <v>/0</v>
          </cell>
          <cell r="B7512">
            <v>0</v>
          </cell>
          <cell r="J7512" t="str">
            <v>Rupees Nil</v>
          </cell>
        </row>
        <row r="7513">
          <cell r="A7513" t="str">
            <v>/0</v>
          </cell>
          <cell r="B7513">
            <v>0</v>
          </cell>
          <cell r="J7513" t="str">
            <v>Rupees Nil</v>
          </cell>
        </row>
        <row r="7514">
          <cell r="A7514" t="str">
            <v>/0</v>
          </cell>
          <cell r="B7514">
            <v>0</v>
          </cell>
          <cell r="J7514" t="str">
            <v>Rupees Nil</v>
          </cell>
        </row>
        <row r="7515">
          <cell r="A7515" t="str">
            <v>/0</v>
          </cell>
          <cell r="B7515">
            <v>0</v>
          </cell>
          <cell r="J7515" t="str">
            <v>Rupees Nil</v>
          </cell>
        </row>
        <row r="7516">
          <cell r="A7516" t="str">
            <v>/0</v>
          </cell>
          <cell r="B7516">
            <v>0</v>
          </cell>
          <cell r="J7516" t="str">
            <v>Rupees Nil</v>
          </cell>
        </row>
        <row r="7517">
          <cell r="A7517" t="str">
            <v>/0</v>
          </cell>
          <cell r="B7517">
            <v>0</v>
          </cell>
          <cell r="J7517" t="str">
            <v>Rupees Nil</v>
          </cell>
        </row>
        <row r="7518">
          <cell r="A7518" t="str">
            <v>/0</v>
          </cell>
          <cell r="B7518">
            <v>0</v>
          </cell>
          <cell r="J7518" t="str">
            <v>Rupees Nil</v>
          </cell>
        </row>
        <row r="7519">
          <cell r="A7519" t="str">
            <v>/0</v>
          </cell>
          <cell r="B7519">
            <v>0</v>
          </cell>
          <cell r="J7519" t="str">
            <v>Rupees Nil</v>
          </cell>
        </row>
        <row r="7520">
          <cell r="A7520" t="str">
            <v>/0</v>
          </cell>
          <cell r="B7520">
            <v>0</v>
          </cell>
          <cell r="J7520" t="str">
            <v>Rupees Nil</v>
          </cell>
        </row>
        <row r="7521">
          <cell r="A7521" t="str">
            <v>/0</v>
          </cell>
          <cell r="B7521">
            <v>0</v>
          </cell>
          <cell r="J7521" t="str">
            <v>Rupees Nil</v>
          </cell>
        </row>
        <row r="7522">
          <cell r="A7522" t="str">
            <v>/0</v>
          </cell>
          <cell r="B7522">
            <v>0</v>
          </cell>
          <cell r="J7522" t="str">
            <v>Rupees Nil</v>
          </cell>
        </row>
        <row r="7523">
          <cell r="A7523" t="str">
            <v>/0</v>
          </cell>
          <cell r="B7523">
            <v>0</v>
          </cell>
          <cell r="J7523" t="str">
            <v>Rupees Nil</v>
          </cell>
        </row>
        <row r="7524">
          <cell r="A7524" t="str">
            <v>/0</v>
          </cell>
          <cell r="B7524">
            <v>0</v>
          </cell>
          <cell r="J7524" t="str">
            <v>Rupees Nil</v>
          </cell>
        </row>
        <row r="7525">
          <cell r="A7525" t="str">
            <v>/0</v>
          </cell>
          <cell r="B7525">
            <v>0</v>
          </cell>
          <cell r="J7525" t="str">
            <v>Rupees Nil</v>
          </cell>
        </row>
        <row r="7526">
          <cell r="A7526" t="str">
            <v>/0</v>
          </cell>
          <cell r="B7526">
            <v>0</v>
          </cell>
          <cell r="J7526" t="str">
            <v>Rupees Nil</v>
          </cell>
        </row>
        <row r="7527">
          <cell r="A7527" t="str">
            <v>/0</v>
          </cell>
          <cell r="B7527">
            <v>0</v>
          </cell>
          <cell r="J7527" t="str">
            <v>Rupees Nil</v>
          </cell>
        </row>
        <row r="7528">
          <cell r="A7528" t="str">
            <v>/0</v>
          </cell>
          <cell r="B7528">
            <v>0</v>
          </cell>
          <cell r="J7528" t="str">
            <v>Rupees Nil</v>
          </cell>
        </row>
        <row r="7529">
          <cell r="A7529" t="str">
            <v>/0</v>
          </cell>
          <cell r="B7529">
            <v>0</v>
          </cell>
          <cell r="J7529" t="str">
            <v>Rupees Nil</v>
          </cell>
        </row>
        <row r="7530">
          <cell r="A7530" t="str">
            <v>/0</v>
          </cell>
          <cell r="B7530">
            <v>0</v>
          </cell>
          <cell r="J7530" t="str">
            <v>Rupees Nil</v>
          </cell>
        </row>
        <row r="7531">
          <cell r="A7531" t="str">
            <v>/0</v>
          </cell>
          <cell r="B7531">
            <v>0</v>
          </cell>
          <cell r="J7531" t="str">
            <v>Rupees Nil</v>
          </cell>
        </row>
        <row r="7532">
          <cell r="A7532" t="str">
            <v>/0</v>
          </cell>
          <cell r="B7532">
            <v>0</v>
          </cell>
          <cell r="J7532" t="str">
            <v>Rupees Nil</v>
          </cell>
        </row>
        <row r="7533">
          <cell r="A7533" t="str">
            <v>/0</v>
          </cell>
          <cell r="B7533">
            <v>0</v>
          </cell>
          <cell r="J7533" t="str">
            <v>Rupees Nil</v>
          </cell>
        </row>
        <row r="7534">
          <cell r="A7534" t="str">
            <v>/0</v>
          </cell>
          <cell r="B7534">
            <v>0</v>
          </cell>
          <cell r="J7534" t="str">
            <v>Rupees Nil</v>
          </cell>
        </row>
        <row r="7535">
          <cell r="A7535" t="str">
            <v>/0</v>
          </cell>
          <cell r="B7535">
            <v>0</v>
          </cell>
          <cell r="J7535" t="str">
            <v>Rupees Nil</v>
          </cell>
        </row>
        <row r="7536">
          <cell r="A7536" t="str">
            <v>/0</v>
          </cell>
          <cell r="B7536">
            <v>0</v>
          </cell>
          <cell r="J7536" t="str">
            <v>Rupees Nil</v>
          </cell>
        </row>
        <row r="7537">
          <cell r="A7537" t="str">
            <v>/0</v>
          </cell>
          <cell r="B7537">
            <v>0</v>
          </cell>
          <cell r="J7537" t="str">
            <v>Rupees Nil</v>
          </cell>
        </row>
        <row r="7538">
          <cell r="A7538" t="str">
            <v>/0</v>
          </cell>
          <cell r="B7538">
            <v>0</v>
          </cell>
          <cell r="J7538" t="str">
            <v>Rupees Nil</v>
          </cell>
        </row>
        <row r="7539">
          <cell r="A7539" t="str">
            <v>/0</v>
          </cell>
          <cell r="B7539">
            <v>0</v>
          </cell>
          <cell r="J7539" t="str">
            <v>Rupees Nil</v>
          </cell>
        </row>
        <row r="7540">
          <cell r="A7540" t="str">
            <v>/0</v>
          </cell>
          <cell r="B7540">
            <v>0</v>
          </cell>
          <cell r="J7540" t="str">
            <v>Rupees Nil</v>
          </cell>
        </row>
        <row r="7541">
          <cell r="A7541" t="str">
            <v>/0</v>
          </cell>
          <cell r="B7541">
            <v>0</v>
          </cell>
          <cell r="J7541" t="str">
            <v>Rupees Nil</v>
          </cell>
        </row>
        <row r="7542">
          <cell r="A7542" t="str">
            <v>/0</v>
          </cell>
          <cell r="B7542">
            <v>0</v>
          </cell>
          <cell r="J7542" t="str">
            <v>Rupees Nil</v>
          </cell>
        </row>
        <row r="7543">
          <cell r="A7543" t="str">
            <v>/0</v>
          </cell>
          <cell r="B7543">
            <v>0</v>
          </cell>
          <cell r="J7543" t="str">
            <v>Rupees Nil</v>
          </cell>
        </row>
        <row r="7544">
          <cell r="A7544" t="str">
            <v>/0</v>
          </cell>
          <cell r="B7544">
            <v>0</v>
          </cell>
          <cell r="J7544" t="str">
            <v>Rupees Nil</v>
          </cell>
        </row>
        <row r="7545">
          <cell r="A7545" t="str">
            <v>/0</v>
          </cell>
          <cell r="B7545">
            <v>0</v>
          </cell>
          <cell r="J7545" t="str">
            <v>Rupees Nil</v>
          </cell>
        </row>
        <row r="7546">
          <cell r="A7546" t="str">
            <v>/0</v>
          </cell>
          <cell r="B7546">
            <v>0</v>
          </cell>
          <cell r="J7546" t="str">
            <v>Rupees Nil</v>
          </cell>
        </row>
        <row r="7547">
          <cell r="A7547" t="str">
            <v>/0</v>
          </cell>
          <cell r="B7547">
            <v>0</v>
          </cell>
          <cell r="J7547" t="str">
            <v>Rupees Nil</v>
          </cell>
        </row>
        <row r="7548">
          <cell r="A7548" t="str">
            <v>/0</v>
          </cell>
          <cell r="B7548">
            <v>0</v>
          </cell>
          <cell r="J7548" t="str">
            <v>Rupees Nil</v>
          </cell>
        </row>
        <row r="7549">
          <cell r="A7549" t="str">
            <v>/0</v>
          </cell>
          <cell r="B7549">
            <v>0</v>
          </cell>
          <cell r="J7549" t="str">
            <v>Rupees Nil</v>
          </cell>
        </row>
        <row r="7550">
          <cell r="A7550" t="str">
            <v>/0</v>
          </cell>
          <cell r="B7550">
            <v>0</v>
          </cell>
          <cell r="J7550" t="str">
            <v>Rupees Nil</v>
          </cell>
        </row>
        <row r="7551">
          <cell r="A7551" t="str">
            <v>/0</v>
          </cell>
          <cell r="B7551">
            <v>0</v>
          </cell>
          <cell r="J7551" t="str">
            <v>Rupees Nil</v>
          </cell>
        </row>
        <row r="7552">
          <cell r="A7552" t="str">
            <v>/0</v>
          </cell>
          <cell r="B7552">
            <v>0</v>
          </cell>
          <cell r="J7552" t="str">
            <v>Rupees Nil</v>
          </cell>
        </row>
        <row r="7553">
          <cell r="A7553" t="str">
            <v>/0</v>
          </cell>
          <cell r="B7553">
            <v>0</v>
          </cell>
          <cell r="J7553" t="str">
            <v>Rupees Nil</v>
          </cell>
        </row>
        <row r="7554">
          <cell r="A7554" t="str">
            <v>/0</v>
          </cell>
          <cell r="B7554">
            <v>0</v>
          </cell>
          <cell r="J7554" t="str">
            <v>Rupees Nil</v>
          </cell>
        </row>
        <row r="7555">
          <cell r="A7555" t="str">
            <v>/0</v>
          </cell>
          <cell r="B7555">
            <v>0</v>
          </cell>
          <cell r="J7555" t="str">
            <v>Rupees Nil</v>
          </cell>
        </row>
        <row r="7556">
          <cell r="A7556" t="str">
            <v>/0</v>
          </cell>
          <cell r="B7556">
            <v>0</v>
          </cell>
          <cell r="J7556" t="str">
            <v>Rupees Nil</v>
          </cell>
        </row>
        <row r="7557">
          <cell r="A7557" t="str">
            <v>/0</v>
          </cell>
          <cell r="B7557">
            <v>0</v>
          </cell>
          <cell r="J7557" t="str">
            <v>Rupees Nil</v>
          </cell>
        </row>
        <row r="7558">
          <cell r="A7558" t="str">
            <v>/0</v>
          </cell>
          <cell r="B7558">
            <v>0</v>
          </cell>
          <cell r="J7558" t="str">
            <v>Rupees Nil</v>
          </cell>
        </row>
        <row r="7559">
          <cell r="A7559" t="str">
            <v>/0</v>
          </cell>
          <cell r="B7559">
            <v>0</v>
          </cell>
          <cell r="J7559" t="str">
            <v>Rupees Nil</v>
          </cell>
        </row>
        <row r="7560">
          <cell r="A7560" t="str">
            <v>/0</v>
          </cell>
          <cell r="B7560">
            <v>0</v>
          </cell>
          <cell r="J7560" t="str">
            <v>Rupees Nil</v>
          </cell>
        </row>
        <row r="7561">
          <cell r="A7561" t="str">
            <v>/0</v>
          </cell>
          <cell r="B7561">
            <v>0</v>
          </cell>
          <cell r="J7561" t="str">
            <v>Rupees Nil</v>
          </cell>
        </row>
        <row r="7562">
          <cell r="A7562" t="str">
            <v>/0</v>
          </cell>
          <cell r="B7562">
            <v>0</v>
          </cell>
          <cell r="J7562" t="str">
            <v>Rupees Nil</v>
          </cell>
        </row>
        <row r="7563">
          <cell r="A7563" t="str">
            <v>/0</v>
          </cell>
          <cell r="B7563">
            <v>0</v>
          </cell>
          <cell r="J7563" t="str">
            <v>Rupees Nil</v>
          </cell>
        </row>
        <row r="7564">
          <cell r="A7564" t="str">
            <v>/0</v>
          </cell>
          <cell r="B7564">
            <v>0</v>
          </cell>
          <cell r="J7564" t="str">
            <v>Rupees Nil</v>
          </cell>
        </row>
        <row r="7565">
          <cell r="A7565" t="str">
            <v>/0</v>
          </cell>
          <cell r="B7565">
            <v>0</v>
          </cell>
          <cell r="J7565" t="str">
            <v>Rupees Nil</v>
          </cell>
        </row>
        <row r="7566">
          <cell r="A7566" t="str">
            <v>/0</v>
          </cell>
          <cell r="B7566">
            <v>0</v>
          </cell>
          <cell r="J7566" t="str">
            <v>Rupees Nil</v>
          </cell>
        </row>
        <row r="7567">
          <cell r="A7567" t="str">
            <v>/0</v>
          </cell>
          <cell r="B7567">
            <v>0</v>
          </cell>
          <cell r="J7567" t="str">
            <v>Rupees Nil</v>
          </cell>
        </row>
        <row r="7568">
          <cell r="A7568" t="str">
            <v>/0</v>
          </cell>
          <cell r="B7568">
            <v>0</v>
          </cell>
          <cell r="J7568" t="str">
            <v>Rupees Nil</v>
          </cell>
        </row>
        <row r="7569">
          <cell r="A7569" t="str">
            <v>/0</v>
          </cell>
          <cell r="B7569">
            <v>0</v>
          </cell>
          <cell r="J7569" t="str">
            <v>Rupees Nil</v>
          </cell>
        </row>
        <row r="7570">
          <cell r="A7570" t="str">
            <v>/0</v>
          </cell>
          <cell r="B7570">
            <v>0</v>
          </cell>
          <cell r="J7570" t="str">
            <v>Rupees Nil</v>
          </cell>
        </row>
        <row r="7571">
          <cell r="A7571" t="str">
            <v>/0</v>
          </cell>
          <cell r="B7571">
            <v>0</v>
          </cell>
          <cell r="J7571" t="str">
            <v>Rupees Nil</v>
          </cell>
        </row>
        <row r="7572">
          <cell r="A7572" t="str">
            <v>/0</v>
          </cell>
          <cell r="B7572">
            <v>0</v>
          </cell>
          <cell r="J7572" t="str">
            <v>Rupees Nil</v>
          </cell>
        </row>
        <row r="7573">
          <cell r="A7573" t="str">
            <v>/0</v>
          </cell>
          <cell r="B7573">
            <v>0</v>
          </cell>
          <cell r="J7573" t="str">
            <v>Rupees Nil</v>
          </cell>
        </row>
        <row r="7574">
          <cell r="A7574" t="str">
            <v>/0</v>
          </cell>
          <cell r="B7574">
            <v>0</v>
          </cell>
          <cell r="J7574" t="str">
            <v>Rupees Nil</v>
          </cell>
        </row>
        <row r="7575">
          <cell r="A7575" t="str">
            <v>/0</v>
          </cell>
          <cell r="B7575">
            <v>0</v>
          </cell>
          <cell r="J7575" t="str">
            <v>Rupees Nil</v>
          </cell>
        </row>
        <row r="7576">
          <cell r="A7576" t="str">
            <v>/0</v>
          </cell>
          <cell r="B7576">
            <v>0</v>
          </cell>
          <cell r="J7576" t="str">
            <v>Rupees Nil</v>
          </cell>
        </row>
        <row r="7577">
          <cell r="A7577" t="str">
            <v>/0</v>
          </cell>
          <cell r="B7577">
            <v>0</v>
          </cell>
          <cell r="J7577" t="str">
            <v>Rupees Nil</v>
          </cell>
        </row>
        <row r="7578">
          <cell r="A7578" t="str">
            <v>/0</v>
          </cell>
          <cell r="B7578">
            <v>0</v>
          </cell>
          <cell r="J7578" t="str">
            <v>Rupees Nil</v>
          </cell>
        </row>
        <row r="7579">
          <cell r="A7579" t="str">
            <v>/0</v>
          </cell>
          <cell r="B7579">
            <v>0</v>
          </cell>
          <cell r="J7579" t="str">
            <v>Rupees Nil</v>
          </cell>
        </row>
        <row r="7580">
          <cell r="A7580" t="str">
            <v>/0</v>
          </cell>
          <cell r="B7580">
            <v>0</v>
          </cell>
          <cell r="J7580" t="str">
            <v>Rupees Nil</v>
          </cell>
        </row>
        <row r="7581">
          <cell r="A7581" t="str">
            <v>/0</v>
          </cell>
          <cell r="B7581">
            <v>0</v>
          </cell>
          <cell r="J7581" t="str">
            <v>Rupees Nil</v>
          </cell>
        </row>
        <row r="7582">
          <cell r="A7582" t="str">
            <v>/0</v>
          </cell>
          <cell r="B7582">
            <v>0</v>
          </cell>
          <cell r="J7582" t="str">
            <v>Rupees Nil</v>
          </cell>
        </row>
        <row r="7583">
          <cell r="A7583" t="str">
            <v>/0</v>
          </cell>
          <cell r="B7583">
            <v>0</v>
          </cell>
          <cell r="J7583" t="str">
            <v>Rupees Nil</v>
          </cell>
        </row>
        <row r="7584">
          <cell r="A7584" t="str">
            <v>/0</v>
          </cell>
          <cell r="B7584">
            <v>0</v>
          </cell>
          <cell r="J7584" t="str">
            <v>Rupees Nil</v>
          </cell>
        </row>
        <row r="7585">
          <cell r="A7585" t="str">
            <v>/0</v>
          </cell>
          <cell r="B7585">
            <v>0</v>
          </cell>
          <cell r="J7585" t="str">
            <v>Rupees Nil</v>
          </cell>
        </row>
        <row r="7586">
          <cell r="A7586" t="str">
            <v>/0</v>
          </cell>
          <cell r="B7586">
            <v>0</v>
          </cell>
          <cell r="J7586" t="str">
            <v>Rupees Nil</v>
          </cell>
        </row>
        <row r="7587">
          <cell r="A7587" t="str">
            <v>/0</v>
          </cell>
          <cell r="B7587">
            <v>0</v>
          </cell>
          <cell r="J7587" t="str">
            <v>Rupees Nil</v>
          </cell>
        </row>
        <row r="7588">
          <cell r="A7588" t="str">
            <v>/0</v>
          </cell>
          <cell r="B7588">
            <v>0</v>
          </cell>
          <cell r="J7588" t="str">
            <v>Rupees Nil</v>
          </cell>
        </row>
        <row r="7589">
          <cell r="A7589" t="str">
            <v>/0</v>
          </cell>
          <cell r="B7589">
            <v>0</v>
          </cell>
          <cell r="J7589" t="str">
            <v>Rupees Nil</v>
          </cell>
        </row>
        <row r="7590">
          <cell r="A7590" t="str">
            <v>/0</v>
          </cell>
          <cell r="B7590">
            <v>0</v>
          </cell>
          <cell r="J7590" t="str">
            <v>Rupees Nil</v>
          </cell>
        </row>
        <row r="7591">
          <cell r="A7591" t="str">
            <v>/0</v>
          </cell>
          <cell r="B7591">
            <v>0</v>
          </cell>
          <cell r="J7591" t="str">
            <v>Rupees Nil</v>
          </cell>
        </row>
        <row r="7592">
          <cell r="A7592" t="str">
            <v>/0</v>
          </cell>
          <cell r="B7592">
            <v>0</v>
          </cell>
          <cell r="J7592" t="str">
            <v>Rupees Nil</v>
          </cell>
        </row>
        <row r="7593">
          <cell r="A7593" t="str">
            <v>/0</v>
          </cell>
          <cell r="B7593">
            <v>0</v>
          </cell>
          <cell r="J7593" t="str">
            <v>Rupees Nil</v>
          </cell>
        </row>
        <row r="7594">
          <cell r="A7594" t="str">
            <v>/0</v>
          </cell>
          <cell r="B7594">
            <v>0</v>
          </cell>
          <cell r="J7594" t="str">
            <v>Rupees Nil</v>
          </cell>
        </row>
        <row r="7595">
          <cell r="A7595" t="str">
            <v>/0</v>
          </cell>
          <cell r="B7595">
            <v>0</v>
          </cell>
          <cell r="J7595" t="str">
            <v>Rupees Nil</v>
          </cell>
        </row>
        <row r="7596">
          <cell r="A7596" t="str">
            <v>/0</v>
          </cell>
          <cell r="B7596">
            <v>0</v>
          </cell>
          <cell r="J7596" t="str">
            <v>Rupees Nil</v>
          </cell>
        </row>
        <row r="7597">
          <cell r="A7597" t="str">
            <v>/0</v>
          </cell>
          <cell r="B7597">
            <v>0</v>
          </cell>
          <cell r="J7597" t="str">
            <v>Rupees Nil</v>
          </cell>
        </row>
        <row r="7598">
          <cell r="A7598" t="str">
            <v>/0</v>
          </cell>
          <cell r="B7598">
            <v>0</v>
          </cell>
          <cell r="J7598" t="str">
            <v>Rupees Nil</v>
          </cell>
        </row>
        <row r="7599">
          <cell r="A7599" t="str">
            <v>/0</v>
          </cell>
          <cell r="B7599">
            <v>0</v>
          </cell>
          <cell r="J7599" t="str">
            <v>Rupees Nil</v>
          </cell>
        </row>
        <row r="7600">
          <cell r="A7600" t="str">
            <v>/0</v>
          </cell>
          <cell r="B7600">
            <v>0</v>
          </cell>
          <cell r="J7600" t="str">
            <v>Rupees Nil</v>
          </cell>
        </row>
        <row r="7601">
          <cell r="A7601" t="str">
            <v>/0</v>
          </cell>
          <cell r="B7601">
            <v>0</v>
          </cell>
          <cell r="J7601" t="str">
            <v>Rupees Nil</v>
          </cell>
        </row>
        <row r="7602">
          <cell r="A7602" t="str">
            <v>/0</v>
          </cell>
          <cell r="B7602">
            <v>0</v>
          </cell>
          <cell r="J7602" t="str">
            <v>Rupees Nil</v>
          </cell>
        </row>
        <row r="7603">
          <cell r="A7603" t="str">
            <v>/0</v>
          </cell>
          <cell r="B7603">
            <v>0</v>
          </cell>
          <cell r="J7603" t="str">
            <v>Rupees Nil</v>
          </cell>
        </row>
        <row r="7604">
          <cell r="A7604" t="str">
            <v>/0</v>
          </cell>
          <cell r="B7604">
            <v>0</v>
          </cell>
          <cell r="J7604" t="str">
            <v>Rupees Nil</v>
          </cell>
        </row>
        <row r="7605">
          <cell r="A7605" t="str">
            <v>/0</v>
          </cell>
          <cell r="B7605">
            <v>0</v>
          </cell>
          <cell r="J7605" t="str">
            <v>Rupees Nil</v>
          </cell>
        </row>
        <row r="7606">
          <cell r="A7606" t="str">
            <v>/0</v>
          </cell>
          <cell r="B7606">
            <v>0</v>
          </cell>
          <cell r="J7606" t="str">
            <v>Rupees Nil</v>
          </cell>
        </row>
        <row r="7607">
          <cell r="A7607" t="str">
            <v>/0</v>
          </cell>
          <cell r="B7607">
            <v>0</v>
          </cell>
          <cell r="J7607" t="str">
            <v>Rupees Nil</v>
          </cell>
        </row>
        <row r="7608">
          <cell r="A7608" t="str">
            <v>/0</v>
          </cell>
          <cell r="B7608">
            <v>0</v>
          </cell>
          <cell r="J7608" t="str">
            <v>Rupees Nil</v>
          </cell>
        </row>
        <row r="7609">
          <cell r="A7609" t="str">
            <v>/0</v>
          </cell>
          <cell r="B7609">
            <v>0</v>
          </cell>
          <cell r="J7609" t="str">
            <v>Rupees Nil</v>
          </cell>
        </row>
        <row r="7610">
          <cell r="A7610" t="str">
            <v>/0</v>
          </cell>
          <cell r="B7610">
            <v>0</v>
          </cell>
          <cell r="J7610" t="str">
            <v>Rupees Nil</v>
          </cell>
        </row>
        <row r="7611">
          <cell r="A7611" t="str">
            <v>/0</v>
          </cell>
          <cell r="B7611">
            <v>0</v>
          </cell>
          <cell r="J7611" t="str">
            <v>Rupees Nil</v>
          </cell>
        </row>
        <row r="7612">
          <cell r="A7612" t="str">
            <v>/0</v>
          </cell>
          <cell r="B7612">
            <v>0</v>
          </cell>
          <cell r="J7612" t="str">
            <v>Rupees Nil</v>
          </cell>
        </row>
        <row r="7613">
          <cell r="A7613" t="str">
            <v>/0</v>
          </cell>
          <cell r="B7613">
            <v>0</v>
          </cell>
          <cell r="J7613" t="str">
            <v>Rupees Nil</v>
          </cell>
        </row>
        <row r="7614">
          <cell r="A7614" t="str">
            <v>/0</v>
          </cell>
          <cell r="B7614">
            <v>0</v>
          </cell>
          <cell r="J7614" t="str">
            <v>Rupees Nil</v>
          </cell>
        </row>
        <row r="7615">
          <cell r="A7615" t="str">
            <v>/0</v>
          </cell>
          <cell r="B7615">
            <v>0</v>
          </cell>
          <cell r="J7615" t="str">
            <v>Rupees Nil</v>
          </cell>
        </row>
        <row r="7616">
          <cell r="A7616" t="str">
            <v>/0</v>
          </cell>
          <cell r="B7616">
            <v>0</v>
          </cell>
          <cell r="J7616" t="str">
            <v>Rupees Nil</v>
          </cell>
        </row>
        <row r="7617">
          <cell r="A7617" t="str">
            <v>/0</v>
          </cell>
          <cell r="B7617">
            <v>0</v>
          </cell>
          <cell r="J7617" t="str">
            <v>Rupees Nil</v>
          </cell>
        </row>
        <row r="7618">
          <cell r="A7618" t="str">
            <v>/0</v>
          </cell>
          <cell r="B7618">
            <v>0</v>
          </cell>
          <cell r="J7618" t="str">
            <v>Rupees Nil</v>
          </cell>
        </row>
        <row r="7619">
          <cell r="A7619" t="str">
            <v>/0</v>
          </cell>
          <cell r="B7619">
            <v>0</v>
          </cell>
          <cell r="J7619" t="str">
            <v>Rupees Nil</v>
          </cell>
        </row>
        <row r="7620">
          <cell r="A7620" t="str">
            <v>/0</v>
          </cell>
          <cell r="B7620">
            <v>0</v>
          </cell>
          <cell r="J7620" t="str">
            <v>Rupees Nil</v>
          </cell>
        </row>
        <row r="7621">
          <cell r="A7621" t="str">
            <v>/0</v>
          </cell>
          <cell r="B7621">
            <v>0</v>
          </cell>
          <cell r="J7621" t="str">
            <v>Rupees Nil</v>
          </cell>
        </row>
        <row r="7622">
          <cell r="A7622" t="str">
            <v>/0</v>
          </cell>
          <cell r="B7622">
            <v>0</v>
          </cell>
          <cell r="J7622" t="str">
            <v>Rupees Nil</v>
          </cell>
        </row>
        <row r="7623">
          <cell r="A7623" t="str">
            <v>/0</v>
          </cell>
          <cell r="B7623">
            <v>0</v>
          </cell>
          <cell r="J7623" t="str">
            <v>Rupees Nil</v>
          </cell>
        </row>
        <row r="7624">
          <cell r="A7624" t="str">
            <v>/0</v>
          </cell>
          <cell r="B7624">
            <v>0</v>
          </cell>
          <cell r="J7624" t="str">
            <v>Rupees Nil</v>
          </cell>
        </row>
        <row r="7625">
          <cell r="A7625" t="str">
            <v>/0</v>
          </cell>
          <cell r="B7625">
            <v>0</v>
          </cell>
          <cell r="J7625" t="str">
            <v>Rupees Nil</v>
          </cell>
        </row>
        <row r="7626">
          <cell r="A7626" t="str">
            <v>/0</v>
          </cell>
          <cell r="B7626">
            <v>0</v>
          </cell>
          <cell r="J7626" t="str">
            <v>Rupees Nil</v>
          </cell>
        </row>
        <row r="7627">
          <cell r="A7627" t="str">
            <v>/0</v>
          </cell>
          <cell r="B7627">
            <v>0</v>
          </cell>
          <cell r="J7627" t="str">
            <v>Rupees Nil</v>
          </cell>
        </row>
        <row r="7628">
          <cell r="A7628" t="str">
            <v>/0</v>
          </cell>
          <cell r="B7628">
            <v>0</v>
          </cell>
          <cell r="J7628" t="str">
            <v>Rupees Nil</v>
          </cell>
        </row>
        <row r="7629">
          <cell r="A7629" t="str">
            <v>/0</v>
          </cell>
          <cell r="B7629">
            <v>0</v>
          </cell>
          <cell r="J7629" t="str">
            <v>Rupees Nil</v>
          </cell>
        </row>
        <row r="7630">
          <cell r="A7630" t="str">
            <v>/0</v>
          </cell>
          <cell r="B7630">
            <v>0</v>
          </cell>
          <cell r="J7630" t="str">
            <v>Rupees Nil</v>
          </cell>
        </row>
        <row r="7631">
          <cell r="A7631" t="str">
            <v>/0</v>
          </cell>
          <cell r="B7631">
            <v>0</v>
          </cell>
          <cell r="J7631" t="str">
            <v>Rupees Nil</v>
          </cell>
        </row>
        <row r="7632">
          <cell r="A7632" t="str">
            <v>/0</v>
          </cell>
          <cell r="B7632">
            <v>0</v>
          </cell>
          <cell r="J7632" t="str">
            <v>Rupees Nil</v>
          </cell>
        </row>
        <row r="7633">
          <cell r="A7633" t="str">
            <v>/0</v>
          </cell>
          <cell r="B7633">
            <v>0</v>
          </cell>
          <cell r="J7633" t="str">
            <v>Rupees Nil</v>
          </cell>
        </row>
        <row r="7634">
          <cell r="A7634" t="str">
            <v>/0</v>
          </cell>
          <cell r="B7634">
            <v>0</v>
          </cell>
          <cell r="J7634" t="str">
            <v>Rupees Nil</v>
          </cell>
        </row>
        <row r="7635">
          <cell r="A7635" t="str">
            <v>/0</v>
          </cell>
          <cell r="B7635">
            <v>0</v>
          </cell>
          <cell r="J7635" t="str">
            <v>Rupees Nil</v>
          </cell>
        </row>
        <row r="7636">
          <cell r="A7636" t="str">
            <v>/0</v>
          </cell>
          <cell r="B7636">
            <v>0</v>
          </cell>
          <cell r="J7636" t="str">
            <v>Rupees Nil</v>
          </cell>
        </row>
        <row r="7637">
          <cell r="A7637" t="str">
            <v>/0</v>
          </cell>
          <cell r="B7637">
            <v>0</v>
          </cell>
          <cell r="J7637" t="str">
            <v>Rupees Nil</v>
          </cell>
        </row>
        <row r="7638">
          <cell r="A7638" t="str">
            <v>/0</v>
          </cell>
          <cell r="B7638">
            <v>0</v>
          </cell>
          <cell r="J7638" t="str">
            <v>Rupees Nil</v>
          </cell>
        </row>
        <row r="7639">
          <cell r="A7639" t="str">
            <v>/0</v>
          </cell>
          <cell r="B7639">
            <v>0</v>
          </cell>
          <cell r="J7639" t="str">
            <v>Rupees Nil</v>
          </cell>
        </row>
        <row r="7640">
          <cell r="A7640" t="str">
            <v>/0</v>
          </cell>
          <cell r="B7640">
            <v>0</v>
          </cell>
          <cell r="J7640" t="str">
            <v>Rupees Nil</v>
          </cell>
        </row>
        <row r="7641">
          <cell r="A7641" t="str">
            <v>/0</v>
          </cell>
          <cell r="B7641">
            <v>0</v>
          </cell>
          <cell r="J7641" t="str">
            <v>Rupees Nil</v>
          </cell>
        </row>
        <row r="7642">
          <cell r="A7642" t="str">
            <v>/0</v>
          </cell>
          <cell r="B7642">
            <v>0</v>
          </cell>
          <cell r="J7642" t="str">
            <v>Rupees Nil</v>
          </cell>
        </row>
        <row r="7643">
          <cell r="A7643" t="str">
            <v>/0</v>
          </cell>
          <cell r="B7643">
            <v>0</v>
          </cell>
          <cell r="J7643" t="str">
            <v>Rupees Nil</v>
          </cell>
        </row>
        <row r="7644">
          <cell r="A7644" t="str">
            <v>/0</v>
          </cell>
          <cell r="B7644">
            <v>0</v>
          </cell>
          <cell r="J7644" t="str">
            <v>Rupees Nil</v>
          </cell>
        </row>
        <row r="7645">
          <cell r="A7645" t="str">
            <v>/0</v>
          </cell>
          <cell r="B7645">
            <v>0</v>
          </cell>
          <cell r="J7645" t="str">
            <v>Rupees Nil</v>
          </cell>
        </row>
        <row r="7646">
          <cell r="A7646" t="str">
            <v>/0</v>
          </cell>
          <cell r="B7646">
            <v>0</v>
          </cell>
          <cell r="J7646" t="str">
            <v>Rupees Nil</v>
          </cell>
        </row>
        <row r="7647">
          <cell r="A7647" t="str">
            <v>/0</v>
          </cell>
          <cell r="B7647">
            <v>0</v>
          </cell>
          <cell r="J7647" t="str">
            <v>Rupees Nil</v>
          </cell>
        </row>
        <row r="7648">
          <cell r="A7648" t="str">
            <v>/0</v>
          </cell>
          <cell r="B7648">
            <v>0</v>
          </cell>
          <cell r="J7648" t="str">
            <v>Rupees Nil</v>
          </cell>
        </row>
        <row r="7649">
          <cell r="A7649" t="str">
            <v>/0</v>
          </cell>
          <cell r="B7649">
            <v>0</v>
          </cell>
          <cell r="J7649" t="str">
            <v>Rupees Nil</v>
          </cell>
        </row>
        <row r="7650">
          <cell r="A7650" t="str">
            <v>/0</v>
          </cell>
          <cell r="B7650">
            <v>0</v>
          </cell>
          <cell r="J7650" t="str">
            <v>Rupees Nil</v>
          </cell>
        </row>
        <row r="7651">
          <cell r="A7651" t="str">
            <v>/0</v>
          </cell>
          <cell r="B7651">
            <v>0</v>
          </cell>
          <cell r="J7651" t="str">
            <v>Rupees Nil</v>
          </cell>
        </row>
        <row r="7652">
          <cell r="A7652" t="str">
            <v>/0</v>
          </cell>
          <cell r="B7652">
            <v>0</v>
          </cell>
          <cell r="J7652" t="str">
            <v>Rupees Nil</v>
          </cell>
        </row>
        <row r="7653">
          <cell r="A7653" t="str">
            <v>/0</v>
          </cell>
          <cell r="B7653">
            <v>0</v>
          </cell>
          <cell r="J7653" t="str">
            <v>Rupees Nil</v>
          </cell>
        </row>
        <row r="7654">
          <cell r="A7654" t="str">
            <v>/0</v>
          </cell>
          <cell r="B7654">
            <v>0</v>
          </cell>
          <cell r="J7654" t="str">
            <v>Rupees Nil</v>
          </cell>
        </row>
        <row r="7655">
          <cell r="A7655" t="str">
            <v>/0</v>
          </cell>
          <cell r="B7655">
            <v>0</v>
          </cell>
          <cell r="J7655" t="str">
            <v>Rupees Nil</v>
          </cell>
        </row>
        <row r="7656">
          <cell r="A7656" t="str">
            <v>/0</v>
          </cell>
          <cell r="B7656">
            <v>0</v>
          </cell>
          <cell r="J7656" t="str">
            <v>Rupees Nil</v>
          </cell>
        </row>
        <row r="7657">
          <cell r="A7657" t="str">
            <v>/0</v>
          </cell>
          <cell r="B7657">
            <v>0</v>
          </cell>
          <cell r="J7657" t="str">
            <v>Rupees Nil</v>
          </cell>
        </row>
        <row r="7658">
          <cell r="A7658" t="str">
            <v>/0</v>
          </cell>
          <cell r="B7658">
            <v>0</v>
          </cell>
          <cell r="J7658" t="str">
            <v>Rupees Nil</v>
          </cell>
        </row>
        <row r="7659">
          <cell r="A7659" t="str">
            <v>/0</v>
          </cell>
          <cell r="B7659">
            <v>0</v>
          </cell>
          <cell r="J7659" t="str">
            <v>Rupees Nil</v>
          </cell>
        </row>
        <row r="7660">
          <cell r="A7660" t="str">
            <v>/0</v>
          </cell>
          <cell r="B7660">
            <v>0</v>
          </cell>
          <cell r="J7660" t="str">
            <v>Rupees Nil</v>
          </cell>
        </row>
        <row r="7661">
          <cell r="A7661" t="str">
            <v>/0</v>
          </cell>
          <cell r="B7661">
            <v>0</v>
          </cell>
          <cell r="J7661" t="str">
            <v>Rupees Nil</v>
          </cell>
        </row>
        <row r="7662">
          <cell r="A7662" t="str">
            <v>/0</v>
          </cell>
          <cell r="B7662">
            <v>0</v>
          </cell>
          <cell r="J7662" t="str">
            <v>Rupees Nil</v>
          </cell>
        </row>
        <row r="7663">
          <cell r="A7663" t="str">
            <v>/0</v>
          </cell>
          <cell r="B7663">
            <v>0</v>
          </cell>
          <cell r="J7663" t="str">
            <v>Rupees Nil</v>
          </cell>
        </row>
        <row r="7664">
          <cell r="A7664" t="str">
            <v>/0</v>
          </cell>
          <cell r="B7664">
            <v>0</v>
          </cell>
          <cell r="J7664" t="str">
            <v>Rupees Nil</v>
          </cell>
        </row>
        <row r="7665">
          <cell r="A7665" t="str">
            <v>/0</v>
          </cell>
          <cell r="B7665">
            <v>0</v>
          </cell>
          <cell r="J7665" t="str">
            <v>Rupees Nil</v>
          </cell>
        </row>
        <row r="7666">
          <cell r="A7666" t="str">
            <v>/0</v>
          </cell>
          <cell r="B7666">
            <v>0</v>
          </cell>
          <cell r="J7666" t="str">
            <v>Rupees Nil</v>
          </cell>
        </row>
        <row r="7667">
          <cell r="A7667" t="str">
            <v>/0</v>
          </cell>
          <cell r="B7667">
            <v>0</v>
          </cell>
          <cell r="J7667" t="str">
            <v>Rupees Nil</v>
          </cell>
        </row>
        <row r="7668">
          <cell r="A7668" t="str">
            <v>/0</v>
          </cell>
          <cell r="B7668">
            <v>0</v>
          </cell>
          <cell r="J7668" t="str">
            <v>Rupees Nil</v>
          </cell>
        </row>
        <row r="7669">
          <cell r="A7669" t="str">
            <v>/0</v>
          </cell>
          <cell r="B7669">
            <v>0</v>
          </cell>
          <cell r="J7669" t="str">
            <v>Rupees Nil</v>
          </cell>
        </row>
        <row r="7670">
          <cell r="A7670" t="str">
            <v>/0</v>
          </cell>
          <cell r="B7670">
            <v>0</v>
          </cell>
          <cell r="J7670" t="str">
            <v>Rupees Nil</v>
          </cell>
        </row>
        <row r="7671">
          <cell r="A7671" t="str">
            <v>/0</v>
          </cell>
          <cell r="B7671">
            <v>0</v>
          </cell>
          <cell r="J7671" t="str">
            <v>Rupees Nil</v>
          </cell>
        </row>
        <row r="7672">
          <cell r="A7672" t="str">
            <v>/0</v>
          </cell>
          <cell r="B7672">
            <v>0</v>
          </cell>
          <cell r="J7672" t="str">
            <v>Rupees Nil</v>
          </cell>
        </row>
        <row r="7673">
          <cell r="A7673" t="str">
            <v>/0</v>
          </cell>
          <cell r="B7673">
            <v>0</v>
          </cell>
          <cell r="J7673" t="str">
            <v>Rupees Nil</v>
          </cell>
        </row>
        <row r="7674">
          <cell r="A7674" t="str">
            <v>/0</v>
          </cell>
          <cell r="B7674">
            <v>0</v>
          </cell>
          <cell r="J7674" t="str">
            <v>Rupees Nil</v>
          </cell>
        </row>
        <row r="7675">
          <cell r="A7675" t="str">
            <v>/0</v>
          </cell>
          <cell r="B7675">
            <v>0</v>
          </cell>
          <cell r="J7675" t="str">
            <v>Rupees Nil</v>
          </cell>
        </row>
        <row r="7676">
          <cell r="A7676" t="str">
            <v>/0</v>
          </cell>
          <cell r="B7676">
            <v>0</v>
          </cell>
          <cell r="J7676" t="str">
            <v>Rupees Nil</v>
          </cell>
        </row>
        <row r="7677">
          <cell r="A7677" t="str">
            <v>/0</v>
          </cell>
          <cell r="B7677">
            <v>0</v>
          </cell>
          <cell r="J7677" t="str">
            <v>Rupees Nil</v>
          </cell>
        </row>
        <row r="7678">
          <cell r="A7678" t="str">
            <v>/0</v>
          </cell>
          <cell r="B7678">
            <v>0</v>
          </cell>
          <cell r="J7678" t="str">
            <v>Rupees Nil</v>
          </cell>
        </row>
        <row r="7679">
          <cell r="A7679" t="str">
            <v>/0</v>
          </cell>
          <cell r="B7679">
            <v>0</v>
          </cell>
          <cell r="J7679" t="str">
            <v>Rupees Nil</v>
          </cell>
        </row>
        <row r="7680">
          <cell r="A7680" t="str">
            <v>/0</v>
          </cell>
          <cell r="B7680">
            <v>0</v>
          </cell>
          <cell r="J7680" t="str">
            <v>Rupees Nil</v>
          </cell>
        </row>
        <row r="7681">
          <cell r="A7681" t="str">
            <v>/0</v>
          </cell>
          <cell r="B7681">
            <v>0</v>
          </cell>
          <cell r="J7681" t="str">
            <v>Rupees Nil</v>
          </cell>
        </row>
        <row r="7682">
          <cell r="A7682" t="str">
            <v>/0</v>
          </cell>
          <cell r="B7682">
            <v>0</v>
          </cell>
          <cell r="J7682" t="str">
            <v>Rupees Nil</v>
          </cell>
        </row>
        <row r="7683">
          <cell r="A7683" t="str">
            <v>/0</v>
          </cell>
          <cell r="B7683">
            <v>0</v>
          </cell>
          <cell r="J7683" t="str">
            <v>Rupees Nil</v>
          </cell>
        </row>
        <row r="7684">
          <cell r="A7684" t="str">
            <v>/0</v>
          </cell>
          <cell r="B7684">
            <v>0</v>
          </cell>
          <cell r="J7684" t="str">
            <v>Rupees Nil</v>
          </cell>
        </row>
        <row r="7685">
          <cell r="A7685" t="str">
            <v>/0</v>
          </cell>
          <cell r="B7685">
            <v>0</v>
          </cell>
          <cell r="J7685" t="str">
            <v>Rupees Nil</v>
          </cell>
        </row>
        <row r="7686">
          <cell r="A7686" t="str">
            <v>/0</v>
          </cell>
          <cell r="B7686">
            <v>0</v>
          </cell>
          <cell r="J7686" t="str">
            <v>Rupees Nil</v>
          </cell>
        </row>
        <row r="7687">
          <cell r="A7687" t="str">
            <v>/0</v>
          </cell>
          <cell r="B7687">
            <v>0</v>
          </cell>
          <cell r="J7687" t="str">
            <v>Rupees Nil</v>
          </cell>
        </row>
        <row r="7688">
          <cell r="A7688" t="str">
            <v>/0</v>
          </cell>
          <cell r="B7688">
            <v>0</v>
          </cell>
          <cell r="J7688" t="str">
            <v>Rupees Nil</v>
          </cell>
        </row>
        <row r="7689">
          <cell r="A7689" t="str">
            <v>/0</v>
          </cell>
          <cell r="B7689">
            <v>0</v>
          </cell>
          <cell r="J7689" t="str">
            <v>Rupees Nil</v>
          </cell>
        </row>
        <row r="7690">
          <cell r="A7690" t="str">
            <v>/0</v>
          </cell>
          <cell r="B7690">
            <v>0</v>
          </cell>
          <cell r="J7690" t="str">
            <v>Rupees Nil</v>
          </cell>
        </row>
        <row r="7691">
          <cell r="A7691" t="str">
            <v>/0</v>
          </cell>
          <cell r="B7691">
            <v>0</v>
          </cell>
          <cell r="J7691" t="str">
            <v>Rupees Nil</v>
          </cell>
        </row>
        <row r="7692">
          <cell r="A7692" t="str">
            <v>/0</v>
          </cell>
          <cell r="B7692">
            <v>0</v>
          </cell>
          <cell r="J7692" t="str">
            <v>Rupees Nil</v>
          </cell>
        </row>
        <row r="7693">
          <cell r="A7693" t="str">
            <v>/0</v>
          </cell>
          <cell r="B7693">
            <v>0</v>
          </cell>
          <cell r="J7693" t="str">
            <v>Rupees Nil</v>
          </cell>
        </row>
        <row r="7694">
          <cell r="A7694" t="str">
            <v>/0</v>
          </cell>
          <cell r="B7694">
            <v>0</v>
          </cell>
          <cell r="J7694" t="str">
            <v>Rupees Nil</v>
          </cell>
        </row>
        <row r="7695">
          <cell r="A7695" t="str">
            <v>/0</v>
          </cell>
          <cell r="B7695">
            <v>0</v>
          </cell>
          <cell r="J7695" t="str">
            <v>Rupees Nil</v>
          </cell>
        </row>
        <row r="7696">
          <cell r="A7696" t="str">
            <v>/0</v>
          </cell>
          <cell r="B7696">
            <v>0</v>
          </cell>
          <cell r="J7696" t="str">
            <v>Rupees Nil</v>
          </cell>
        </row>
        <row r="7697">
          <cell r="A7697" t="str">
            <v>/0</v>
          </cell>
          <cell r="B7697">
            <v>0</v>
          </cell>
          <cell r="J7697" t="str">
            <v>Rupees Nil</v>
          </cell>
        </row>
        <row r="7698">
          <cell r="A7698" t="str">
            <v>/0</v>
          </cell>
          <cell r="B7698">
            <v>0</v>
          </cell>
          <cell r="J7698" t="str">
            <v>Rupees Nil</v>
          </cell>
        </row>
        <row r="7699">
          <cell r="A7699" t="str">
            <v>/0</v>
          </cell>
          <cell r="B7699">
            <v>0</v>
          </cell>
          <cell r="J7699" t="str">
            <v>Rupees Nil</v>
          </cell>
        </row>
        <row r="7700">
          <cell r="A7700" t="str">
            <v>/0</v>
          </cell>
          <cell r="B7700">
            <v>0</v>
          </cell>
          <cell r="J7700" t="str">
            <v>Rupees Nil</v>
          </cell>
        </row>
        <row r="7701">
          <cell r="A7701" t="str">
            <v>/0</v>
          </cell>
          <cell r="B7701">
            <v>0</v>
          </cell>
          <cell r="J7701" t="str">
            <v>Rupees Nil</v>
          </cell>
        </row>
        <row r="7702">
          <cell r="A7702" t="str">
            <v>/0</v>
          </cell>
          <cell r="B7702">
            <v>0</v>
          </cell>
          <cell r="J7702" t="str">
            <v>Rupees Nil</v>
          </cell>
        </row>
        <row r="7703">
          <cell r="A7703" t="str">
            <v>/0</v>
          </cell>
          <cell r="B7703">
            <v>0</v>
          </cell>
          <cell r="J7703" t="str">
            <v>Rupees Nil</v>
          </cell>
        </row>
        <row r="7704">
          <cell r="A7704" t="str">
            <v>/0</v>
          </cell>
          <cell r="B7704">
            <v>0</v>
          </cell>
          <cell r="J7704" t="str">
            <v>Rupees Nil</v>
          </cell>
        </row>
        <row r="7705">
          <cell r="A7705" t="str">
            <v>/0</v>
          </cell>
          <cell r="B7705">
            <v>0</v>
          </cell>
          <cell r="J7705" t="str">
            <v>Rupees Nil</v>
          </cell>
        </row>
        <row r="7706">
          <cell r="A7706" t="str">
            <v>/0</v>
          </cell>
          <cell r="B7706">
            <v>0</v>
          </cell>
          <cell r="J7706" t="str">
            <v>Rupees Nil</v>
          </cell>
        </row>
        <row r="7707">
          <cell r="A7707" t="str">
            <v>/0</v>
          </cell>
          <cell r="B7707">
            <v>0</v>
          </cell>
          <cell r="J7707" t="str">
            <v>Rupees Nil</v>
          </cell>
        </row>
        <row r="7708">
          <cell r="A7708" t="str">
            <v>/0</v>
          </cell>
          <cell r="B7708">
            <v>0</v>
          </cell>
          <cell r="J7708" t="str">
            <v>Rupees Nil</v>
          </cell>
        </row>
        <row r="7709">
          <cell r="A7709" t="str">
            <v>/0</v>
          </cell>
          <cell r="B7709">
            <v>0</v>
          </cell>
          <cell r="J7709" t="str">
            <v>Rupees Nil</v>
          </cell>
        </row>
        <row r="7710">
          <cell r="A7710" t="str">
            <v>/0</v>
          </cell>
          <cell r="B7710">
            <v>0</v>
          </cell>
          <cell r="J7710" t="str">
            <v>Rupees Nil</v>
          </cell>
        </row>
        <row r="7711">
          <cell r="A7711" t="str">
            <v>/0</v>
          </cell>
          <cell r="B7711">
            <v>0</v>
          </cell>
          <cell r="J7711" t="str">
            <v>Rupees Nil</v>
          </cell>
        </row>
        <row r="7712">
          <cell r="A7712" t="str">
            <v>/0</v>
          </cell>
          <cell r="B7712">
            <v>0</v>
          </cell>
          <cell r="J7712" t="str">
            <v>Rupees Nil</v>
          </cell>
        </row>
        <row r="7713">
          <cell r="A7713" t="str">
            <v>/0</v>
          </cell>
          <cell r="B7713">
            <v>0</v>
          </cell>
          <cell r="J7713" t="str">
            <v>Rupees Nil</v>
          </cell>
        </row>
        <row r="7714">
          <cell r="A7714" t="str">
            <v>/0</v>
          </cell>
          <cell r="B7714">
            <v>0</v>
          </cell>
          <cell r="J7714" t="str">
            <v>Rupees Nil</v>
          </cell>
        </row>
        <row r="7715">
          <cell r="A7715" t="str">
            <v>/0</v>
          </cell>
          <cell r="B7715">
            <v>0</v>
          </cell>
          <cell r="J7715" t="str">
            <v>Rupees Nil</v>
          </cell>
        </row>
        <row r="7716">
          <cell r="A7716" t="str">
            <v>/0</v>
          </cell>
          <cell r="B7716">
            <v>0</v>
          </cell>
          <cell r="J7716" t="str">
            <v>Rupees Nil</v>
          </cell>
        </row>
        <row r="7717">
          <cell r="A7717" t="str">
            <v>/0</v>
          </cell>
          <cell r="B7717">
            <v>0</v>
          </cell>
          <cell r="J7717" t="str">
            <v>Rupees Nil</v>
          </cell>
        </row>
        <row r="7718">
          <cell r="A7718" t="str">
            <v>/0</v>
          </cell>
          <cell r="B7718">
            <v>0</v>
          </cell>
          <cell r="J7718" t="str">
            <v>Rupees Nil</v>
          </cell>
        </row>
        <row r="7719">
          <cell r="A7719" t="str">
            <v>/0</v>
          </cell>
          <cell r="B7719">
            <v>0</v>
          </cell>
          <cell r="J7719" t="str">
            <v>Rupees Nil</v>
          </cell>
        </row>
        <row r="7720">
          <cell r="A7720" t="str">
            <v>/0</v>
          </cell>
          <cell r="B7720">
            <v>0</v>
          </cell>
          <cell r="J7720" t="str">
            <v>Rupees Nil</v>
          </cell>
        </row>
        <row r="7721">
          <cell r="A7721" t="str">
            <v>/0</v>
          </cell>
          <cell r="B7721">
            <v>0</v>
          </cell>
          <cell r="J7721" t="str">
            <v>Rupees Nil</v>
          </cell>
        </row>
        <row r="7722">
          <cell r="A7722" t="str">
            <v>/0</v>
          </cell>
          <cell r="B7722">
            <v>0</v>
          </cell>
          <cell r="J7722" t="str">
            <v>Rupees Nil</v>
          </cell>
        </row>
        <row r="7723">
          <cell r="A7723" t="str">
            <v>/0</v>
          </cell>
          <cell r="B7723">
            <v>0</v>
          </cell>
          <cell r="J7723" t="str">
            <v>Rupees Nil</v>
          </cell>
        </row>
        <row r="7724">
          <cell r="A7724" t="str">
            <v>/0</v>
          </cell>
          <cell r="B7724">
            <v>0</v>
          </cell>
          <cell r="J7724" t="str">
            <v>Rupees Nil</v>
          </cell>
        </row>
        <row r="7725">
          <cell r="A7725" t="str">
            <v>/0</v>
          </cell>
          <cell r="B7725">
            <v>0</v>
          </cell>
          <cell r="J7725" t="str">
            <v>Rupees Nil</v>
          </cell>
        </row>
        <row r="7726">
          <cell r="A7726" t="str">
            <v>/0</v>
          </cell>
          <cell r="B7726">
            <v>0</v>
          </cell>
          <cell r="J7726" t="str">
            <v>Rupees Nil</v>
          </cell>
        </row>
        <row r="7727">
          <cell r="A7727" t="str">
            <v>/0</v>
          </cell>
          <cell r="B7727">
            <v>0</v>
          </cell>
          <cell r="J7727" t="str">
            <v>Rupees Nil</v>
          </cell>
        </row>
        <row r="7728">
          <cell r="A7728" t="str">
            <v>/0</v>
          </cell>
          <cell r="B7728">
            <v>0</v>
          </cell>
          <cell r="J7728" t="str">
            <v>Rupees Nil</v>
          </cell>
        </row>
        <row r="7729">
          <cell r="A7729" t="str">
            <v>/0</v>
          </cell>
          <cell r="B7729">
            <v>0</v>
          </cell>
          <cell r="J7729" t="str">
            <v>Rupees Nil</v>
          </cell>
        </row>
        <row r="7730">
          <cell r="A7730" t="str">
            <v>/0</v>
          </cell>
          <cell r="B7730">
            <v>0</v>
          </cell>
          <cell r="J7730" t="str">
            <v>Rupees Nil</v>
          </cell>
        </row>
        <row r="7731">
          <cell r="A7731" t="str">
            <v>/0</v>
          </cell>
          <cell r="B7731">
            <v>0</v>
          </cell>
          <cell r="J7731" t="str">
            <v>Rupees Nil</v>
          </cell>
        </row>
        <row r="7732">
          <cell r="A7732" t="str">
            <v>/0</v>
          </cell>
          <cell r="B7732">
            <v>0</v>
          </cell>
          <cell r="J7732" t="str">
            <v>Rupees Nil</v>
          </cell>
        </row>
        <row r="7733">
          <cell r="A7733" t="str">
            <v>/0</v>
          </cell>
          <cell r="B7733">
            <v>0</v>
          </cell>
          <cell r="J7733" t="str">
            <v>Rupees Nil</v>
          </cell>
        </row>
        <row r="7734">
          <cell r="A7734" t="str">
            <v>/0</v>
          </cell>
          <cell r="B7734">
            <v>0</v>
          </cell>
          <cell r="J7734" t="str">
            <v>Rupees Nil</v>
          </cell>
        </row>
        <row r="7735">
          <cell r="A7735" t="str">
            <v>/0</v>
          </cell>
          <cell r="B7735">
            <v>0</v>
          </cell>
          <cell r="J7735" t="str">
            <v>Rupees Nil</v>
          </cell>
        </row>
        <row r="7736">
          <cell r="A7736" t="str">
            <v>/0</v>
          </cell>
          <cell r="B7736">
            <v>0</v>
          </cell>
          <cell r="J7736" t="str">
            <v>Rupees Nil</v>
          </cell>
        </row>
        <row r="7737">
          <cell r="A7737" t="str">
            <v>/0</v>
          </cell>
          <cell r="B7737">
            <v>0</v>
          </cell>
          <cell r="J7737" t="str">
            <v>Rupees Nil</v>
          </cell>
        </row>
        <row r="7738">
          <cell r="A7738" t="str">
            <v>/0</v>
          </cell>
          <cell r="B7738">
            <v>0</v>
          </cell>
          <cell r="J7738" t="str">
            <v>Rupees Nil</v>
          </cell>
        </row>
        <row r="7739">
          <cell r="A7739" t="str">
            <v>/0</v>
          </cell>
          <cell r="B7739">
            <v>0</v>
          </cell>
          <cell r="J7739" t="str">
            <v>Rupees Nil</v>
          </cell>
        </row>
        <row r="7740">
          <cell r="A7740" t="str">
            <v>/0</v>
          </cell>
          <cell r="B7740">
            <v>0</v>
          </cell>
          <cell r="J7740" t="str">
            <v>Rupees Nil</v>
          </cell>
        </row>
        <row r="7741">
          <cell r="A7741" t="str">
            <v>/0</v>
          </cell>
          <cell r="B7741">
            <v>0</v>
          </cell>
          <cell r="J7741" t="str">
            <v>Rupees Nil</v>
          </cell>
        </row>
        <row r="7742">
          <cell r="A7742" t="str">
            <v>/0</v>
          </cell>
          <cell r="B7742">
            <v>0</v>
          </cell>
          <cell r="J7742" t="str">
            <v>Rupees Nil</v>
          </cell>
        </row>
        <row r="7743">
          <cell r="A7743" t="str">
            <v>/0</v>
          </cell>
          <cell r="B7743">
            <v>0</v>
          </cell>
          <cell r="J7743" t="str">
            <v>Rupees Nil</v>
          </cell>
        </row>
        <row r="7744">
          <cell r="A7744" t="str">
            <v>/0</v>
          </cell>
          <cell r="B7744">
            <v>0</v>
          </cell>
          <cell r="J7744" t="str">
            <v>Rupees Nil</v>
          </cell>
        </row>
        <row r="7745">
          <cell r="A7745" t="str">
            <v>/0</v>
          </cell>
          <cell r="B7745">
            <v>0</v>
          </cell>
          <cell r="J7745" t="str">
            <v>Rupees Nil</v>
          </cell>
        </row>
        <row r="7746">
          <cell r="A7746" t="str">
            <v>/0</v>
          </cell>
          <cell r="B7746">
            <v>0</v>
          </cell>
          <cell r="J7746" t="str">
            <v>Rupees Nil</v>
          </cell>
        </row>
        <row r="7747">
          <cell r="A7747" t="str">
            <v>/0</v>
          </cell>
          <cell r="B7747">
            <v>0</v>
          </cell>
          <cell r="J7747" t="str">
            <v>Rupees Nil</v>
          </cell>
        </row>
        <row r="7748">
          <cell r="A7748" t="str">
            <v>/0</v>
          </cell>
          <cell r="B7748">
            <v>0</v>
          </cell>
          <cell r="J7748" t="str">
            <v>Rupees Nil</v>
          </cell>
        </row>
        <row r="7749">
          <cell r="A7749" t="str">
            <v>/0</v>
          </cell>
          <cell r="B7749">
            <v>0</v>
          </cell>
          <cell r="J7749" t="str">
            <v>Rupees Nil</v>
          </cell>
        </row>
        <row r="7750">
          <cell r="A7750" t="str">
            <v>/0</v>
          </cell>
          <cell r="B7750">
            <v>0</v>
          </cell>
          <cell r="J7750" t="str">
            <v>Rupees Nil</v>
          </cell>
        </row>
        <row r="7751">
          <cell r="A7751" t="str">
            <v>/0</v>
          </cell>
          <cell r="B7751">
            <v>0</v>
          </cell>
          <cell r="J7751" t="str">
            <v>Rupees Nil</v>
          </cell>
        </row>
        <row r="7752">
          <cell r="A7752" t="str">
            <v>/0</v>
          </cell>
          <cell r="B7752">
            <v>0</v>
          </cell>
          <cell r="J7752" t="str">
            <v>Rupees Nil</v>
          </cell>
        </row>
        <row r="7753">
          <cell r="A7753" t="str">
            <v>/0</v>
          </cell>
          <cell r="B7753">
            <v>0</v>
          </cell>
          <cell r="J7753" t="str">
            <v>Rupees Nil</v>
          </cell>
        </row>
        <row r="7754">
          <cell r="A7754" t="str">
            <v>/0</v>
          </cell>
          <cell r="B7754">
            <v>0</v>
          </cell>
          <cell r="J7754" t="str">
            <v>Rupees Nil</v>
          </cell>
        </row>
        <row r="7755">
          <cell r="A7755" t="str">
            <v>/0</v>
          </cell>
          <cell r="B7755">
            <v>0</v>
          </cell>
          <cell r="J7755" t="str">
            <v>Rupees Nil</v>
          </cell>
        </row>
        <row r="7756">
          <cell r="A7756" t="str">
            <v>/0</v>
          </cell>
          <cell r="B7756">
            <v>0</v>
          </cell>
          <cell r="J7756" t="str">
            <v>Rupees Nil</v>
          </cell>
        </row>
        <row r="7757">
          <cell r="A7757" t="str">
            <v>/0</v>
          </cell>
          <cell r="B7757">
            <v>0</v>
          </cell>
          <cell r="J7757" t="str">
            <v>Rupees Nil</v>
          </cell>
        </row>
        <row r="7758">
          <cell r="A7758" t="str">
            <v>/0</v>
          </cell>
          <cell r="B7758">
            <v>0</v>
          </cell>
          <cell r="J7758" t="str">
            <v>Rupees Nil</v>
          </cell>
        </row>
        <row r="7759">
          <cell r="A7759" t="str">
            <v>/0</v>
          </cell>
          <cell r="B7759">
            <v>0</v>
          </cell>
          <cell r="J7759" t="str">
            <v>Rupees Nil</v>
          </cell>
        </row>
        <row r="7760">
          <cell r="A7760" t="str">
            <v>/0</v>
          </cell>
          <cell r="B7760">
            <v>0</v>
          </cell>
          <cell r="J7760" t="str">
            <v>Rupees Nil</v>
          </cell>
        </row>
        <row r="7761">
          <cell r="A7761" t="str">
            <v>/0</v>
          </cell>
          <cell r="B7761">
            <v>0</v>
          </cell>
          <cell r="J7761" t="str">
            <v>Rupees Nil</v>
          </cell>
        </row>
        <row r="7762">
          <cell r="A7762" t="str">
            <v>/0</v>
          </cell>
          <cell r="B7762">
            <v>0</v>
          </cell>
          <cell r="J7762" t="str">
            <v>Rupees Nil</v>
          </cell>
        </row>
        <row r="7763">
          <cell r="A7763" t="str">
            <v>/0</v>
          </cell>
          <cell r="B7763">
            <v>0</v>
          </cell>
          <cell r="J7763" t="str">
            <v>Rupees Nil</v>
          </cell>
        </row>
        <row r="7764">
          <cell r="A7764" t="str">
            <v>/0</v>
          </cell>
          <cell r="B7764">
            <v>0</v>
          </cell>
          <cell r="J7764" t="str">
            <v>Rupees Nil</v>
          </cell>
        </row>
        <row r="7765">
          <cell r="A7765" t="str">
            <v>/0</v>
          </cell>
          <cell r="B7765">
            <v>0</v>
          </cell>
          <cell r="J7765" t="str">
            <v>Rupees Nil</v>
          </cell>
        </row>
        <row r="7766">
          <cell r="A7766" t="str">
            <v>/0</v>
          </cell>
          <cell r="B7766">
            <v>0</v>
          </cell>
          <cell r="J7766" t="str">
            <v>Rupees Nil</v>
          </cell>
        </row>
        <row r="7767">
          <cell r="A7767" t="str">
            <v>/0</v>
          </cell>
          <cell r="B7767">
            <v>0</v>
          </cell>
          <cell r="J7767" t="str">
            <v>Rupees Nil</v>
          </cell>
        </row>
        <row r="7768">
          <cell r="A7768" t="str">
            <v>/0</v>
          </cell>
          <cell r="B7768">
            <v>0</v>
          </cell>
          <cell r="J7768" t="str">
            <v>Rupees Nil</v>
          </cell>
        </row>
        <row r="7769">
          <cell r="A7769" t="str">
            <v>/0</v>
          </cell>
          <cell r="B7769">
            <v>0</v>
          </cell>
          <cell r="J7769" t="str">
            <v>Rupees Nil</v>
          </cell>
        </row>
        <row r="7770">
          <cell r="A7770" t="str">
            <v>/0</v>
          </cell>
          <cell r="B7770">
            <v>0</v>
          </cell>
          <cell r="J7770" t="str">
            <v>Rupees Nil</v>
          </cell>
        </row>
        <row r="7771">
          <cell r="A7771" t="str">
            <v>/0</v>
          </cell>
          <cell r="B7771">
            <v>0</v>
          </cell>
          <cell r="J7771" t="str">
            <v>Rupees Nil</v>
          </cell>
        </row>
        <row r="7772">
          <cell r="A7772" t="str">
            <v>/0</v>
          </cell>
          <cell r="B7772">
            <v>0</v>
          </cell>
          <cell r="J7772" t="str">
            <v>Rupees Nil</v>
          </cell>
        </row>
        <row r="7773">
          <cell r="A7773" t="str">
            <v>/0</v>
          </cell>
          <cell r="B7773">
            <v>0</v>
          </cell>
          <cell r="J7773" t="str">
            <v>Rupees Nil</v>
          </cell>
        </row>
        <row r="7774">
          <cell r="A7774" t="str">
            <v>/0</v>
          </cell>
          <cell r="B7774">
            <v>0</v>
          </cell>
          <cell r="J7774" t="str">
            <v>Rupees Nil</v>
          </cell>
        </row>
        <row r="7775">
          <cell r="A7775" t="str">
            <v>/0</v>
          </cell>
          <cell r="B7775">
            <v>0</v>
          </cell>
          <cell r="J7775" t="str">
            <v>Rupees Nil</v>
          </cell>
        </row>
        <row r="7776">
          <cell r="A7776" t="str">
            <v>/0</v>
          </cell>
          <cell r="B7776">
            <v>0</v>
          </cell>
          <cell r="J7776" t="str">
            <v>Rupees Nil</v>
          </cell>
        </row>
        <row r="7777">
          <cell r="A7777" t="str">
            <v>/0</v>
          </cell>
          <cell r="B7777">
            <v>0</v>
          </cell>
          <cell r="J7777" t="str">
            <v>Rupees Nil</v>
          </cell>
        </row>
        <row r="7778">
          <cell r="A7778" t="str">
            <v>/0</v>
          </cell>
          <cell r="B7778">
            <v>0</v>
          </cell>
          <cell r="J7778" t="str">
            <v>Rupees Nil</v>
          </cell>
        </row>
        <row r="7779">
          <cell r="A7779" t="str">
            <v>/0</v>
          </cell>
          <cell r="B7779">
            <v>0</v>
          </cell>
          <cell r="J7779" t="str">
            <v>Rupees Nil</v>
          </cell>
        </row>
        <row r="7780">
          <cell r="A7780" t="str">
            <v>/0</v>
          </cell>
          <cell r="B7780">
            <v>0</v>
          </cell>
          <cell r="J7780" t="str">
            <v>Rupees Nil</v>
          </cell>
        </row>
        <row r="7781">
          <cell r="A7781" t="str">
            <v>/0</v>
          </cell>
          <cell r="B7781">
            <v>0</v>
          </cell>
          <cell r="J7781" t="str">
            <v>Rupees Nil</v>
          </cell>
        </row>
        <row r="7782">
          <cell r="A7782" t="str">
            <v>/0</v>
          </cell>
          <cell r="B7782">
            <v>0</v>
          </cell>
          <cell r="J7782" t="str">
            <v>Rupees Nil</v>
          </cell>
        </row>
        <row r="7783">
          <cell r="A7783" t="str">
            <v>/0</v>
          </cell>
          <cell r="B7783">
            <v>0</v>
          </cell>
          <cell r="J7783" t="str">
            <v>Rupees Nil</v>
          </cell>
        </row>
        <row r="7784">
          <cell r="A7784" t="str">
            <v>/0</v>
          </cell>
          <cell r="B7784">
            <v>0</v>
          </cell>
          <cell r="J7784" t="str">
            <v>Rupees Nil</v>
          </cell>
        </row>
        <row r="7785">
          <cell r="A7785" t="str">
            <v>/0</v>
          </cell>
          <cell r="B7785">
            <v>0</v>
          </cell>
          <cell r="J7785" t="str">
            <v>Rupees Nil</v>
          </cell>
        </row>
        <row r="7786">
          <cell r="A7786" t="str">
            <v>/0</v>
          </cell>
          <cell r="B7786">
            <v>0</v>
          </cell>
          <cell r="J7786" t="str">
            <v>Rupees Nil</v>
          </cell>
        </row>
        <row r="7787">
          <cell r="A7787" t="str">
            <v>/0</v>
          </cell>
          <cell r="B7787">
            <v>0</v>
          </cell>
          <cell r="J7787" t="str">
            <v>Rupees Nil</v>
          </cell>
        </row>
        <row r="7788">
          <cell r="A7788" t="str">
            <v>/0</v>
          </cell>
          <cell r="B7788">
            <v>0</v>
          </cell>
          <cell r="J7788" t="str">
            <v>Rupees Nil</v>
          </cell>
        </row>
        <row r="7789">
          <cell r="A7789" t="str">
            <v>/0</v>
          </cell>
          <cell r="B7789">
            <v>0</v>
          </cell>
          <cell r="J7789" t="str">
            <v>Rupees Nil</v>
          </cell>
        </row>
        <row r="7790">
          <cell r="A7790" t="str">
            <v>/0</v>
          </cell>
          <cell r="B7790">
            <v>0</v>
          </cell>
          <cell r="J7790" t="str">
            <v>Rupees Nil</v>
          </cell>
        </row>
        <row r="7791">
          <cell r="A7791" t="str">
            <v>/0</v>
          </cell>
          <cell r="B7791">
            <v>0</v>
          </cell>
          <cell r="J7791" t="str">
            <v>Rupees Nil</v>
          </cell>
        </row>
        <row r="7792">
          <cell r="A7792" t="str">
            <v>/0</v>
          </cell>
          <cell r="B7792">
            <v>0</v>
          </cell>
          <cell r="J7792" t="str">
            <v>Rupees Nil</v>
          </cell>
        </row>
        <row r="7793">
          <cell r="A7793" t="str">
            <v>/0</v>
          </cell>
          <cell r="B7793">
            <v>0</v>
          </cell>
          <cell r="J7793" t="str">
            <v>Rupees Nil</v>
          </cell>
        </row>
        <row r="7794">
          <cell r="A7794" t="str">
            <v>/0</v>
          </cell>
          <cell r="B7794">
            <v>0</v>
          </cell>
          <cell r="J7794" t="str">
            <v>Rupees Nil</v>
          </cell>
        </row>
        <row r="7795">
          <cell r="A7795" t="str">
            <v>/0</v>
          </cell>
          <cell r="B7795">
            <v>0</v>
          </cell>
          <cell r="J7795" t="str">
            <v>Rupees Nil</v>
          </cell>
        </row>
        <row r="7796">
          <cell r="A7796" t="str">
            <v>/0</v>
          </cell>
          <cell r="B7796">
            <v>0</v>
          </cell>
          <cell r="J7796" t="str">
            <v>Rupees Nil</v>
          </cell>
        </row>
        <row r="7797">
          <cell r="A7797" t="str">
            <v>/0</v>
          </cell>
          <cell r="B7797">
            <v>0</v>
          </cell>
          <cell r="J7797" t="str">
            <v>Rupees Nil</v>
          </cell>
        </row>
        <row r="7798">
          <cell r="A7798" t="str">
            <v>/0</v>
          </cell>
          <cell r="B7798">
            <v>0</v>
          </cell>
          <cell r="J7798" t="str">
            <v>Rupees Nil</v>
          </cell>
        </row>
        <row r="7799">
          <cell r="A7799" t="str">
            <v>/0</v>
          </cell>
          <cell r="B7799">
            <v>0</v>
          </cell>
          <cell r="J7799" t="str">
            <v>Rupees Nil</v>
          </cell>
        </row>
        <row r="7800">
          <cell r="A7800" t="str">
            <v>/0</v>
          </cell>
          <cell r="B7800">
            <v>0</v>
          </cell>
          <cell r="J7800" t="str">
            <v>Rupees Nil</v>
          </cell>
        </row>
        <row r="7801">
          <cell r="A7801" t="str">
            <v>/0</v>
          </cell>
          <cell r="B7801">
            <v>0</v>
          </cell>
          <cell r="J7801" t="str">
            <v>Rupees Nil</v>
          </cell>
        </row>
        <row r="7802">
          <cell r="A7802" t="str">
            <v>/0</v>
          </cell>
          <cell r="B7802">
            <v>0</v>
          </cell>
          <cell r="J7802" t="str">
            <v>Rupees Nil</v>
          </cell>
        </row>
        <row r="7803">
          <cell r="A7803" t="str">
            <v>/0</v>
          </cell>
          <cell r="B7803">
            <v>0</v>
          </cell>
          <cell r="J7803" t="str">
            <v>Rupees Nil</v>
          </cell>
        </row>
        <row r="7804">
          <cell r="A7804" t="str">
            <v>/0</v>
          </cell>
          <cell r="B7804">
            <v>0</v>
          </cell>
          <cell r="J7804" t="str">
            <v>Rupees Nil</v>
          </cell>
        </row>
        <row r="7805">
          <cell r="A7805" t="str">
            <v>/0</v>
          </cell>
          <cell r="B7805">
            <v>0</v>
          </cell>
          <cell r="J7805" t="str">
            <v>Rupees Nil</v>
          </cell>
        </row>
        <row r="7806">
          <cell r="A7806" t="str">
            <v>/0</v>
          </cell>
          <cell r="B7806">
            <v>0</v>
          </cell>
          <cell r="J7806" t="str">
            <v>Rupees Nil</v>
          </cell>
        </row>
        <row r="7807">
          <cell r="A7807" t="str">
            <v>/0</v>
          </cell>
          <cell r="B7807">
            <v>0</v>
          </cell>
          <cell r="J7807" t="str">
            <v>Rupees Nil</v>
          </cell>
        </row>
        <row r="7808">
          <cell r="A7808" t="str">
            <v>/0</v>
          </cell>
          <cell r="B7808">
            <v>0</v>
          </cell>
          <cell r="J7808" t="str">
            <v>Rupees Nil</v>
          </cell>
        </row>
        <row r="7809">
          <cell r="A7809" t="str">
            <v>/0</v>
          </cell>
          <cell r="B7809">
            <v>0</v>
          </cell>
          <cell r="J7809" t="str">
            <v>Rupees Nil</v>
          </cell>
        </row>
        <row r="7810">
          <cell r="A7810" t="str">
            <v>/0</v>
          </cell>
          <cell r="B7810">
            <v>0</v>
          </cell>
          <cell r="J7810" t="str">
            <v>Rupees Nil</v>
          </cell>
        </row>
        <row r="7811">
          <cell r="A7811" t="str">
            <v>/0</v>
          </cell>
          <cell r="B7811">
            <v>0</v>
          </cell>
          <cell r="J7811" t="str">
            <v>Rupees Nil</v>
          </cell>
        </row>
        <row r="7812">
          <cell r="A7812" t="str">
            <v>/0</v>
          </cell>
          <cell r="B7812">
            <v>0</v>
          </cell>
          <cell r="J7812" t="str">
            <v>Rupees Nil</v>
          </cell>
        </row>
        <row r="7813">
          <cell r="A7813" t="str">
            <v>/0</v>
          </cell>
          <cell r="B7813">
            <v>0</v>
          </cell>
          <cell r="J7813" t="str">
            <v>Rupees Nil</v>
          </cell>
        </row>
        <row r="7814">
          <cell r="A7814" t="str">
            <v>/0</v>
          </cell>
          <cell r="B7814">
            <v>0</v>
          </cell>
          <cell r="J7814" t="str">
            <v>Rupees Nil</v>
          </cell>
        </row>
        <row r="7815">
          <cell r="A7815" t="str">
            <v>/0</v>
          </cell>
          <cell r="B7815">
            <v>0</v>
          </cell>
          <cell r="J7815" t="str">
            <v>Rupees Nil</v>
          </cell>
        </row>
        <row r="7816">
          <cell r="A7816" t="str">
            <v>/0</v>
          </cell>
          <cell r="B7816">
            <v>0</v>
          </cell>
          <cell r="J7816" t="str">
            <v>Rupees Nil</v>
          </cell>
        </row>
        <row r="7817">
          <cell r="A7817" t="str">
            <v>/0</v>
          </cell>
          <cell r="B7817">
            <v>0</v>
          </cell>
          <cell r="J7817" t="str">
            <v>Rupees Nil</v>
          </cell>
        </row>
        <row r="7818">
          <cell r="A7818" t="str">
            <v>/0</v>
          </cell>
          <cell r="B7818">
            <v>0</v>
          </cell>
          <cell r="J7818" t="str">
            <v>Rupees Nil</v>
          </cell>
        </row>
        <row r="7819">
          <cell r="A7819" t="str">
            <v>/0</v>
          </cell>
          <cell r="B7819">
            <v>0</v>
          </cell>
          <cell r="J7819" t="str">
            <v>Rupees Nil</v>
          </cell>
        </row>
        <row r="7820">
          <cell r="A7820" t="str">
            <v>/0</v>
          </cell>
          <cell r="B7820">
            <v>0</v>
          </cell>
          <cell r="J7820" t="str">
            <v>Rupees Nil</v>
          </cell>
        </row>
        <row r="7821">
          <cell r="A7821" t="str">
            <v>/0</v>
          </cell>
          <cell r="B7821">
            <v>0</v>
          </cell>
          <cell r="J7821" t="str">
            <v>Rupees Nil</v>
          </cell>
        </row>
        <row r="7822">
          <cell r="A7822" t="str">
            <v>/0</v>
          </cell>
          <cell r="B7822">
            <v>0</v>
          </cell>
          <cell r="J7822" t="str">
            <v>Rupees Nil</v>
          </cell>
        </row>
        <row r="7823">
          <cell r="A7823" t="str">
            <v>/0</v>
          </cell>
          <cell r="B7823">
            <v>0</v>
          </cell>
          <cell r="J7823" t="str">
            <v>Rupees Nil</v>
          </cell>
        </row>
        <row r="7824">
          <cell r="A7824" t="str">
            <v>/0</v>
          </cell>
          <cell r="B7824">
            <v>0</v>
          </cell>
          <cell r="J7824" t="str">
            <v>Rupees Nil</v>
          </cell>
        </row>
        <row r="7825">
          <cell r="A7825" t="str">
            <v>/0</v>
          </cell>
          <cell r="B7825">
            <v>0</v>
          </cell>
          <cell r="J7825" t="str">
            <v>Rupees Nil</v>
          </cell>
        </row>
        <row r="7826">
          <cell r="A7826" t="str">
            <v>/0</v>
          </cell>
          <cell r="B7826">
            <v>0</v>
          </cell>
          <cell r="J7826" t="str">
            <v>Rupees Nil</v>
          </cell>
        </row>
        <row r="7827">
          <cell r="A7827" t="str">
            <v>/0</v>
          </cell>
          <cell r="B7827">
            <v>0</v>
          </cell>
          <cell r="J7827" t="str">
            <v>Rupees Nil</v>
          </cell>
        </row>
        <row r="7828">
          <cell r="A7828" t="str">
            <v>/0</v>
          </cell>
          <cell r="B7828">
            <v>0</v>
          </cell>
          <cell r="J7828" t="str">
            <v>Rupees Nil</v>
          </cell>
        </row>
        <row r="7829">
          <cell r="A7829" t="str">
            <v>/0</v>
          </cell>
          <cell r="B7829">
            <v>0</v>
          </cell>
          <cell r="J7829" t="str">
            <v>Rupees Nil</v>
          </cell>
        </row>
        <row r="7830">
          <cell r="A7830" t="str">
            <v>/0</v>
          </cell>
          <cell r="B7830">
            <v>0</v>
          </cell>
          <cell r="J7830" t="str">
            <v>Rupees Nil</v>
          </cell>
        </row>
        <row r="7831">
          <cell r="A7831" t="str">
            <v>/0</v>
          </cell>
          <cell r="B7831">
            <v>0</v>
          </cell>
          <cell r="J7831" t="str">
            <v>Rupees Nil</v>
          </cell>
        </row>
        <row r="7832">
          <cell r="A7832" t="str">
            <v>/0</v>
          </cell>
          <cell r="B7832">
            <v>0</v>
          </cell>
          <cell r="J7832" t="str">
            <v>Rupees Nil</v>
          </cell>
        </row>
        <row r="7833">
          <cell r="A7833" t="str">
            <v>/0</v>
          </cell>
          <cell r="B7833">
            <v>0</v>
          </cell>
          <cell r="J7833" t="str">
            <v>Rupees Nil</v>
          </cell>
        </row>
        <row r="7834">
          <cell r="A7834" t="str">
            <v>/0</v>
          </cell>
          <cell r="B7834">
            <v>0</v>
          </cell>
          <cell r="J7834" t="str">
            <v>Rupees Nil</v>
          </cell>
        </row>
        <row r="7835">
          <cell r="A7835" t="str">
            <v>/0</v>
          </cell>
          <cell r="B7835">
            <v>0</v>
          </cell>
          <cell r="J7835" t="str">
            <v>Rupees Nil</v>
          </cell>
        </row>
        <row r="7836">
          <cell r="A7836" t="str">
            <v>/0</v>
          </cell>
          <cell r="B7836">
            <v>0</v>
          </cell>
          <cell r="J7836" t="str">
            <v>Rupees Nil</v>
          </cell>
        </row>
        <row r="7837">
          <cell r="A7837" t="str">
            <v>/0</v>
          </cell>
          <cell r="B7837">
            <v>0</v>
          </cell>
          <cell r="J7837" t="str">
            <v>Rupees Nil</v>
          </cell>
        </row>
        <row r="7838">
          <cell r="A7838" t="str">
            <v>/0</v>
          </cell>
          <cell r="B7838">
            <v>0</v>
          </cell>
          <cell r="J7838" t="str">
            <v>Rupees Nil</v>
          </cell>
        </row>
        <row r="7839">
          <cell r="A7839" t="str">
            <v>/0</v>
          </cell>
          <cell r="B7839">
            <v>0</v>
          </cell>
          <cell r="J7839" t="str">
            <v>Rupees Nil</v>
          </cell>
        </row>
        <row r="7840">
          <cell r="A7840" t="str">
            <v>/0</v>
          </cell>
          <cell r="B7840">
            <v>0</v>
          </cell>
          <cell r="J7840" t="str">
            <v>Rupees Nil</v>
          </cell>
        </row>
        <row r="7841">
          <cell r="A7841" t="str">
            <v>/0</v>
          </cell>
          <cell r="B7841">
            <v>0</v>
          </cell>
          <cell r="J7841" t="str">
            <v>Rupees Nil</v>
          </cell>
        </row>
        <row r="7842">
          <cell r="A7842" t="str">
            <v>/0</v>
          </cell>
          <cell r="B7842">
            <v>0</v>
          </cell>
          <cell r="J7842" t="str">
            <v>Rupees Nil</v>
          </cell>
        </row>
        <row r="7843">
          <cell r="A7843" t="str">
            <v>/0</v>
          </cell>
          <cell r="B7843">
            <v>0</v>
          </cell>
          <cell r="J7843" t="str">
            <v>Rupees Nil</v>
          </cell>
        </row>
        <row r="7844">
          <cell r="A7844" t="str">
            <v>/0</v>
          </cell>
          <cell r="B7844">
            <v>0</v>
          </cell>
          <cell r="J7844" t="str">
            <v>Rupees Nil</v>
          </cell>
        </row>
        <row r="7845">
          <cell r="A7845" t="str">
            <v>/0</v>
          </cell>
          <cell r="B7845">
            <v>0</v>
          </cell>
          <cell r="J7845" t="str">
            <v>Rupees Nil</v>
          </cell>
        </row>
        <row r="7846">
          <cell r="A7846" t="str">
            <v>/0</v>
          </cell>
          <cell r="B7846">
            <v>0</v>
          </cell>
          <cell r="J7846" t="str">
            <v>Rupees Nil</v>
          </cell>
        </row>
        <row r="7847">
          <cell r="A7847" t="str">
            <v>/0</v>
          </cell>
          <cell r="B7847">
            <v>0</v>
          </cell>
          <cell r="J7847" t="str">
            <v>Rupees Nil</v>
          </cell>
        </row>
        <row r="7848">
          <cell r="A7848" t="str">
            <v>/0</v>
          </cell>
          <cell r="B7848">
            <v>0</v>
          </cell>
          <cell r="J7848" t="str">
            <v>Rupees Nil</v>
          </cell>
        </row>
        <row r="7849">
          <cell r="A7849" t="str">
            <v>/0</v>
          </cell>
          <cell r="B7849">
            <v>0</v>
          </cell>
          <cell r="J7849" t="str">
            <v>Rupees Nil</v>
          </cell>
        </row>
        <row r="7850">
          <cell r="A7850" t="str">
            <v>/0</v>
          </cell>
          <cell r="B7850">
            <v>0</v>
          </cell>
          <cell r="J7850" t="str">
            <v>Rupees Nil</v>
          </cell>
        </row>
        <row r="7851">
          <cell r="A7851" t="str">
            <v>/0</v>
          </cell>
          <cell r="B7851">
            <v>0</v>
          </cell>
          <cell r="J7851" t="str">
            <v>Rupees Nil</v>
          </cell>
        </row>
        <row r="7852">
          <cell r="A7852" t="str">
            <v>/0</v>
          </cell>
          <cell r="B7852">
            <v>0</v>
          </cell>
          <cell r="J7852" t="str">
            <v>Rupees Nil</v>
          </cell>
        </row>
        <row r="7853">
          <cell r="A7853" t="str">
            <v>/0</v>
          </cell>
          <cell r="B7853">
            <v>0</v>
          </cell>
          <cell r="J7853" t="str">
            <v>Rupees Nil</v>
          </cell>
        </row>
        <row r="7854">
          <cell r="A7854" t="str">
            <v>/0</v>
          </cell>
          <cell r="B7854">
            <v>0</v>
          </cell>
          <cell r="J7854" t="str">
            <v>Rupees Nil</v>
          </cell>
        </row>
        <row r="7855">
          <cell r="A7855" t="str">
            <v>/0</v>
          </cell>
          <cell r="B7855">
            <v>0</v>
          </cell>
          <cell r="J7855" t="str">
            <v>Rupees Nil</v>
          </cell>
        </row>
        <row r="7856">
          <cell r="A7856" t="str">
            <v>/0</v>
          </cell>
          <cell r="B7856">
            <v>0</v>
          </cell>
          <cell r="J7856" t="str">
            <v>Rupees Nil</v>
          </cell>
        </row>
        <row r="7857">
          <cell r="A7857" t="str">
            <v>/0</v>
          </cell>
          <cell r="B7857">
            <v>0</v>
          </cell>
          <cell r="J7857" t="str">
            <v>Rupees Nil</v>
          </cell>
        </row>
        <row r="7858">
          <cell r="A7858" t="str">
            <v>/0</v>
          </cell>
          <cell r="B7858">
            <v>0</v>
          </cell>
          <cell r="J7858" t="str">
            <v>Rupees Nil</v>
          </cell>
        </row>
        <row r="7859">
          <cell r="A7859" t="str">
            <v>/0</v>
          </cell>
          <cell r="B7859">
            <v>0</v>
          </cell>
          <cell r="J7859" t="str">
            <v>Rupees Nil</v>
          </cell>
        </row>
        <row r="7860">
          <cell r="A7860" t="str">
            <v>/0</v>
          </cell>
          <cell r="B7860">
            <v>0</v>
          </cell>
          <cell r="J7860" t="str">
            <v>Rupees Nil</v>
          </cell>
        </row>
        <row r="7861">
          <cell r="A7861" t="str">
            <v>/0</v>
          </cell>
          <cell r="B7861">
            <v>0</v>
          </cell>
          <cell r="J7861" t="str">
            <v>Rupees Nil</v>
          </cell>
        </row>
        <row r="7862">
          <cell r="A7862" t="str">
            <v>/0</v>
          </cell>
          <cell r="B7862">
            <v>0</v>
          </cell>
          <cell r="J7862" t="str">
            <v>Rupees Nil</v>
          </cell>
        </row>
        <row r="7863">
          <cell r="A7863" t="str">
            <v>/0</v>
          </cell>
          <cell r="B7863">
            <v>0</v>
          </cell>
          <cell r="J7863" t="str">
            <v>Rupees Nil</v>
          </cell>
        </row>
        <row r="7864">
          <cell r="A7864" t="str">
            <v>/0</v>
          </cell>
          <cell r="B7864">
            <v>0</v>
          </cell>
          <cell r="J7864" t="str">
            <v>Rupees Nil</v>
          </cell>
        </row>
        <row r="7865">
          <cell r="A7865" t="str">
            <v>/0</v>
          </cell>
          <cell r="B7865">
            <v>0</v>
          </cell>
          <cell r="J7865" t="str">
            <v>Rupees Nil</v>
          </cell>
        </row>
        <row r="7866">
          <cell r="A7866" t="str">
            <v>/0</v>
          </cell>
          <cell r="B7866">
            <v>0</v>
          </cell>
          <cell r="J7866" t="str">
            <v>Rupees Nil</v>
          </cell>
        </row>
        <row r="7867">
          <cell r="A7867" t="str">
            <v>/0</v>
          </cell>
          <cell r="B7867">
            <v>0</v>
          </cell>
          <cell r="J7867" t="str">
            <v>Rupees Nil</v>
          </cell>
        </row>
        <row r="7868">
          <cell r="A7868" t="str">
            <v>/0</v>
          </cell>
          <cell r="B7868">
            <v>0</v>
          </cell>
          <cell r="J7868" t="str">
            <v>Rupees Nil</v>
          </cell>
        </row>
        <row r="7869">
          <cell r="A7869" t="str">
            <v>/0</v>
          </cell>
          <cell r="B7869">
            <v>0</v>
          </cell>
          <cell r="J7869" t="str">
            <v>Rupees Nil</v>
          </cell>
        </row>
        <row r="7870">
          <cell r="A7870" t="str">
            <v>/0</v>
          </cell>
          <cell r="B7870">
            <v>0</v>
          </cell>
          <cell r="J7870" t="str">
            <v>Rupees Nil</v>
          </cell>
        </row>
        <row r="7871">
          <cell r="A7871" t="str">
            <v>/0</v>
          </cell>
          <cell r="B7871">
            <v>0</v>
          </cell>
          <cell r="J7871" t="str">
            <v>Rupees Nil</v>
          </cell>
        </row>
        <row r="7872">
          <cell r="A7872" t="str">
            <v>/0</v>
          </cell>
          <cell r="B7872">
            <v>0</v>
          </cell>
          <cell r="J7872" t="str">
            <v>Rupees Nil</v>
          </cell>
        </row>
        <row r="7873">
          <cell r="A7873" t="str">
            <v>/0</v>
          </cell>
          <cell r="B7873">
            <v>0</v>
          </cell>
          <cell r="J7873" t="str">
            <v>Rupees Nil</v>
          </cell>
        </row>
        <row r="7874">
          <cell r="A7874" t="str">
            <v>/0</v>
          </cell>
          <cell r="B7874">
            <v>0</v>
          </cell>
          <cell r="J7874" t="str">
            <v>Rupees Nil</v>
          </cell>
        </row>
        <row r="7875">
          <cell r="A7875" t="str">
            <v>/0</v>
          </cell>
          <cell r="B7875">
            <v>0</v>
          </cell>
          <cell r="J7875" t="str">
            <v>Rupees Nil</v>
          </cell>
        </row>
        <row r="7876">
          <cell r="A7876" t="str">
            <v>/0</v>
          </cell>
          <cell r="B7876">
            <v>0</v>
          </cell>
          <cell r="J7876" t="str">
            <v>Rupees Nil</v>
          </cell>
        </row>
        <row r="7877">
          <cell r="A7877" t="str">
            <v>/0</v>
          </cell>
          <cell r="B7877">
            <v>0</v>
          </cell>
          <cell r="J7877" t="str">
            <v>Rupees Nil</v>
          </cell>
        </row>
        <row r="7878">
          <cell r="A7878" t="str">
            <v>/0</v>
          </cell>
          <cell r="B7878">
            <v>0</v>
          </cell>
          <cell r="J7878" t="str">
            <v>Rupees Nil</v>
          </cell>
        </row>
        <row r="7879">
          <cell r="A7879" t="str">
            <v>/0</v>
          </cell>
          <cell r="B7879">
            <v>0</v>
          </cell>
          <cell r="J7879" t="str">
            <v>Rupees Nil</v>
          </cell>
        </row>
        <row r="7880">
          <cell r="A7880" t="str">
            <v>/0</v>
          </cell>
          <cell r="B7880">
            <v>0</v>
          </cell>
          <cell r="J7880" t="str">
            <v>Rupees Nil</v>
          </cell>
        </row>
        <row r="7881">
          <cell r="A7881" t="str">
            <v>/0</v>
          </cell>
          <cell r="B7881">
            <v>0</v>
          </cell>
          <cell r="J7881" t="str">
            <v>Rupees Nil</v>
          </cell>
        </row>
        <row r="7882">
          <cell r="A7882" t="str">
            <v>/0</v>
          </cell>
          <cell r="B7882">
            <v>0</v>
          </cell>
          <cell r="J7882" t="str">
            <v>Rupees Nil</v>
          </cell>
        </row>
        <row r="7883">
          <cell r="A7883" t="str">
            <v>/0</v>
          </cell>
          <cell r="B7883">
            <v>0</v>
          </cell>
          <cell r="J7883" t="str">
            <v>Rupees Nil</v>
          </cell>
        </row>
        <row r="7884">
          <cell r="A7884" t="str">
            <v>/0</v>
          </cell>
          <cell r="B7884">
            <v>0</v>
          </cell>
          <cell r="J7884" t="str">
            <v>Rupees Nil</v>
          </cell>
        </row>
        <row r="7885">
          <cell r="A7885" t="str">
            <v>/0</v>
          </cell>
          <cell r="B7885">
            <v>0</v>
          </cell>
          <cell r="J7885" t="str">
            <v>Rupees Nil</v>
          </cell>
        </row>
        <row r="7886">
          <cell r="A7886" t="str">
            <v>/0</v>
          </cell>
          <cell r="B7886">
            <v>0</v>
          </cell>
          <cell r="J7886" t="str">
            <v>Rupees Nil</v>
          </cell>
        </row>
        <row r="7887">
          <cell r="A7887" t="str">
            <v>/0</v>
          </cell>
          <cell r="B7887">
            <v>0</v>
          </cell>
          <cell r="J7887" t="str">
            <v>Rupees Nil</v>
          </cell>
        </row>
        <row r="7888">
          <cell r="A7888" t="str">
            <v>/0</v>
          </cell>
          <cell r="B7888">
            <v>0</v>
          </cell>
          <cell r="J7888" t="str">
            <v>Rupees Nil</v>
          </cell>
        </row>
        <row r="7889">
          <cell r="A7889" t="str">
            <v>/0</v>
          </cell>
          <cell r="B7889">
            <v>0</v>
          </cell>
          <cell r="J7889" t="str">
            <v>Rupees Nil</v>
          </cell>
        </row>
        <row r="7890">
          <cell r="A7890" t="str">
            <v>/0</v>
          </cell>
          <cell r="B7890">
            <v>0</v>
          </cell>
          <cell r="J7890" t="str">
            <v>Rupees Nil</v>
          </cell>
        </row>
        <row r="7891">
          <cell r="A7891" t="str">
            <v>/0</v>
          </cell>
          <cell r="B7891">
            <v>0</v>
          </cell>
          <cell r="J7891" t="str">
            <v>Rupees Nil</v>
          </cell>
        </row>
        <row r="7892">
          <cell r="A7892" t="str">
            <v>/0</v>
          </cell>
          <cell r="B7892">
            <v>0</v>
          </cell>
          <cell r="J7892" t="str">
            <v>Rupees Nil</v>
          </cell>
        </row>
        <row r="7893">
          <cell r="A7893" t="str">
            <v>/0</v>
          </cell>
          <cell r="B7893">
            <v>0</v>
          </cell>
          <cell r="J7893" t="str">
            <v>Rupees Nil</v>
          </cell>
        </row>
        <row r="7894">
          <cell r="A7894" t="str">
            <v>/0</v>
          </cell>
          <cell r="B7894">
            <v>0</v>
          </cell>
          <cell r="J7894" t="str">
            <v>Rupees Nil</v>
          </cell>
        </row>
        <row r="7895">
          <cell r="A7895" t="str">
            <v>/0</v>
          </cell>
          <cell r="B7895">
            <v>0</v>
          </cell>
          <cell r="J7895" t="str">
            <v>Rupees Nil</v>
          </cell>
        </row>
        <row r="7896">
          <cell r="A7896" t="str">
            <v>/0</v>
          </cell>
          <cell r="B7896">
            <v>0</v>
          </cell>
          <cell r="J7896" t="str">
            <v>Rupees Nil</v>
          </cell>
        </row>
        <row r="7897">
          <cell r="A7897" t="str">
            <v>/0</v>
          </cell>
          <cell r="B7897">
            <v>0</v>
          </cell>
          <cell r="J7897" t="str">
            <v>Rupees Nil</v>
          </cell>
        </row>
        <row r="7898">
          <cell r="A7898" t="str">
            <v>/0</v>
          </cell>
          <cell r="B7898">
            <v>0</v>
          </cell>
          <cell r="J7898" t="str">
            <v>Rupees Nil</v>
          </cell>
        </row>
        <row r="7899">
          <cell r="A7899" t="str">
            <v>/0</v>
          </cell>
          <cell r="B7899">
            <v>0</v>
          </cell>
          <cell r="J7899" t="str">
            <v>Rupees Nil</v>
          </cell>
        </row>
        <row r="7900">
          <cell r="A7900" t="str">
            <v>/0</v>
          </cell>
          <cell r="B7900">
            <v>0</v>
          </cell>
          <cell r="J7900" t="str">
            <v>Rupees Nil</v>
          </cell>
        </row>
        <row r="7901">
          <cell r="A7901" t="str">
            <v>/0</v>
          </cell>
          <cell r="B7901">
            <v>0</v>
          </cell>
          <cell r="J7901" t="str">
            <v>Rupees Nil</v>
          </cell>
        </row>
        <row r="7902">
          <cell r="A7902" t="str">
            <v>/0</v>
          </cell>
          <cell r="B7902">
            <v>0</v>
          </cell>
          <cell r="J7902" t="str">
            <v>Rupees Nil</v>
          </cell>
        </row>
        <row r="7903">
          <cell r="A7903" t="str">
            <v>/0</v>
          </cell>
          <cell r="B7903">
            <v>0</v>
          </cell>
          <cell r="J7903" t="str">
            <v>Rupees Nil</v>
          </cell>
        </row>
        <row r="7904">
          <cell r="A7904" t="str">
            <v>/0</v>
          </cell>
          <cell r="B7904">
            <v>0</v>
          </cell>
          <cell r="J7904" t="str">
            <v>Rupees Nil</v>
          </cell>
        </row>
        <row r="7905">
          <cell r="A7905" t="str">
            <v>/0</v>
          </cell>
          <cell r="B7905">
            <v>0</v>
          </cell>
          <cell r="J7905" t="str">
            <v>Rupees Nil</v>
          </cell>
        </row>
        <row r="7906">
          <cell r="A7906" t="str">
            <v>/0</v>
          </cell>
          <cell r="B7906">
            <v>0</v>
          </cell>
          <cell r="J7906" t="str">
            <v>Rupees Nil</v>
          </cell>
        </row>
        <row r="7907">
          <cell r="A7907" t="str">
            <v>/0</v>
          </cell>
          <cell r="B7907">
            <v>0</v>
          </cell>
          <cell r="J7907" t="str">
            <v>Rupees Nil</v>
          </cell>
        </row>
        <row r="7908">
          <cell r="A7908" t="str">
            <v>/0</v>
          </cell>
          <cell r="B7908">
            <v>0</v>
          </cell>
          <cell r="J7908" t="str">
            <v>Rupees Nil</v>
          </cell>
        </row>
        <row r="7909">
          <cell r="A7909" t="str">
            <v>/0</v>
          </cell>
          <cell r="B7909">
            <v>0</v>
          </cell>
          <cell r="J7909" t="str">
            <v>Rupees Nil</v>
          </cell>
        </row>
        <row r="7910">
          <cell r="A7910" t="str">
            <v>/0</v>
          </cell>
          <cell r="B7910">
            <v>0</v>
          </cell>
          <cell r="J7910" t="str">
            <v>Rupees Nil</v>
          </cell>
        </row>
        <row r="7911">
          <cell r="A7911" t="str">
            <v>/0</v>
          </cell>
          <cell r="B7911">
            <v>0</v>
          </cell>
          <cell r="J7911" t="str">
            <v>Rupees Nil</v>
          </cell>
        </row>
        <row r="7912">
          <cell r="A7912" t="str">
            <v>/0</v>
          </cell>
          <cell r="B7912">
            <v>0</v>
          </cell>
          <cell r="J7912" t="str">
            <v>Rupees Nil</v>
          </cell>
        </row>
        <row r="7913">
          <cell r="A7913" t="str">
            <v>/0</v>
          </cell>
          <cell r="B7913">
            <v>0</v>
          </cell>
          <cell r="J7913" t="str">
            <v>Rupees Nil</v>
          </cell>
        </row>
        <row r="7914">
          <cell r="A7914" t="str">
            <v>/0</v>
          </cell>
          <cell r="B7914">
            <v>0</v>
          </cell>
          <cell r="J7914" t="str">
            <v>Rupees Nil</v>
          </cell>
        </row>
        <row r="7915">
          <cell r="A7915" t="str">
            <v>/0</v>
          </cell>
          <cell r="B7915">
            <v>0</v>
          </cell>
          <cell r="J7915" t="str">
            <v>Rupees Nil</v>
          </cell>
        </row>
        <row r="7916">
          <cell r="A7916" t="str">
            <v>/0</v>
          </cell>
          <cell r="B7916">
            <v>0</v>
          </cell>
          <cell r="J7916" t="str">
            <v>Rupees Nil</v>
          </cell>
        </row>
        <row r="7917">
          <cell r="A7917" t="str">
            <v>/0</v>
          </cell>
          <cell r="B7917">
            <v>0</v>
          </cell>
          <cell r="J7917" t="str">
            <v>Rupees Nil</v>
          </cell>
        </row>
        <row r="7918">
          <cell r="A7918" t="str">
            <v>/0</v>
          </cell>
          <cell r="B7918">
            <v>0</v>
          </cell>
          <cell r="J7918" t="str">
            <v>Rupees Nil</v>
          </cell>
        </row>
        <row r="7919">
          <cell r="A7919" t="str">
            <v>/0</v>
          </cell>
          <cell r="B7919">
            <v>0</v>
          </cell>
          <cell r="J7919" t="str">
            <v>Rupees Nil</v>
          </cell>
        </row>
        <row r="7920">
          <cell r="A7920" t="str">
            <v>/0</v>
          </cell>
          <cell r="B7920">
            <v>0</v>
          </cell>
          <cell r="J7920" t="str">
            <v>Rupees Nil</v>
          </cell>
        </row>
        <row r="7921">
          <cell r="A7921" t="str">
            <v>/0</v>
          </cell>
          <cell r="B7921">
            <v>0</v>
          </cell>
          <cell r="J7921" t="str">
            <v>Rupees Nil</v>
          </cell>
        </row>
        <row r="7922">
          <cell r="A7922" t="str">
            <v>/0</v>
          </cell>
          <cell r="B7922">
            <v>0</v>
          </cell>
          <cell r="J7922" t="str">
            <v>Rupees Nil</v>
          </cell>
        </row>
        <row r="7923">
          <cell r="A7923" t="str">
            <v>/0</v>
          </cell>
          <cell r="B7923">
            <v>0</v>
          </cell>
          <cell r="J7923" t="str">
            <v>Rupees Nil</v>
          </cell>
        </row>
        <row r="7924">
          <cell r="A7924" t="str">
            <v>/0</v>
          </cell>
          <cell r="B7924">
            <v>0</v>
          </cell>
          <cell r="J7924" t="str">
            <v>Rupees Nil</v>
          </cell>
        </row>
        <row r="7925">
          <cell r="A7925" t="str">
            <v>/0</v>
          </cell>
          <cell r="B7925">
            <v>0</v>
          </cell>
          <cell r="J7925" t="str">
            <v>Rupees Nil</v>
          </cell>
        </row>
        <row r="7926">
          <cell r="A7926" t="str">
            <v>/0</v>
          </cell>
          <cell r="B7926">
            <v>0</v>
          </cell>
          <cell r="J7926" t="str">
            <v>Rupees Nil</v>
          </cell>
        </row>
        <row r="7927">
          <cell r="A7927" t="str">
            <v>/0</v>
          </cell>
          <cell r="B7927">
            <v>0</v>
          </cell>
          <cell r="J7927" t="str">
            <v>Rupees Nil</v>
          </cell>
        </row>
        <row r="7928">
          <cell r="A7928" t="str">
            <v>/0</v>
          </cell>
          <cell r="B7928">
            <v>0</v>
          </cell>
          <cell r="J7928" t="str">
            <v>Rupees Nil</v>
          </cell>
        </row>
        <row r="7929">
          <cell r="A7929" t="str">
            <v>/0</v>
          </cell>
          <cell r="B7929">
            <v>0</v>
          </cell>
          <cell r="J7929" t="str">
            <v>Rupees Nil</v>
          </cell>
        </row>
        <row r="7930">
          <cell r="A7930" t="str">
            <v>/0</v>
          </cell>
          <cell r="B7930">
            <v>0</v>
          </cell>
          <cell r="J7930" t="str">
            <v>Rupees Nil</v>
          </cell>
        </row>
        <row r="7931">
          <cell r="A7931" t="str">
            <v>/0</v>
          </cell>
          <cell r="B7931">
            <v>0</v>
          </cell>
          <cell r="J7931" t="str">
            <v>Rupees Nil</v>
          </cell>
        </row>
        <row r="7932">
          <cell r="A7932" t="str">
            <v>/0</v>
          </cell>
          <cell r="B7932">
            <v>0</v>
          </cell>
          <cell r="J7932" t="str">
            <v>Rupees Nil</v>
          </cell>
        </row>
        <row r="7933">
          <cell r="A7933" t="str">
            <v>/0</v>
          </cell>
          <cell r="B7933">
            <v>0</v>
          </cell>
          <cell r="J7933" t="str">
            <v>Rupees Nil</v>
          </cell>
        </row>
        <row r="7934">
          <cell r="A7934" t="str">
            <v>/0</v>
          </cell>
          <cell r="B7934">
            <v>0</v>
          </cell>
          <cell r="J7934" t="str">
            <v>Rupees Nil</v>
          </cell>
        </row>
        <row r="7935">
          <cell r="A7935" t="str">
            <v>/0</v>
          </cell>
          <cell r="B7935">
            <v>0</v>
          </cell>
          <cell r="J7935" t="str">
            <v>Rupees Nil</v>
          </cell>
        </row>
        <row r="7936">
          <cell r="A7936" t="str">
            <v>/0</v>
          </cell>
          <cell r="B7936">
            <v>0</v>
          </cell>
          <cell r="J7936" t="str">
            <v>Rupees Nil</v>
          </cell>
        </row>
        <row r="7937">
          <cell r="A7937" t="str">
            <v>/0</v>
          </cell>
          <cell r="B7937">
            <v>0</v>
          </cell>
          <cell r="J7937" t="str">
            <v>Rupees Nil</v>
          </cell>
        </row>
        <row r="7938">
          <cell r="A7938" t="str">
            <v>/0</v>
          </cell>
          <cell r="B7938">
            <v>0</v>
          </cell>
          <cell r="J7938" t="str">
            <v>Rupees Nil</v>
          </cell>
        </row>
        <row r="7939">
          <cell r="A7939" t="str">
            <v>/0</v>
          </cell>
          <cell r="B7939">
            <v>0</v>
          </cell>
          <cell r="J7939" t="str">
            <v>Rupees Nil</v>
          </cell>
        </row>
        <row r="7940">
          <cell r="A7940" t="str">
            <v>/0</v>
          </cell>
          <cell r="B7940">
            <v>0</v>
          </cell>
          <cell r="J7940" t="str">
            <v>Rupees Nil</v>
          </cell>
        </row>
        <row r="7941">
          <cell r="A7941" t="str">
            <v>/0</v>
          </cell>
          <cell r="B7941">
            <v>0</v>
          </cell>
          <cell r="J7941" t="str">
            <v>Rupees Nil</v>
          </cell>
        </row>
        <row r="7942">
          <cell r="A7942" t="str">
            <v>/0</v>
          </cell>
          <cell r="B7942">
            <v>0</v>
          </cell>
          <cell r="J7942" t="str">
            <v>Rupees Nil</v>
          </cell>
        </row>
        <row r="7943">
          <cell r="A7943" t="str">
            <v>/0</v>
          </cell>
          <cell r="B7943">
            <v>0</v>
          </cell>
          <cell r="J7943" t="str">
            <v>Rupees Nil</v>
          </cell>
        </row>
        <row r="7944">
          <cell r="A7944" t="str">
            <v>/0</v>
          </cell>
          <cell r="B7944">
            <v>0</v>
          </cell>
          <cell r="J7944" t="str">
            <v>Rupees Nil</v>
          </cell>
        </row>
        <row r="7945">
          <cell r="A7945" t="str">
            <v>/0</v>
          </cell>
          <cell r="B7945">
            <v>0</v>
          </cell>
          <cell r="J7945" t="str">
            <v>Rupees Nil</v>
          </cell>
        </row>
        <row r="7946">
          <cell r="A7946" t="str">
            <v>/0</v>
          </cell>
          <cell r="B7946">
            <v>0</v>
          </cell>
          <cell r="J7946" t="str">
            <v>Rupees Nil</v>
          </cell>
        </row>
        <row r="7947">
          <cell r="A7947" t="str">
            <v>/0</v>
          </cell>
          <cell r="B7947">
            <v>0</v>
          </cell>
          <cell r="J7947" t="str">
            <v>Rupees Nil</v>
          </cell>
        </row>
        <row r="7948">
          <cell r="A7948" t="str">
            <v>/0</v>
          </cell>
          <cell r="B7948">
            <v>0</v>
          </cell>
          <cell r="J7948" t="str">
            <v>Rupees Nil</v>
          </cell>
        </row>
        <row r="7949">
          <cell r="A7949" t="str">
            <v>/0</v>
          </cell>
          <cell r="B7949">
            <v>0</v>
          </cell>
          <cell r="J7949" t="str">
            <v>Rupees Nil</v>
          </cell>
        </row>
        <row r="7950">
          <cell r="A7950" t="str">
            <v>/0</v>
          </cell>
          <cell r="B7950">
            <v>0</v>
          </cell>
          <cell r="J7950" t="str">
            <v>Rupees Nil</v>
          </cell>
        </row>
        <row r="7951">
          <cell r="A7951" t="str">
            <v>/0</v>
          </cell>
          <cell r="B7951">
            <v>0</v>
          </cell>
          <cell r="J7951" t="str">
            <v>Rupees Nil</v>
          </cell>
        </row>
        <row r="7952">
          <cell r="A7952" t="str">
            <v>/0</v>
          </cell>
          <cell r="B7952">
            <v>0</v>
          </cell>
          <cell r="J7952" t="str">
            <v>Rupees Nil</v>
          </cell>
        </row>
        <row r="7953">
          <cell r="A7953" t="str">
            <v>/0</v>
          </cell>
          <cell r="B7953">
            <v>0</v>
          </cell>
          <cell r="J7953" t="str">
            <v>Rupees Nil</v>
          </cell>
        </row>
        <row r="7954">
          <cell r="A7954" t="str">
            <v>/0</v>
          </cell>
          <cell r="B7954">
            <v>0</v>
          </cell>
          <cell r="J7954" t="str">
            <v>Rupees Nil</v>
          </cell>
        </row>
        <row r="7955">
          <cell r="A7955" t="str">
            <v>/0</v>
          </cell>
          <cell r="B7955">
            <v>0</v>
          </cell>
          <cell r="J7955" t="str">
            <v>Rupees Nil</v>
          </cell>
        </row>
        <row r="7956">
          <cell r="A7956" t="str">
            <v>/0</v>
          </cell>
          <cell r="B7956">
            <v>0</v>
          </cell>
          <cell r="J7956" t="str">
            <v>Rupees Nil</v>
          </cell>
        </row>
        <row r="7957">
          <cell r="A7957" t="str">
            <v>/0</v>
          </cell>
          <cell r="B7957">
            <v>0</v>
          </cell>
          <cell r="J7957" t="str">
            <v>Rupees Nil</v>
          </cell>
        </row>
        <row r="7958">
          <cell r="A7958" t="str">
            <v>/0</v>
          </cell>
          <cell r="B7958">
            <v>0</v>
          </cell>
          <cell r="J7958" t="str">
            <v>Rupees Nil</v>
          </cell>
        </row>
        <row r="7959">
          <cell r="A7959" t="str">
            <v>/0</v>
          </cell>
          <cell r="B7959">
            <v>0</v>
          </cell>
          <cell r="J7959" t="str">
            <v>Rupees Nil</v>
          </cell>
        </row>
        <row r="7960">
          <cell r="A7960" t="str">
            <v>/0</v>
          </cell>
          <cell r="B7960">
            <v>0</v>
          </cell>
          <cell r="J7960" t="str">
            <v>Rupees Nil</v>
          </cell>
        </row>
        <row r="7961">
          <cell r="A7961" t="str">
            <v>/0</v>
          </cell>
          <cell r="B7961">
            <v>0</v>
          </cell>
          <cell r="J7961" t="str">
            <v>Rupees Nil</v>
          </cell>
        </row>
        <row r="7962">
          <cell r="A7962" t="str">
            <v>/0</v>
          </cell>
          <cell r="B7962">
            <v>0</v>
          </cell>
          <cell r="J7962" t="str">
            <v>Rupees Nil</v>
          </cell>
        </row>
        <row r="7963">
          <cell r="A7963" t="str">
            <v>/0</v>
          </cell>
          <cell r="B7963">
            <v>0</v>
          </cell>
          <cell r="J7963" t="str">
            <v>Rupees Nil</v>
          </cell>
        </row>
        <row r="7964">
          <cell r="A7964" t="str">
            <v>/0</v>
          </cell>
          <cell r="B7964">
            <v>0</v>
          </cell>
          <cell r="J7964" t="str">
            <v>Rupees Nil</v>
          </cell>
        </row>
        <row r="7965">
          <cell r="A7965" t="str">
            <v>/0</v>
          </cell>
          <cell r="B7965">
            <v>0</v>
          </cell>
          <cell r="J7965" t="str">
            <v>Rupees Nil</v>
          </cell>
        </row>
        <row r="7966">
          <cell r="A7966" t="str">
            <v>/0</v>
          </cell>
          <cell r="B7966">
            <v>0</v>
          </cell>
          <cell r="J7966" t="str">
            <v>Rupees Nil</v>
          </cell>
        </row>
        <row r="7967">
          <cell r="A7967" t="str">
            <v>/0</v>
          </cell>
          <cell r="B7967">
            <v>0</v>
          </cell>
          <cell r="J7967" t="str">
            <v>Rupees Nil</v>
          </cell>
        </row>
        <row r="7968">
          <cell r="A7968" t="str">
            <v>/0</v>
          </cell>
          <cell r="B7968">
            <v>0</v>
          </cell>
          <cell r="J7968" t="str">
            <v>Rupees Nil</v>
          </cell>
        </row>
        <row r="7969">
          <cell r="A7969" t="str">
            <v>/0</v>
          </cell>
          <cell r="B7969">
            <v>0</v>
          </cell>
          <cell r="J7969" t="str">
            <v>Rupees Nil</v>
          </cell>
        </row>
        <row r="7970">
          <cell r="A7970" t="str">
            <v>/0</v>
          </cell>
          <cell r="B7970">
            <v>0</v>
          </cell>
          <cell r="J7970" t="str">
            <v>Rupees Nil</v>
          </cell>
        </row>
        <row r="7971">
          <cell r="A7971" t="str">
            <v>/0</v>
          </cell>
          <cell r="B7971">
            <v>0</v>
          </cell>
          <cell r="J7971" t="str">
            <v>Rupees Nil</v>
          </cell>
        </row>
        <row r="7972">
          <cell r="A7972" t="str">
            <v>/0</v>
          </cell>
          <cell r="B7972">
            <v>0</v>
          </cell>
          <cell r="J7972" t="str">
            <v>Rupees Nil</v>
          </cell>
        </row>
        <row r="7973">
          <cell r="A7973" t="str">
            <v>/0</v>
          </cell>
          <cell r="B7973">
            <v>0</v>
          </cell>
          <cell r="J7973" t="str">
            <v>Rupees Nil</v>
          </cell>
        </row>
        <row r="7974">
          <cell r="A7974" t="str">
            <v>/0</v>
          </cell>
          <cell r="B7974">
            <v>0</v>
          </cell>
          <cell r="J7974" t="str">
            <v>Rupees Nil</v>
          </cell>
        </row>
        <row r="7975">
          <cell r="A7975" t="str">
            <v>/0</v>
          </cell>
          <cell r="B7975">
            <v>0</v>
          </cell>
          <cell r="J7975" t="str">
            <v>Rupees Nil</v>
          </cell>
        </row>
        <row r="7976">
          <cell r="A7976" t="str">
            <v>/0</v>
          </cell>
          <cell r="B7976">
            <v>0</v>
          </cell>
          <cell r="J7976" t="str">
            <v>Rupees Nil</v>
          </cell>
        </row>
        <row r="7977">
          <cell r="A7977" t="str">
            <v>/0</v>
          </cell>
          <cell r="B7977">
            <v>0</v>
          </cell>
          <cell r="J7977" t="str">
            <v>Rupees Nil</v>
          </cell>
        </row>
        <row r="7978">
          <cell r="A7978" t="str">
            <v>/0</v>
          </cell>
          <cell r="B7978">
            <v>0</v>
          </cell>
          <cell r="J7978" t="str">
            <v>Rupees Nil</v>
          </cell>
        </row>
        <row r="7979">
          <cell r="A7979" t="str">
            <v>/0</v>
          </cell>
          <cell r="B7979">
            <v>0</v>
          </cell>
          <cell r="J7979" t="str">
            <v>Rupees Nil</v>
          </cell>
        </row>
        <row r="7980">
          <cell r="A7980" t="str">
            <v>/0</v>
          </cell>
          <cell r="B7980">
            <v>0</v>
          </cell>
          <cell r="J7980" t="str">
            <v>Rupees Nil</v>
          </cell>
        </row>
        <row r="7981">
          <cell r="A7981" t="str">
            <v>/0</v>
          </cell>
          <cell r="B7981">
            <v>0</v>
          </cell>
          <cell r="J7981" t="str">
            <v>Rupees Nil</v>
          </cell>
        </row>
        <row r="7982">
          <cell r="A7982" t="str">
            <v>/0</v>
          </cell>
          <cell r="B7982">
            <v>0</v>
          </cell>
          <cell r="J7982" t="str">
            <v>Rupees Nil</v>
          </cell>
        </row>
        <row r="7983">
          <cell r="A7983" t="str">
            <v>/0</v>
          </cell>
          <cell r="B7983">
            <v>0</v>
          </cell>
          <cell r="J7983" t="str">
            <v>Rupees Nil</v>
          </cell>
        </row>
        <row r="7984">
          <cell r="A7984" t="str">
            <v>/0</v>
          </cell>
          <cell r="B7984">
            <v>0</v>
          </cell>
          <cell r="J7984" t="str">
            <v>Rupees Nil</v>
          </cell>
        </row>
        <row r="7985">
          <cell r="A7985" t="str">
            <v>/0</v>
          </cell>
          <cell r="B7985">
            <v>0</v>
          </cell>
          <cell r="J7985" t="str">
            <v>Rupees Nil</v>
          </cell>
        </row>
        <row r="7986">
          <cell r="A7986" t="str">
            <v>/0</v>
          </cell>
          <cell r="B7986">
            <v>0</v>
          </cell>
          <cell r="J7986" t="str">
            <v>Rupees Nil</v>
          </cell>
        </row>
        <row r="7987">
          <cell r="A7987" t="str">
            <v>/0</v>
          </cell>
          <cell r="B7987">
            <v>0</v>
          </cell>
          <cell r="J7987" t="str">
            <v>Rupees Nil</v>
          </cell>
        </row>
        <row r="7988">
          <cell r="A7988" t="str">
            <v>/0</v>
          </cell>
          <cell r="B7988">
            <v>0</v>
          </cell>
          <cell r="J7988" t="str">
            <v>Rupees Nil</v>
          </cell>
        </row>
        <row r="7989">
          <cell r="A7989" t="str">
            <v>/0</v>
          </cell>
          <cell r="B7989">
            <v>0</v>
          </cell>
          <cell r="J7989" t="str">
            <v>Rupees Nil</v>
          </cell>
        </row>
        <row r="7990">
          <cell r="A7990" t="str">
            <v>/0</v>
          </cell>
          <cell r="B7990">
            <v>0</v>
          </cell>
          <cell r="J7990" t="str">
            <v>Rupees Nil</v>
          </cell>
        </row>
        <row r="7991">
          <cell r="A7991" t="str">
            <v>/0</v>
          </cell>
          <cell r="B7991">
            <v>0</v>
          </cell>
          <cell r="J7991" t="str">
            <v>Rupees Nil</v>
          </cell>
        </row>
        <row r="7992">
          <cell r="A7992" t="str">
            <v>/0</v>
          </cell>
          <cell r="B7992">
            <v>0</v>
          </cell>
          <cell r="J7992" t="str">
            <v>Rupees Nil</v>
          </cell>
        </row>
        <row r="7993">
          <cell r="A7993" t="str">
            <v>/0</v>
          </cell>
          <cell r="B7993">
            <v>0</v>
          </cell>
          <cell r="J7993" t="str">
            <v>Rupees Nil</v>
          </cell>
        </row>
        <row r="7994">
          <cell r="A7994" t="str">
            <v>/0</v>
          </cell>
          <cell r="B7994">
            <v>0</v>
          </cell>
          <cell r="J7994" t="str">
            <v>Rupees Nil</v>
          </cell>
        </row>
        <row r="7995">
          <cell r="A7995" t="str">
            <v>/0</v>
          </cell>
          <cell r="B7995">
            <v>0</v>
          </cell>
          <cell r="J7995" t="str">
            <v>Rupees Nil</v>
          </cell>
        </row>
        <row r="7996">
          <cell r="A7996" t="str">
            <v>/0</v>
          </cell>
          <cell r="B7996">
            <v>0</v>
          </cell>
          <cell r="J7996" t="str">
            <v>Rupees Nil</v>
          </cell>
        </row>
        <row r="7997">
          <cell r="A7997" t="str">
            <v>/0</v>
          </cell>
          <cell r="B7997">
            <v>0</v>
          </cell>
          <cell r="J7997" t="str">
            <v>Rupees Nil</v>
          </cell>
        </row>
        <row r="7998">
          <cell r="A7998" t="str">
            <v>/0</v>
          </cell>
          <cell r="B7998">
            <v>0</v>
          </cell>
          <cell r="J7998" t="str">
            <v>Rupees Nil</v>
          </cell>
        </row>
        <row r="7999">
          <cell r="A7999" t="str">
            <v>/0</v>
          </cell>
          <cell r="B7999">
            <v>0</v>
          </cell>
          <cell r="J7999" t="str">
            <v>Rupees Nil</v>
          </cell>
        </row>
        <row r="8000">
          <cell r="A8000" t="str">
            <v>/0</v>
          </cell>
          <cell r="B8000">
            <v>0</v>
          </cell>
          <cell r="J8000" t="str">
            <v>Rupees Nil</v>
          </cell>
        </row>
        <row r="8001">
          <cell r="A8001" t="str">
            <v>/0</v>
          </cell>
          <cell r="B8001">
            <v>0</v>
          </cell>
          <cell r="J8001" t="str">
            <v>Rupees Nil</v>
          </cell>
        </row>
        <row r="8002">
          <cell r="A8002" t="str">
            <v>/0</v>
          </cell>
          <cell r="B8002">
            <v>0</v>
          </cell>
          <cell r="J8002" t="str">
            <v>Rupees Nil</v>
          </cell>
        </row>
        <row r="8003">
          <cell r="A8003" t="str">
            <v>/0</v>
          </cell>
          <cell r="B8003">
            <v>0</v>
          </cell>
          <cell r="J8003" t="str">
            <v>Rupees Nil</v>
          </cell>
        </row>
        <row r="8004">
          <cell r="A8004" t="str">
            <v>/0</v>
          </cell>
          <cell r="B8004">
            <v>0</v>
          </cell>
          <cell r="J8004" t="str">
            <v>Rupees Nil</v>
          </cell>
        </row>
        <row r="8005">
          <cell r="A8005" t="str">
            <v>/0</v>
          </cell>
          <cell r="B8005">
            <v>0</v>
          </cell>
          <cell r="J8005" t="str">
            <v>Rupees Nil</v>
          </cell>
        </row>
        <row r="8006">
          <cell r="A8006" t="str">
            <v>/0</v>
          </cell>
          <cell r="B8006">
            <v>0</v>
          </cell>
          <cell r="J8006" t="str">
            <v>Rupees Nil</v>
          </cell>
        </row>
        <row r="8007">
          <cell r="A8007" t="str">
            <v>/0</v>
          </cell>
          <cell r="B8007">
            <v>0</v>
          </cell>
          <cell r="J8007" t="str">
            <v>Rupees Nil</v>
          </cell>
        </row>
        <row r="8008">
          <cell r="A8008" t="str">
            <v>/0</v>
          </cell>
          <cell r="B8008">
            <v>0</v>
          </cell>
          <cell r="J8008" t="str">
            <v>Rupees Nil</v>
          </cell>
        </row>
        <row r="8009">
          <cell r="A8009" t="str">
            <v>/0</v>
          </cell>
          <cell r="B8009">
            <v>0</v>
          </cell>
          <cell r="J8009" t="str">
            <v>Rupees Nil</v>
          </cell>
        </row>
        <row r="8010">
          <cell r="A8010" t="str">
            <v>/0</v>
          </cell>
          <cell r="B8010">
            <v>0</v>
          </cell>
          <cell r="J8010" t="str">
            <v>Rupees Nil</v>
          </cell>
        </row>
        <row r="8011">
          <cell r="A8011" t="str">
            <v>/0</v>
          </cell>
          <cell r="B8011">
            <v>0</v>
          </cell>
          <cell r="J8011" t="str">
            <v>Rupees Nil</v>
          </cell>
        </row>
        <row r="8012">
          <cell r="A8012" t="str">
            <v>/0</v>
          </cell>
          <cell r="B8012">
            <v>0</v>
          </cell>
          <cell r="J8012" t="str">
            <v>Rupees Nil</v>
          </cell>
        </row>
        <row r="8013">
          <cell r="A8013" t="str">
            <v>/0</v>
          </cell>
          <cell r="B8013">
            <v>0</v>
          </cell>
          <cell r="J8013" t="str">
            <v>Rupees Nil</v>
          </cell>
        </row>
        <row r="8014">
          <cell r="A8014" t="str">
            <v>/0</v>
          </cell>
          <cell r="B8014">
            <v>0</v>
          </cell>
          <cell r="J8014" t="str">
            <v>Rupees Nil</v>
          </cell>
        </row>
        <row r="8015">
          <cell r="A8015" t="str">
            <v>/0</v>
          </cell>
          <cell r="B8015">
            <v>0</v>
          </cell>
          <cell r="J8015" t="str">
            <v>Rupees Nil</v>
          </cell>
        </row>
        <row r="8016">
          <cell r="A8016" t="str">
            <v>/0</v>
          </cell>
          <cell r="B8016">
            <v>0</v>
          </cell>
          <cell r="J8016" t="str">
            <v>Rupees Nil</v>
          </cell>
        </row>
        <row r="8017">
          <cell r="A8017" t="str">
            <v>/0</v>
          </cell>
          <cell r="B8017">
            <v>0</v>
          </cell>
          <cell r="J8017" t="str">
            <v>Rupees Nil</v>
          </cell>
        </row>
        <row r="8018">
          <cell r="A8018" t="str">
            <v>/0</v>
          </cell>
          <cell r="B8018">
            <v>0</v>
          </cell>
          <cell r="J8018" t="str">
            <v>Rupees Nil</v>
          </cell>
        </row>
        <row r="8019">
          <cell r="A8019" t="str">
            <v>/0</v>
          </cell>
          <cell r="B8019">
            <v>0</v>
          </cell>
          <cell r="J8019" t="str">
            <v>Rupees Nil</v>
          </cell>
        </row>
        <row r="8020">
          <cell r="A8020" t="str">
            <v>/0</v>
          </cell>
          <cell r="B8020">
            <v>0</v>
          </cell>
          <cell r="J8020" t="str">
            <v>Rupees Nil</v>
          </cell>
        </row>
        <row r="8021">
          <cell r="A8021" t="str">
            <v>/0</v>
          </cell>
          <cell r="B8021">
            <v>0</v>
          </cell>
          <cell r="J8021" t="str">
            <v>Rupees Nil</v>
          </cell>
        </row>
        <row r="8022">
          <cell r="A8022" t="str">
            <v>/0</v>
          </cell>
          <cell r="B8022">
            <v>0</v>
          </cell>
          <cell r="J8022" t="str">
            <v>Rupees Nil</v>
          </cell>
        </row>
        <row r="8023">
          <cell r="A8023" t="str">
            <v>/0</v>
          </cell>
          <cell r="B8023">
            <v>0</v>
          </cell>
          <cell r="J8023" t="str">
            <v>Rupees Nil</v>
          </cell>
        </row>
        <row r="8024">
          <cell r="A8024" t="str">
            <v>/0</v>
          </cell>
          <cell r="B8024">
            <v>0</v>
          </cell>
          <cell r="J8024" t="str">
            <v>Rupees Nil</v>
          </cell>
        </row>
        <row r="8025">
          <cell r="A8025" t="str">
            <v>/0</v>
          </cell>
          <cell r="B8025">
            <v>0</v>
          </cell>
          <cell r="J8025" t="str">
            <v>Rupees Nil</v>
          </cell>
        </row>
        <row r="8026">
          <cell r="A8026" t="str">
            <v>/0</v>
          </cell>
          <cell r="B8026">
            <v>0</v>
          </cell>
          <cell r="J8026" t="str">
            <v>Rupees Nil</v>
          </cell>
        </row>
        <row r="8027">
          <cell r="A8027" t="str">
            <v>/0</v>
          </cell>
          <cell r="B8027">
            <v>0</v>
          </cell>
          <cell r="J8027" t="str">
            <v>Rupees Nil</v>
          </cell>
        </row>
        <row r="8028">
          <cell r="A8028" t="str">
            <v>/0</v>
          </cell>
          <cell r="B8028">
            <v>0</v>
          </cell>
          <cell r="J8028" t="str">
            <v>Rupees Nil</v>
          </cell>
        </row>
        <row r="8029">
          <cell r="A8029" t="str">
            <v>/0</v>
          </cell>
          <cell r="B8029">
            <v>0</v>
          </cell>
          <cell r="J8029" t="str">
            <v>Rupees Nil</v>
          </cell>
        </row>
        <row r="8030">
          <cell r="A8030" t="str">
            <v>/0</v>
          </cell>
          <cell r="B8030">
            <v>0</v>
          </cell>
          <cell r="J8030" t="str">
            <v>Rupees Nil</v>
          </cell>
        </row>
        <row r="8031">
          <cell r="A8031" t="str">
            <v>/0</v>
          </cell>
          <cell r="B8031">
            <v>0</v>
          </cell>
          <cell r="J8031" t="str">
            <v>Rupees Nil</v>
          </cell>
        </row>
        <row r="8032">
          <cell r="A8032" t="str">
            <v>/0</v>
          </cell>
          <cell r="B8032">
            <v>0</v>
          </cell>
          <cell r="J8032" t="str">
            <v>Rupees Nil</v>
          </cell>
        </row>
        <row r="8033">
          <cell r="A8033" t="str">
            <v>/0</v>
          </cell>
          <cell r="B8033">
            <v>0</v>
          </cell>
          <cell r="J8033" t="str">
            <v>Rupees Nil</v>
          </cell>
        </row>
        <row r="8034">
          <cell r="A8034" t="str">
            <v>/0</v>
          </cell>
          <cell r="B8034">
            <v>0</v>
          </cell>
          <cell r="J8034" t="str">
            <v>Rupees Nil</v>
          </cell>
        </row>
        <row r="8035">
          <cell r="A8035" t="str">
            <v>/0</v>
          </cell>
          <cell r="B8035">
            <v>0</v>
          </cell>
          <cell r="J8035" t="str">
            <v>Rupees Nil</v>
          </cell>
        </row>
        <row r="8036">
          <cell r="A8036" t="str">
            <v>/0</v>
          </cell>
          <cell r="B8036">
            <v>0</v>
          </cell>
          <cell r="J8036" t="str">
            <v>Rupees Nil</v>
          </cell>
        </row>
        <row r="8037">
          <cell r="A8037" t="str">
            <v>/0</v>
          </cell>
          <cell r="B8037">
            <v>0</v>
          </cell>
          <cell r="J8037" t="str">
            <v>Rupees Nil</v>
          </cell>
        </row>
        <row r="8038">
          <cell r="A8038" t="str">
            <v>/0</v>
          </cell>
          <cell r="B8038">
            <v>0</v>
          </cell>
          <cell r="J8038" t="str">
            <v>Rupees Nil</v>
          </cell>
        </row>
        <row r="8039">
          <cell r="A8039" t="str">
            <v>/0</v>
          </cell>
          <cell r="B8039">
            <v>0</v>
          </cell>
          <cell r="J8039" t="str">
            <v>Rupees Nil</v>
          </cell>
        </row>
        <row r="8040">
          <cell r="A8040" t="str">
            <v>/0</v>
          </cell>
          <cell r="B8040">
            <v>0</v>
          </cell>
          <cell r="J8040" t="str">
            <v>Rupees Nil</v>
          </cell>
        </row>
        <row r="8041">
          <cell r="A8041" t="str">
            <v>/0</v>
          </cell>
          <cell r="B8041">
            <v>0</v>
          </cell>
          <cell r="J8041" t="str">
            <v>Rupees Nil</v>
          </cell>
        </row>
        <row r="8042">
          <cell r="A8042" t="str">
            <v>/0</v>
          </cell>
          <cell r="B8042">
            <v>0</v>
          </cell>
          <cell r="J8042" t="str">
            <v>Rupees Nil</v>
          </cell>
        </row>
        <row r="8043">
          <cell r="A8043" t="str">
            <v>/0</v>
          </cell>
          <cell r="B8043">
            <v>0</v>
          </cell>
          <cell r="J8043" t="str">
            <v>Rupees Nil</v>
          </cell>
        </row>
        <row r="8044">
          <cell r="A8044" t="str">
            <v>/0</v>
          </cell>
          <cell r="B8044">
            <v>0</v>
          </cell>
          <cell r="J8044" t="str">
            <v>Rupees Nil</v>
          </cell>
        </row>
        <row r="8045">
          <cell r="A8045" t="str">
            <v>/0</v>
          </cell>
          <cell r="B8045">
            <v>0</v>
          </cell>
          <cell r="J8045" t="str">
            <v>Rupees Nil</v>
          </cell>
        </row>
        <row r="8046">
          <cell r="A8046" t="str">
            <v>/0</v>
          </cell>
          <cell r="B8046">
            <v>0</v>
          </cell>
          <cell r="J8046" t="str">
            <v>Rupees Nil</v>
          </cell>
        </row>
        <row r="8047">
          <cell r="A8047" t="str">
            <v>/0</v>
          </cell>
          <cell r="B8047">
            <v>0</v>
          </cell>
          <cell r="J8047" t="str">
            <v>Rupees Nil</v>
          </cell>
        </row>
        <row r="8048">
          <cell r="A8048" t="str">
            <v>/0</v>
          </cell>
          <cell r="B8048">
            <v>0</v>
          </cell>
          <cell r="J8048" t="str">
            <v>Rupees Nil</v>
          </cell>
        </row>
        <row r="8049">
          <cell r="A8049" t="str">
            <v>/0</v>
          </cell>
          <cell r="B8049">
            <v>0</v>
          </cell>
          <cell r="J8049" t="str">
            <v>Rupees Nil</v>
          </cell>
        </row>
        <row r="8050">
          <cell r="A8050" t="str">
            <v>/0</v>
          </cell>
          <cell r="B8050">
            <v>0</v>
          </cell>
          <cell r="J8050" t="str">
            <v>Rupees Nil</v>
          </cell>
        </row>
        <row r="8051">
          <cell r="A8051" t="str">
            <v>/0</v>
          </cell>
          <cell r="B8051">
            <v>0</v>
          </cell>
          <cell r="J8051" t="str">
            <v>Rupees Nil</v>
          </cell>
        </row>
        <row r="8052">
          <cell r="A8052" t="str">
            <v>/0</v>
          </cell>
          <cell r="B8052">
            <v>0</v>
          </cell>
          <cell r="J8052" t="str">
            <v>Rupees Nil</v>
          </cell>
        </row>
        <row r="8053">
          <cell r="A8053" t="str">
            <v>/0</v>
          </cell>
          <cell r="B8053">
            <v>0</v>
          </cell>
          <cell r="J8053" t="str">
            <v>Rupees Nil</v>
          </cell>
        </row>
        <row r="8054">
          <cell r="A8054" t="str">
            <v>/0</v>
          </cell>
          <cell r="B8054">
            <v>0</v>
          </cell>
          <cell r="J8054" t="str">
            <v>Rupees Nil</v>
          </cell>
        </row>
        <row r="8055">
          <cell r="A8055" t="str">
            <v>/0</v>
          </cell>
          <cell r="B8055">
            <v>0</v>
          </cell>
          <cell r="J8055" t="str">
            <v>Rupees Nil</v>
          </cell>
        </row>
        <row r="8056">
          <cell r="A8056" t="str">
            <v>/0</v>
          </cell>
          <cell r="B8056">
            <v>0</v>
          </cell>
          <cell r="J8056" t="str">
            <v>Rupees Nil</v>
          </cell>
        </row>
        <row r="8057">
          <cell r="A8057" t="str">
            <v>/0</v>
          </cell>
          <cell r="B8057">
            <v>0</v>
          </cell>
          <cell r="J8057" t="str">
            <v>Rupees Nil</v>
          </cell>
        </row>
        <row r="8058">
          <cell r="A8058" t="str">
            <v>/0</v>
          </cell>
          <cell r="B8058">
            <v>0</v>
          </cell>
          <cell r="J8058" t="str">
            <v>Rupees Nil</v>
          </cell>
        </row>
        <row r="8059">
          <cell r="A8059" t="str">
            <v>/0</v>
          </cell>
          <cell r="B8059">
            <v>0</v>
          </cell>
          <cell r="J8059" t="str">
            <v>Rupees Nil</v>
          </cell>
        </row>
        <row r="8060">
          <cell r="A8060" t="str">
            <v>/0</v>
          </cell>
          <cell r="B8060">
            <v>0</v>
          </cell>
          <cell r="J8060" t="str">
            <v>Rupees Nil</v>
          </cell>
        </row>
        <row r="8061">
          <cell r="A8061" t="str">
            <v>/0</v>
          </cell>
          <cell r="B8061">
            <v>0</v>
          </cell>
          <cell r="J8061" t="str">
            <v>Rupees Nil</v>
          </cell>
        </row>
        <row r="8062">
          <cell r="A8062" t="str">
            <v>/0</v>
          </cell>
          <cell r="B8062">
            <v>0</v>
          </cell>
          <cell r="J8062" t="str">
            <v>Rupees Nil</v>
          </cell>
        </row>
        <row r="8063">
          <cell r="A8063" t="str">
            <v>/0</v>
          </cell>
          <cell r="B8063">
            <v>0</v>
          </cell>
          <cell r="J8063" t="str">
            <v>Rupees Nil</v>
          </cell>
        </row>
        <row r="8064">
          <cell r="A8064" t="str">
            <v>/0</v>
          </cell>
          <cell r="B8064">
            <v>0</v>
          </cell>
          <cell r="J8064" t="str">
            <v>Rupees Nil</v>
          </cell>
        </row>
        <row r="8065">
          <cell r="A8065" t="str">
            <v>/0</v>
          </cell>
          <cell r="B8065">
            <v>0</v>
          </cell>
          <cell r="J8065" t="str">
            <v>Rupees Nil</v>
          </cell>
        </row>
        <row r="8066">
          <cell r="A8066" t="str">
            <v>/0</v>
          </cell>
          <cell r="B8066">
            <v>0</v>
          </cell>
          <cell r="J8066" t="str">
            <v>Rupees Nil</v>
          </cell>
        </row>
        <row r="8067">
          <cell r="A8067" t="str">
            <v>/0</v>
          </cell>
          <cell r="B8067">
            <v>0</v>
          </cell>
          <cell r="J8067" t="str">
            <v>Rupees Nil</v>
          </cell>
        </row>
        <row r="8068">
          <cell r="A8068" t="str">
            <v>/0</v>
          </cell>
          <cell r="B8068">
            <v>0</v>
          </cell>
          <cell r="J8068" t="str">
            <v>Rupees Nil</v>
          </cell>
        </row>
        <row r="8069">
          <cell r="A8069" t="str">
            <v>/0</v>
          </cell>
          <cell r="B8069">
            <v>0</v>
          </cell>
          <cell r="J8069" t="str">
            <v>Rupees Nil</v>
          </cell>
        </row>
        <row r="8070">
          <cell r="A8070" t="str">
            <v>/0</v>
          </cell>
          <cell r="B8070">
            <v>0</v>
          </cell>
          <cell r="J8070" t="str">
            <v>Rupees Nil</v>
          </cell>
        </row>
        <row r="8071">
          <cell r="A8071" t="str">
            <v>/0</v>
          </cell>
          <cell r="B8071">
            <v>0</v>
          </cell>
          <cell r="J8071" t="str">
            <v>Rupees Nil</v>
          </cell>
        </row>
        <row r="8072">
          <cell r="A8072" t="str">
            <v>/0</v>
          </cell>
          <cell r="B8072">
            <v>0</v>
          </cell>
          <cell r="J8072" t="str">
            <v>Rupees Nil</v>
          </cell>
        </row>
        <row r="8073">
          <cell r="A8073" t="str">
            <v>/0</v>
          </cell>
          <cell r="B8073">
            <v>0</v>
          </cell>
          <cell r="J8073" t="str">
            <v>Rupees Nil</v>
          </cell>
        </row>
        <row r="8074">
          <cell r="A8074" t="str">
            <v>/0</v>
          </cell>
          <cell r="B8074">
            <v>0</v>
          </cell>
          <cell r="J8074" t="str">
            <v>Rupees Nil</v>
          </cell>
        </row>
        <row r="8075">
          <cell r="A8075" t="str">
            <v>/0</v>
          </cell>
          <cell r="B8075">
            <v>0</v>
          </cell>
          <cell r="J8075" t="str">
            <v>Rupees Nil</v>
          </cell>
        </row>
        <row r="8076">
          <cell r="A8076" t="str">
            <v>/0</v>
          </cell>
          <cell r="B8076">
            <v>0</v>
          </cell>
          <cell r="J8076" t="str">
            <v>Rupees Nil</v>
          </cell>
        </row>
        <row r="8077">
          <cell r="A8077" t="str">
            <v>/0</v>
          </cell>
          <cell r="B8077">
            <v>0</v>
          </cell>
          <cell r="J8077" t="str">
            <v>Rupees Nil</v>
          </cell>
        </row>
        <row r="8078">
          <cell r="A8078" t="str">
            <v>/0</v>
          </cell>
          <cell r="B8078">
            <v>0</v>
          </cell>
          <cell r="J8078" t="str">
            <v>Rupees Nil</v>
          </cell>
        </row>
        <row r="8079">
          <cell r="A8079" t="str">
            <v>/0</v>
          </cell>
          <cell r="B8079">
            <v>0</v>
          </cell>
          <cell r="J8079" t="str">
            <v>Rupees Nil</v>
          </cell>
        </row>
        <row r="8080">
          <cell r="A8080" t="str">
            <v>/0</v>
          </cell>
          <cell r="B8080">
            <v>0</v>
          </cell>
          <cell r="J8080" t="str">
            <v>Rupees Nil</v>
          </cell>
        </row>
        <row r="8081">
          <cell r="A8081" t="str">
            <v>/0</v>
          </cell>
          <cell r="B8081">
            <v>0</v>
          </cell>
          <cell r="J8081" t="str">
            <v>Rupees Nil</v>
          </cell>
        </row>
        <row r="8082">
          <cell r="A8082" t="str">
            <v>/0</v>
          </cell>
          <cell r="B8082">
            <v>0</v>
          </cell>
          <cell r="J8082" t="str">
            <v>Rupees Nil</v>
          </cell>
        </row>
        <row r="8083">
          <cell r="A8083" t="str">
            <v>/0</v>
          </cell>
          <cell r="B8083">
            <v>0</v>
          </cell>
          <cell r="J8083" t="str">
            <v>Rupees Nil</v>
          </cell>
        </row>
        <row r="8084">
          <cell r="A8084" t="str">
            <v>/0</v>
          </cell>
          <cell r="B8084">
            <v>0</v>
          </cell>
          <cell r="J8084" t="str">
            <v>Rupees Nil</v>
          </cell>
        </row>
        <row r="8085">
          <cell r="A8085" t="str">
            <v>/0</v>
          </cell>
          <cell r="B8085">
            <v>0</v>
          </cell>
          <cell r="J8085" t="str">
            <v>Rupees Nil</v>
          </cell>
        </row>
        <row r="8086">
          <cell r="A8086" t="str">
            <v>/0</v>
          </cell>
          <cell r="B8086">
            <v>0</v>
          </cell>
          <cell r="J8086" t="str">
            <v>Rupees Nil</v>
          </cell>
        </row>
        <row r="8087">
          <cell r="A8087" t="str">
            <v>/0</v>
          </cell>
          <cell r="B8087">
            <v>0</v>
          </cell>
          <cell r="J8087" t="str">
            <v>Rupees Nil</v>
          </cell>
        </row>
        <row r="8088">
          <cell r="A8088" t="str">
            <v>/0</v>
          </cell>
          <cell r="B8088">
            <v>0</v>
          </cell>
          <cell r="J8088" t="str">
            <v>Rupees Nil</v>
          </cell>
        </row>
        <row r="8089">
          <cell r="A8089" t="str">
            <v>/0</v>
          </cell>
          <cell r="B8089">
            <v>0</v>
          </cell>
          <cell r="J8089" t="str">
            <v>Rupees Nil</v>
          </cell>
        </row>
        <row r="8090">
          <cell r="A8090" t="str">
            <v>/0</v>
          </cell>
          <cell r="B8090">
            <v>0</v>
          </cell>
          <cell r="J8090" t="str">
            <v>Rupees Nil</v>
          </cell>
        </row>
        <row r="8091">
          <cell r="A8091" t="str">
            <v>/0</v>
          </cell>
          <cell r="B8091">
            <v>0</v>
          </cell>
          <cell r="J8091" t="str">
            <v>Rupees Nil</v>
          </cell>
        </row>
        <row r="8092">
          <cell r="A8092" t="str">
            <v>/0</v>
          </cell>
          <cell r="B8092">
            <v>0</v>
          </cell>
          <cell r="J8092" t="str">
            <v>Rupees Nil</v>
          </cell>
        </row>
        <row r="8093">
          <cell r="A8093" t="str">
            <v>/0</v>
          </cell>
          <cell r="B8093">
            <v>0</v>
          </cell>
          <cell r="J8093" t="str">
            <v>Rupees Nil</v>
          </cell>
        </row>
        <row r="8094">
          <cell r="A8094" t="str">
            <v>/0</v>
          </cell>
          <cell r="B8094">
            <v>0</v>
          </cell>
          <cell r="J8094" t="str">
            <v>Rupees Nil</v>
          </cell>
        </row>
        <row r="8095">
          <cell r="A8095" t="str">
            <v>/0</v>
          </cell>
          <cell r="B8095">
            <v>0</v>
          </cell>
          <cell r="J8095" t="str">
            <v>Rupees Nil</v>
          </cell>
        </row>
        <row r="8096">
          <cell r="A8096" t="str">
            <v>/0</v>
          </cell>
          <cell r="B8096">
            <v>0</v>
          </cell>
          <cell r="J8096" t="str">
            <v>Rupees Nil</v>
          </cell>
        </row>
        <row r="8097">
          <cell r="A8097" t="str">
            <v>/0</v>
          </cell>
          <cell r="B8097">
            <v>0</v>
          </cell>
          <cell r="J8097" t="str">
            <v>Rupees Nil</v>
          </cell>
        </row>
        <row r="8098">
          <cell r="A8098" t="str">
            <v>/0</v>
          </cell>
          <cell r="B8098">
            <v>0</v>
          </cell>
          <cell r="J8098" t="str">
            <v>Rupees Nil</v>
          </cell>
        </row>
        <row r="8099">
          <cell r="A8099" t="str">
            <v>/0</v>
          </cell>
          <cell r="B8099">
            <v>0</v>
          </cell>
          <cell r="J8099" t="str">
            <v>Rupees Nil</v>
          </cell>
        </row>
        <row r="8100">
          <cell r="A8100" t="str">
            <v>/0</v>
          </cell>
          <cell r="B8100">
            <v>0</v>
          </cell>
          <cell r="J8100" t="str">
            <v>Rupees Nil</v>
          </cell>
        </row>
        <row r="8101">
          <cell r="A8101" t="str">
            <v>/0</v>
          </cell>
          <cell r="B8101">
            <v>0</v>
          </cell>
          <cell r="J8101" t="str">
            <v>Rupees Nil</v>
          </cell>
        </row>
        <row r="8102">
          <cell r="A8102" t="str">
            <v>/0</v>
          </cell>
          <cell r="B8102">
            <v>0</v>
          </cell>
          <cell r="J8102" t="str">
            <v>Rupees Nil</v>
          </cell>
        </row>
        <row r="8103">
          <cell r="A8103" t="str">
            <v>/0</v>
          </cell>
          <cell r="B8103">
            <v>0</v>
          </cell>
          <cell r="J8103" t="str">
            <v>Rupees Nil</v>
          </cell>
        </row>
        <row r="8104">
          <cell r="A8104" t="str">
            <v>/0</v>
          </cell>
          <cell r="B8104">
            <v>0</v>
          </cell>
          <cell r="J8104" t="str">
            <v>Rupees Nil</v>
          </cell>
        </row>
        <row r="8105">
          <cell r="A8105" t="str">
            <v>/0</v>
          </cell>
          <cell r="B8105">
            <v>0</v>
          </cell>
          <cell r="J8105" t="str">
            <v>Rupees Nil</v>
          </cell>
        </row>
        <row r="8106">
          <cell r="A8106" t="str">
            <v>/0</v>
          </cell>
          <cell r="B8106">
            <v>0</v>
          </cell>
          <cell r="J8106" t="str">
            <v>Rupees Nil</v>
          </cell>
        </row>
        <row r="8107">
          <cell r="A8107" t="str">
            <v>/0</v>
          </cell>
          <cell r="B8107">
            <v>0</v>
          </cell>
          <cell r="J8107" t="str">
            <v>Rupees Nil</v>
          </cell>
        </row>
        <row r="8108">
          <cell r="A8108" t="str">
            <v>/0</v>
          </cell>
          <cell r="B8108">
            <v>0</v>
          </cell>
          <cell r="J8108" t="str">
            <v>Rupees Nil</v>
          </cell>
        </row>
        <row r="8109">
          <cell r="A8109" t="str">
            <v>/0</v>
          </cell>
          <cell r="B8109">
            <v>0</v>
          </cell>
          <cell r="J8109" t="str">
            <v>Rupees Nil</v>
          </cell>
        </row>
        <row r="8110">
          <cell r="A8110" t="str">
            <v>/0</v>
          </cell>
          <cell r="B8110">
            <v>0</v>
          </cell>
          <cell r="J8110" t="str">
            <v>Rupees Nil</v>
          </cell>
        </row>
        <row r="8111">
          <cell r="A8111" t="str">
            <v>/0</v>
          </cell>
          <cell r="B8111">
            <v>0</v>
          </cell>
          <cell r="J8111" t="str">
            <v>Rupees Nil</v>
          </cell>
        </row>
        <row r="8112">
          <cell r="A8112" t="str">
            <v>/0</v>
          </cell>
          <cell r="B8112">
            <v>0</v>
          </cell>
          <cell r="J8112" t="str">
            <v>Rupees Nil</v>
          </cell>
        </row>
        <row r="8113">
          <cell r="A8113" t="str">
            <v>/0</v>
          </cell>
          <cell r="B8113">
            <v>0</v>
          </cell>
          <cell r="J8113" t="str">
            <v>Rupees Nil</v>
          </cell>
        </row>
        <row r="8114">
          <cell r="A8114" t="str">
            <v>/0</v>
          </cell>
          <cell r="B8114">
            <v>0</v>
          </cell>
          <cell r="J8114" t="str">
            <v>Rupees Nil</v>
          </cell>
        </row>
        <row r="8115">
          <cell r="A8115" t="str">
            <v>/0</v>
          </cell>
          <cell r="B8115">
            <v>0</v>
          </cell>
          <cell r="J8115" t="str">
            <v>Rupees Nil</v>
          </cell>
        </row>
        <row r="8116">
          <cell r="A8116" t="str">
            <v>/0</v>
          </cell>
          <cell r="B8116">
            <v>0</v>
          </cell>
          <cell r="J8116" t="str">
            <v>Rupees Nil</v>
          </cell>
        </row>
        <row r="8117">
          <cell r="A8117" t="str">
            <v>/0</v>
          </cell>
          <cell r="B8117">
            <v>0</v>
          </cell>
          <cell r="J8117" t="str">
            <v>Rupees Nil</v>
          </cell>
        </row>
        <row r="8118">
          <cell r="A8118" t="str">
            <v>/0</v>
          </cell>
          <cell r="B8118">
            <v>0</v>
          </cell>
          <cell r="J8118" t="str">
            <v>Rupees Nil</v>
          </cell>
        </row>
        <row r="8119">
          <cell r="A8119" t="str">
            <v>/0</v>
          </cell>
          <cell r="B8119">
            <v>0</v>
          </cell>
          <cell r="J8119" t="str">
            <v>Rupees Nil</v>
          </cell>
        </row>
        <row r="8120">
          <cell r="A8120" t="str">
            <v>/0</v>
          </cell>
          <cell r="B8120">
            <v>0</v>
          </cell>
          <cell r="J8120" t="str">
            <v>Rupees Nil</v>
          </cell>
        </row>
        <row r="8121">
          <cell r="A8121" t="str">
            <v>/0</v>
          </cell>
          <cell r="B8121">
            <v>0</v>
          </cell>
          <cell r="J8121" t="str">
            <v>Rupees Nil</v>
          </cell>
        </row>
        <row r="8122">
          <cell r="A8122" t="str">
            <v>/0</v>
          </cell>
          <cell r="B8122">
            <v>0</v>
          </cell>
          <cell r="J8122" t="str">
            <v>Rupees Nil</v>
          </cell>
        </row>
        <row r="8123">
          <cell r="A8123" t="str">
            <v>/0</v>
          </cell>
          <cell r="B8123">
            <v>0</v>
          </cell>
          <cell r="J8123" t="str">
            <v>Rupees Nil</v>
          </cell>
        </row>
        <row r="8124">
          <cell r="A8124" t="str">
            <v>/0</v>
          </cell>
          <cell r="B8124">
            <v>0</v>
          </cell>
          <cell r="J8124" t="str">
            <v>Rupees Nil</v>
          </cell>
        </row>
        <row r="8125">
          <cell r="A8125" t="str">
            <v>/0</v>
          </cell>
          <cell r="B8125">
            <v>0</v>
          </cell>
          <cell r="J8125" t="str">
            <v>Rupees Nil</v>
          </cell>
        </row>
        <row r="8126">
          <cell r="A8126" t="str">
            <v>/0</v>
          </cell>
          <cell r="B8126">
            <v>0</v>
          </cell>
          <cell r="J8126" t="str">
            <v>Rupees Nil</v>
          </cell>
        </row>
        <row r="8127">
          <cell r="A8127" t="str">
            <v>/0</v>
          </cell>
          <cell r="B8127">
            <v>0</v>
          </cell>
          <cell r="J8127" t="str">
            <v>Rupees Nil</v>
          </cell>
        </row>
        <row r="8128">
          <cell r="A8128" t="str">
            <v>/0</v>
          </cell>
          <cell r="B8128">
            <v>0</v>
          </cell>
          <cell r="J8128" t="str">
            <v>Rupees Nil</v>
          </cell>
        </row>
        <row r="8129">
          <cell r="A8129" t="str">
            <v>/0</v>
          </cell>
          <cell r="B8129">
            <v>0</v>
          </cell>
          <cell r="J8129" t="str">
            <v>Rupees Nil</v>
          </cell>
        </row>
        <row r="8130">
          <cell r="A8130" t="str">
            <v>/0</v>
          </cell>
          <cell r="B8130">
            <v>0</v>
          </cell>
          <cell r="J8130" t="str">
            <v>Rupees Nil</v>
          </cell>
        </row>
        <row r="8131">
          <cell r="A8131" t="str">
            <v>/0</v>
          </cell>
          <cell r="B8131">
            <v>0</v>
          </cell>
          <cell r="J8131" t="str">
            <v>Rupees Nil</v>
          </cell>
        </row>
        <row r="8132">
          <cell r="A8132" t="str">
            <v>/0</v>
          </cell>
          <cell r="B8132">
            <v>0</v>
          </cell>
          <cell r="J8132" t="str">
            <v>Rupees Nil</v>
          </cell>
        </row>
        <row r="8133">
          <cell r="A8133" t="str">
            <v>/0</v>
          </cell>
          <cell r="B8133">
            <v>0</v>
          </cell>
          <cell r="J8133" t="str">
            <v>Rupees Nil</v>
          </cell>
        </row>
        <row r="8134">
          <cell r="A8134" t="str">
            <v>/0</v>
          </cell>
          <cell r="B8134">
            <v>0</v>
          </cell>
          <cell r="J8134" t="str">
            <v>Rupees Nil</v>
          </cell>
        </row>
        <row r="8135">
          <cell r="A8135" t="str">
            <v>/0</v>
          </cell>
          <cell r="B8135">
            <v>0</v>
          </cell>
          <cell r="J8135" t="str">
            <v>Rupees Nil</v>
          </cell>
        </row>
        <row r="8136">
          <cell r="A8136" t="str">
            <v>/0</v>
          </cell>
          <cell r="B8136">
            <v>0</v>
          </cell>
          <cell r="J8136" t="str">
            <v>Rupees Nil</v>
          </cell>
        </row>
        <row r="8137">
          <cell r="A8137" t="str">
            <v>/0</v>
          </cell>
          <cell r="B8137">
            <v>0</v>
          </cell>
          <cell r="J8137" t="str">
            <v>Rupees Nil</v>
          </cell>
        </row>
        <row r="8138">
          <cell r="A8138" t="str">
            <v>/0</v>
          </cell>
          <cell r="B8138">
            <v>0</v>
          </cell>
          <cell r="J8138" t="str">
            <v>Rupees Nil</v>
          </cell>
        </row>
        <row r="8139">
          <cell r="A8139" t="str">
            <v>/0</v>
          </cell>
          <cell r="B8139">
            <v>0</v>
          </cell>
          <cell r="J8139" t="str">
            <v>Rupees Nil</v>
          </cell>
        </row>
        <row r="8140">
          <cell r="A8140" t="str">
            <v>/0</v>
          </cell>
          <cell r="B8140">
            <v>0</v>
          </cell>
          <cell r="J8140" t="str">
            <v>Rupees Nil</v>
          </cell>
        </row>
        <row r="8141">
          <cell r="A8141" t="str">
            <v>/0</v>
          </cell>
          <cell r="B8141">
            <v>0</v>
          </cell>
          <cell r="J8141" t="str">
            <v>Rupees Nil</v>
          </cell>
        </row>
        <row r="8142">
          <cell r="A8142" t="str">
            <v>/0</v>
          </cell>
          <cell r="B8142">
            <v>0</v>
          </cell>
          <cell r="J8142" t="str">
            <v>Rupees Nil</v>
          </cell>
        </row>
        <row r="8143">
          <cell r="A8143" t="str">
            <v>/0</v>
          </cell>
          <cell r="B8143">
            <v>0</v>
          </cell>
          <cell r="J8143" t="str">
            <v>Rupees Nil</v>
          </cell>
        </row>
        <row r="8144">
          <cell r="A8144" t="str">
            <v>/0</v>
          </cell>
          <cell r="B8144">
            <v>0</v>
          </cell>
          <cell r="J8144" t="str">
            <v>Rupees Nil</v>
          </cell>
        </row>
        <row r="8145">
          <cell r="A8145" t="str">
            <v>/0</v>
          </cell>
          <cell r="B8145">
            <v>0</v>
          </cell>
          <cell r="J8145" t="str">
            <v>Rupees Nil</v>
          </cell>
        </row>
        <row r="8146">
          <cell r="A8146" t="str">
            <v>/0</v>
          </cell>
          <cell r="B8146">
            <v>0</v>
          </cell>
          <cell r="J8146" t="str">
            <v>Rupees Nil</v>
          </cell>
        </row>
        <row r="8147">
          <cell r="A8147" t="str">
            <v>/0</v>
          </cell>
          <cell r="B8147">
            <v>0</v>
          </cell>
          <cell r="J8147" t="str">
            <v>Rupees Nil</v>
          </cell>
        </row>
        <row r="8148">
          <cell r="A8148" t="str">
            <v>/0</v>
          </cell>
          <cell r="B8148">
            <v>0</v>
          </cell>
          <cell r="J8148" t="str">
            <v>Rupees Nil</v>
          </cell>
        </row>
        <row r="8149">
          <cell r="A8149" t="str">
            <v>/0</v>
          </cell>
          <cell r="B8149">
            <v>0</v>
          </cell>
          <cell r="J8149" t="str">
            <v>Rupees Nil</v>
          </cell>
        </row>
        <row r="8150">
          <cell r="A8150" t="str">
            <v>/0</v>
          </cell>
          <cell r="B8150">
            <v>0</v>
          </cell>
          <cell r="J8150" t="str">
            <v>Rupees Nil</v>
          </cell>
        </row>
        <row r="8151">
          <cell r="A8151" t="str">
            <v>/0</v>
          </cell>
          <cell r="B8151">
            <v>0</v>
          </cell>
          <cell r="J8151" t="str">
            <v>Rupees Nil</v>
          </cell>
        </row>
        <row r="8152">
          <cell r="A8152" t="str">
            <v>/0</v>
          </cell>
          <cell r="B8152">
            <v>0</v>
          </cell>
          <cell r="J8152" t="str">
            <v>Rupees Nil</v>
          </cell>
        </row>
        <row r="8153">
          <cell r="A8153" t="str">
            <v>/0</v>
          </cell>
          <cell r="B8153">
            <v>0</v>
          </cell>
          <cell r="J8153" t="str">
            <v>Rupees Nil</v>
          </cell>
        </row>
        <row r="8154">
          <cell r="A8154" t="str">
            <v>/0</v>
          </cell>
          <cell r="B8154">
            <v>0</v>
          </cell>
          <cell r="J8154" t="str">
            <v>Rupees Nil</v>
          </cell>
        </row>
        <row r="8155">
          <cell r="A8155" t="str">
            <v>/0</v>
          </cell>
          <cell r="B8155">
            <v>0</v>
          </cell>
          <cell r="J8155" t="str">
            <v>Rupees Nil</v>
          </cell>
        </row>
        <row r="8156">
          <cell r="A8156" t="str">
            <v>/0</v>
          </cell>
          <cell r="B8156">
            <v>0</v>
          </cell>
          <cell r="J8156" t="str">
            <v>Rupees Nil</v>
          </cell>
        </row>
        <row r="8157">
          <cell r="A8157" t="str">
            <v>/0</v>
          </cell>
          <cell r="B8157">
            <v>0</v>
          </cell>
          <cell r="J8157" t="str">
            <v>Rupees Nil</v>
          </cell>
        </row>
        <row r="8158">
          <cell r="A8158" t="str">
            <v>/0</v>
          </cell>
          <cell r="B8158">
            <v>0</v>
          </cell>
          <cell r="J8158" t="str">
            <v>Rupees Nil</v>
          </cell>
        </row>
        <row r="8159">
          <cell r="A8159" t="str">
            <v>/0</v>
          </cell>
          <cell r="B8159">
            <v>0</v>
          </cell>
          <cell r="J8159" t="str">
            <v>Rupees Nil</v>
          </cell>
        </row>
        <row r="8160">
          <cell r="A8160" t="str">
            <v>/0</v>
          </cell>
          <cell r="B8160">
            <v>0</v>
          </cell>
          <cell r="J8160" t="str">
            <v>Rupees Nil</v>
          </cell>
        </row>
        <row r="8161">
          <cell r="A8161" t="str">
            <v>/0</v>
          </cell>
          <cell r="B8161">
            <v>0</v>
          </cell>
          <cell r="J8161" t="str">
            <v>Rupees Nil</v>
          </cell>
        </row>
        <row r="8162">
          <cell r="A8162" t="str">
            <v>/0</v>
          </cell>
          <cell r="B8162">
            <v>0</v>
          </cell>
          <cell r="J8162" t="str">
            <v>Rupees Nil</v>
          </cell>
        </row>
        <row r="8163">
          <cell r="A8163" t="str">
            <v>/0</v>
          </cell>
          <cell r="B8163">
            <v>0</v>
          </cell>
          <cell r="J8163" t="str">
            <v>Rupees Nil</v>
          </cell>
        </row>
        <row r="8164">
          <cell r="A8164" t="str">
            <v>/0</v>
          </cell>
          <cell r="B8164">
            <v>0</v>
          </cell>
          <cell r="J8164" t="str">
            <v>Rupees Nil</v>
          </cell>
        </row>
        <row r="8165">
          <cell r="A8165" t="str">
            <v>/0</v>
          </cell>
          <cell r="B8165">
            <v>0</v>
          </cell>
          <cell r="J8165" t="str">
            <v>Rupees Nil</v>
          </cell>
        </row>
        <row r="8166">
          <cell r="A8166" t="str">
            <v>/0</v>
          </cell>
          <cell r="B8166">
            <v>0</v>
          </cell>
          <cell r="J8166" t="str">
            <v>Rupees Nil</v>
          </cell>
        </row>
        <row r="8167">
          <cell r="A8167" t="str">
            <v>/0</v>
          </cell>
          <cell r="B8167">
            <v>0</v>
          </cell>
          <cell r="J8167" t="str">
            <v>Rupees Nil</v>
          </cell>
        </row>
        <row r="8168">
          <cell r="A8168" t="str">
            <v>/0</v>
          </cell>
          <cell r="B8168">
            <v>0</v>
          </cell>
          <cell r="J8168" t="str">
            <v>Rupees Nil</v>
          </cell>
        </row>
        <row r="8169">
          <cell r="A8169" t="str">
            <v>/0</v>
          </cell>
          <cell r="B8169">
            <v>0</v>
          </cell>
          <cell r="J8169" t="str">
            <v>Rupees Nil</v>
          </cell>
        </row>
        <row r="8170">
          <cell r="A8170" t="str">
            <v>/0</v>
          </cell>
          <cell r="B8170">
            <v>0</v>
          </cell>
          <cell r="J8170" t="str">
            <v>Rupees Nil</v>
          </cell>
        </row>
        <row r="8171">
          <cell r="A8171" t="str">
            <v>/0</v>
          </cell>
          <cell r="B8171">
            <v>0</v>
          </cell>
          <cell r="J8171" t="str">
            <v>Rupees Nil</v>
          </cell>
        </row>
        <row r="8172">
          <cell r="A8172" t="str">
            <v>/0</v>
          </cell>
          <cell r="B8172">
            <v>0</v>
          </cell>
          <cell r="J8172" t="str">
            <v>Rupees Nil</v>
          </cell>
        </row>
        <row r="8173">
          <cell r="A8173" t="str">
            <v>/0</v>
          </cell>
          <cell r="B8173">
            <v>0</v>
          </cell>
          <cell r="J8173" t="str">
            <v>Rupees Nil</v>
          </cell>
        </row>
        <row r="8174">
          <cell r="A8174" t="str">
            <v>/0</v>
          </cell>
          <cell r="B8174">
            <v>0</v>
          </cell>
          <cell r="J8174" t="str">
            <v>Rupees Nil</v>
          </cell>
        </row>
        <row r="8175">
          <cell r="A8175" t="str">
            <v>/0</v>
          </cell>
          <cell r="B8175">
            <v>0</v>
          </cell>
          <cell r="J8175" t="str">
            <v>Rupees Nil</v>
          </cell>
        </row>
        <row r="8176">
          <cell r="A8176" t="str">
            <v>/0</v>
          </cell>
          <cell r="B8176">
            <v>0</v>
          </cell>
          <cell r="J8176" t="str">
            <v>Rupees Nil</v>
          </cell>
        </row>
        <row r="8177">
          <cell r="A8177" t="str">
            <v>/0</v>
          </cell>
          <cell r="B8177">
            <v>0</v>
          </cell>
          <cell r="J8177" t="str">
            <v>Rupees Nil</v>
          </cell>
        </row>
        <row r="8178">
          <cell r="A8178" t="str">
            <v>/0</v>
          </cell>
          <cell r="B8178">
            <v>0</v>
          </cell>
          <cell r="J8178" t="str">
            <v>Rupees Nil</v>
          </cell>
        </row>
        <row r="8179">
          <cell r="A8179" t="str">
            <v>/0</v>
          </cell>
          <cell r="B8179">
            <v>0</v>
          </cell>
          <cell r="J8179" t="str">
            <v>Rupees Nil</v>
          </cell>
        </row>
        <row r="8180">
          <cell r="A8180" t="str">
            <v>/0</v>
          </cell>
          <cell r="B8180">
            <v>0</v>
          </cell>
          <cell r="J8180" t="str">
            <v>Rupees Nil</v>
          </cell>
        </row>
        <row r="8181">
          <cell r="A8181" t="str">
            <v>/0</v>
          </cell>
          <cell r="B8181">
            <v>0</v>
          </cell>
          <cell r="J8181" t="str">
            <v>Rupees Nil</v>
          </cell>
        </row>
        <row r="8182">
          <cell r="A8182" t="str">
            <v>/0</v>
          </cell>
          <cell r="B8182">
            <v>0</v>
          </cell>
          <cell r="J8182" t="str">
            <v>Rupees Nil</v>
          </cell>
        </row>
        <row r="8183">
          <cell r="A8183" t="str">
            <v>/0</v>
          </cell>
          <cell r="B8183">
            <v>0</v>
          </cell>
          <cell r="J8183" t="str">
            <v>Rupees Nil</v>
          </cell>
        </row>
        <row r="8184">
          <cell r="A8184" t="str">
            <v>/0</v>
          </cell>
          <cell r="B8184">
            <v>0</v>
          </cell>
          <cell r="J8184" t="str">
            <v>Rupees Nil</v>
          </cell>
        </row>
        <row r="8185">
          <cell r="A8185" t="str">
            <v>/0</v>
          </cell>
          <cell r="B8185">
            <v>0</v>
          </cell>
          <cell r="J8185" t="str">
            <v>Rupees Nil</v>
          </cell>
        </row>
        <row r="8186">
          <cell r="A8186" t="str">
            <v>/0</v>
          </cell>
          <cell r="B8186">
            <v>0</v>
          </cell>
          <cell r="J8186" t="str">
            <v>Rupees Nil</v>
          </cell>
        </row>
        <row r="8187">
          <cell r="A8187" t="str">
            <v>/0</v>
          </cell>
          <cell r="B8187">
            <v>0</v>
          </cell>
          <cell r="J8187" t="str">
            <v>Rupees Nil</v>
          </cell>
        </row>
        <row r="8188">
          <cell r="A8188" t="str">
            <v>/0</v>
          </cell>
          <cell r="B8188">
            <v>0</v>
          </cell>
          <cell r="J8188" t="str">
            <v>Rupees Nil</v>
          </cell>
        </row>
        <row r="8189">
          <cell r="A8189" t="str">
            <v>/0</v>
          </cell>
          <cell r="B8189">
            <v>0</v>
          </cell>
          <cell r="J8189" t="str">
            <v>Rupees Nil</v>
          </cell>
        </row>
        <row r="8190">
          <cell r="A8190" t="str">
            <v>/0</v>
          </cell>
          <cell r="B8190">
            <v>0</v>
          </cell>
          <cell r="J8190" t="str">
            <v>Rupees Nil</v>
          </cell>
        </row>
        <row r="8191">
          <cell r="A8191" t="str">
            <v>/0</v>
          </cell>
          <cell r="B8191">
            <v>0</v>
          </cell>
          <cell r="J8191" t="str">
            <v>Rupees Nil</v>
          </cell>
        </row>
        <row r="8192">
          <cell r="A8192" t="str">
            <v>/0</v>
          </cell>
          <cell r="B8192">
            <v>0</v>
          </cell>
          <cell r="J8192" t="str">
            <v>Rupees Nil</v>
          </cell>
        </row>
        <row r="8193">
          <cell r="A8193" t="str">
            <v>/0</v>
          </cell>
          <cell r="B8193">
            <v>0</v>
          </cell>
          <cell r="J8193" t="str">
            <v>Rupees Nil</v>
          </cell>
        </row>
        <row r="8194">
          <cell r="A8194" t="str">
            <v>/0</v>
          </cell>
          <cell r="B8194">
            <v>0</v>
          </cell>
          <cell r="J8194" t="str">
            <v>Rupees Nil</v>
          </cell>
        </row>
        <row r="8195">
          <cell r="A8195" t="str">
            <v>/0</v>
          </cell>
          <cell r="B8195">
            <v>0</v>
          </cell>
          <cell r="J8195" t="str">
            <v>Rupees Nil</v>
          </cell>
        </row>
        <row r="8196">
          <cell r="A8196" t="str">
            <v>/0</v>
          </cell>
          <cell r="B8196">
            <v>0</v>
          </cell>
          <cell r="J8196" t="str">
            <v>Rupees Nil</v>
          </cell>
        </row>
        <row r="8197">
          <cell r="A8197" t="str">
            <v>/0</v>
          </cell>
          <cell r="B8197">
            <v>0</v>
          </cell>
          <cell r="J8197" t="str">
            <v>Rupees Nil</v>
          </cell>
        </row>
        <row r="8198">
          <cell r="A8198" t="str">
            <v>/0</v>
          </cell>
          <cell r="B8198">
            <v>0</v>
          </cell>
          <cell r="J8198" t="str">
            <v>Rupees Nil</v>
          </cell>
        </row>
        <row r="8199">
          <cell r="A8199" t="str">
            <v>/0</v>
          </cell>
          <cell r="B8199">
            <v>0</v>
          </cell>
          <cell r="J8199" t="str">
            <v>Rupees Nil</v>
          </cell>
        </row>
        <row r="8200">
          <cell r="A8200" t="str">
            <v>/0</v>
          </cell>
          <cell r="B8200">
            <v>0</v>
          </cell>
          <cell r="J8200" t="str">
            <v>Rupees Nil</v>
          </cell>
        </row>
        <row r="8201">
          <cell r="A8201" t="str">
            <v>/0</v>
          </cell>
          <cell r="B8201">
            <v>0</v>
          </cell>
          <cell r="J8201" t="str">
            <v>Rupees Nil</v>
          </cell>
        </row>
        <row r="8202">
          <cell r="A8202" t="str">
            <v>/0</v>
          </cell>
          <cell r="B8202">
            <v>0</v>
          </cell>
          <cell r="J8202" t="str">
            <v>Rupees Nil</v>
          </cell>
        </row>
        <row r="8203">
          <cell r="A8203" t="str">
            <v>/0</v>
          </cell>
          <cell r="B8203">
            <v>0</v>
          </cell>
          <cell r="J8203" t="str">
            <v>Rupees Nil</v>
          </cell>
        </row>
        <row r="8204">
          <cell r="A8204" t="str">
            <v>/0</v>
          </cell>
          <cell r="B8204">
            <v>0</v>
          </cell>
          <cell r="J8204" t="str">
            <v>Rupees Nil</v>
          </cell>
        </row>
        <row r="8205">
          <cell r="A8205" t="str">
            <v>/0</v>
          </cell>
          <cell r="B8205">
            <v>0</v>
          </cell>
          <cell r="J8205" t="str">
            <v>Rupees Nil</v>
          </cell>
        </row>
        <row r="8206">
          <cell r="A8206" t="str">
            <v>/0</v>
          </cell>
          <cell r="B8206">
            <v>0</v>
          </cell>
          <cell r="J8206" t="str">
            <v>Rupees Nil</v>
          </cell>
        </row>
        <row r="8207">
          <cell r="A8207" t="str">
            <v>/0</v>
          </cell>
          <cell r="B8207">
            <v>0</v>
          </cell>
          <cell r="J8207" t="str">
            <v>Rupees Nil</v>
          </cell>
        </row>
        <row r="8208">
          <cell r="A8208" t="str">
            <v>/0</v>
          </cell>
          <cell r="B8208">
            <v>0</v>
          </cell>
          <cell r="J8208" t="str">
            <v>Rupees Nil</v>
          </cell>
        </row>
        <row r="8209">
          <cell r="A8209" t="str">
            <v>/0</v>
          </cell>
          <cell r="B8209">
            <v>0</v>
          </cell>
          <cell r="J8209" t="str">
            <v>Rupees Nil</v>
          </cell>
        </row>
        <row r="8210">
          <cell r="A8210" t="str">
            <v>/0</v>
          </cell>
          <cell r="B8210">
            <v>0</v>
          </cell>
          <cell r="J8210" t="str">
            <v>Rupees Nil</v>
          </cell>
        </row>
        <row r="8211">
          <cell r="A8211" t="str">
            <v>/0</v>
          </cell>
          <cell r="B8211">
            <v>0</v>
          </cell>
          <cell r="J8211" t="str">
            <v>Rupees Nil</v>
          </cell>
        </row>
        <row r="8212">
          <cell r="A8212" t="str">
            <v>/0</v>
          </cell>
          <cell r="B8212">
            <v>0</v>
          </cell>
          <cell r="J8212" t="str">
            <v>Rupees Nil</v>
          </cell>
        </row>
        <row r="8213">
          <cell r="A8213" t="str">
            <v>/0</v>
          </cell>
          <cell r="B8213">
            <v>0</v>
          </cell>
          <cell r="J8213" t="str">
            <v>Rupees Nil</v>
          </cell>
        </row>
        <row r="8214">
          <cell r="A8214" t="str">
            <v>/0</v>
          </cell>
          <cell r="B8214">
            <v>0</v>
          </cell>
          <cell r="J8214" t="str">
            <v>Rupees Nil</v>
          </cell>
        </row>
        <row r="8215">
          <cell r="A8215" t="str">
            <v>/0</v>
          </cell>
          <cell r="B8215">
            <v>0</v>
          </cell>
          <cell r="J8215" t="str">
            <v>Rupees Nil</v>
          </cell>
        </row>
        <row r="8216">
          <cell r="A8216" t="str">
            <v>/0</v>
          </cell>
          <cell r="B8216">
            <v>0</v>
          </cell>
          <cell r="J8216" t="str">
            <v>Rupees Nil</v>
          </cell>
        </row>
        <row r="8217">
          <cell r="A8217" t="str">
            <v>/0</v>
          </cell>
          <cell r="B8217">
            <v>0</v>
          </cell>
          <cell r="J8217" t="str">
            <v>Rupees Nil</v>
          </cell>
        </row>
        <row r="8218">
          <cell r="A8218" t="str">
            <v>/0</v>
          </cell>
          <cell r="B8218">
            <v>0</v>
          </cell>
          <cell r="J8218" t="str">
            <v>Rupees Nil</v>
          </cell>
        </row>
        <row r="8219">
          <cell r="A8219" t="str">
            <v>/0</v>
          </cell>
          <cell r="B8219">
            <v>0</v>
          </cell>
          <cell r="J8219" t="str">
            <v>Rupees Nil</v>
          </cell>
        </row>
        <row r="8220">
          <cell r="A8220" t="str">
            <v>/0</v>
          </cell>
          <cell r="B8220">
            <v>0</v>
          </cell>
          <cell r="J8220" t="str">
            <v>Rupees Nil</v>
          </cell>
        </row>
        <row r="8221">
          <cell r="A8221" t="str">
            <v>/0</v>
          </cell>
          <cell r="B8221">
            <v>0</v>
          </cell>
          <cell r="J8221" t="str">
            <v>Rupees Nil</v>
          </cell>
        </row>
        <row r="8222">
          <cell r="A8222" t="str">
            <v>/0</v>
          </cell>
          <cell r="B8222">
            <v>0</v>
          </cell>
          <cell r="J8222" t="str">
            <v>Rupees Nil</v>
          </cell>
        </row>
        <row r="8223">
          <cell r="A8223" t="str">
            <v>/0</v>
          </cell>
          <cell r="B8223">
            <v>0</v>
          </cell>
          <cell r="J8223" t="str">
            <v>Rupees Nil</v>
          </cell>
        </row>
        <row r="8224">
          <cell r="A8224" t="str">
            <v>/0</v>
          </cell>
          <cell r="B8224">
            <v>0</v>
          </cell>
          <cell r="J8224" t="str">
            <v>Rupees Nil</v>
          </cell>
        </row>
        <row r="8225">
          <cell r="A8225" t="str">
            <v>/0</v>
          </cell>
          <cell r="B8225">
            <v>0</v>
          </cell>
          <cell r="J8225" t="str">
            <v>Rupees Nil</v>
          </cell>
        </row>
        <row r="8226">
          <cell r="A8226" t="str">
            <v>/0</v>
          </cell>
          <cell r="B8226">
            <v>0</v>
          </cell>
          <cell r="J8226" t="str">
            <v>Rupees Nil</v>
          </cell>
        </row>
        <row r="8227">
          <cell r="A8227" t="str">
            <v>/0</v>
          </cell>
          <cell r="B8227">
            <v>0</v>
          </cell>
          <cell r="J8227" t="str">
            <v>Rupees Nil</v>
          </cell>
        </row>
        <row r="8228">
          <cell r="A8228" t="str">
            <v>/0</v>
          </cell>
          <cell r="B8228">
            <v>0</v>
          </cell>
          <cell r="J8228" t="str">
            <v>Rupees Nil</v>
          </cell>
        </row>
        <row r="8229">
          <cell r="A8229" t="str">
            <v>/0</v>
          </cell>
          <cell r="B8229">
            <v>0</v>
          </cell>
          <cell r="J8229" t="str">
            <v>Rupees Nil</v>
          </cell>
        </row>
        <row r="8230">
          <cell r="A8230" t="str">
            <v>/0</v>
          </cell>
          <cell r="B8230">
            <v>0</v>
          </cell>
          <cell r="J8230" t="str">
            <v>Rupees Nil</v>
          </cell>
        </row>
        <row r="8231">
          <cell r="A8231" t="str">
            <v>/0</v>
          </cell>
          <cell r="B8231">
            <v>0</v>
          </cell>
          <cell r="J8231" t="str">
            <v>Rupees Nil</v>
          </cell>
        </row>
        <row r="8232">
          <cell r="A8232" t="str">
            <v>/0</v>
          </cell>
          <cell r="B8232">
            <v>0</v>
          </cell>
          <cell r="J8232" t="str">
            <v>Rupees Nil</v>
          </cell>
        </row>
        <row r="8233">
          <cell r="A8233" t="str">
            <v>/0</v>
          </cell>
          <cell r="B8233">
            <v>0</v>
          </cell>
          <cell r="J8233" t="str">
            <v>Rupees Nil</v>
          </cell>
        </row>
        <row r="8234">
          <cell r="A8234" t="str">
            <v>/0</v>
          </cell>
          <cell r="B8234">
            <v>0</v>
          </cell>
          <cell r="J8234" t="str">
            <v>Rupees Nil</v>
          </cell>
        </row>
        <row r="8235">
          <cell r="A8235" t="str">
            <v>/0</v>
          </cell>
          <cell r="B8235">
            <v>0</v>
          </cell>
          <cell r="J8235" t="str">
            <v>Rupees Nil</v>
          </cell>
        </row>
        <row r="8236">
          <cell r="A8236" t="str">
            <v>/0</v>
          </cell>
          <cell r="B8236">
            <v>0</v>
          </cell>
          <cell r="J8236" t="str">
            <v>Rupees Nil</v>
          </cell>
        </row>
        <row r="8237">
          <cell r="A8237" t="str">
            <v>/0</v>
          </cell>
          <cell r="B8237">
            <v>0</v>
          </cell>
          <cell r="J8237" t="str">
            <v>Rupees Nil</v>
          </cell>
        </row>
        <row r="8238">
          <cell r="A8238" t="str">
            <v>/0</v>
          </cell>
          <cell r="B8238">
            <v>0</v>
          </cell>
          <cell r="J8238" t="str">
            <v>Rupees Nil</v>
          </cell>
        </row>
        <row r="8239">
          <cell r="A8239" t="str">
            <v>/0</v>
          </cell>
          <cell r="B8239">
            <v>0</v>
          </cell>
          <cell r="J8239" t="str">
            <v>Rupees Nil</v>
          </cell>
        </row>
        <row r="8240">
          <cell r="A8240" t="str">
            <v>/0</v>
          </cell>
          <cell r="B8240">
            <v>0</v>
          </cell>
          <cell r="J8240" t="str">
            <v>Rupees Nil</v>
          </cell>
        </row>
        <row r="8241">
          <cell r="A8241" t="str">
            <v>/0</v>
          </cell>
          <cell r="B8241">
            <v>0</v>
          </cell>
          <cell r="J8241" t="str">
            <v>Rupees Nil</v>
          </cell>
        </row>
        <row r="8242">
          <cell r="A8242" t="str">
            <v>/0</v>
          </cell>
          <cell r="B8242">
            <v>0</v>
          </cell>
          <cell r="J8242" t="str">
            <v>Rupees Nil</v>
          </cell>
        </row>
        <row r="8243">
          <cell r="A8243" t="str">
            <v>/0</v>
          </cell>
          <cell r="B8243">
            <v>0</v>
          </cell>
          <cell r="J8243" t="str">
            <v>Rupees Nil</v>
          </cell>
        </row>
        <row r="8244">
          <cell r="A8244" t="str">
            <v>/0</v>
          </cell>
          <cell r="B8244">
            <v>0</v>
          </cell>
          <cell r="J8244" t="str">
            <v>Rupees Nil</v>
          </cell>
        </row>
        <row r="8245">
          <cell r="A8245" t="str">
            <v>/0</v>
          </cell>
          <cell r="B8245">
            <v>0</v>
          </cell>
          <cell r="J8245" t="str">
            <v>Rupees Nil</v>
          </cell>
        </row>
        <row r="8246">
          <cell r="A8246" t="str">
            <v>/0</v>
          </cell>
          <cell r="B8246">
            <v>0</v>
          </cell>
          <cell r="J8246" t="str">
            <v>Rupees Nil</v>
          </cell>
        </row>
        <row r="8247">
          <cell r="A8247" t="str">
            <v>/0</v>
          </cell>
          <cell r="B8247">
            <v>0</v>
          </cell>
          <cell r="J8247" t="str">
            <v>Rupees Nil</v>
          </cell>
        </row>
        <row r="8248">
          <cell r="A8248" t="str">
            <v>/0</v>
          </cell>
          <cell r="B8248">
            <v>0</v>
          </cell>
          <cell r="J8248" t="str">
            <v>Rupees Nil</v>
          </cell>
        </row>
        <row r="8249">
          <cell r="A8249" t="str">
            <v>/0</v>
          </cell>
          <cell r="B8249">
            <v>0</v>
          </cell>
          <cell r="J8249" t="str">
            <v>Rupees Nil</v>
          </cell>
        </row>
        <row r="8250">
          <cell r="A8250" t="str">
            <v>/0</v>
          </cell>
          <cell r="B8250">
            <v>0</v>
          </cell>
          <cell r="J8250" t="str">
            <v>Rupees Nil</v>
          </cell>
        </row>
        <row r="8251">
          <cell r="A8251" t="str">
            <v>/0</v>
          </cell>
          <cell r="B8251">
            <v>0</v>
          </cell>
          <cell r="J8251" t="str">
            <v>Rupees Nil</v>
          </cell>
        </row>
        <row r="8252">
          <cell r="A8252" t="str">
            <v>/0</v>
          </cell>
          <cell r="B8252">
            <v>0</v>
          </cell>
          <cell r="J8252" t="str">
            <v>Rupees Nil</v>
          </cell>
        </row>
        <row r="8253">
          <cell r="A8253" t="str">
            <v>/0</v>
          </cell>
          <cell r="B8253">
            <v>0</v>
          </cell>
          <cell r="J8253" t="str">
            <v>Rupees Nil</v>
          </cell>
        </row>
        <row r="8254">
          <cell r="A8254" t="str">
            <v>/0</v>
          </cell>
          <cell r="B8254">
            <v>0</v>
          </cell>
          <cell r="J8254" t="str">
            <v>Rupees Nil</v>
          </cell>
        </row>
        <row r="8255">
          <cell r="A8255" t="str">
            <v>/0</v>
          </cell>
          <cell r="B8255">
            <v>0</v>
          </cell>
          <cell r="J8255" t="str">
            <v>Rupees Nil</v>
          </cell>
        </row>
        <row r="8256">
          <cell r="A8256" t="str">
            <v>/0</v>
          </cell>
          <cell r="B8256">
            <v>0</v>
          </cell>
          <cell r="J8256" t="str">
            <v>Rupees Nil</v>
          </cell>
        </row>
        <row r="8257">
          <cell r="A8257" t="str">
            <v>/0</v>
          </cell>
          <cell r="B8257">
            <v>0</v>
          </cell>
          <cell r="J8257" t="str">
            <v>Rupees Nil</v>
          </cell>
        </row>
        <row r="8258">
          <cell r="A8258" t="str">
            <v>/0</v>
          </cell>
          <cell r="B8258">
            <v>0</v>
          </cell>
          <cell r="J8258" t="str">
            <v>Rupees Nil</v>
          </cell>
        </row>
        <row r="8259">
          <cell r="A8259" t="str">
            <v>/0</v>
          </cell>
          <cell r="B8259">
            <v>0</v>
          </cell>
          <cell r="J8259" t="str">
            <v>Rupees Nil</v>
          </cell>
        </row>
        <row r="8260">
          <cell r="A8260" t="str">
            <v>/0</v>
          </cell>
          <cell r="B8260">
            <v>0</v>
          </cell>
          <cell r="J8260" t="str">
            <v>Rupees Nil</v>
          </cell>
        </row>
        <row r="8261">
          <cell r="A8261" t="str">
            <v>/0</v>
          </cell>
          <cell r="B8261">
            <v>0</v>
          </cell>
          <cell r="J8261" t="str">
            <v>Rupees Nil</v>
          </cell>
        </row>
        <row r="8262">
          <cell r="A8262" t="str">
            <v>/0</v>
          </cell>
          <cell r="B8262">
            <v>0</v>
          </cell>
          <cell r="J8262" t="str">
            <v>Rupees Nil</v>
          </cell>
        </row>
        <row r="8263">
          <cell r="A8263" t="str">
            <v>/0</v>
          </cell>
          <cell r="B8263">
            <v>0</v>
          </cell>
          <cell r="J8263" t="str">
            <v>Rupees Nil</v>
          </cell>
        </row>
        <row r="8264">
          <cell r="A8264" t="str">
            <v>/0</v>
          </cell>
          <cell r="B8264">
            <v>0</v>
          </cell>
          <cell r="J8264" t="str">
            <v>Rupees Nil</v>
          </cell>
        </row>
        <row r="8265">
          <cell r="A8265" t="str">
            <v>/0</v>
          </cell>
          <cell r="B8265">
            <v>0</v>
          </cell>
          <cell r="J8265" t="str">
            <v>Rupees Nil</v>
          </cell>
        </row>
        <row r="8266">
          <cell r="A8266" t="str">
            <v>/0</v>
          </cell>
          <cell r="B8266">
            <v>0</v>
          </cell>
          <cell r="J8266" t="str">
            <v>Rupees Nil</v>
          </cell>
        </row>
        <row r="8267">
          <cell r="A8267" t="str">
            <v>/0</v>
          </cell>
          <cell r="B8267">
            <v>0</v>
          </cell>
          <cell r="J8267" t="str">
            <v>Rupees Nil</v>
          </cell>
        </row>
        <row r="8268">
          <cell r="A8268" t="str">
            <v>/0</v>
          </cell>
          <cell r="B8268">
            <v>0</v>
          </cell>
          <cell r="J8268" t="str">
            <v>Rupees Nil</v>
          </cell>
        </row>
        <row r="8269">
          <cell r="A8269" t="str">
            <v>/0</v>
          </cell>
          <cell r="B8269">
            <v>0</v>
          </cell>
          <cell r="J8269" t="str">
            <v>Rupees Nil</v>
          </cell>
        </row>
        <row r="8270">
          <cell r="A8270" t="str">
            <v>/0</v>
          </cell>
          <cell r="B8270">
            <v>0</v>
          </cell>
          <cell r="J8270" t="str">
            <v>Rupees Nil</v>
          </cell>
        </row>
        <row r="8271">
          <cell r="A8271" t="str">
            <v>/0</v>
          </cell>
          <cell r="B8271">
            <v>0</v>
          </cell>
          <cell r="J8271" t="str">
            <v>Rupees Nil</v>
          </cell>
        </row>
        <row r="8272">
          <cell r="A8272" t="str">
            <v>/0</v>
          </cell>
          <cell r="B8272">
            <v>0</v>
          </cell>
          <cell r="J8272" t="str">
            <v>Rupees Nil</v>
          </cell>
        </row>
        <row r="8273">
          <cell r="A8273" t="str">
            <v>/0</v>
          </cell>
          <cell r="B8273">
            <v>0</v>
          </cell>
          <cell r="J8273" t="str">
            <v>Rupees Nil</v>
          </cell>
        </row>
        <row r="8274">
          <cell r="A8274" t="str">
            <v>/0</v>
          </cell>
          <cell r="B8274">
            <v>0</v>
          </cell>
          <cell r="J8274" t="str">
            <v>Rupees Nil</v>
          </cell>
        </row>
        <row r="8275">
          <cell r="A8275" t="str">
            <v>/0</v>
          </cell>
          <cell r="B8275">
            <v>0</v>
          </cell>
          <cell r="J8275" t="str">
            <v>Rupees Nil</v>
          </cell>
        </row>
        <row r="8276">
          <cell r="A8276" t="str">
            <v>/0</v>
          </cell>
          <cell r="B8276">
            <v>0</v>
          </cell>
          <cell r="J8276" t="str">
            <v>Rupees Nil</v>
          </cell>
        </row>
        <row r="8277">
          <cell r="A8277" t="str">
            <v>/0</v>
          </cell>
          <cell r="B8277">
            <v>0</v>
          </cell>
          <cell r="J8277" t="str">
            <v>Rupees Nil</v>
          </cell>
        </row>
        <row r="8278">
          <cell r="A8278" t="str">
            <v>/0</v>
          </cell>
          <cell r="B8278">
            <v>0</v>
          </cell>
          <cell r="J8278" t="str">
            <v>Rupees Nil</v>
          </cell>
        </row>
        <row r="8279">
          <cell r="A8279" t="str">
            <v>/0</v>
          </cell>
          <cell r="B8279">
            <v>0</v>
          </cell>
          <cell r="J8279" t="str">
            <v>Rupees Nil</v>
          </cell>
        </row>
        <row r="8280">
          <cell r="A8280" t="str">
            <v>/0</v>
          </cell>
          <cell r="B8280">
            <v>0</v>
          </cell>
          <cell r="J8280" t="str">
            <v>Rupees Nil</v>
          </cell>
        </row>
        <row r="8281">
          <cell r="A8281" t="str">
            <v>/0</v>
          </cell>
          <cell r="B8281">
            <v>0</v>
          </cell>
          <cell r="J8281" t="str">
            <v>Rupees Nil</v>
          </cell>
        </row>
        <row r="8282">
          <cell r="A8282" t="str">
            <v>/0</v>
          </cell>
          <cell r="B8282">
            <v>0</v>
          </cell>
          <cell r="J8282" t="str">
            <v>Rupees Nil</v>
          </cell>
        </row>
        <row r="8283">
          <cell r="A8283" t="str">
            <v>/0</v>
          </cell>
          <cell r="B8283">
            <v>0</v>
          </cell>
          <cell r="J8283" t="str">
            <v>Rupees Nil</v>
          </cell>
        </row>
        <row r="8284">
          <cell r="A8284" t="str">
            <v>/0</v>
          </cell>
          <cell r="B8284">
            <v>0</v>
          </cell>
          <cell r="J8284" t="str">
            <v>Rupees Nil</v>
          </cell>
        </row>
        <row r="8285">
          <cell r="A8285" t="str">
            <v>/0</v>
          </cell>
          <cell r="B8285">
            <v>0</v>
          </cell>
          <cell r="J8285" t="str">
            <v>Rupees Nil</v>
          </cell>
        </row>
        <row r="8286">
          <cell r="A8286" t="str">
            <v>/0</v>
          </cell>
          <cell r="B8286">
            <v>0</v>
          </cell>
          <cell r="J8286" t="str">
            <v>Rupees Nil</v>
          </cell>
        </row>
        <row r="8287">
          <cell r="A8287" t="str">
            <v>/0</v>
          </cell>
          <cell r="B8287">
            <v>0</v>
          </cell>
          <cell r="J8287" t="str">
            <v>Rupees Nil</v>
          </cell>
        </row>
        <row r="8288">
          <cell r="A8288" t="str">
            <v>/0</v>
          </cell>
          <cell r="B8288">
            <v>0</v>
          </cell>
          <cell r="J8288" t="str">
            <v>Rupees Nil</v>
          </cell>
        </row>
        <row r="8289">
          <cell r="A8289" t="str">
            <v>/0</v>
          </cell>
          <cell r="B8289">
            <v>0</v>
          </cell>
          <cell r="J8289" t="str">
            <v>Rupees Nil</v>
          </cell>
        </row>
        <row r="8290">
          <cell r="A8290" t="str">
            <v>/0</v>
          </cell>
          <cell r="B8290">
            <v>0</v>
          </cell>
          <cell r="J8290" t="str">
            <v>Rupees Nil</v>
          </cell>
        </row>
        <row r="8291">
          <cell r="A8291" t="str">
            <v>/0</v>
          </cell>
          <cell r="B8291">
            <v>0</v>
          </cell>
          <cell r="J8291" t="str">
            <v>Rupees Nil</v>
          </cell>
        </row>
        <row r="8292">
          <cell r="A8292" t="str">
            <v>/0</v>
          </cell>
          <cell r="B8292">
            <v>0</v>
          </cell>
          <cell r="J8292" t="str">
            <v>Rupees Nil</v>
          </cell>
        </row>
        <row r="8293">
          <cell r="A8293" t="str">
            <v>/0</v>
          </cell>
          <cell r="B8293">
            <v>0</v>
          </cell>
          <cell r="J8293" t="str">
            <v>Rupees Nil</v>
          </cell>
        </row>
        <row r="8294">
          <cell r="A8294" t="str">
            <v>/0</v>
          </cell>
          <cell r="B8294">
            <v>0</v>
          </cell>
          <cell r="J8294" t="str">
            <v>Rupees Nil</v>
          </cell>
        </row>
        <row r="8295">
          <cell r="A8295" t="str">
            <v>/0</v>
          </cell>
          <cell r="B8295">
            <v>0</v>
          </cell>
          <cell r="J8295" t="str">
            <v>Rupees Nil</v>
          </cell>
        </row>
        <row r="8296">
          <cell r="A8296" t="str">
            <v>/0</v>
          </cell>
          <cell r="B8296">
            <v>0</v>
          </cell>
          <cell r="J8296" t="str">
            <v>Rupees Nil</v>
          </cell>
        </row>
        <row r="8297">
          <cell r="A8297" t="str">
            <v>/0</v>
          </cell>
          <cell r="B8297">
            <v>0</v>
          </cell>
          <cell r="J8297" t="str">
            <v>Rupees Nil</v>
          </cell>
        </row>
        <row r="8298">
          <cell r="A8298" t="str">
            <v>/0</v>
          </cell>
          <cell r="B8298">
            <v>0</v>
          </cell>
          <cell r="J8298" t="str">
            <v>Rupees Nil</v>
          </cell>
        </row>
        <row r="8299">
          <cell r="A8299" t="str">
            <v>/0</v>
          </cell>
          <cell r="B8299">
            <v>0</v>
          </cell>
          <cell r="J8299" t="str">
            <v>Rupees Nil</v>
          </cell>
        </row>
        <row r="8300">
          <cell r="A8300" t="str">
            <v>/0</v>
          </cell>
          <cell r="B8300">
            <v>0</v>
          </cell>
          <cell r="J8300" t="str">
            <v>Rupees Nil</v>
          </cell>
        </row>
        <row r="8301">
          <cell r="A8301" t="str">
            <v>/0</v>
          </cell>
          <cell r="B8301">
            <v>0</v>
          </cell>
          <cell r="J8301" t="str">
            <v>Rupees Nil</v>
          </cell>
        </row>
        <row r="8302">
          <cell r="A8302" t="str">
            <v>/0</v>
          </cell>
          <cell r="B8302">
            <v>0</v>
          </cell>
          <cell r="J8302" t="str">
            <v>Rupees Nil</v>
          </cell>
        </row>
        <row r="8303">
          <cell r="A8303" t="str">
            <v>/0</v>
          </cell>
          <cell r="B8303">
            <v>0</v>
          </cell>
          <cell r="J8303" t="str">
            <v>Rupees Nil</v>
          </cell>
        </row>
        <row r="8304">
          <cell r="A8304" t="str">
            <v>/0</v>
          </cell>
          <cell r="B8304">
            <v>0</v>
          </cell>
          <cell r="J8304" t="str">
            <v>Rupees Nil</v>
          </cell>
        </row>
        <row r="8305">
          <cell r="A8305" t="str">
            <v>/0</v>
          </cell>
          <cell r="B8305">
            <v>0</v>
          </cell>
          <cell r="J8305" t="str">
            <v>Rupees Nil</v>
          </cell>
        </row>
        <row r="8306">
          <cell r="A8306" t="str">
            <v>/0</v>
          </cell>
          <cell r="B8306">
            <v>0</v>
          </cell>
          <cell r="J8306" t="str">
            <v>Rupees Nil</v>
          </cell>
        </row>
        <row r="8307">
          <cell r="A8307" t="str">
            <v>/0</v>
          </cell>
          <cell r="B8307">
            <v>0</v>
          </cell>
          <cell r="J8307" t="str">
            <v>Rupees Nil</v>
          </cell>
        </row>
        <row r="8308">
          <cell r="A8308" t="str">
            <v>/0</v>
          </cell>
          <cell r="B8308">
            <v>0</v>
          </cell>
          <cell r="J8308" t="str">
            <v>Rupees Nil</v>
          </cell>
        </row>
        <row r="8309">
          <cell r="A8309" t="str">
            <v>/0</v>
          </cell>
          <cell r="B8309">
            <v>0</v>
          </cell>
          <cell r="J8309" t="str">
            <v>Rupees Nil</v>
          </cell>
        </row>
        <row r="8310">
          <cell r="A8310" t="str">
            <v>/0</v>
          </cell>
          <cell r="B8310">
            <v>0</v>
          </cell>
          <cell r="J8310" t="str">
            <v>Rupees Nil</v>
          </cell>
        </row>
        <row r="8311">
          <cell r="A8311" t="str">
            <v>/0</v>
          </cell>
          <cell r="B8311">
            <v>0</v>
          </cell>
          <cell r="J8311" t="str">
            <v>Rupees Nil</v>
          </cell>
        </row>
        <row r="8312">
          <cell r="A8312" t="str">
            <v>/0</v>
          </cell>
          <cell r="B8312">
            <v>0</v>
          </cell>
          <cell r="J8312" t="str">
            <v>Rupees Nil</v>
          </cell>
        </row>
        <row r="8313">
          <cell r="A8313" t="str">
            <v>/0</v>
          </cell>
          <cell r="B8313">
            <v>0</v>
          </cell>
          <cell r="J8313" t="str">
            <v>Rupees Nil</v>
          </cell>
        </row>
        <row r="8314">
          <cell r="A8314" t="str">
            <v>/0</v>
          </cell>
          <cell r="B8314">
            <v>0</v>
          </cell>
          <cell r="J8314" t="str">
            <v>Rupees Nil</v>
          </cell>
        </row>
        <row r="8315">
          <cell r="A8315" t="str">
            <v>/0</v>
          </cell>
          <cell r="B8315">
            <v>0</v>
          </cell>
          <cell r="J8315" t="str">
            <v>Rupees Nil</v>
          </cell>
        </row>
        <row r="8316">
          <cell r="A8316" t="str">
            <v>/0</v>
          </cell>
          <cell r="B8316">
            <v>0</v>
          </cell>
          <cell r="J8316" t="str">
            <v>Rupees Nil</v>
          </cell>
        </row>
        <row r="8317">
          <cell r="A8317" t="str">
            <v>/0</v>
          </cell>
          <cell r="B8317">
            <v>0</v>
          </cell>
          <cell r="J8317" t="str">
            <v>Rupees Nil</v>
          </cell>
        </row>
        <row r="8318">
          <cell r="A8318" t="str">
            <v>/0</v>
          </cell>
          <cell r="B8318">
            <v>0</v>
          </cell>
          <cell r="J8318" t="str">
            <v>Rupees Nil</v>
          </cell>
        </row>
        <row r="8319">
          <cell r="A8319" t="str">
            <v>/0</v>
          </cell>
          <cell r="B8319">
            <v>0</v>
          </cell>
          <cell r="J8319" t="str">
            <v>Rupees Nil</v>
          </cell>
        </row>
        <row r="8320">
          <cell r="A8320" t="str">
            <v>/0</v>
          </cell>
          <cell r="B8320">
            <v>0</v>
          </cell>
          <cell r="J8320" t="str">
            <v>Rupees Nil</v>
          </cell>
        </row>
        <row r="8321">
          <cell r="A8321" t="str">
            <v>/0</v>
          </cell>
          <cell r="B8321">
            <v>0</v>
          </cell>
          <cell r="J8321" t="str">
            <v>Rupees Nil</v>
          </cell>
        </row>
        <row r="8322">
          <cell r="A8322" t="str">
            <v>/0</v>
          </cell>
          <cell r="B8322">
            <v>0</v>
          </cell>
          <cell r="J8322" t="str">
            <v>Rupees Nil</v>
          </cell>
        </row>
        <row r="8323">
          <cell r="A8323" t="str">
            <v>/0</v>
          </cell>
          <cell r="B8323">
            <v>0</v>
          </cell>
          <cell r="J8323" t="str">
            <v>Rupees Nil</v>
          </cell>
        </row>
        <row r="8324">
          <cell r="A8324" t="str">
            <v>/0</v>
          </cell>
          <cell r="B8324">
            <v>0</v>
          </cell>
          <cell r="J8324" t="str">
            <v>Rupees Nil</v>
          </cell>
        </row>
        <row r="8325">
          <cell r="A8325" t="str">
            <v>/0</v>
          </cell>
          <cell r="B8325">
            <v>0</v>
          </cell>
          <cell r="J8325" t="str">
            <v>Rupees Nil</v>
          </cell>
        </row>
        <row r="8326">
          <cell r="A8326" t="str">
            <v>/0</v>
          </cell>
          <cell r="B8326">
            <v>0</v>
          </cell>
          <cell r="J8326" t="str">
            <v>Rupees Nil</v>
          </cell>
        </row>
        <row r="8327">
          <cell r="A8327" t="str">
            <v>/0</v>
          </cell>
          <cell r="B8327">
            <v>0</v>
          </cell>
          <cell r="J8327" t="str">
            <v>Rupees Nil</v>
          </cell>
        </row>
        <row r="8328">
          <cell r="A8328" t="str">
            <v>/0</v>
          </cell>
          <cell r="B8328">
            <v>0</v>
          </cell>
          <cell r="J8328" t="str">
            <v>Rupees Nil</v>
          </cell>
        </row>
        <row r="8329">
          <cell r="A8329" t="str">
            <v>/0</v>
          </cell>
          <cell r="B8329">
            <v>0</v>
          </cell>
          <cell r="J8329" t="str">
            <v>Rupees Nil</v>
          </cell>
        </row>
        <row r="8330">
          <cell r="A8330" t="str">
            <v>/0</v>
          </cell>
          <cell r="B8330">
            <v>0</v>
          </cell>
          <cell r="J8330" t="str">
            <v>Rupees Nil</v>
          </cell>
        </row>
        <row r="8331">
          <cell r="A8331" t="str">
            <v>/0</v>
          </cell>
          <cell r="B8331">
            <v>0</v>
          </cell>
          <cell r="J8331" t="str">
            <v>Rupees Nil</v>
          </cell>
        </row>
        <row r="8332">
          <cell r="A8332" t="str">
            <v>/0</v>
          </cell>
          <cell r="B8332">
            <v>0</v>
          </cell>
          <cell r="J8332" t="str">
            <v>Rupees Nil</v>
          </cell>
        </row>
        <row r="8333">
          <cell r="A8333" t="str">
            <v>/0</v>
          </cell>
          <cell r="B8333">
            <v>0</v>
          </cell>
          <cell r="J8333" t="str">
            <v>Rupees Nil</v>
          </cell>
        </row>
        <row r="8334">
          <cell r="A8334" t="str">
            <v>/0</v>
          </cell>
          <cell r="B8334">
            <v>0</v>
          </cell>
          <cell r="J8334" t="str">
            <v>Rupees Nil</v>
          </cell>
        </row>
        <row r="8335">
          <cell r="A8335" t="str">
            <v>/0</v>
          </cell>
          <cell r="B8335">
            <v>0</v>
          </cell>
          <cell r="J8335" t="str">
            <v>Rupees Nil</v>
          </cell>
        </row>
        <row r="8336">
          <cell r="A8336" t="str">
            <v>/0</v>
          </cell>
          <cell r="B8336">
            <v>0</v>
          </cell>
          <cell r="J8336" t="str">
            <v>Rupees Nil</v>
          </cell>
        </row>
        <row r="8337">
          <cell r="A8337" t="str">
            <v>/0</v>
          </cell>
          <cell r="B8337">
            <v>0</v>
          </cell>
          <cell r="J8337" t="str">
            <v>Rupees Nil</v>
          </cell>
        </row>
        <row r="8338">
          <cell r="A8338" t="str">
            <v>/0</v>
          </cell>
          <cell r="B8338">
            <v>0</v>
          </cell>
          <cell r="J8338" t="str">
            <v>Rupees Nil</v>
          </cell>
        </row>
        <row r="8339">
          <cell r="A8339" t="str">
            <v>/0</v>
          </cell>
          <cell r="B8339">
            <v>0</v>
          </cell>
          <cell r="J8339" t="str">
            <v>Rupees Nil</v>
          </cell>
        </row>
        <row r="8340">
          <cell r="A8340" t="str">
            <v>/0</v>
          </cell>
          <cell r="B8340">
            <v>0</v>
          </cell>
          <cell r="J8340" t="str">
            <v>Rupees Nil</v>
          </cell>
        </row>
        <row r="8341">
          <cell r="A8341" t="str">
            <v>/0</v>
          </cell>
          <cell r="B8341">
            <v>0</v>
          </cell>
          <cell r="J8341" t="str">
            <v>Rupees Nil</v>
          </cell>
        </row>
        <row r="8342">
          <cell r="A8342" t="str">
            <v>/0</v>
          </cell>
          <cell r="B8342">
            <v>0</v>
          </cell>
          <cell r="J8342" t="str">
            <v>Rupees Nil</v>
          </cell>
        </row>
        <row r="8343">
          <cell r="A8343" t="str">
            <v>/0</v>
          </cell>
          <cell r="B8343">
            <v>0</v>
          </cell>
          <cell r="J8343" t="str">
            <v>Rupees Nil</v>
          </cell>
        </row>
        <row r="8344">
          <cell r="A8344" t="str">
            <v>/0</v>
          </cell>
          <cell r="B8344">
            <v>0</v>
          </cell>
          <cell r="J8344" t="str">
            <v>Rupees Nil</v>
          </cell>
        </row>
        <row r="8345">
          <cell r="A8345" t="str">
            <v>/0</v>
          </cell>
          <cell r="B8345">
            <v>0</v>
          </cell>
          <cell r="J8345" t="str">
            <v>Rupees Nil</v>
          </cell>
        </row>
        <row r="8346">
          <cell r="A8346" t="str">
            <v>/0</v>
          </cell>
          <cell r="B8346">
            <v>0</v>
          </cell>
          <cell r="J8346" t="str">
            <v>Rupees Nil</v>
          </cell>
        </row>
        <row r="8347">
          <cell r="A8347" t="str">
            <v>/0</v>
          </cell>
          <cell r="B8347">
            <v>0</v>
          </cell>
          <cell r="J8347" t="str">
            <v>Rupees Nil</v>
          </cell>
        </row>
        <row r="8348">
          <cell r="A8348" t="str">
            <v>/0</v>
          </cell>
          <cell r="B8348">
            <v>0</v>
          </cell>
          <cell r="J8348" t="str">
            <v>Rupees Nil</v>
          </cell>
        </row>
        <row r="8349">
          <cell r="A8349" t="str">
            <v>/0</v>
          </cell>
          <cell r="B8349">
            <v>0</v>
          </cell>
          <cell r="J8349" t="str">
            <v>Rupees Nil</v>
          </cell>
        </row>
        <row r="8350">
          <cell r="A8350" t="str">
            <v>/0</v>
          </cell>
          <cell r="B8350">
            <v>0</v>
          </cell>
          <cell r="J8350" t="str">
            <v>Rupees Nil</v>
          </cell>
        </row>
        <row r="8351">
          <cell r="A8351" t="str">
            <v>/0</v>
          </cell>
          <cell r="B8351">
            <v>0</v>
          </cell>
          <cell r="J8351" t="str">
            <v>Rupees Nil</v>
          </cell>
        </row>
        <row r="8352">
          <cell r="A8352" t="str">
            <v>/0</v>
          </cell>
          <cell r="B8352">
            <v>0</v>
          </cell>
          <cell r="J8352" t="str">
            <v>Rupees Nil</v>
          </cell>
        </row>
        <row r="8353">
          <cell r="A8353" t="str">
            <v>/0</v>
          </cell>
          <cell r="B8353">
            <v>0</v>
          </cell>
          <cell r="J8353" t="str">
            <v>Rupees Nil</v>
          </cell>
        </row>
        <row r="8354">
          <cell r="A8354" t="str">
            <v>/0</v>
          </cell>
          <cell r="B8354">
            <v>0</v>
          </cell>
          <cell r="J8354" t="str">
            <v>Rupees Nil</v>
          </cell>
        </row>
        <row r="8355">
          <cell r="A8355" t="str">
            <v>/0</v>
          </cell>
          <cell r="B8355">
            <v>0</v>
          </cell>
          <cell r="J8355" t="str">
            <v>Rupees Nil</v>
          </cell>
        </row>
        <row r="8356">
          <cell r="A8356" t="str">
            <v>/0</v>
          </cell>
          <cell r="B8356">
            <v>0</v>
          </cell>
          <cell r="J8356" t="str">
            <v>Rupees Nil</v>
          </cell>
        </row>
        <row r="8357">
          <cell r="A8357" t="str">
            <v>/0</v>
          </cell>
          <cell r="B8357">
            <v>0</v>
          </cell>
          <cell r="J8357" t="str">
            <v>Rupees Nil</v>
          </cell>
        </row>
        <row r="8358">
          <cell r="A8358" t="str">
            <v>/0</v>
          </cell>
          <cell r="B8358">
            <v>0</v>
          </cell>
          <cell r="J8358" t="str">
            <v>Rupees Nil</v>
          </cell>
        </row>
        <row r="8359">
          <cell r="A8359" t="str">
            <v>/0</v>
          </cell>
          <cell r="B8359">
            <v>0</v>
          </cell>
          <cell r="J8359" t="str">
            <v>Rupees Nil</v>
          </cell>
        </row>
        <row r="8360">
          <cell r="A8360" t="str">
            <v>/0</v>
          </cell>
          <cell r="B8360">
            <v>0</v>
          </cell>
          <cell r="J8360" t="str">
            <v>Rupees Nil</v>
          </cell>
        </row>
        <row r="8361">
          <cell r="A8361" t="str">
            <v>/0</v>
          </cell>
          <cell r="B8361">
            <v>0</v>
          </cell>
          <cell r="J8361" t="str">
            <v>Rupees Nil</v>
          </cell>
        </row>
        <row r="8362">
          <cell r="A8362" t="str">
            <v>/0</v>
          </cell>
          <cell r="B8362">
            <v>0</v>
          </cell>
          <cell r="J8362" t="str">
            <v>Rupees Nil</v>
          </cell>
        </row>
        <row r="8363">
          <cell r="A8363" t="str">
            <v>/0</v>
          </cell>
          <cell r="B8363">
            <v>0</v>
          </cell>
          <cell r="J8363" t="str">
            <v>Rupees Nil</v>
          </cell>
        </row>
        <row r="8364">
          <cell r="A8364" t="str">
            <v>/0</v>
          </cell>
          <cell r="B8364">
            <v>0</v>
          </cell>
          <cell r="J8364" t="str">
            <v>Rupees Nil</v>
          </cell>
        </row>
        <row r="8365">
          <cell r="A8365" t="str">
            <v>/0</v>
          </cell>
          <cell r="B8365">
            <v>0</v>
          </cell>
          <cell r="J8365" t="str">
            <v>Rupees Nil</v>
          </cell>
        </row>
        <row r="8366">
          <cell r="A8366" t="str">
            <v>/0</v>
          </cell>
          <cell r="B8366">
            <v>0</v>
          </cell>
          <cell r="J8366" t="str">
            <v>Rupees Nil</v>
          </cell>
        </row>
        <row r="8367">
          <cell r="A8367" t="str">
            <v>/0</v>
          </cell>
          <cell r="B8367">
            <v>0</v>
          </cell>
          <cell r="J8367" t="str">
            <v>Rupees Nil</v>
          </cell>
        </row>
        <row r="8368">
          <cell r="A8368" t="str">
            <v>/0</v>
          </cell>
          <cell r="B8368">
            <v>0</v>
          </cell>
          <cell r="J8368" t="str">
            <v>Rupees Nil</v>
          </cell>
        </row>
        <row r="8369">
          <cell r="A8369" t="str">
            <v>/0</v>
          </cell>
          <cell r="B8369">
            <v>0</v>
          </cell>
          <cell r="J8369" t="str">
            <v>Rupees Nil</v>
          </cell>
        </row>
        <row r="8370">
          <cell r="A8370" t="str">
            <v>/0</v>
          </cell>
          <cell r="B8370">
            <v>0</v>
          </cell>
          <cell r="J8370" t="str">
            <v>Rupees Nil</v>
          </cell>
        </row>
        <row r="8371">
          <cell r="A8371" t="str">
            <v>/0</v>
          </cell>
          <cell r="B8371">
            <v>0</v>
          </cell>
          <cell r="J8371" t="str">
            <v>Rupees Nil</v>
          </cell>
        </row>
        <row r="8372">
          <cell r="A8372" t="str">
            <v>/0</v>
          </cell>
          <cell r="B8372">
            <v>0</v>
          </cell>
          <cell r="J8372" t="str">
            <v>Rupees Nil</v>
          </cell>
        </row>
        <row r="8373">
          <cell r="A8373" t="str">
            <v>/0</v>
          </cell>
          <cell r="B8373">
            <v>0</v>
          </cell>
          <cell r="J8373" t="str">
            <v>Rupees Nil</v>
          </cell>
        </row>
        <row r="8374">
          <cell r="A8374" t="str">
            <v>/0</v>
          </cell>
          <cell r="B8374">
            <v>0</v>
          </cell>
          <cell r="J8374" t="str">
            <v>Rupees Nil</v>
          </cell>
        </row>
        <row r="8375">
          <cell r="A8375" t="str">
            <v>/0</v>
          </cell>
          <cell r="B8375">
            <v>0</v>
          </cell>
          <cell r="J8375" t="str">
            <v>Rupees Nil</v>
          </cell>
        </row>
        <row r="8376">
          <cell r="A8376" t="str">
            <v>/0</v>
          </cell>
          <cell r="B8376">
            <v>0</v>
          </cell>
          <cell r="J8376" t="str">
            <v>Rupees Nil</v>
          </cell>
        </row>
        <row r="8377">
          <cell r="A8377" t="str">
            <v>/0</v>
          </cell>
          <cell r="B8377">
            <v>0</v>
          </cell>
          <cell r="J8377" t="str">
            <v>Rupees Nil</v>
          </cell>
        </row>
        <row r="8378">
          <cell r="A8378" t="str">
            <v>/0</v>
          </cell>
          <cell r="B8378">
            <v>0</v>
          </cell>
          <cell r="J8378" t="str">
            <v>Rupees Nil</v>
          </cell>
        </row>
        <row r="8379">
          <cell r="A8379" t="str">
            <v>/0</v>
          </cell>
          <cell r="B8379">
            <v>0</v>
          </cell>
          <cell r="J8379" t="str">
            <v>Rupees Nil</v>
          </cell>
        </row>
        <row r="8380">
          <cell r="A8380" t="str">
            <v>/0</v>
          </cell>
          <cell r="B8380">
            <v>0</v>
          </cell>
          <cell r="J8380" t="str">
            <v>Rupees Nil</v>
          </cell>
        </row>
        <row r="8381">
          <cell r="A8381" t="str">
            <v>/0</v>
          </cell>
          <cell r="B8381">
            <v>0</v>
          </cell>
          <cell r="J8381" t="str">
            <v>Rupees Nil</v>
          </cell>
        </row>
        <row r="8382">
          <cell r="A8382" t="str">
            <v>/0</v>
          </cell>
          <cell r="B8382">
            <v>0</v>
          </cell>
          <cell r="J8382" t="str">
            <v>Rupees Nil</v>
          </cell>
        </row>
        <row r="8383">
          <cell r="A8383" t="str">
            <v>/0</v>
          </cell>
          <cell r="B8383">
            <v>0</v>
          </cell>
          <cell r="J8383" t="str">
            <v>Rupees Nil</v>
          </cell>
        </row>
        <row r="8384">
          <cell r="A8384" t="str">
            <v>/0</v>
          </cell>
          <cell r="B8384">
            <v>0</v>
          </cell>
          <cell r="J8384" t="str">
            <v>Rupees Nil</v>
          </cell>
        </row>
        <row r="8385">
          <cell r="A8385" t="str">
            <v>/0</v>
          </cell>
          <cell r="B8385">
            <v>0</v>
          </cell>
          <cell r="J8385" t="str">
            <v>Rupees Nil</v>
          </cell>
        </row>
        <row r="8386">
          <cell r="A8386" t="str">
            <v>/0</v>
          </cell>
          <cell r="B8386">
            <v>0</v>
          </cell>
          <cell r="J8386" t="str">
            <v>Rupees Nil</v>
          </cell>
        </row>
        <row r="8387">
          <cell r="A8387" t="str">
            <v>/0</v>
          </cell>
          <cell r="B8387">
            <v>0</v>
          </cell>
          <cell r="J8387" t="str">
            <v>Rupees Nil</v>
          </cell>
        </row>
        <row r="8388">
          <cell r="A8388" t="str">
            <v>/0</v>
          </cell>
          <cell r="B8388">
            <v>0</v>
          </cell>
          <cell r="J8388" t="str">
            <v>Rupees Nil</v>
          </cell>
        </row>
        <row r="8389">
          <cell r="A8389" t="str">
            <v>/0</v>
          </cell>
          <cell r="B8389">
            <v>0</v>
          </cell>
          <cell r="J8389" t="str">
            <v>Rupees Nil</v>
          </cell>
        </row>
        <row r="8390">
          <cell r="A8390" t="str">
            <v>/0</v>
          </cell>
          <cell r="B8390">
            <v>0</v>
          </cell>
          <cell r="J8390" t="str">
            <v>Rupees Nil</v>
          </cell>
        </row>
        <row r="8391">
          <cell r="A8391" t="str">
            <v>/0</v>
          </cell>
          <cell r="B8391">
            <v>0</v>
          </cell>
          <cell r="J8391" t="str">
            <v>Rupees Nil</v>
          </cell>
        </row>
        <row r="8392">
          <cell r="A8392" t="str">
            <v>/0</v>
          </cell>
          <cell r="B8392">
            <v>0</v>
          </cell>
          <cell r="J8392" t="str">
            <v>Rupees Nil</v>
          </cell>
        </row>
        <row r="8393">
          <cell r="A8393" t="str">
            <v>/0</v>
          </cell>
          <cell r="B8393">
            <v>0</v>
          </cell>
          <cell r="J8393" t="str">
            <v>Rupees Nil</v>
          </cell>
        </row>
        <row r="8394">
          <cell r="A8394" t="str">
            <v>/0</v>
          </cell>
          <cell r="B8394">
            <v>0</v>
          </cell>
          <cell r="J8394" t="str">
            <v>Rupees Nil</v>
          </cell>
        </row>
        <row r="8395">
          <cell r="A8395" t="str">
            <v>/0</v>
          </cell>
          <cell r="B8395">
            <v>0</v>
          </cell>
          <cell r="J8395" t="str">
            <v>Rupees Nil</v>
          </cell>
        </row>
        <row r="8396">
          <cell r="A8396" t="str">
            <v>/0</v>
          </cell>
          <cell r="B8396">
            <v>0</v>
          </cell>
          <cell r="J8396" t="str">
            <v>Rupees Nil</v>
          </cell>
        </row>
        <row r="8397">
          <cell r="A8397" t="str">
            <v>/0</v>
          </cell>
          <cell r="B8397">
            <v>0</v>
          </cell>
          <cell r="J8397" t="str">
            <v>Rupees Nil</v>
          </cell>
        </row>
        <row r="8398">
          <cell r="A8398" t="str">
            <v>/0</v>
          </cell>
          <cell r="B8398">
            <v>0</v>
          </cell>
          <cell r="J8398" t="str">
            <v>Rupees Nil</v>
          </cell>
        </row>
        <row r="8399">
          <cell r="A8399" t="str">
            <v>/0</v>
          </cell>
          <cell r="B8399">
            <v>0</v>
          </cell>
          <cell r="J8399" t="str">
            <v>Rupees Nil</v>
          </cell>
        </row>
        <row r="8400">
          <cell r="A8400" t="str">
            <v>/0</v>
          </cell>
          <cell r="B8400">
            <v>0</v>
          </cell>
          <cell r="J8400" t="str">
            <v>Rupees Nil</v>
          </cell>
        </row>
        <row r="8401">
          <cell r="A8401" t="str">
            <v>/0</v>
          </cell>
          <cell r="B8401">
            <v>0</v>
          </cell>
          <cell r="J8401" t="str">
            <v>Rupees Nil</v>
          </cell>
        </row>
        <row r="8402">
          <cell r="A8402" t="str">
            <v>/0</v>
          </cell>
          <cell r="B8402">
            <v>0</v>
          </cell>
          <cell r="J8402" t="str">
            <v>Rupees Nil</v>
          </cell>
        </row>
        <row r="8403">
          <cell r="A8403" t="str">
            <v>/0</v>
          </cell>
          <cell r="B8403">
            <v>0</v>
          </cell>
          <cell r="J8403" t="str">
            <v>Rupees Nil</v>
          </cell>
        </row>
        <row r="8404">
          <cell r="A8404" t="str">
            <v>/0</v>
          </cell>
          <cell r="B8404">
            <v>0</v>
          </cell>
          <cell r="J8404" t="str">
            <v>Rupees Nil</v>
          </cell>
        </row>
        <row r="8405">
          <cell r="A8405" t="str">
            <v>/0</v>
          </cell>
          <cell r="B8405">
            <v>0</v>
          </cell>
          <cell r="J8405" t="str">
            <v>Rupees Nil</v>
          </cell>
        </row>
        <row r="8406">
          <cell r="A8406" t="str">
            <v>/0</v>
          </cell>
          <cell r="B8406">
            <v>0</v>
          </cell>
          <cell r="J8406" t="str">
            <v>Rupees Nil</v>
          </cell>
        </row>
        <row r="8407">
          <cell r="A8407" t="str">
            <v>/0</v>
          </cell>
          <cell r="B8407">
            <v>0</v>
          </cell>
          <cell r="J8407" t="str">
            <v>Rupees Nil</v>
          </cell>
        </row>
        <row r="8408">
          <cell r="A8408" t="str">
            <v>/0</v>
          </cell>
          <cell r="B8408">
            <v>0</v>
          </cell>
          <cell r="J8408" t="str">
            <v>Rupees Nil</v>
          </cell>
        </row>
        <row r="8409">
          <cell r="A8409" t="str">
            <v>/0</v>
          </cell>
          <cell r="B8409">
            <v>0</v>
          </cell>
          <cell r="J8409" t="str">
            <v>Rupees Nil</v>
          </cell>
        </row>
        <row r="8410">
          <cell r="A8410" t="str">
            <v>/0</v>
          </cell>
          <cell r="B8410">
            <v>0</v>
          </cell>
          <cell r="J8410" t="str">
            <v>Rupees Nil</v>
          </cell>
        </row>
        <row r="8411">
          <cell r="A8411" t="str">
            <v>/0</v>
          </cell>
          <cell r="B8411">
            <v>0</v>
          </cell>
          <cell r="J8411" t="str">
            <v>Rupees Nil</v>
          </cell>
        </row>
        <row r="8412">
          <cell r="A8412" t="str">
            <v>/0</v>
          </cell>
          <cell r="B8412">
            <v>0</v>
          </cell>
          <cell r="J8412" t="str">
            <v>Rupees Nil</v>
          </cell>
        </row>
        <row r="8413">
          <cell r="A8413" t="str">
            <v>/0</v>
          </cell>
          <cell r="B8413">
            <v>0</v>
          </cell>
          <cell r="J8413" t="str">
            <v>Rupees Nil</v>
          </cell>
        </row>
        <row r="8414">
          <cell r="A8414" t="str">
            <v>/0</v>
          </cell>
          <cell r="B8414">
            <v>0</v>
          </cell>
          <cell r="J8414" t="str">
            <v>Rupees Nil</v>
          </cell>
        </row>
        <row r="8415">
          <cell r="A8415" t="str">
            <v>/0</v>
          </cell>
          <cell r="B8415">
            <v>0</v>
          </cell>
          <cell r="J8415" t="str">
            <v>Rupees Nil</v>
          </cell>
        </row>
        <row r="8416">
          <cell r="A8416" t="str">
            <v>/0</v>
          </cell>
          <cell r="B8416">
            <v>0</v>
          </cell>
          <cell r="J8416" t="str">
            <v>Rupees Nil</v>
          </cell>
        </row>
        <row r="8417">
          <cell r="A8417" t="str">
            <v>/0</v>
          </cell>
          <cell r="B8417">
            <v>0</v>
          </cell>
          <cell r="J8417" t="str">
            <v>Rupees Nil</v>
          </cell>
        </row>
        <row r="8418">
          <cell r="A8418" t="str">
            <v>/0</v>
          </cell>
          <cell r="B8418">
            <v>0</v>
          </cell>
          <cell r="J8418" t="str">
            <v>Rupees Nil</v>
          </cell>
        </row>
        <row r="8419">
          <cell r="A8419" t="str">
            <v>/0</v>
          </cell>
          <cell r="B8419">
            <v>0</v>
          </cell>
          <cell r="J8419" t="str">
            <v>Rupees Nil</v>
          </cell>
        </row>
        <row r="8420">
          <cell r="A8420" t="str">
            <v>/0</v>
          </cell>
          <cell r="B8420">
            <v>0</v>
          </cell>
          <cell r="J8420" t="str">
            <v>Rupees Nil</v>
          </cell>
        </row>
        <row r="8421">
          <cell r="A8421" t="str">
            <v>/0</v>
          </cell>
          <cell r="B8421">
            <v>0</v>
          </cell>
          <cell r="J8421" t="str">
            <v>Rupees Nil</v>
          </cell>
        </row>
        <row r="8422">
          <cell r="A8422" t="str">
            <v>/0</v>
          </cell>
          <cell r="B8422">
            <v>0</v>
          </cell>
          <cell r="J8422" t="str">
            <v>Rupees Nil</v>
          </cell>
        </row>
        <row r="8423">
          <cell r="A8423" t="str">
            <v>/0</v>
          </cell>
          <cell r="B8423">
            <v>0</v>
          </cell>
          <cell r="J8423" t="str">
            <v>Rupees Nil</v>
          </cell>
        </row>
        <row r="8424">
          <cell r="A8424" t="str">
            <v>/0</v>
          </cell>
          <cell r="B8424">
            <v>0</v>
          </cell>
          <cell r="J8424" t="str">
            <v>Rupees Nil</v>
          </cell>
        </row>
        <row r="8425">
          <cell r="A8425" t="str">
            <v>/0</v>
          </cell>
          <cell r="B8425">
            <v>0</v>
          </cell>
          <cell r="J8425" t="str">
            <v>Rupees Nil</v>
          </cell>
        </row>
        <row r="8426">
          <cell r="A8426" t="str">
            <v>/0</v>
          </cell>
          <cell r="B8426">
            <v>0</v>
          </cell>
          <cell r="J8426" t="str">
            <v>Rupees Nil</v>
          </cell>
        </row>
        <row r="8427">
          <cell r="A8427" t="str">
            <v>/0</v>
          </cell>
          <cell r="B8427">
            <v>0</v>
          </cell>
          <cell r="J8427" t="str">
            <v>Rupees Nil</v>
          </cell>
        </row>
        <row r="8428">
          <cell r="A8428" t="str">
            <v>/0</v>
          </cell>
          <cell r="B8428">
            <v>0</v>
          </cell>
          <cell r="J8428" t="str">
            <v>Rupees Nil</v>
          </cell>
        </row>
        <row r="8429">
          <cell r="A8429" t="str">
            <v>/0</v>
          </cell>
          <cell r="B8429">
            <v>0</v>
          </cell>
          <cell r="J8429" t="str">
            <v>Rupees Nil</v>
          </cell>
        </row>
        <row r="8430">
          <cell r="A8430" t="str">
            <v>/0</v>
          </cell>
          <cell r="B8430">
            <v>0</v>
          </cell>
          <cell r="J8430" t="str">
            <v>Rupees Nil</v>
          </cell>
        </row>
        <row r="8431">
          <cell r="A8431" t="str">
            <v>/0</v>
          </cell>
          <cell r="B8431">
            <v>0</v>
          </cell>
          <cell r="J8431" t="str">
            <v>Rupees Nil</v>
          </cell>
        </row>
        <row r="8432">
          <cell r="A8432" t="str">
            <v>/0</v>
          </cell>
          <cell r="B8432">
            <v>0</v>
          </cell>
          <cell r="J8432" t="str">
            <v>Rupees Nil</v>
          </cell>
        </row>
        <row r="8433">
          <cell r="A8433" t="str">
            <v>/0</v>
          </cell>
          <cell r="B8433">
            <v>0</v>
          </cell>
          <cell r="J8433" t="str">
            <v>Rupees Nil</v>
          </cell>
        </row>
        <row r="8434">
          <cell r="A8434" t="str">
            <v>/0</v>
          </cell>
          <cell r="B8434">
            <v>0</v>
          </cell>
          <cell r="J8434" t="str">
            <v>Rupees Nil</v>
          </cell>
        </row>
        <row r="8435">
          <cell r="A8435" t="str">
            <v>/0</v>
          </cell>
          <cell r="B8435">
            <v>0</v>
          </cell>
          <cell r="J8435" t="str">
            <v>Rupees Nil</v>
          </cell>
        </row>
        <row r="8436">
          <cell r="A8436" t="str">
            <v>/0</v>
          </cell>
          <cell r="B8436">
            <v>0</v>
          </cell>
          <cell r="J8436" t="str">
            <v>Rupees Nil</v>
          </cell>
        </row>
        <row r="8437">
          <cell r="A8437" t="str">
            <v>/0</v>
          </cell>
          <cell r="B8437">
            <v>0</v>
          </cell>
          <cell r="J8437" t="str">
            <v>Rupees Nil</v>
          </cell>
        </row>
        <row r="8438">
          <cell r="A8438" t="str">
            <v>/0</v>
          </cell>
          <cell r="B8438">
            <v>0</v>
          </cell>
          <cell r="J8438" t="str">
            <v>Rupees Nil</v>
          </cell>
        </row>
        <row r="8439">
          <cell r="A8439" t="str">
            <v>/0</v>
          </cell>
          <cell r="B8439">
            <v>0</v>
          </cell>
          <cell r="J8439" t="str">
            <v>Rupees Nil</v>
          </cell>
        </row>
        <row r="8440">
          <cell r="A8440" t="str">
            <v>/0</v>
          </cell>
          <cell r="B8440">
            <v>0</v>
          </cell>
          <cell r="J8440" t="str">
            <v>Rupees Nil</v>
          </cell>
        </row>
        <row r="8441">
          <cell r="A8441" t="str">
            <v>/0</v>
          </cell>
          <cell r="B8441">
            <v>0</v>
          </cell>
          <cell r="J8441" t="str">
            <v>Rupees Nil</v>
          </cell>
        </row>
        <row r="8442">
          <cell r="A8442" t="str">
            <v>/0</v>
          </cell>
          <cell r="B8442">
            <v>0</v>
          </cell>
          <cell r="J8442" t="str">
            <v>Rupees Nil</v>
          </cell>
        </row>
        <row r="8443">
          <cell r="A8443" t="str">
            <v>/0</v>
          </cell>
          <cell r="B8443">
            <v>0</v>
          </cell>
          <cell r="J8443" t="str">
            <v>Rupees Nil</v>
          </cell>
        </row>
        <row r="8444">
          <cell r="A8444" t="str">
            <v>/0</v>
          </cell>
          <cell r="B8444">
            <v>0</v>
          </cell>
          <cell r="J8444" t="str">
            <v>Rupees Nil</v>
          </cell>
        </row>
        <row r="8445">
          <cell r="A8445" t="str">
            <v>/0</v>
          </cell>
          <cell r="B8445">
            <v>0</v>
          </cell>
          <cell r="J8445" t="str">
            <v>Rupees Nil</v>
          </cell>
        </row>
        <row r="8446">
          <cell r="A8446" t="str">
            <v>/0</v>
          </cell>
          <cell r="B8446">
            <v>0</v>
          </cell>
          <cell r="J8446" t="str">
            <v>Rupees Nil</v>
          </cell>
        </row>
        <row r="8447">
          <cell r="A8447" t="str">
            <v>/0</v>
          </cell>
          <cell r="B8447">
            <v>0</v>
          </cell>
          <cell r="J8447" t="str">
            <v>Rupees Nil</v>
          </cell>
        </row>
        <row r="8448">
          <cell r="A8448" t="str">
            <v>/0</v>
          </cell>
          <cell r="B8448">
            <v>0</v>
          </cell>
          <cell r="J8448" t="str">
            <v>Rupees Nil</v>
          </cell>
        </row>
        <row r="8449">
          <cell r="A8449" t="str">
            <v>/0</v>
          </cell>
          <cell r="B8449">
            <v>0</v>
          </cell>
          <cell r="J8449" t="str">
            <v>Rupees Nil</v>
          </cell>
        </row>
        <row r="8450">
          <cell r="A8450" t="str">
            <v>/0</v>
          </cell>
          <cell r="B8450">
            <v>0</v>
          </cell>
          <cell r="J8450" t="str">
            <v>Rupees Nil</v>
          </cell>
        </row>
        <row r="8451">
          <cell r="A8451" t="str">
            <v>/0</v>
          </cell>
          <cell r="B8451">
            <v>0</v>
          </cell>
          <cell r="J8451" t="str">
            <v>Rupees Nil</v>
          </cell>
        </row>
        <row r="8452">
          <cell r="A8452" t="str">
            <v>/0</v>
          </cell>
          <cell r="B8452">
            <v>0</v>
          </cell>
          <cell r="J8452" t="str">
            <v>Rupees Nil</v>
          </cell>
        </row>
        <row r="8453">
          <cell r="A8453" t="str">
            <v>/0</v>
          </cell>
          <cell r="B8453">
            <v>0</v>
          </cell>
          <cell r="J8453" t="str">
            <v>Rupees Nil</v>
          </cell>
        </row>
        <row r="8454">
          <cell r="A8454" t="str">
            <v>/0</v>
          </cell>
          <cell r="B8454">
            <v>0</v>
          </cell>
          <cell r="J8454" t="str">
            <v>Rupees Nil</v>
          </cell>
        </row>
        <row r="8455">
          <cell r="A8455" t="str">
            <v>/0</v>
          </cell>
          <cell r="B8455">
            <v>0</v>
          </cell>
          <cell r="J8455" t="str">
            <v>Rupees Nil</v>
          </cell>
        </row>
        <row r="8456">
          <cell r="A8456" t="str">
            <v>/0</v>
          </cell>
          <cell r="B8456">
            <v>0</v>
          </cell>
          <cell r="J8456" t="str">
            <v>Rupees Nil</v>
          </cell>
        </row>
        <row r="8457">
          <cell r="A8457" t="str">
            <v>/0</v>
          </cell>
          <cell r="B8457">
            <v>0</v>
          </cell>
          <cell r="J8457" t="str">
            <v>Rupees Nil</v>
          </cell>
        </row>
        <row r="8458">
          <cell r="A8458" t="str">
            <v>/0</v>
          </cell>
          <cell r="B8458">
            <v>0</v>
          </cell>
          <cell r="J8458" t="str">
            <v>Rupees Nil</v>
          </cell>
        </row>
        <row r="8459">
          <cell r="A8459" t="str">
            <v>/0</v>
          </cell>
          <cell r="B8459">
            <v>0</v>
          </cell>
          <cell r="J8459" t="str">
            <v>Rupees Nil</v>
          </cell>
        </row>
        <row r="8460">
          <cell r="A8460" t="str">
            <v>/0</v>
          </cell>
          <cell r="B8460">
            <v>0</v>
          </cell>
          <cell r="J8460" t="str">
            <v>Rupees Nil</v>
          </cell>
        </row>
        <row r="8461">
          <cell r="A8461" t="str">
            <v>/0</v>
          </cell>
          <cell r="B8461">
            <v>0</v>
          </cell>
          <cell r="J8461" t="str">
            <v>Rupees Nil</v>
          </cell>
        </row>
        <row r="8462">
          <cell r="A8462" t="str">
            <v>/0</v>
          </cell>
          <cell r="B8462">
            <v>0</v>
          </cell>
          <cell r="J8462" t="str">
            <v>Rupees Nil</v>
          </cell>
        </row>
        <row r="8463">
          <cell r="A8463" t="str">
            <v>/0</v>
          </cell>
          <cell r="B8463">
            <v>0</v>
          </cell>
          <cell r="J8463" t="str">
            <v>Rupees Nil</v>
          </cell>
        </row>
        <row r="8464">
          <cell r="A8464" t="str">
            <v>/0</v>
          </cell>
          <cell r="B8464">
            <v>0</v>
          </cell>
          <cell r="J8464" t="str">
            <v>Rupees Nil</v>
          </cell>
        </row>
        <row r="8465">
          <cell r="A8465" t="str">
            <v>/0</v>
          </cell>
          <cell r="B8465">
            <v>0</v>
          </cell>
          <cell r="J8465" t="str">
            <v>Rupees Nil</v>
          </cell>
        </row>
        <row r="8466">
          <cell r="A8466" t="str">
            <v>/0</v>
          </cell>
          <cell r="B8466">
            <v>0</v>
          </cell>
          <cell r="J8466" t="str">
            <v>Rupees Nil</v>
          </cell>
        </row>
        <row r="8467">
          <cell r="A8467" t="str">
            <v>/0</v>
          </cell>
          <cell r="B8467">
            <v>0</v>
          </cell>
          <cell r="J8467" t="str">
            <v>Rupees Nil</v>
          </cell>
        </row>
        <row r="8468">
          <cell r="A8468" t="str">
            <v>/0</v>
          </cell>
          <cell r="B8468">
            <v>0</v>
          </cell>
          <cell r="J8468" t="str">
            <v>Rupees Nil</v>
          </cell>
        </row>
        <row r="8469">
          <cell r="A8469" t="str">
            <v>/0</v>
          </cell>
          <cell r="B8469">
            <v>0</v>
          </cell>
          <cell r="J8469" t="str">
            <v>Rupees Nil</v>
          </cell>
        </row>
        <row r="8470">
          <cell r="A8470" t="str">
            <v>/0</v>
          </cell>
          <cell r="B8470">
            <v>0</v>
          </cell>
          <cell r="J8470" t="str">
            <v>Rupees Nil</v>
          </cell>
        </row>
        <row r="8471">
          <cell r="A8471" t="str">
            <v>/0</v>
          </cell>
          <cell r="B8471">
            <v>0</v>
          </cell>
          <cell r="J8471" t="str">
            <v>Rupees Nil</v>
          </cell>
        </row>
        <row r="8472">
          <cell r="A8472" t="str">
            <v>/0</v>
          </cell>
          <cell r="B8472">
            <v>0</v>
          </cell>
          <cell r="J8472" t="str">
            <v>Rupees Nil</v>
          </cell>
        </row>
        <row r="8473">
          <cell r="A8473" t="str">
            <v>/0</v>
          </cell>
          <cell r="B8473">
            <v>0</v>
          </cell>
          <cell r="J8473" t="str">
            <v>Rupees Nil</v>
          </cell>
        </row>
        <row r="8474">
          <cell r="A8474" t="str">
            <v>/0</v>
          </cell>
          <cell r="B8474">
            <v>0</v>
          </cell>
          <cell r="J8474" t="str">
            <v>Rupees Nil</v>
          </cell>
        </row>
        <row r="8475">
          <cell r="A8475" t="str">
            <v>/0</v>
          </cell>
          <cell r="B8475">
            <v>0</v>
          </cell>
          <cell r="J8475" t="str">
            <v>Rupees Nil</v>
          </cell>
        </row>
        <row r="8476">
          <cell r="A8476" t="str">
            <v>/0</v>
          </cell>
          <cell r="B8476">
            <v>0</v>
          </cell>
          <cell r="J8476" t="str">
            <v>Rupees Nil</v>
          </cell>
        </row>
        <row r="8477">
          <cell r="A8477" t="str">
            <v>/0</v>
          </cell>
          <cell r="B8477">
            <v>0</v>
          </cell>
          <cell r="J8477" t="str">
            <v>Rupees Nil</v>
          </cell>
        </row>
        <row r="8478">
          <cell r="A8478" t="str">
            <v>/0</v>
          </cell>
          <cell r="B8478">
            <v>0</v>
          </cell>
          <cell r="J8478" t="str">
            <v>Rupees Nil</v>
          </cell>
        </row>
        <row r="8479">
          <cell r="A8479" t="str">
            <v>/0</v>
          </cell>
          <cell r="B8479">
            <v>0</v>
          </cell>
          <cell r="J8479" t="str">
            <v>Rupees Nil</v>
          </cell>
        </row>
        <row r="8480">
          <cell r="A8480" t="str">
            <v>/0</v>
          </cell>
          <cell r="B8480">
            <v>0</v>
          </cell>
          <cell r="J8480" t="str">
            <v>Rupees Nil</v>
          </cell>
        </row>
        <row r="8481">
          <cell r="A8481" t="str">
            <v>/0</v>
          </cell>
          <cell r="B8481">
            <v>0</v>
          </cell>
          <cell r="J8481" t="str">
            <v>Rupees Nil</v>
          </cell>
        </row>
        <row r="8482">
          <cell r="A8482" t="str">
            <v>/0</v>
          </cell>
          <cell r="B8482">
            <v>0</v>
          </cell>
          <cell r="J8482" t="str">
            <v>Rupees Nil</v>
          </cell>
        </row>
        <row r="8483">
          <cell r="A8483" t="str">
            <v>/0</v>
          </cell>
          <cell r="B8483">
            <v>0</v>
          </cell>
          <cell r="J8483" t="str">
            <v>Rupees Nil</v>
          </cell>
        </row>
        <row r="8484">
          <cell r="A8484" t="str">
            <v>/0</v>
          </cell>
          <cell r="B8484">
            <v>0</v>
          </cell>
          <cell r="J8484" t="str">
            <v>Rupees Nil</v>
          </cell>
        </row>
        <row r="8485">
          <cell r="A8485" t="str">
            <v>/0</v>
          </cell>
          <cell r="B8485">
            <v>0</v>
          </cell>
          <cell r="J8485" t="str">
            <v>Rupees Nil</v>
          </cell>
        </row>
        <row r="8486">
          <cell r="A8486" t="str">
            <v>/0</v>
          </cell>
          <cell r="B8486">
            <v>0</v>
          </cell>
          <cell r="J8486" t="str">
            <v>Rupees Nil</v>
          </cell>
        </row>
        <row r="8487">
          <cell r="A8487" t="str">
            <v>/0</v>
          </cell>
          <cell r="B8487">
            <v>0</v>
          </cell>
          <cell r="J8487" t="str">
            <v>Rupees Nil</v>
          </cell>
        </row>
        <row r="8488">
          <cell r="A8488" t="str">
            <v>/0</v>
          </cell>
          <cell r="B8488">
            <v>0</v>
          </cell>
          <cell r="J8488" t="str">
            <v>Rupees Nil</v>
          </cell>
        </row>
        <row r="8489">
          <cell r="A8489" t="str">
            <v>/0</v>
          </cell>
          <cell r="B8489">
            <v>0</v>
          </cell>
          <cell r="J8489" t="str">
            <v>Rupees Nil</v>
          </cell>
        </row>
        <row r="8490">
          <cell r="A8490" t="str">
            <v>/0</v>
          </cell>
          <cell r="B8490">
            <v>0</v>
          </cell>
          <cell r="J8490" t="str">
            <v>Rupees Nil</v>
          </cell>
        </row>
        <row r="8491">
          <cell r="A8491" t="str">
            <v>/0</v>
          </cell>
          <cell r="B8491">
            <v>0</v>
          </cell>
          <cell r="J8491" t="str">
            <v>Rupees Nil</v>
          </cell>
        </row>
        <row r="8492">
          <cell r="A8492" t="str">
            <v>/0</v>
          </cell>
          <cell r="B8492">
            <v>0</v>
          </cell>
          <cell r="J8492" t="str">
            <v>Rupees Nil</v>
          </cell>
        </row>
        <row r="8493">
          <cell r="A8493" t="str">
            <v>/0</v>
          </cell>
          <cell r="B8493">
            <v>0</v>
          </cell>
          <cell r="J8493" t="str">
            <v>Rupees Nil</v>
          </cell>
        </row>
        <row r="8494">
          <cell r="A8494" t="str">
            <v>/0</v>
          </cell>
          <cell r="B8494">
            <v>0</v>
          </cell>
          <cell r="J8494" t="str">
            <v>Rupees Nil</v>
          </cell>
        </row>
        <row r="8495">
          <cell r="A8495" t="str">
            <v>/0</v>
          </cell>
          <cell r="B8495">
            <v>0</v>
          </cell>
          <cell r="J8495" t="str">
            <v>Rupees Nil</v>
          </cell>
        </row>
        <row r="8496">
          <cell r="A8496" t="str">
            <v>/0</v>
          </cell>
          <cell r="B8496">
            <v>0</v>
          </cell>
          <cell r="J8496" t="str">
            <v>Rupees Nil</v>
          </cell>
        </row>
        <row r="8497">
          <cell r="A8497" t="str">
            <v>/0</v>
          </cell>
          <cell r="B8497">
            <v>0</v>
          </cell>
          <cell r="J8497" t="str">
            <v>Rupees Nil</v>
          </cell>
        </row>
        <row r="8498">
          <cell r="A8498" t="str">
            <v>/0</v>
          </cell>
          <cell r="B8498">
            <v>0</v>
          </cell>
          <cell r="J8498" t="str">
            <v>Rupees Nil</v>
          </cell>
        </row>
        <row r="8499">
          <cell r="A8499" t="str">
            <v>/0</v>
          </cell>
          <cell r="B8499">
            <v>0</v>
          </cell>
          <cell r="J8499" t="str">
            <v>Rupees Nil</v>
          </cell>
        </row>
        <row r="8500">
          <cell r="A8500" t="str">
            <v>/0</v>
          </cell>
          <cell r="B8500">
            <v>0</v>
          </cell>
          <cell r="J8500" t="str">
            <v>Rupees Nil</v>
          </cell>
        </row>
        <row r="8501">
          <cell r="A8501" t="str">
            <v>/0</v>
          </cell>
          <cell r="B8501">
            <v>0</v>
          </cell>
          <cell r="J8501" t="str">
            <v>Rupees Nil</v>
          </cell>
        </row>
        <row r="8502">
          <cell r="A8502" t="str">
            <v>/0</v>
          </cell>
          <cell r="B8502">
            <v>0</v>
          </cell>
          <cell r="J8502" t="str">
            <v>Rupees Nil</v>
          </cell>
        </row>
        <row r="8503">
          <cell r="A8503" t="str">
            <v>/0</v>
          </cell>
          <cell r="B8503">
            <v>0</v>
          </cell>
          <cell r="J8503" t="str">
            <v>Rupees Nil</v>
          </cell>
        </row>
        <row r="8504">
          <cell r="A8504" t="str">
            <v>/0</v>
          </cell>
          <cell r="B8504">
            <v>0</v>
          </cell>
          <cell r="J8504" t="str">
            <v>Rupees Nil</v>
          </cell>
        </row>
        <row r="8505">
          <cell r="A8505" t="str">
            <v>/0</v>
          </cell>
          <cell r="B8505">
            <v>0</v>
          </cell>
          <cell r="J8505" t="str">
            <v>Rupees Nil</v>
          </cell>
        </row>
        <row r="8506">
          <cell r="A8506" t="str">
            <v>/0</v>
          </cell>
          <cell r="B8506">
            <v>0</v>
          </cell>
          <cell r="J8506" t="str">
            <v>Rupees Nil</v>
          </cell>
        </row>
        <row r="8507">
          <cell r="A8507" t="str">
            <v>/0</v>
          </cell>
          <cell r="B8507">
            <v>0</v>
          </cell>
          <cell r="J8507" t="str">
            <v>Rupees Nil</v>
          </cell>
        </row>
        <row r="8508">
          <cell r="A8508" t="str">
            <v>/0</v>
          </cell>
          <cell r="B8508">
            <v>0</v>
          </cell>
          <cell r="J8508" t="str">
            <v>Rupees Nil</v>
          </cell>
        </row>
        <row r="8509">
          <cell r="A8509" t="str">
            <v>/0</v>
          </cell>
          <cell r="B8509">
            <v>0</v>
          </cell>
          <cell r="J8509" t="str">
            <v>Rupees Nil</v>
          </cell>
        </row>
        <row r="8510">
          <cell r="A8510" t="str">
            <v>/0</v>
          </cell>
          <cell r="B8510">
            <v>0</v>
          </cell>
          <cell r="J8510" t="str">
            <v>Rupees Nil</v>
          </cell>
        </row>
        <row r="8511">
          <cell r="A8511" t="str">
            <v>/0</v>
          </cell>
          <cell r="B8511">
            <v>0</v>
          </cell>
          <cell r="J8511" t="str">
            <v>Rupees Nil</v>
          </cell>
        </row>
        <row r="8512">
          <cell r="A8512" t="str">
            <v>/0</v>
          </cell>
          <cell r="B8512">
            <v>0</v>
          </cell>
          <cell r="J8512" t="str">
            <v>Rupees Nil</v>
          </cell>
        </row>
        <row r="8513">
          <cell r="A8513" t="str">
            <v>/0</v>
          </cell>
          <cell r="B8513">
            <v>0</v>
          </cell>
          <cell r="J8513" t="str">
            <v>Rupees Nil</v>
          </cell>
        </row>
        <row r="8514">
          <cell r="A8514" t="str">
            <v>/0</v>
          </cell>
          <cell r="B8514">
            <v>0</v>
          </cell>
          <cell r="J8514" t="str">
            <v>Rupees Nil</v>
          </cell>
        </row>
        <row r="8515">
          <cell r="A8515" t="str">
            <v>/0</v>
          </cell>
          <cell r="B8515">
            <v>0</v>
          </cell>
          <cell r="J8515" t="str">
            <v>Rupees Nil</v>
          </cell>
        </row>
        <row r="8516">
          <cell r="A8516" t="str">
            <v>/0</v>
          </cell>
          <cell r="B8516">
            <v>0</v>
          </cell>
          <cell r="J8516" t="str">
            <v>Rupees Nil</v>
          </cell>
        </row>
        <row r="8517">
          <cell r="A8517" t="str">
            <v>/0</v>
          </cell>
          <cell r="B8517">
            <v>0</v>
          </cell>
          <cell r="J8517" t="str">
            <v>Rupees Nil</v>
          </cell>
        </row>
        <row r="8518">
          <cell r="A8518" t="str">
            <v>/0</v>
          </cell>
          <cell r="B8518">
            <v>0</v>
          </cell>
          <cell r="J8518" t="str">
            <v>Rupees Nil</v>
          </cell>
        </row>
        <row r="8519">
          <cell r="A8519" t="str">
            <v>/0</v>
          </cell>
          <cell r="B8519">
            <v>0</v>
          </cell>
          <cell r="J8519" t="str">
            <v>Rupees Nil</v>
          </cell>
        </row>
        <row r="8520">
          <cell r="A8520" t="str">
            <v>/0</v>
          </cell>
          <cell r="B8520">
            <v>0</v>
          </cell>
          <cell r="J8520" t="str">
            <v>Rupees Nil</v>
          </cell>
        </row>
        <row r="8521">
          <cell r="A8521" t="str">
            <v>/0</v>
          </cell>
          <cell r="B8521">
            <v>0</v>
          </cell>
          <cell r="J8521" t="str">
            <v>Rupees Nil</v>
          </cell>
        </row>
        <row r="8522">
          <cell r="A8522" t="str">
            <v>/0</v>
          </cell>
          <cell r="B8522">
            <v>0</v>
          </cell>
          <cell r="J8522" t="str">
            <v>Rupees Nil</v>
          </cell>
        </row>
        <row r="8523">
          <cell r="A8523" t="str">
            <v>/0</v>
          </cell>
          <cell r="B8523">
            <v>0</v>
          </cell>
          <cell r="J8523" t="str">
            <v>Rupees Nil</v>
          </cell>
        </row>
        <row r="8524">
          <cell r="A8524" t="str">
            <v>/0</v>
          </cell>
          <cell r="B8524">
            <v>0</v>
          </cell>
          <cell r="J8524" t="str">
            <v>Rupees Nil</v>
          </cell>
        </row>
        <row r="8525">
          <cell r="A8525" t="str">
            <v>/0</v>
          </cell>
          <cell r="B8525">
            <v>0</v>
          </cell>
          <cell r="J8525" t="str">
            <v>Rupees Nil</v>
          </cell>
        </row>
        <row r="8526">
          <cell r="A8526" t="str">
            <v>/0</v>
          </cell>
          <cell r="B8526">
            <v>0</v>
          </cell>
          <cell r="J8526" t="str">
            <v>Rupees Nil</v>
          </cell>
        </row>
        <row r="8527">
          <cell r="A8527" t="str">
            <v>/0</v>
          </cell>
          <cell r="B8527">
            <v>0</v>
          </cell>
          <cell r="J8527" t="str">
            <v>Rupees Nil</v>
          </cell>
        </row>
        <row r="8528">
          <cell r="A8528" t="str">
            <v>/0</v>
          </cell>
          <cell r="B8528">
            <v>0</v>
          </cell>
          <cell r="J8528" t="str">
            <v>Rupees Nil</v>
          </cell>
        </row>
        <row r="8529">
          <cell r="A8529" t="str">
            <v>/0</v>
          </cell>
          <cell r="B8529">
            <v>0</v>
          </cell>
          <cell r="J8529" t="str">
            <v>Rupees Nil</v>
          </cell>
        </row>
        <row r="8530">
          <cell r="A8530" t="str">
            <v>/0</v>
          </cell>
          <cell r="B8530">
            <v>0</v>
          </cell>
          <cell r="J8530" t="str">
            <v>Rupees Nil</v>
          </cell>
        </row>
        <row r="8531">
          <cell r="A8531" t="str">
            <v>/0</v>
          </cell>
          <cell r="B8531">
            <v>0</v>
          </cell>
          <cell r="J8531" t="str">
            <v>Rupees Nil</v>
          </cell>
        </row>
        <row r="8532">
          <cell r="A8532" t="str">
            <v>/0</v>
          </cell>
          <cell r="B8532">
            <v>0</v>
          </cell>
          <cell r="J8532" t="str">
            <v>Rupees Nil</v>
          </cell>
        </row>
        <row r="8533">
          <cell r="A8533" t="str">
            <v>/0</v>
          </cell>
          <cell r="B8533">
            <v>0</v>
          </cell>
          <cell r="J8533" t="str">
            <v>Rupees Nil</v>
          </cell>
        </row>
        <row r="8534">
          <cell r="A8534" t="str">
            <v>/0</v>
          </cell>
          <cell r="B8534">
            <v>0</v>
          </cell>
          <cell r="J8534" t="str">
            <v>Rupees Nil</v>
          </cell>
        </row>
        <row r="8535">
          <cell r="A8535" t="str">
            <v>/0</v>
          </cell>
          <cell r="B8535">
            <v>0</v>
          </cell>
          <cell r="J8535" t="str">
            <v>Rupees Nil</v>
          </cell>
        </row>
        <row r="8536">
          <cell r="A8536" t="str">
            <v>/0</v>
          </cell>
          <cell r="B8536">
            <v>0</v>
          </cell>
          <cell r="J8536" t="str">
            <v>Rupees Nil</v>
          </cell>
        </row>
        <row r="8537">
          <cell r="A8537" t="str">
            <v>/0</v>
          </cell>
          <cell r="B8537">
            <v>0</v>
          </cell>
          <cell r="J8537" t="str">
            <v>Rupees Nil</v>
          </cell>
        </row>
        <row r="8538">
          <cell r="A8538" t="str">
            <v>/0</v>
          </cell>
          <cell r="B8538">
            <v>0</v>
          </cell>
          <cell r="J8538" t="str">
            <v>Rupees Nil</v>
          </cell>
        </row>
        <row r="8539">
          <cell r="A8539" t="str">
            <v>/0</v>
          </cell>
          <cell r="B8539">
            <v>0</v>
          </cell>
          <cell r="J8539" t="str">
            <v>Rupees Nil</v>
          </cell>
        </row>
        <row r="8540">
          <cell r="A8540" t="str">
            <v>/0</v>
          </cell>
          <cell r="B8540">
            <v>0</v>
          </cell>
          <cell r="J8540" t="str">
            <v>Rupees Nil</v>
          </cell>
        </row>
        <row r="8541">
          <cell r="A8541" t="str">
            <v>/0</v>
          </cell>
          <cell r="B8541">
            <v>0</v>
          </cell>
          <cell r="J8541" t="str">
            <v>Rupees Nil</v>
          </cell>
        </row>
        <row r="8542">
          <cell r="A8542" t="str">
            <v>/0</v>
          </cell>
          <cell r="B8542">
            <v>0</v>
          </cell>
          <cell r="J8542" t="str">
            <v>Rupees Nil</v>
          </cell>
        </row>
        <row r="8543">
          <cell r="A8543" t="str">
            <v>/0</v>
          </cell>
          <cell r="B8543">
            <v>0</v>
          </cell>
          <cell r="J8543" t="str">
            <v>Rupees Nil</v>
          </cell>
        </row>
        <row r="8544">
          <cell r="A8544" t="str">
            <v>/0</v>
          </cell>
          <cell r="B8544">
            <v>0</v>
          </cell>
          <cell r="J8544" t="str">
            <v>Rupees Nil</v>
          </cell>
        </row>
        <row r="8545">
          <cell r="A8545" t="str">
            <v>/0</v>
          </cell>
          <cell r="B8545">
            <v>0</v>
          </cell>
          <cell r="J8545" t="str">
            <v>Rupees Nil</v>
          </cell>
        </row>
        <row r="8546">
          <cell r="A8546" t="str">
            <v>/0</v>
          </cell>
          <cell r="B8546">
            <v>0</v>
          </cell>
          <cell r="J8546" t="str">
            <v>Rupees Nil</v>
          </cell>
        </row>
        <row r="8547">
          <cell r="A8547" t="str">
            <v>/0</v>
          </cell>
          <cell r="B8547">
            <v>0</v>
          </cell>
          <cell r="J8547" t="str">
            <v>Rupees Nil</v>
          </cell>
        </row>
        <row r="8548">
          <cell r="A8548" t="str">
            <v>/0</v>
          </cell>
          <cell r="B8548">
            <v>0</v>
          </cell>
          <cell r="J8548" t="str">
            <v>Rupees Nil</v>
          </cell>
        </row>
        <row r="8549">
          <cell r="A8549" t="str">
            <v>/0</v>
          </cell>
          <cell r="B8549">
            <v>0</v>
          </cell>
          <cell r="J8549" t="str">
            <v>Rupees Nil</v>
          </cell>
        </row>
        <row r="8550">
          <cell r="A8550" t="str">
            <v>/0</v>
          </cell>
          <cell r="B8550">
            <v>0</v>
          </cell>
          <cell r="J8550" t="str">
            <v>Rupees Nil</v>
          </cell>
        </row>
        <row r="8551">
          <cell r="A8551" t="str">
            <v>/0</v>
          </cell>
          <cell r="B8551">
            <v>0</v>
          </cell>
          <cell r="J8551" t="str">
            <v>Rupees Nil</v>
          </cell>
        </row>
        <row r="8552">
          <cell r="A8552" t="str">
            <v>/0</v>
          </cell>
          <cell r="B8552">
            <v>0</v>
          </cell>
          <cell r="J8552" t="str">
            <v>Rupees Nil</v>
          </cell>
        </row>
        <row r="8553">
          <cell r="A8553" t="str">
            <v>/0</v>
          </cell>
          <cell r="B8553">
            <v>0</v>
          </cell>
          <cell r="J8553" t="str">
            <v>Rupees Nil</v>
          </cell>
        </row>
        <row r="8554">
          <cell r="A8554" t="str">
            <v>/0</v>
          </cell>
          <cell r="B8554">
            <v>0</v>
          </cell>
          <cell r="J8554" t="str">
            <v>Rupees Nil</v>
          </cell>
        </row>
        <row r="8555">
          <cell r="A8555" t="str">
            <v>/0</v>
          </cell>
          <cell r="B8555">
            <v>0</v>
          </cell>
          <cell r="J8555" t="str">
            <v>Rupees Nil</v>
          </cell>
        </row>
        <row r="8556">
          <cell r="A8556" t="str">
            <v>/0</v>
          </cell>
          <cell r="B8556">
            <v>0</v>
          </cell>
          <cell r="J8556" t="str">
            <v>Rupees Nil</v>
          </cell>
        </row>
        <row r="8557">
          <cell r="A8557" t="str">
            <v>/0</v>
          </cell>
          <cell r="B8557">
            <v>0</v>
          </cell>
          <cell r="J8557" t="str">
            <v>Rupees Nil</v>
          </cell>
        </row>
        <row r="8558">
          <cell r="A8558" t="str">
            <v>/0</v>
          </cell>
          <cell r="B8558">
            <v>0</v>
          </cell>
          <cell r="J8558" t="str">
            <v>Rupees Nil</v>
          </cell>
        </row>
        <row r="8559">
          <cell r="A8559" t="str">
            <v>/0</v>
          </cell>
          <cell r="B8559">
            <v>0</v>
          </cell>
          <cell r="J8559" t="str">
            <v>Rupees Nil</v>
          </cell>
        </row>
        <row r="8560">
          <cell r="A8560" t="str">
            <v>/0</v>
          </cell>
          <cell r="B8560">
            <v>0</v>
          </cell>
          <cell r="J8560" t="str">
            <v>Rupees Nil</v>
          </cell>
        </row>
        <row r="8561">
          <cell r="A8561" t="str">
            <v>/0</v>
          </cell>
          <cell r="B8561">
            <v>0</v>
          </cell>
          <cell r="J8561" t="str">
            <v>Rupees Nil</v>
          </cell>
        </row>
        <row r="8562">
          <cell r="A8562" t="str">
            <v>/0</v>
          </cell>
          <cell r="B8562">
            <v>0</v>
          </cell>
          <cell r="J8562" t="str">
            <v>Rupees Nil</v>
          </cell>
        </row>
        <row r="8563">
          <cell r="A8563" t="str">
            <v>/0</v>
          </cell>
          <cell r="B8563">
            <v>0</v>
          </cell>
          <cell r="J8563" t="str">
            <v>Rupees Nil</v>
          </cell>
        </row>
        <row r="8564">
          <cell r="A8564" t="str">
            <v>/0</v>
          </cell>
          <cell r="B8564">
            <v>0</v>
          </cell>
          <cell r="J8564" t="str">
            <v>Rupees Nil</v>
          </cell>
        </row>
        <row r="8565">
          <cell r="A8565" t="str">
            <v>/0</v>
          </cell>
          <cell r="B8565">
            <v>0</v>
          </cell>
          <cell r="J8565" t="str">
            <v>Rupees Nil</v>
          </cell>
        </row>
        <row r="8566">
          <cell r="A8566" t="str">
            <v>/0</v>
          </cell>
          <cell r="B8566">
            <v>0</v>
          </cell>
          <cell r="J8566" t="str">
            <v>Rupees Nil</v>
          </cell>
        </row>
        <row r="8567">
          <cell r="A8567" t="str">
            <v>/0</v>
          </cell>
          <cell r="B8567">
            <v>0</v>
          </cell>
          <cell r="J8567" t="str">
            <v>Rupees Nil</v>
          </cell>
        </row>
        <row r="8568">
          <cell r="A8568" t="str">
            <v>/0</v>
          </cell>
          <cell r="B8568">
            <v>0</v>
          </cell>
          <cell r="J8568" t="str">
            <v>Rupees Nil</v>
          </cell>
        </row>
        <row r="8569">
          <cell r="A8569" t="str">
            <v>/0</v>
          </cell>
          <cell r="B8569">
            <v>0</v>
          </cell>
          <cell r="J8569" t="str">
            <v>Rupees Nil</v>
          </cell>
        </row>
        <row r="8570">
          <cell r="A8570" t="str">
            <v>/0</v>
          </cell>
          <cell r="B8570">
            <v>0</v>
          </cell>
          <cell r="J8570" t="str">
            <v>Rupees Nil</v>
          </cell>
        </row>
        <row r="8571">
          <cell r="A8571" t="str">
            <v>/0</v>
          </cell>
          <cell r="B8571">
            <v>0</v>
          </cell>
          <cell r="J8571" t="str">
            <v>Rupees Nil</v>
          </cell>
        </row>
        <row r="8572">
          <cell r="A8572" t="str">
            <v>/0</v>
          </cell>
          <cell r="B8572">
            <v>0</v>
          </cell>
          <cell r="J8572" t="str">
            <v>Rupees Nil</v>
          </cell>
        </row>
        <row r="8573">
          <cell r="A8573" t="str">
            <v>/0</v>
          </cell>
          <cell r="B8573">
            <v>0</v>
          </cell>
          <cell r="J8573" t="str">
            <v>Rupees Nil</v>
          </cell>
        </row>
        <row r="8574">
          <cell r="A8574" t="str">
            <v>/0</v>
          </cell>
          <cell r="B8574">
            <v>0</v>
          </cell>
          <cell r="J8574" t="str">
            <v>Rupees Nil</v>
          </cell>
        </row>
        <row r="8575">
          <cell r="A8575" t="str">
            <v>/0</v>
          </cell>
          <cell r="B8575">
            <v>0</v>
          </cell>
          <cell r="J8575" t="str">
            <v>Rupees Nil</v>
          </cell>
        </row>
        <row r="8576">
          <cell r="A8576" t="str">
            <v>/0</v>
          </cell>
          <cell r="B8576">
            <v>0</v>
          </cell>
          <cell r="J8576" t="str">
            <v>Rupees Nil</v>
          </cell>
        </row>
        <row r="8577">
          <cell r="A8577" t="str">
            <v>/0</v>
          </cell>
          <cell r="B8577">
            <v>0</v>
          </cell>
          <cell r="J8577" t="str">
            <v>Rupees Nil</v>
          </cell>
        </row>
        <row r="8578">
          <cell r="A8578" t="str">
            <v>/0</v>
          </cell>
          <cell r="B8578">
            <v>0</v>
          </cell>
          <cell r="J8578" t="str">
            <v>Rupees Nil</v>
          </cell>
        </row>
        <row r="8579">
          <cell r="A8579" t="str">
            <v>/0</v>
          </cell>
          <cell r="B8579">
            <v>0</v>
          </cell>
          <cell r="J8579" t="str">
            <v>Rupees Nil</v>
          </cell>
        </row>
        <row r="8580">
          <cell r="A8580" t="str">
            <v>/0</v>
          </cell>
          <cell r="B8580">
            <v>0</v>
          </cell>
          <cell r="J8580" t="str">
            <v>Rupees Nil</v>
          </cell>
        </row>
        <row r="8581">
          <cell r="A8581" t="str">
            <v>/0</v>
          </cell>
          <cell r="B8581">
            <v>0</v>
          </cell>
          <cell r="J8581" t="str">
            <v>Rupees Nil</v>
          </cell>
        </row>
        <row r="8582">
          <cell r="A8582" t="str">
            <v>/0</v>
          </cell>
          <cell r="B8582">
            <v>0</v>
          </cell>
          <cell r="J8582" t="str">
            <v>Rupees Nil</v>
          </cell>
        </row>
        <row r="8583">
          <cell r="A8583" t="str">
            <v>/0</v>
          </cell>
          <cell r="B8583">
            <v>0</v>
          </cell>
          <cell r="J8583" t="str">
            <v>Rupees Nil</v>
          </cell>
        </row>
        <row r="8584">
          <cell r="A8584" t="str">
            <v>/0</v>
          </cell>
          <cell r="B8584">
            <v>0</v>
          </cell>
          <cell r="J8584" t="str">
            <v>Rupees Nil</v>
          </cell>
        </row>
        <row r="8585">
          <cell r="A8585" t="str">
            <v>/0</v>
          </cell>
          <cell r="B8585">
            <v>0</v>
          </cell>
          <cell r="J8585" t="str">
            <v>Rupees Nil</v>
          </cell>
        </row>
        <row r="8586">
          <cell r="A8586" t="str">
            <v>/0</v>
          </cell>
          <cell r="B8586">
            <v>0</v>
          </cell>
          <cell r="J8586" t="str">
            <v>Rupees Nil</v>
          </cell>
        </row>
        <row r="8587">
          <cell r="A8587" t="str">
            <v>/0</v>
          </cell>
          <cell r="B8587">
            <v>0</v>
          </cell>
          <cell r="J8587" t="str">
            <v>Rupees Nil</v>
          </cell>
        </row>
        <row r="8588">
          <cell r="A8588" t="str">
            <v>/0</v>
          </cell>
          <cell r="B8588">
            <v>0</v>
          </cell>
          <cell r="J8588" t="str">
            <v>Rupees Nil</v>
          </cell>
        </row>
        <row r="8589">
          <cell r="A8589" t="str">
            <v>/0</v>
          </cell>
          <cell r="B8589">
            <v>0</v>
          </cell>
          <cell r="J8589" t="str">
            <v>Rupees Nil</v>
          </cell>
        </row>
        <row r="8590">
          <cell r="A8590" t="str">
            <v>/0</v>
          </cell>
          <cell r="B8590">
            <v>0</v>
          </cell>
          <cell r="J8590" t="str">
            <v>Rupees Nil</v>
          </cell>
        </row>
        <row r="8591">
          <cell r="A8591" t="str">
            <v>/0</v>
          </cell>
          <cell r="B8591">
            <v>0</v>
          </cell>
          <cell r="J8591" t="str">
            <v>Rupees Nil</v>
          </cell>
        </row>
        <row r="8592">
          <cell r="A8592" t="str">
            <v>/0</v>
          </cell>
          <cell r="B8592">
            <v>0</v>
          </cell>
          <cell r="J8592" t="str">
            <v>Rupees Nil</v>
          </cell>
        </row>
        <row r="8593">
          <cell r="A8593" t="str">
            <v>/0</v>
          </cell>
          <cell r="B8593">
            <v>0</v>
          </cell>
          <cell r="J8593" t="str">
            <v>Rupees Nil</v>
          </cell>
        </row>
        <row r="8594">
          <cell r="A8594" t="str">
            <v>/0</v>
          </cell>
          <cell r="B8594">
            <v>0</v>
          </cell>
          <cell r="J8594" t="str">
            <v>Rupees Nil</v>
          </cell>
        </row>
        <row r="8595">
          <cell r="A8595" t="str">
            <v>/0</v>
          </cell>
          <cell r="B8595">
            <v>0</v>
          </cell>
          <cell r="J8595" t="str">
            <v>Rupees Nil</v>
          </cell>
        </row>
        <row r="8596">
          <cell r="A8596" t="str">
            <v>/0</v>
          </cell>
          <cell r="B8596">
            <v>0</v>
          </cell>
          <cell r="J8596" t="str">
            <v>Rupees Nil</v>
          </cell>
        </row>
        <row r="8597">
          <cell r="A8597" t="str">
            <v>/0</v>
          </cell>
          <cell r="B8597">
            <v>0</v>
          </cell>
          <cell r="J8597" t="str">
            <v>Rupees Nil</v>
          </cell>
        </row>
        <row r="8598">
          <cell r="A8598" t="str">
            <v>/0</v>
          </cell>
          <cell r="B8598">
            <v>0</v>
          </cell>
          <cell r="J8598" t="str">
            <v>Rupees Nil</v>
          </cell>
        </row>
        <row r="8599">
          <cell r="A8599" t="str">
            <v>/0</v>
          </cell>
          <cell r="B8599">
            <v>0</v>
          </cell>
          <cell r="J8599" t="str">
            <v>Rupees Nil</v>
          </cell>
        </row>
        <row r="8600">
          <cell r="A8600" t="str">
            <v>/0</v>
          </cell>
          <cell r="B8600">
            <v>0</v>
          </cell>
          <cell r="J8600" t="str">
            <v>Rupees Nil</v>
          </cell>
        </row>
        <row r="8601">
          <cell r="A8601" t="str">
            <v>/0</v>
          </cell>
          <cell r="B8601">
            <v>0</v>
          </cell>
          <cell r="J8601" t="str">
            <v>Rupees Nil</v>
          </cell>
        </row>
        <row r="8602">
          <cell r="A8602" t="str">
            <v>/0</v>
          </cell>
          <cell r="B8602">
            <v>0</v>
          </cell>
          <cell r="J8602" t="str">
            <v>Rupees Nil</v>
          </cell>
        </row>
        <row r="8603">
          <cell r="A8603" t="str">
            <v>/0</v>
          </cell>
          <cell r="B8603">
            <v>0</v>
          </cell>
          <cell r="J8603" t="str">
            <v>Rupees Nil</v>
          </cell>
        </row>
        <row r="8604">
          <cell r="A8604" t="str">
            <v>/0</v>
          </cell>
          <cell r="B8604">
            <v>0</v>
          </cell>
          <cell r="J8604" t="str">
            <v>Rupees Nil</v>
          </cell>
        </row>
        <row r="8605">
          <cell r="A8605" t="str">
            <v>/0</v>
          </cell>
          <cell r="B8605">
            <v>0</v>
          </cell>
          <cell r="J8605" t="str">
            <v>Rupees Nil</v>
          </cell>
        </row>
        <row r="8606">
          <cell r="A8606" t="str">
            <v>/0</v>
          </cell>
          <cell r="B8606">
            <v>0</v>
          </cell>
          <cell r="J8606" t="str">
            <v>Rupees Nil</v>
          </cell>
        </row>
        <row r="8607">
          <cell r="A8607" t="str">
            <v>/0</v>
          </cell>
          <cell r="B8607">
            <v>0</v>
          </cell>
          <cell r="J8607" t="str">
            <v>Rupees Nil</v>
          </cell>
        </row>
        <row r="8608">
          <cell r="A8608" t="str">
            <v>/0</v>
          </cell>
          <cell r="B8608">
            <v>0</v>
          </cell>
          <cell r="J8608" t="str">
            <v>Rupees Nil</v>
          </cell>
        </row>
        <row r="8609">
          <cell r="A8609" t="str">
            <v>/0</v>
          </cell>
          <cell r="B8609">
            <v>0</v>
          </cell>
          <cell r="J8609" t="str">
            <v>Rupees Nil</v>
          </cell>
        </row>
        <row r="8610">
          <cell r="A8610" t="str">
            <v>/0</v>
          </cell>
          <cell r="B8610">
            <v>0</v>
          </cell>
          <cell r="J8610" t="str">
            <v>Rupees Nil</v>
          </cell>
        </row>
        <row r="8611">
          <cell r="A8611" t="str">
            <v>/0</v>
          </cell>
          <cell r="B8611">
            <v>0</v>
          </cell>
          <cell r="J8611" t="str">
            <v>Rupees Nil</v>
          </cell>
        </row>
        <row r="8612">
          <cell r="A8612" t="str">
            <v>/0</v>
          </cell>
          <cell r="B8612">
            <v>0</v>
          </cell>
          <cell r="J8612" t="str">
            <v>Rupees Nil</v>
          </cell>
        </row>
        <row r="8613">
          <cell r="A8613" t="str">
            <v>/0</v>
          </cell>
          <cell r="B8613">
            <v>0</v>
          </cell>
          <cell r="J8613" t="str">
            <v>Rupees Nil</v>
          </cell>
        </row>
        <row r="8614">
          <cell r="A8614" t="str">
            <v>/0</v>
          </cell>
          <cell r="B8614">
            <v>0</v>
          </cell>
          <cell r="J8614" t="str">
            <v>Rupees Nil</v>
          </cell>
        </row>
        <row r="8615">
          <cell r="A8615" t="str">
            <v>/0</v>
          </cell>
          <cell r="B8615">
            <v>0</v>
          </cell>
          <cell r="J8615" t="str">
            <v>Rupees Nil</v>
          </cell>
        </row>
        <row r="8616">
          <cell r="A8616" t="str">
            <v>/0</v>
          </cell>
          <cell r="B8616">
            <v>0</v>
          </cell>
          <cell r="J8616" t="str">
            <v>Rupees Nil</v>
          </cell>
        </row>
        <row r="8617">
          <cell r="A8617" t="str">
            <v>/0</v>
          </cell>
          <cell r="B8617">
            <v>0</v>
          </cell>
          <cell r="J8617" t="str">
            <v>Rupees Nil</v>
          </cell>
        </row>
        <row r="8618">
          <cell r="A8618" t="str">
            <v>/0</v>
          </cell>
          <cell r="B8618">
            <v>0</v>
          </cell>
          <cell r="J8618" t="str">
            <v>Rupees Nil</v>
          </cell>
        </row>
        <row r="8619">
          <cell r="A8619" t="str">
            <v>/0</v>
          </cell>
          <cell r="B8619">
            <v>0</v>
          </cell>
          <cell r="J8619" t="str">
            <v>Rupees Nil</v>
          </cell>
        </row>
        <row r="8620">
          <cell r="A8620" t="str">
            <v>/0</v>
          </cell>
          <cell r="B8620">
            <v>0</v>
          </cell>
          <cell r="J8620" t="str">
            <v>Rupees Nil</v>
          </cell>
        </row>
        <row r="8621">
          <cell r="A8621" t="str">
            <v>/0</v>
          </cell>
          <cell r="B8621">
            <v>0</v>
          </cell>
          <cell r="J8621" t="str">
            <v>Rupees Nil</v>
          </cell>
        </row>
        <row r="8622">
          <cell r="A8622" t="str">
            <v>/0</v>
          </cell>
          <cell r="B8622">
            <v>0</v>
          </cell>
          <cell r="J8622" t="str">
            <v>Rupees Nil</v>
          </cell>
        </row>
        <row r="8623">
          <cell r="A8623" t="str">
            <v>/0</v>
          </cell>
          <cell r="B8623">
            <v>0</v>
          </cell>
          <cell r="J8623" t="str">
            <v>Rupees Nil</v>
          </cell>
        </row>
        <row r="8624">
          <cell r="A8624" t="str">
            <v>/0</v>
          </cell>
          <cell r="B8624">
            <v>0</v>
          </cell>
          <cell r="J8624" t="str">
            <v>Rupees Nil</v>
          </cell>
        </row>
        <row r="8625">
          <cell r="A8625" t="str">
            <v>/0</v>
          </cell>
          <cell r="B8625">
            <v>0</v>
          </cell>
          <cell r="J8625" t="str">
            <v>Rupees Nil</v>
          </cell>
        </row>
        <row r="8626">
          <cell r="A8626" t="str">
            <v>/0</v>
          </cell>
          <cell r="B8626">
            <v>0</v>
          </cell>
          <cell r="J8626" t="str">
            <v>Rupees Nil</v>
          </cell>
        </row>
        <row r="8627">
          <cell r="A8627" t="str">
            <v>/0</v>
          </cell>
          <cell r="B8627">
            <v>0</v>
          </cell>
          <cell r="J8627" t="str">
            <v>Rupees Nil</v>
          </cell>
        </row>
        <row r="8628">
          <cell r="A8628" t="str">
            <v>/0</v>
          </cell>
          <cell r="B8628">
            <v>0</v>
          </cell>
          <cell r="J8628" t="str">
            <v>Rupees Nil</v>
          </cell>
        </row>
        <row r="8629">
          <cell r="A8629" t="str">
            <v>/0</v>
          </cell>
          <cell r="B8629">
            <v>0</v>
          </cell>
          <cell r="J8629" t="str">
            <v>Rupees Nil</v>
          </cell>
        </row>
        <row r="8630">
          <cell r="A8630" t="str">
            <v>/0</v>
          </cell>
          <cell r="B8630">
            <v>0</v>
          </cell>
          <cell r="J8630" t="str">
            <v>Rupees Nil</v>
          </cell>
        </row>
        <row r="8631">
          <cell r="A8631" t="str">
            <v>/0</v>
          </cell>
          <cell r="B8631">
            <v>0</v>
          </cell>
          <cell r="J8631" t="str">
            <v>Rupees Nil</v>
          </cell>
        </row>
        <row r="8632">
          <cell r="A8632" t="str">
            <v>/0</v>
          </cell>
          <cell r="B8632">
            <v>0</v>
          </cell>
          <cell r="J8632" t="str">
            <v>Rupees Nil</v>
          </cell>
        </row>
        <row r="8633">
          <cell r="A8633" t="str">
            <v>/0</v>
          </cell>
          <cell r="B8633">
            <v>0</v>
          </cell>
          <cell r="J8633" t="str">
            <v>Rupees Nil</v>
          </cell>
        </row>
        <row r="8634">
          <cell r="A8634" t="str">
            <v>/0</v>
          </cell>
          <cell r="B8634">
            <v>0</v>
          </cell>
          <cell r="J8634" t="str">
            <v>Rupees Nil</v>
          </cell>
        </row>
        <row r="8635">
          <cell r="A8635" t="str">
            <v>/0</v>
          </cell>
          <cell r="B8635">
            <v>0</v>
          </cell>
          <cell r="J8635" t="str">
            <v>Rupees Nil</v>
          </cell>
        </row>
        <row r="8636">
          <cell r="A8636" t="str">
            <v>/0</v>
          </cell>
          <cell r="B8636">
            <v>0</v>
          </cell>
          <cell r="J8636" t="str">
            <v>Rupees Nil</v>
          </cell>
        </row>
        <row r="8637">
          <cell r="A8637" t="str">
            <v>/0</v>
          </cell>
          <cell r="B8637">
            <v>0</v>
          </cell>
          <cell r="J8637" t="str">
            <v>Rupees Nil</v>
          </cell>
        </row>
        <row r="8638">
          <cell r="A8638" t="str">
            <v>/0</v>
          </cell>
          <cell r="B8638">
            <v>0</v>
          </cell>
          <cell r="J8638" t="str">
            <v>Rupees Nil</v>
          </cell>
        </row>
        <row r="8639">
          <cell r="A8639" t="str">
            <v>/0</v>
          </cell>
          <cell r="B8639">
            <v>0</v>
          </cell>
          <cell r="J8639" t="str">
            <v>Rupees Nil</v>
          </cell>
        </row>
        <row r="8640">
          <cell r="A8640" t="str">
            <v>/0</v>
          </cell>
          <cell r="B8640">
            <v>0</v>
          </cell>
          <cell r="J8640" t="str">
            <v>Rupees Nil</v>
          </cell>
        </row>
        <row r="8641">
          <cell r="A8641" t="str">
            <v>/0</v>
          </cell>
          <cell r="B8641">
            <v>0</v>
          </cell>
          <cell r="J8641" t="str">
            <v>Rupees Nil</v>
          </cell>
        </row>
        <row r="8642">
          <cell r="A8642" t="str">
            <v>/0</v>
          </cell>
          <cell r="B8642">
            <v>0</v>
          </cell>
          <cell r="J8642" t="str">
            <v>Rupees Nil</v>
          </cell>
        </row>
        <row r="8643">
          <cell r="A8643" t="str">
            <v>/0</v>
          </cell>
          <cell r="B8643">
            <v>0</v>
          </cell>
          <cell r="J8643" t="str">
            <v>Rupees Nil</v>
          </cell>
        </row>
        <row r="8644">
          <cell r="A8644" t="str">
            <v>/0</v>
          </cell>
          <cell r="B8644">
            <v>0</v>
          </cell>
          <cell r="J8644" t="str">
            <v>Rupees Nil</v>
          </cell>
        </row>
        <row r="8645">
          <cell r="A8645" t="str">
            <v>/0</v>
          </cell>
          <cell r="B8645">
            <v>0</v>
          </cell>
          <cell r="J8645" t="str">
            <v>Rupees Nil</v>
          </cell>
        </row>
        <row r="8646">
          <cell r="A8646" t="str">
            <v>/0</v>
          </cell>
          <cell r="B8646">
            <v>0</v>
          </cell>
          <cell r="J8646" t="str">
            <v>Rupees Nil</v>
          </cell>
        </row>
        <row r="8647">
          <cell r="A8647" t="str">
            <v>/0</v>
          </cell>
          <cell r="B8647">
            <v>0</v>
          </cell>
          <cell r="J8647" t="str">
            <v>Rupees Nil</v>
          </cell>
        </row>
        <row r="8648">
          <cell r="A8648" t="str">
            <v>/0</v>
          </cell>
          <cell r="B8648">
            <v>0</v>
          </cell>
          <cell r="J8648" t="str">
            <v>Rupees Nil</v>
          </cell>
        </row>
        <row r="8649">
          <cell r="A8649" t="str">
            <v>/0</v>
          </cell>
          <cell r="B8649">
            <v>0</v>
          </cell>
          <cell r="J8649" t="str">
            <v>Rupees Nil</v>
          </cell>
        </row>
        <row r="8650">
          <cell r="A8650" t="str">
            <v>/0</v>
          </cell>
          <cell r="B8650">
            <v>0</v>
          </cell>
          <cell r="J8650" t="str">
            <v>Rupees Nil</v>
          </cell>
        </row>
        <row r="8651">
          <cell r="A8651" t="str">
            <v>/0</v>
          </cell>
          <cell r="B8651">
            <v>0</v>
          </cell>
          <cell r="J8651" t="str">
            <v>Rupees Nil</v>
          </cell>
        </row>
        <row r="8652">
          <cell r="A8652" t="str">
            <v>/0</v>
          </cell>
          <cell r="B8652">
            <v>0</v>
          </cell>
          <cell r="J8652" t="str">
            <v>Rupees Nil</v>
          </cell>
        </row>
        <row r="8653">
          <cell r="A8653" t="str">
            <v>/0</v>
          </cell>
          <cell r="B8653">
            <v>0</v>
          </cell>
          <cell r="J8653" t="str">
            <v>Rupees Nil</v>
          </cell>
        </row>
        <row r="8654">
          <cell r="A8654" t="str">
            <v>/0</v>
          </cell>
          <cell r="B8654">
            <v>0</v>
          </cell>
          <cell r="J8654" t="str">
            <v>Rupees Nil</v>
          </cell>
        </row>
        <row r="8655">
          <cell r="A8655" t="str">
            <v>/0</v>
          </cell>
          <cell r="B8655">
            <v>0</v>
          </cell>
          <cell r="J8655" t="str">
            <v>Rupees Nil</v>
          </cell>
        </row>
        <row r="8656">
          <cell r="A8656" t="str">
            <v>/0</v>
          </cell>
          <cell r="B8656">
            <v>0</v>
          </cell>
          <cell r="J8656" t="str">
            <v>Rupees Nil</v>
          </cell>
        </row>
        <row r="8657">
          <cell r="A8657" t="str">
            <v>/0</v>
          </cell>
          <cell r="B8657">
            <v>0</v>
          </cell>
          <cell r="J8657" t="str">
            <v>Rupees Nil</v>
          </cell>
        </row>
        <row r="8658">
          <cell r="A8658" t="str">
            <v>/0</v>
          </cell>
          <cell r="B8658">
            <v>0</v>
          </cell>
          <cell r="J8658" t="str">
            <v>Rupees Nil</v>
          </cell>
        </row>
        <row r="8659">
          <cell r="A8659" t="str">
            <v>/0</v>
          </cell>
          <cell r="B8659">
            <v>0</v>
          </cell>
          <cell r="J8659" t="str">
            <v>Rupees Nil</v>
          </cell>
        </row>
        <row r="8660">
          <cell r="A8660" t="str">
            <v>/0</v>
          </cell>
          <cell r="B8660">
            <v>0</v>
          </cell>
          <cell r="J8660" t="str">
            <v>Rupees Nil</v>
          </cell>
        </row>
        <row r="8661">
          <cell r="A8661" t="str">
            <v>/0</v>
          </cell>
          <cell r="B8661">
            <v>0</v>
          </cell>
          <cell r="J8661" t="str">
            <v>Rupees Nil</v>
          </cell>
        </row>
        <row r="8662">
          <cell r="A8662" t="str">
            <v>/0</v>
          </cell>
          <cell r="B8662">
            <v>0</v>
          </cell>
          <cell r="J8662" t="str">
            <v>Rupees Nil</v>
          </cell>
        </row>
        <row r="8663">
          <cell r="A8663" t="str">
            <v>/0</v>
          </cell>
          <cell r="B8663">
            <v>0</v>
          </cell>
          <cell r="J8663" t="str">
            <v>Rupees Nil</v>
          </cell>
        </row>
        <row r="8664">
          <cell r="A8664" t="str">
            <v>/0</v>
          </cell>
          <cell r="B8664">
            <v>0</v>
          </cell>
          <cell r="J8664" t="str">
            <v>Rupees Nil</v>
          </cell>
        </row>
        <row r="8665">
          <cell r="A8665" t="str">
            <v>/0</v>
          </cell>
          <cell r="B8665">
            <v>0</v>
          </cell>
          <cell r="J8665" t="str">
            <v>Rupees Nil</v>
          </cell>
        </row>
        <row r="8666">
          <cell r="A8666" t="str">
            <v>/0</v>
          </cell>
          <cell r="B8666">
            <v>0</v>
          </cell>
          <cell r="J8666" t="str">
            <v>Rupees Nil</v>
          </cell>
        </row>
        <row r="8667">
          <cell r="A8667" t="str">
            <v>/0</v>
          </cell>
          <cell r="B8667">
            <v>0</v>
          </cell>
          <cell r="J8667" t="str">
            <v>Rupees Nil</v>
          </cell>
        </row>
        <row r="8668">
          <cell r="A8668" t="str">
            <v>/0</v>
          </cell>
          <cell r="B8668">
            <v>0</v>
          </cell>
          <cell r="J8668" t="str">
            <v>Rupees Nil</v>
          </cell>
        </row>
        <row r="8669">
          <cell r="A8669" t="str">
            <v>/0</v>
          </cell>
          <cell r="B8669">
            <v>0</v>
          </cell>
          <cell r="J8669" t="str">
            <v>Rupees Nil</v>
          </cell>
        </row>
        <row r="8670">
          <cell r="A8670" t="str">
            <v>/0</v>
          </cell>
          <cell r="B8670">
            <v>0</v>
          </cell>
          <cell r="J8670" t="str">
            <v>Rupees Nil</v>
          </cell>
        </row>
        <row r="8671">
          <cell r="A8671" t="str">
            <v>/0</v>
          </cell>
          <cell r="B8671">
            <v>0</v>
          </cell>
          <cell r="J8671" t="str">
            <v>Rupees Nil</v>
          </cell>
        </row>
        <row r="8672">
          <cell r="A8672" t="str">
            <v>/0</v>
          </cell>
          <cell r="B8672">
            <v>0</v>
          </cell>
          <cell r="J8672" t="str">
            <v>Rupees Nil</v>
          </cell>
        </row>
        <row r="8673">
          <cell r="A8673" t="str">
            <v>/0</v>
          </cell>
          <cell r="B8673">
            <v>0</v>
          </cell>
          <cell r="J8673" t="str">
            <v>Rupees Nil</v>
          </cell>
        </row>
        <row r="8674">
          <cell r="A8674" t="str">
            <v>/0</v>
          </cell>
          <cell r="B8674">
            <v>0</v>
          </cell>
          <cell r="J8674" t="str">
            <v>Rupees Nil</v>
          </cell>
        </row>
        <row r="8675">
          <cell r="A8675" t="str">
            <v>/0</v>
          </cell>
          <cell r="B8675">
            <v>0</v>
          </cell>
          <cell r="J8675" t="str">
            <v>Rupees Nil</v>
          </cell>
        </row>
        <row r="8676">
          <cell r="A8676" t="str">
            <v>/0</v>
          </cell>
          <cell r="B8676">
            <v>0</v>
          </cell>
          <cell r="J8676" t="str">
            <v>Rupees Nil</v>
          </cell>
        </row>
        <row r="8677">
          <cell r="A8677" t="str">
            <v>/0</v>
          </cell>
          <cell r="B8677">
            <v>0</v>
          </cell>
          <cell r="J8677" t="str">
            <v>Rupees Nil</v>
          </cell>
        </row>
        <row r="8678">
          <cell r="A8678" t="str">
            <v>/0</v>
          </cell>
          <cell r="B8678">
            <v>0</v>
          </cell>
          <cell r="J8678" t="str">
            <v>Rupees Nil</v>
          </cell>
        </row>
        <row r="8679">
          <cell r="A8679" t="str">
            <v>/0</v>
          </cell>
          <cell r="B8679">
            <v>0</v>
          </cell>
          <cell r="J8679" t="str">
            <v>Rupees Nil</v>
          </cell>
        </row>
        <row r="8680">
          <cell r="A8680" t="str">
            <v>/0</v>
          </cell>
          <cell r="B8680">
            <v>0</v>
          </cell>
          <cell r="J8680" t="str">
            <v>Rupees Nil</v>
          </cell>
        </row>
        <row r="8681">
          <cell r="A8681" t="str">
            <v>/0</v>
          </cell>
          <cell r="B8681">
            <v>0</v>
          </cell>
          <cell r="J8681" t="str">
            <v>Rupees Nil</v>
          </cell>
        </row>
        <row r="8682">
          <cell r="A8682" t="str">
            <v>/0</v>
          </cell>
          <cell r="B8682">
            <v>0</v>
          </cell>
          <cell r="J8682" t="str">
            <v>Rupees Nil</v>
          </cell>
        </row>
        <row r="8683">
          <cell r="A8683" t="str">
            <v>/0</v>
          </cell>
          <cell r="B8683">
            <v>0</v>
          </cell>
          <cell r="J8683" t="str">
            <v>Rupees Nil</v>
          </cell>
        </row>
        <row r="8684">
          <cell r="A8684" t="str">
            <v>/0</v>
          </cell>
          <cell r="B8684">
            <v>0</v>
          </cell>
          <cell r="J8684" t="str">
            <v>Rupees Nil</v>
          </cell>
        </row>
        <row r="8685">
          <cell r="A8685" t="str">
            <v>/0</v>
          </cell>
          <cell r="B8685">
            <v>0</v>
          </cell>
          <cell r="J8685" t="str">
            <v>Rupees Nil</v>
          </cell>
        </row>
        <row r="8686">
          <cell r="A8686" t="str">
            <v>/0</v>
          </cell>
          <cell r="B8686">
            <v>0</v>
          </cell>
          <cell r="J8686" t="str">
            <v>Rupees Nil</v>
          </cell>
        </row>
        <row r="8687">
          <cell r="A8687" t="str">
            <v>/0</v>
          </cell>
          <cell r="B8687">
            <v>0</v>
          </cell>
          <cell r="J8687" t="str">
            <v>Rupees Nil</v>
          </cell>
        </row>
        <row r="8688">
          <cell r="A8688" t="str">
            <v>/0</v>
          </cell>
          <cell r="B8688">
            <v>0</v>
          </cell>
          <cell r="J8688" t="str">
            <v>Rupees Nil</v>
          </cell>
        </row>
        <row r="8689">
          <cell r="A8689" t="str">
            <v>/0</v>
          </cell>
          <cell r="B8689">
            <v>0</v>
          </cell>
          <cell r="J8689" t="str">
            <v>Rupees Nil</v>
          </cell>
        </row>
        <row r="8690">
          <cell r="A8690" t="str">
            <v>/0</v>
          </cell>
          <cell r="B8690">
            <v>0</v>
          </cell>
          <cell r="J8690" t="str">
            <v>Rupees Nil</v>
          </cell>
        </row>
        <row r="8691">
          <cell r="A8691" t="str">
            <v>/0</v>
          </cell>
          <cell r="B8691">
            <v>0</v>
          </cell>
          <cell r="J8691" t="str">
            <v>Rupees Nil</v>
          </cell>
        </row>
        <row r="8692">
          <cell r="A8692" t="str">
            <v>/0</v>
          </cell>
          <cell r="B8692">
            <v>0</v>
          </cell>
          <cell r="J8692" t="str">
            <v>Rupees Nil</v>
          </cell>
        </row>
        <row r="8693">
          <cell r="A8693" t="str">
            <v>/0</v>
          </cell>
          <cell r="B8693">
            <v>0</v>
          </cell>
          <cell r="J8693" t="str">
            <v>Rupees Nil</v>
          </cell>
        </row>
        <row r="8694">
          <cell r="A8694" t="str">
            <v>/0</v>
          </cell>
          <cell r="B8694">
            <v>0</v>
          </cell>
          <cell r="J8694" t="str">
            <v>Rupees Nil</v>
          </cell>
        </row>
        <row r="8695">
          <cell r="A8695" t="str">
            <v>/0</v>
          </cell>
          <cell r="B8695">
            <v>0</v>
          </cell>
          <cell r="J8695" t="str">
            <v>Rupees Nil</v>
          </cell>
        </row>
        <row r="8696">
          <cell r="A8696" t="str">
            <v>/0</v>
          </cell>
          <cell r="B8696">
            <v>0</v>
          </cell>
          <cell r="J8696" t="str">
            <v>Rupees Nil</v>
          </cell>
        </row>
        <row r="8697">
          <cell r="A8697" t="str">
            <v>/0</v>
          </cell>
          <cell r="B8697">
            <v>0</v>
          </cell>
          <cell r="J8697" t="str">
            <v>Rupees Nil</v>
          </cell>
        </row>
        <row r="8698">
          <cell r="A8698" t="str">
            <v>/0</v>
          </cell>
          <cell r="B8698">
            <v>0</v>
          </cell>
          <cell r="J8698" t="str">
            <v>Rupees Nil</v>
          </cell>
        </row>
        <row r="8699">
          <cell r="A8699" t="str">
            <v>/0</v>
          </cell>
          <cell r="B8699">
            <v>0</v>
          </cell>
          <cell r="J8699" t="str">
            <v>Rupees Nil</v>
          </cell>
        </row>
        <row r="8700">
          <cell r="A8700" t="str">
            <v>/0</v>
          </cell>
          <cell r="B8700">
            <v>0</v>
          </cell>
          <cell r="J8700" t="str">
            <v>Rupees Nil</v>
          </cell>
        </row>
        <row r="8701">
          <cell r="A8701" t="str">
            <v>/0</v>
          </cell>
          <cell r="B8701">
            <v>0</v>
          </cell>
          <cell r="J8701" t="str">
            <v>Rupees Nil</v>
          </cell>
        </row>
        <row r="8702">
          <cell r="A8702" t="str">
            <v>/0</v>
          </cell>
          <cell r="B8702">
            <v>0</v>
          </cell>
          <cell r="J8702" t="str">
            <v>Rupees Nil</v>
          </cell>
        </row>
        <row r="8703">
          <cell r="A8703" t="str">
            <v>/0</v>
          </cell>
          <cell r="B8703">
            <v>0</v>
          </cell>
          <cell r="J8703" t="str">
            <v>Rupees Nil</v>
          </cell>
        </row>
        <row r="8704">
          <cell r="A8704" t="str">
            <v>/0</v>
          </cell>
          <cell r="B8704">
            <v>0</v>
          </cell>
          <cell r="J8704" t="str">
            <v>Rupees Nil</v>
          </cell>
        </row>
        <row r="8705">
          <cell r="A8705" t="str">
            <v>/0</v>
          </cell>
          <cell r="B8705">
            <v>0</v>
          </cell>
          <cell r="J8705" t="str">
            <v>Rupees Nil</v>
          </cell>
        </row>
        <row r="8706">
          <cell r="A8706" t="str">
            <v>/0</v>
          </cell>
          <cell r="B8706">
            <v>0</v>
          </cell>
          <cell r="J8706" t="str">
            <v>Rupees Nil</v>
          </cell>
        </row>
        <row r="8707">
          <cell r="A8707" t="str">
            <v>/0</v>
          </cell>
          <cell r="B8707">
            <v>0</v>
          </cell>
          <cell r="J8707" t="str">
            <v>Rupees Nil</v>
          </cell>
        </row>
        <row r="8708">
          <cell r="A8708" t="str">
            <v>/0</v>
          </cell>
          <cell r="B8708">
            <v>0</v>
          </cell>
          <cell r="J8708" t="str">
            <v>Rupees Nil</v>
          </cell>
        </row>
        <row r="8709">
          <cell r="A8709" t="str">
            <v>/0</v>
          </cell>
          <cell r="B8709">
            <v>0</v>
          </cell>
          <cell r="J8709" t="str">
            <v>Rupees Nil</v>
          </cell>
        </row>
        <row r="8710">
          <cell r="A8710" t="str">
            <v>/0</v>
          </cell>
          <cell r="B8710">
            <v>0</v>
          </cell>
          <cell r="J8710" t="str">
            <v>Rupees Nil</v>
          </cell>
        </row>
        <row r="8711">
          <cell r="A8711" t="str">
            <v>/0</v>
          </cell>
          <cell r="B8711">
            <v>0</v>
          </cell>
          <cell r="J8711" t="str">
            <v>Rupees Nil</v>
          </cell>
        </row>
        <row r="8712">
          <cell r="A8712" t="str">
            <v>/0</v>
          </cell>
          <cell r="B8712">
            <v>0</v>
          </cell>
          <cell r="J8712" t="str">
            <v>Rupees Nil</v>
          </cell>
        </row>
        <row r="8713">
          <cell r="A8713" t="str">
            <v>/0</v>
          </cell>
          <cell r="B8713">
            <v>0</v>
          </cell>
          <cell r="J8713" t="str">
            <v>Rupees Nil</v>
          </cell>
        </row>
        <row r="8714">
          <cell r="A8714" t="str">
            <v>/0</v>
          </cell>
          <cell r="B8714">
            <v>0</v>
          </cell>
          <cell r="J8714" t="str">
            <v>Rupees Nil</v>
          </cell>
        </row>
        <row r="8715">
          <cell r="A8715" t="str">
            <v>/0</v>
          </cell>
          <cell r="B8715">
            <v>0</v>
          </cell>
          <cell r="J8715" t="str">
            <v>Rupees Nil</v>
          </cell>
        </row>
        <row r="8716">
          <cell r="A8716" t="str">
            <v>/0</v>
          </cell>
          <cell r="B8716">
            <v>0</v>
          </cell>
          <cell r="J8716" t="str">
            <v>Rupees Nil</v>
          </cell>
        </row>
        <row r="8717">
          <cell r="A8717" t="str">
            <v>/0</v>
          </cell>
          <cell r="B8717">
            <v>0</v>
          </cell>
          <cell r="J8717" t="str">
            <v>Rupees Nil</v>
          </cell>
        </row>
        <row r="8718">
          <cell r="A8718" t="str">
            <v>/0</v>
          </cell>
          <cell r="B8718">
            <v>0</v>
          </cell>
          <cell r="J8718" t="str">
            <v>Rupees Nil</v>
          </cell>
        </row>
        <row r="8719">
          <cell r="A8719" t="str">
            <v>/0</v>
          </cell>
          <cell r="B8719">
            <v>0</v>
          </cell>
          <cell r="J8719" t="str">
            <v>Rupees Nil</v>
          </cell>
        </row>
        <row r="8720">
          <cell r="A8720" t="str">
            <v>/0</v>
          </cell>
          <cell r="B8720">
            <v>0</v>
          </cell>
          <cell r="J8720" t="str">
            <v>Rupees Nil</v>
          </cell>
        </row>
        <row r="8721">
          <cell r="A8721" t="str">
            <v>/0</v>
          </cell>
          <cell r="B8721">
            <v>0</v>
          </cell>
          <cell r="J8721" t="str">
            <v>Rupees Nil</v>
          </cell>
        </row>
        <row r="8722">
          <cell r="A8722" t="str">
            <v>/0</v>
          </cell>
          <cell r="B8722">
            <v>0</v>
          </cell>
          <cell r="J8722" t="str">
            <v>Rupees Nil</v>
          </cell>
        </row>
        <row r="8723">
          <cell r="A8723" t="str">
            <v>/0</v>
          </cell>
          <cell r="B8723">
            <v>0</v>
          </cell>
          <cell r="J8723" t="str">
            <v>Rupees Nil</v>
          </cell>
        </row>
        <row r="8724">
          <cell r="A8724" t="str">
            <v>/0</v>
          </cell>
          <cell r="B8724">
            <v>0</v>
          </cell>
          <cell r="J8724" t="str">
            <v>Rupees Nil</v>
          </cell>
        </row>
        <row r="8725">
          <cell r="A8725" t="str">
            <v>/0</v>
          </cell>
          <cell r="B8725">
            <v>0</v>
          </cell>
          <cell r="J8725" t="str">
            <v>Rupees Nil</v>
          </cell>
        </row>
        <row r="8726">
          <cell r="A8726" t="str">
            <v>/0</v>
          </cell>
          <cell r="B8726">
            <v>0</v>
          </cell>
          <cell r="J8726" t="str">
            <v>Rupees Nil</v>
          </cell>
        </row>
        <row r="8727">
          <cell r="A8727" t="str">
            <v>/0</v>
          </cell>
          <cell r="B8727">
            <v>0</v>
          </cell>
          <cell r="J8727" t="str">
            <v>Rupees Nil</v>
          </cell>
        </row>
        <row r="8728">
          <cell r="A8728" t="str">
            <v>/0</v>
          </cell>
          <cell r="B8728">
            <v>0</v>
          </cell>
          <cell r="J8728" t="str">
            <v>Rupees Nil</v>
          </cell>
        </row>
        <row r="8729">
          <cell r="A8729" t="str">
            <v>/0</v>
          </cell>
          <cell r="B8729">
            <v>0</v>
          </cell>
          <cell r="J8729" t="str">
            <v>Rupees Nil</v>
          </cell>
        </row>
        <row r="8730">
          <cell r="A8730" t="str">
            <v>/0</v>
          </cell>
          <cell r="B8730">
            <v>0</v>
          </cell>
          <cell r="J8730" t="str">
            <v>Rupees Nil</v>
          </cell>
        </row>
        <row r="8731">
          <cell r="A8731" t="str">
            <v>/0</v>
          </cell>
          <cell r="B8731">
            <v>0</v>
          </cell>
          <cell r="J8731" t="str">
            <v>Rupees Nil</v>
          </cell>
        </row>
        <row r="8732">
          <cell r="A8732" t="str">
            <v>/0</v>
          </cell>
          <cell r="B8732">
            <v>0</v>
          </cell>
          <cell r="J8732" t="str">
            <v>Rupees Nil</v>
          </cell>
        </row>
        <row r="8733">
          <cell r="A8733" t="str">
            <v>/0</v>
          </cell>
          <cell r="B8733">
            <v>0</v>
          </cell>
          <cell r="J8733" t="str">
            <v>Rupees Nil</v>
          </cell>
        </row>
        <row r="8734">
          <cell r="A8734" t="str">
            <v>/0</v>
          </cell>
          <cell r="B8734">
            <v>0</v>
          </cell>
          <cell r="J8734" t="str">
            <v>Rupees Nil</v>
          </cell>
        </row>
        <row r="8735">
          <cell r="A8735" t="str">
            <v>/0</v>
          </cell>
          <cell r="B8735">
            <v>0</v>
          </cell>
          <cell r="J8735" t="str">
            <v>Rupees Nil</v>
          </cell>
        </row>
        <row r="8736">
          <cell r="A8736" t="str">
            <v>/0</v>
          </cell>
          <cell r="B8736">
            <v>0</v>
          </cell>
          <cell r="J8736" t="str">
            <v>Rupees Nil</v>
          </cell>
        </row>
        <row r="8737">
          <cell r="A8737" t="str">
            <v>/0</v>
          </cell>
          <cell r="B8737">
            <v>0</v>
          </cell>
          <cell r="J8737" t="str">
            <v>Rupees Nil</v>
          </cell>
        </row>
        <row r="8738">
          <cell r="A8738" t="str">
            <v>/0</v>
          </cell>
          <cell r="B8738">
            <v>0</v>
          </cell>
          <cell r="J8738" t="str">
            <v>Rupees Nil</v>
          </cell>
        </row>
        <row r="8739">
          <cell r="A8739" t="str">
            <v>/0</v>
          </cell>
          <cell r="B8739">
            <v>0</v>
          </cell>
          <cell r="J8739" t="str">
            <v>Rupees Nil</v>
          </cell>
        </row>
        <row r="8740">
          <cell r="A8740" t="str">
            <v>/0</v>
          </cell>
          <cell r="B8740">
            <v>0</v>
          </cell>
          <cell r="J8740" t="str">
            <v>Rupees Nil</v>
          </cell>
        </row>
        <row r="8741">
          <cell r="A8741" t="str">
            <v>/0</v>
          </cell>
          <cell r="B8741">
            <v>0</v>
          </cell>
          <cell r="J8741" t="str">
            <v>Rupees Nil</v>
          </cell>
        </row>
        <row r="8742">
          <cell r="A8742" t="str">
            <v>/0</v>
          </cell>
          <cell r="B8742">
            <v>0</v>
          </cell>
          <cell r="J8742" t="str">
            <v>Rupees Nil</v>
          </cell>
        </row>
        <row r="8743">
          <cell r="A8743" t="str">
            <v>/0</v>
          </cell>
          <cell r="B8743">
            <v>0</v>
          </cell>
          <cell r="J8743" t="str">
            <v>Rupees Nil</v>
          </cell>
        </row>
        <row r="8744">
          <cell r="A8744" t="str">
            <v>/0</v>
          </cell>
          <cell r="B8744">
            <v>0</v>
          </cell>
          <cell r="J8744" t="str">
            <v>Rupees Nil</v>
          </cell>
        </row>
        <row r="8745">
          <cell r="A8745" t="str">
            <v>/0</v>
          </cell>
          <cell r="B8745">
            <v>0</v>
          </cell>
          <cell r="J8745" t="str">
            <v>Rupees Nil</v>
          </cell>
        </row>
        <row r="8746">
          <cell r="A8746" t="str">
            <v>/0</v>
          </cell>
          <cell r="B8746">
            <v>0</v>
          </cell>
          <cell r="J8746" t="str">
            <v>Rupees Nil</v>
          </cell>
        </row>
        <row r="8747">
          <cell r="A8747" t="str">
            <v>/0</v>
          </cell>
          <cell r="B8747">
            <v>0</v>
          </cell>
          <cell r="J8747" t="str">
            <v>Rupees Nil</v>
          </cell>
        </row>
        <row r="8748">
          <cell r="A8748" t="str">
            <v>/0</v>
          </cell>
          <cell r="B8748">
            <v>0</v>
          </cell>
          <cell r="J8748" t="str">
            <v>Rupees Nil</v>
          </cell>
        </row>
        <row r="8749">
          <cell r="A8749" t="str">
            <v>/0</v>
          </cell>
          <cell r="B8749">
            <v>0</v>
          </cell>
          <cell r="J8749" t="str">
            <v>Rupees Nil</v>
          </cell>
        </row>
        <row r="8750">
          <cell r="A8750" t="str">
            <v>/0</v>
          </cell>
          <cell r="B8750">
            <v>0</v>
          </cell>
          <cell r="J8750" t="str">
            <v>Rupees Nil</v>
          </cell>
        </row>
        <row r="8751">
          <cell r="A8751" t="str">
            <v>/0</v>
          </cell>
          <cell r="B8751">
            <v>0</v>
          </cell>
          <cell r="J8751" t="str">
            <v>Rupees Nil</v>
          </cell>
        </row>
        <row r="8752">
          <cell r="A8752" t="str">
            <v>/0</v>
          </cell>
          <cell r="B8752">
            <v>0</v>
          </cell>
          <cell r="J8752" t="str">
            <v>Rupees Nil</v>
          </cell>
        </row>
        <row r="8753">
          <cell r="A8753" t="str">
            <v>/0</v>
          </cell>
          <cell r="B8753">
            <v>0</v>
          </cell>
          <cell r="J8753" t="str">
            <v>Rupees Nil</v>
          </cell>
        </row>
        <row r="8754">
          <cell r="A8754" t="str">
            <v>/0</v>
          </cell>
          <cell r="B8754">
            <v>0</v>
          </cell>
          <cell r="J8754" t="str">
            <v>Rupees Nil</v>
          </cell>
        </row>
        <row r="8755">
          <cell r="A8755" t="str">
            <v>/0</v>
          </cell>
          <cell r="B8755">
            <v>0</v>
          </cell>
          <cell r="J8755" t="str">
            <v>Rupees Nil</v>
          </cell>
        </row>
        <row r="8756">
          <cell r="A8756" t="str">
            <v>/0</v>
          </cell>
          <cell r="B8756">
            <v>0</v>
          </cell>
          <cell r="J8756" t="str">
            <v>Rupees Nil</v>
          </cell>
        </row>
        <row r="8757">
          <cell r="A8757" t="str">
            <v>/0</v>
          </cell>
          <cell r="B8757">
            <v>0</v>
          </cell>
          <cell r="J8757" t="str">
            <v>Rupees Nil</v>
          </cell>
        </row>
        <row r="8758">
          <cell r="A8758" t="str">
            <v>/0</v>
          </cell>
          <cell r="B8758">
            <v>0</v>
          </cell>
          <cell r="J8758" t="str">
            <v>Rupees Nil</v>
          </cell>
        </row>
        <row r="8759">
          <cell r="A8759" t="str">
            <v>/0</v>
          </cell>
          <cell r="B8759">
            <v>0</v>
          </cell>
          <cell r="J8759" t="str">
            <v>Rupees Nil</v>
          </cell>
        </row>
        <row r="8760">
          <cell r="A8760" t="str">
            <v>/0</v>
          </cell>
          <cell r="B8760">
            <v>0</v>
          </cell>
          <cell r="J8760" t="str">
            <v>Rupees Nil</v>
          </cell>
        </row>
        <row r="8761">
          <cell r="A8761" t="str">
            <v>/0</v>
          </cell>
          <cell r="B8761">
            <v>0</v>
          </cell>
          <cell r="J8761" t="str">
            <v>Rupees Nil</v>
          </cell>
        </row>
        <row r="8762">
          <cell r="A8762" t="str">
            <v>/0</v>
          </cell>
          <cell r="B8762">
            <v>0</v>
          </cell>
          <cell r="J8762" t="str">
            <v>Rupees Nil</v>
          </cell>
        </row>
        <row r="8763">
          <cell r="A8763" t="str">
            <v>/0</v>
          </cell>
          <cell r="B8763">
            <v>0</v>
          </cell>
          <cell r="J8763" t="str">
            <v>Rupees Nil</v>
          </cell>
        </row>
        <row r="8764">
          <cell r="A8764" t="str">
            <v>/0</v>
          </cell>
          <cell r="B8764">
            <v>0</v>
          </cell>
          <cell r="J8764" t="str">
            <v>Rupees Nil</v>
          </cell>
        </row>
        <row r="8765">
          <cell r="A8765" t="str">
            <v>/0</v>
          </cell>
          <cell r="B8765">
            <v>0</v>
          </cell>
          <cell r="J8765" t="str">
            <v>Rupees Nil</v>
          </cell>
        </row>
        <row r="8766">
          <cell r="A8766" t="str">
            <v>/0</v>
          </cell>
          <cell r="B8766">
            <v>0</v>
          </cell>
          <cell r="J8766" t="str">
            <v>Rupees Nil</v>
          </cell>
        </row>
        <row r="8767">
          <cell r="A8767" t="str">
            <v>/0</v>
          </cell>
          <cell r="B8767">
            <v>0</v>
          </cell>
          <cell r="J8767" t="str">
            <v>Rupees Nil</v>
          </cell>
        </row>
        <row r="8768">
          <cell r="A8768" t="str">
            <v>/0</v>
          </cell>
          <cell r="B8768">
            <v>0</v>
          </cell>
          <cell r="J8768" t="str">
            <v>Rupees Nil</v>
          </cell>
        </row>
        <row r="8769">
          <cell r="A8769" t="str">
            <v>/0</v>
          </cell>
          <cell r="B8769">
            <v>0</v>
          </cell>
          <cell r="J8769" t="str">
            <v>Rupees Nil</v>
          </cell>
        </row>
        <row r="8770">
          <cell r="A8770" t="str">
            <v>/0</v>
          </cell>
          <cell r="B8770">
            <v>0</v>
          </cell>
          <cell r="J8770" t="str">
            <v>Rupees Nil</v>
          </cell>
        </row>
        <row r="8771">
          <cell r="A8771" t="str">
            <v>/0</v>
          </cell>
          <cell r="B8771">
            <v>0</v>
          </cell>
          <cell r="J8771" t="str">
            <v>Rupees Nil</v>
          </cell>
        </row>
        <row r="8772">
          <cell r="A8772" t="str">
            <v>/0</v>
          </cell>
          <cell r="B8772">
            <v>0</v>
          </cell>
          <cell r="J8772" t="str">
            <v>Rupees Nil</v>
          </cell>
        </row>
        <row r="8773">
          <cell r="A8773" t="str">
            <v>/0</v>
          </cell>
          <cell r="B8773">
            <v>0</v>
          </cell>
          <cell r="J8773" t="str">
            <v>Rupees Nil</v>
          </cell>
        </row>
        <row r="8774">
          <cell r="A8774" t="str">
            <v>/0</v>
          </cell>
          <cell r="B8774">
            <v>0</v>
          </cell>
          <cell r="J8774" t="str">
            <v>Rupees Nil</v>
          </cell>
        </row>
        <row r="8775">
          <cell r="A8775" t="str">
            <v>/0</v>
          </cell>
          <cell r="B8775">
            <v>0</v>
          </cell>
          <cell r="J8775" t="str">
            <v>Rupees Nil</v>
          </cell>
        </row>
        <row r="8776">
          <cell r="A8776" t="str">
            <v>/0</v>
          </cell>
          <cell r="B8776">
            <v>0</v>
          </cell>
          <cell r="J8776" t="str">
            <v>Rupees Nil</v>
          </cell>
        </row>
        <row r="8777">
          <cell r="A8777" t="str">
            <v>/0</v>
          </cell>
          <cell r="B8777">
            <v>0</v>
          </cell>
          <cell r="J8777" t="str">
            <v>Rupees Nil</v>
          </cell>
        </row>
        <row r="8778">
          <cell r="A8778" t="str">
            <v>/0</v>
          </cell>
          <cell r="B8778">
            <v>0</v>
          </cell>
          <cell r="J8778" t="str">
            <v>Rupees Nil</v>
          </cell>
        </row>
        <row r="8779">
          <cell r="A8779" t="str">
            <v>/0</v>
          </cell>
          <cell r="B8779">
            <v>0</v>
          </cell>
          <cell r="J8779" t="str">
            <v>Rupees Nil</v>
          </cell>
        </row>
        <row r="8780">
          <cell r="A8780" t="str">
            <v>/0</v>
          </cell>
          <cell r="B8780">
            <v>0</v>
          </cell>
          <cell r="J8780" t="str">
            <v>Rupees Nil</v>
          </cell>
        </row>
        <row r="8781">
          <cell r="A8781" t="str">
            <v>/0</v>
          </cell>
          <cell r="B8781">
            <v>0</v>
          </cell>
          <cell r="J8781" t="str">
            <v>Rupees Nil</v>
          </cell>
        </row>
        <row r="8782">
          <cell r="A8782" t="str">
            <v>/0</v>
          </cell>
          <cell r="B8782">
            <v>0</v>
          </cell>
          <cell r="J8782" t="str">
            <v>Rupees Nil</v>
          </cell>
        </row>
        <row r="8783">
          <cell r="A8783" t="str">
            <v>/0</v>
          </cell>
          <cell r="B8783">
            <v>0</v>
          </cell>
          <cell r="J8783" t="str">
            <v>Rupees Nil</v>
          </cell>
        </row>
        <row r="8784">
          <cell r="A8784" t="str">
            <v>/0</v>
          </cell>
          <cell r="B8784">
            <v>0</v>
          </cell>
          <cell r="J8784" t="str">
            <v>Rupees Nil</v>
          </cell>
        </row>
        <row r="8785">
          <cell r="A8785" t="str">
            <v>/0</v>
          </cell>
          <cell r="B8785">
            <v>0</v>
          </cell>
          <cell r="J8785" t="str">
            <v>Rupees Nil</v>
          </cell>
        </row>
        <row r="8786">
          <cell r="A8786" t="str">
            <v>/0</v>
          </cell>
          <cell r="B8786">
            <v>0</v>
          </cell>
          <cell r="J8786" t="str">
            <v>Rupees Nil</v>
          </cell>
        </row>
        <row r="8787">
          <cell r="A8787" t="str">
            <v>/0</v>
          </cell>
          <cell r="B8787">
            <v>0</v>
          </cell>
          <cell r="J8787" t="str">
            <v>Rupees Nil</v>
          </cell>
        </row>
        <row r="8788">
          <cell r="A8788" t="str">
            <v>/0</v>
          </cell>
          <cell r="B8788">
            <v>0</v>
          </cell>
          <cell r="J8788" t="str">
            <v>Rupees Nil</v>
          </cell>
        </row>
        <row r="8789">
          <cell r="A8789" t="str">
            <v>/0</v>
          </cell>
          <cell r="B8789">
            <v>0</v>
          </cell>
          <cell r="J8789" t="str">
            <v>Rupees Nil</v>
          </cell>
        </row>
        <row r="8790">
          <cell r="A8790" t="str">
            <v>/0</v>
          </cell>
          <cell r="B8790">
            <v>0</v>
          </cell>
          <cell r="J8790" t="str">
            <v>Rupees Nil</v>
          </cell>
        </row>
        <row r="8791">
          <cell r="A8791" t="str">
            <v>/0</v>
          </cell>
          <cell r="B8791">
            <v>0</v>
          </cell>
          <cell r="J8791" t="str">
            <v>Rupees Nil</v>
          </cell>
        </row>
        <row r="8792">
          <cell r="A8792" t="str">
            <v>/0</v>
          </cell>
          <cell r="B8792">
            <v>0</v>
          </cell>
          <cell r="J8792" t="str">
            <v>Rupees Nil</v>
          </cell>
        </row>
        <row r="8793">
          <cell r="A8793" t="str">
            <v>/0</v>
          </cell>
          <cell r="B8793">
            <v>0</v>
          </cell>
          <cell r="J8793" t="str">
            <v>Rupees Nil</v>
          </cell>
        </row>
        <row r="8794">
          <cell r="A8794" t="str">
            <v>/0</v>
          </cell>
          <cell r="B8794">
            <v>0</v>
          </cell>
          <cell r="J8794" t="str">
            <v>Rupees Nil</v>
          </cell>
        </row>
        <row r="8795">
          <cell r="A8795" t="str">
            <v>/0</v>
          </cell>
          <cell r="B8795">
            <v>0</v>
          </cell>
          <cell r="J8795" t="str">
            <v>Rupees Nil</v>
          </cell>
        </row>
        <row r="8796">
          <cell r="A8796" t="str">
            <v>/0</v>
          </cell>
          <cell r="B8796">
            <v>0</v>
          </cell>
          <cell r="J8796" t="str">
            <v>Rupees Nil</v>
          </cell>
        </row>
        <row r="8797">
          <cell r="A8797" t="str">
            <v>/0</v>
          </cell>
          <cell r="B8797">
            <v>0</v>
          </cell>
          <cell r="J8797" t="str">
            <v>Rupees Nil</v>
          </cell>
        </row>
        <row r="8798">
          <cell r="A8798" t="str">
            <v>/0</v>
          </cell>
          <cell r="B8798">
            <v>0</v>
          </cell>
          <cell r="J8798" t="str">
            <v>Rupees Nil</v>
          </cell>
        </row>
        <row r="8799">
          <cell r="A8799" t="str">
            <v>/0</v>
          </cell>
          <cell r="B8799">
            <v>0</v>
          </cell>
          <cell r="J8799" t="str">
            <v>Rupees Nil</v>
          </cell>
        </row>
        <row r="8800">
          <cell r="A8800" t="str">
            <v>/0</v>
          </cell>
          <cell r="B8800">
            <v>0</v>
          </cell>
          <cell r="J8800" t="str">
            <v>Rupees Nil</v>
          </cell>
        </row>
        <row r="8801">
          <cell r="A8801" t="str">
            <v>/0</v>
          </cell>
          <cell r="B8801">
            <v>0</v>
          </cell>
          <cell r="J8801" t="str">
            <v>Rupees Nil</v>
          </cell>
        </row>
        <row r="8802">
          <cell r="A8802" t="str">
            <v>/0</v>
          </cell>
          <cell r="B8802">
            <v>0</v>
          </cell>
          <cell r="J8802" t="str">
            <v>Rupees Nil</v>
          </cell>
        </row>
        <row r="8803">
          <cell r="A8803" t="str">
            <v>/0</v>
          </cell>
          <cell r="B8803">
            <v>0</v>
          </cell>
          <cell r="J8803" t="str">
            <v>Rupees Nil</v>
          </cell>
        </row>
        <row r="8804">
          <cell r="A8804" t="str">
            <v>/0</v>
          </cell>
          <cell r="B8804">
            <v>0</v>
          </cell>
          <cell r="J8804" t="str">
            <v>Rupees Nil</v>
          </cell>
        </row>
        <row r="8805">
          <cell r="A8805" t="str">
            <v>/0</v>
          </cell>
          <cell r="B8805">
            <v>0</v>
          </cell>
          <cell r="J8805" t="str">
            <v>Rupees Nil</v>
          </cell>
        </row>
        <row r="8806">
          <cell r="A8806" t="str">
            <v>/0</v>
          </cell>
          <cell r="B8806">
            <v>0</v>
          </cell>
          <cell r="J8806" t="str">
            <v>Rupees Nil</v>
          </cell>
        </row>
        <row r="8807">
          <cell r="A8807" t="str">
            <v>/0</v>
          </cell>
          <cell r="B8807">
            <v>0</v>
          </cell>
          <cell r="J8807" t="str">
            <v>Rupees Nil</v>
          </cell>
        </row>
        <row r="8808">
          <cell r="A8808" t="str">
            <v>/0</v>
          </cell>
          <cell r="B8808">
            <v>0</v>
          </cell>
          <cell r="J8808" t="str">
            <v>Rupees Nil</v>
          </cell>
        </row>
        <row r="8809">
          <cell r="A8809" t="str">
            <v>/0</v>
          </cell>
          <cell r="B8809">
            <v>0</v>
          </cell>
          <cell r="J8809" t="str">
            <v>Rupees Nil</v>
          </cell>
        </row>
        <row r="8810">
          <cell r="A8810" t="str">
            <v>/0</v>
          </cell>
          <cell r="B8810">
            <v>0</v>
          </cell>
          <cell r="J8810" t="str">
            <v>Rupees Nil</v>
          </cell>
        </row>
        <row r="8811">
          <cell r="A8811" t="str">
            <v>/0</v>
          </cell>
          <cell r="B8811">
            <v>0</v>
          </cell>
          <cell r="J8811" t="str">
            <v>Rupees Nil</v>
          </cell>
        </row>
        <row r="8812">
          <cell r="A8812" t="str">
            <v>/0</v>
          </cell>
          <cell r="B8812">
            <v>0</v>
          </cell>
          <cell r="J8812" t="str">
            <v>Rupees Nil</v>
          </cell>
        </row>
        <row r="8813">
          <cell r="A8813" t="str">
            <v>/0</v>
          </cell>
          <cell r="B8813">
            <v>0</v>
          </cell>
          <cell r="J8813" t="str">
            <v>Rupees Nil</v>
          </cell>
        </row>
        <row r="8814">
          <cell r="A8814" t="str">
            <v>/0</v>
          </cell>
          <cell r="B8814">
            <v>0</v>
          </cell>
          <cell r="J8814" t="str">
            <v>Rupees Nil</v>
          </cell>
        </row>
        <row r="8815">
          <cell r="A8815" t="str">
            <v>/0</v>
          </cell>
          <cell r="B8815">
            <v>0</v>
          </cell>
          <cell r="J8815" t="str">
            <v>Rupees Nil</v>
          </cell>
        </row>
        <row r="8816">
          <cell r="A8816" t="str">
            <v>/0</v>
          </cell>
          <cell r="B8816">
            <v>0</v>
          </cell>
          <cell r="J8816" t="str">
            <v>Rupees Nil</v>
          </cell>
        </row>
        <row r="8817">
          <cell r="A8817" t="str">
            <v>/0</v>
          </cell>
          <cell r="B8817">
            <v>0</v>
          </cell>
          <cell r="J8817" t="str">
            <v>Rupees Nil</v>
          </cell>
        </row>
        <row r="8818">
          <cell r="A8818" t="str">
            <v>/0</v>
          </cell>
          <cell r="B8818">
            <v>0</v>
          </cell>
          <cell r="J8818" t="str">
            <v>Rupees Nil</v>
          </cell>
        </row>
        <row r="8819">
          <cell r="A8819" t="str">
            <v>/0</v>
          </cell>
          <cell r="B8819">
            <v>0</v>
          </cell>
          <cell r="J8819" t="str">
            <v>Rupees Nil</v>
          </cell>
        </row>
        <row r="8820">
          <cell r="A8820" t="str">
            <v>/0</v>
          </cell>
          <cell r="B8820">
            <v>0</v>
          </cell>
          <cell r="J8820" t="str">
            <v>Rupees Nil</v>
          </cell>
        </row>
        <row r="8821">
          <cell r="A8821" t="str">
            <v>/0</v>
          </cell>
          <cell r="B8821">
            <v>0</v>
          </cell>
          <cell r="J8821" t="str">
            <v>Rupees Nil</v>
          </cell>
        </row>
        <row r="8822">
          <cell r="A8822" t="str">
            <v>/0</v>
          </cell>
          <cell r="B8822">
            <v>0</v>
          </cell>
          <cell r="J8822" t="str">
            <v>Rupees Nil</v>
          </cell>
        </row>
        <row r="8823">
          <cell r="A8823" t="str">
            <v>/0</v>
          </cell>
          <cell r="B8823">
            <v>0</v>
          </cell>
          <cell r="J8823" t="str">
            <v>Rupees Nil</v>
          </cell>
        </row>
        <row r="8824">
          <cell r="A8824" t="str">
            <v>/0</v>
          </cell>
          <cell r="B8824">
            <v>0</v>
          </cell>
          <cell r="J8824" t="str">
            <v>Rupees Nil</v>
          </cell>
        </row>
        <row r="8825">
          <cell r="A8825" t="str">
            <v>/0</v>
          </cell>
          <cell r="B8825">
            <v>0</v>
          </cell>
          <cell r="J8825" t="str">
            <v>Rupees Nil</v>
          </cell>
        </row>
        <row r="8826">
          <cell r="A8826" t="str">
            <v>/0</v>
          </cell>
          <cell r="B8826">
            <v>0</v>
          </cell>
          <cell r="J8826" t="str">
            <v>Rupees Nil</v>
          </cell>
        </row>
        <row r="8827">
          <cell r="A8827" t="str">
            <v>/0</v>
          </cell>
          <cell r="B8827">
            <v>0</v>
          </cell>
          <cell r="J8827" t="str">
            <v>Rupees Nil</v>
          </cell>
        </row>
        <row r="8828">
          <cell r="A8828" t="str">
            <v>/0</v>
          </cell>
          <cell r="B8828">
            <v>0</v>
          </cell>
          <cell r="J8828" t="str">
            <v>Rupees Nil</v>
          </cell>
        </row>
        <row r="8829">
          <cell r="A8829" t="str">
            <v>/0</v>
          </cell>
          <cell r="B8829">
            <v>0</v>
          </cell>
          <cell r="J8829" t="str">
            <v>Rupees Nil</v>
          </cell>
        </row>
        <row r="8830">
          <cell r="A8830" t="str">
            <v>/0</v>
          </cell>
          <cell r="B8830">
            <v>0</v>
          </cell>
          <cell r="J8830" t="str">
            <v>Rupees Nil</v>
          </cell>
        </row>
        <row r="8831">
          <cell r="A8831" t="str">
            <v>/0</v>
          </cell>
          <cell r="B8831">
            <v>0</v>
          </cell>
          <cell r="J8831" t="str">
            <v>Rupees Nil</v>
          </cell>
        </row>
        <row r="8832">
          <cell r="A8832" t="str">
            <v>/0</v>
          </cell>
          <cell r="B8832">
            <v>0</v>
          </cell>
          <cell r="J8832" t="str">
            <v>Rupees Nil</v>
          </cell>
        </row>
        <row r="8833">
          <cell r="A8833" t="str">
            <v>/0</v>
          </cell>
          <cell r="B8833">
            <v>0</v>
          </cell>
          <cell r="J8833" t="str">
            <v>Rupees Nil</v>
          </cell>
        </row>
        <row r="8834">
          <cell r="A8834" t="str">
            <v>/0</v>
          </cell>
          <cell r="B8834">
            <v>0</v>
          </cell>
          <cell r="J8834" t="str">
            <v>Rupees Nil</v>
          </cell>
        </row>
        <row r="8835">
          <cell r="A8835" t="str">
            <v>/0</v>
          </cell>
          <cell r="B8835">
            <v>0</v>
          </cell>
          <cell r="J8835" t="str">
            <v>Rupees Nil</v>
          </cell>
        </row>
        <row r="8836">
          <cell r="A8836" t="str">
            <v>/0</v>
          </cell>
          <cell r="B8836">
            <v>0</v>
          </cell>
          <cell r="J8836" t="str">
            <v>Rupees Nil</v>
          </cell>
        </row>
        <row r="8837">
          <cell r="A8837" t="str">
            <v>/0</v>
          </cell>
          <cell r="B8837">
            <v>0</v>
          </cell>
          <cell r="J8837" t="str">
            <v>Rupees Nil</v>
          </cell>
        </row>
        <row r="8838">
          <cell r="A8838" t="str">
            <v>/0</v>
          </cell>
          <cell r="B8838">
            <v>0</v>
          </cell>
          <cell r="J8838" t="str">
            <v>Rupees Nil</v>
          </cell>
        </row>
        <row r="8839">
          <cell r="A8839" t="str">
            <v>/0</v>
          </cell>
          <cell r="B8839">
            <v>0</v>
          </cell>
          <cell r="J8839" t="str">
            <v>Rupees Nil</v>
          </cell>
        </row>
        <row r="8840">
          <cell r="A8840" t="str">
            <v>/0</v>
          </cell>
          <cell r="B8840">
            <v>0</v>
          </cell>
          <cell r="J8840" t="str">
            <v>Rupees Nil</v>
          </cell>
        </row>
        <row r="8841">
          <cell r="A8841" t="str">
            <v>/0</v>
          </cell>
          <cell r="B8841">
            <v>0</v>
          </cell>
          <cell r="J8841" t="str">
            <v>Rupees Nil</v>
          </cell>
        </row>
        <row r="8842">
          <cell r="A8842" t="str">
            <v>/0</v>
          </cell>
          <cell r="B8842">
            <v>0</v>
          </cell>
          <cell r="J8842" t="str">
            <v>Rupees Nil</v>
          </cell>
        </row>
        <row r="8843">
          <cell r="A8843" t="str">
            <v>/0</v>
          </cell>
          <cell r="B8843">
            <v>0</v>
          </cell>
          <cell r="J8843" t="str">
            <v>Rupees Nil</v>
          </cell>
        </row>
        <row r="8844">
          <cell r="A8844" t="str">
            <v>/0</v>
          </cell>
          <cell r="B8844">
            <v>0</v>
          </cell>
          <cell r="J8844" t="str">
            <v>Rupees Nil</v>
          </cell>
        </row>
        <row r="8845">
          <cell r="A8845" t="str">
            <v>/0</v>
          </cell>
          <cell r="B8845">
            <v>0</v>
          </cell>
          <cell r="J8845" t="str">
            <v>Rupees Nil</v>
          </cell>
        </row>
        <row r="8846">
          <cell r="A8846" t="str">
            <v>/0</v>
          </cell>
          <cell r="B8846">
            <v>0</v>
          </cell>
          <cell r="J8846" t="str">
            <v>Rupees Nil</v>
          </cell>
        </row>
        <row r="8847">
          <cell r="A8847" t="str">
            <v>/0</v>
          </cell>
          <cell r="B8847">
            <v>0</v>
          </cell>
          <cell r="J8847" t="str">
            <v>Rupees Nil</v>
          </cell>
        </row>
        <row r="8848">
          <cell r="A8848" t="str">
            <v>/0</v>
          </cell>
          <cell r="B8848">
            <v>0</v>
          </cell>
          <cell r="J8848" t="str">
            <v>Rupees Nil</v>
          </cell>
        </row>
        <row r="8849">
          <cell r="A8849" t="str">
            <v>/0</v>
          </cell>
          <cell r="B8849">
            <v>0</v>
          </cell>
          <cell r="J8849" t="str">
            <v>Rupees Nil</v>
          </cell>
        </row>
        <row r="8850">
          <cell r="A8850" t="str">
            <v>/0</v>
          </cell>
          <cell r="B8850">
            <v>0</v>
          </cell>
          <cell r="J8850" t="str">
            <v>Rupees Nil</v>
          </cell>
        </row>
        <row r="8851">
          <cell r="A8851" t="str">
            <v>/0</v>
          </cell>
          <cell r="B8851">
            <v>0</v>
          </cell>
          <cell r="J8851" t="str">
            <v>Rupees Nil</v>
          </cell>
        </row>
        <row r="8852">
          <cell r="A8852" t="str">
            <v>/0</v>
          </cell>
          <cell r="B8852">
            <v>0</v>
          </cell>
          <cell r="J8852" t="str">
            <v>Rupees Nil</v>
          </cell>
        </row>
        <row r="8853">
          <cell r="A8853" t="str">
            <v>/0</v>
          </cell>
          <cell r="B8853">
            <v>0</v>
          </cell>
          <cell r="J8853" t="str">
            <v>Rupees Nil</v>
          </cell>
        </row>
        <row r="8854">
          <cell r="A8854" t="str">
            <v>/0</v>
          </cell>
          <cell r="B8854">
            <v>0</v>
          </cell>
          <cell r="J8854" t="str">
            <v>Rupees Nil</v>
          </cell>
        </row>
        <row r="8855">
          <cell r="A8855" t="str">
            <v>/0</v>
          </cell>
          <cell r="B8855">
            <v>0</v>
          </cell>
          <cell r="J8855" t="str">
            <v>Rupees Nil</v>
          </cell>
        </row>
        <row r="8856">
          <cell r="A8856" t="str">
            <v>/0</v>
          </cell>
          <cell r="B8856">
            <v>0</v>
          </cell>
          <cell r="J8856" t="str">
            <v>Rupees Nil</v>
          </cell>
        </row>
        <row r="8857">
          <cell r="A8857" t="str">
            <v>/0</v>
          </cell>
          <cell r="B8857">
            <v>0</v>
          </cell>
          <cell r="J8857" t="str">
            <v>Rupees Nil</v>
          </cell>
        </row>
        <row r="8858">
          <cell r="A8858" t="str">
            <v>/0</v>
          </cell>
          <cell r="B8858">
            <v>0</v>
          </cell>
          <cell r="J8858" t="str">
            <v>Rupees Nil</v>
          </cell>
        </row>
        <row r="8859">
          <cell r="A8859" t="str">
            <v>/0</v>
          </cell>
          <cell r="B8859">
            <v>0</v>
          </cell>
          <cell r="J8859" t="str">
            <v>Rupees Nil</v>
          </cell>
        </row>
        <row r="8860">
          <cell r="A8860" t="str">
            <v>/0</v>
          </cell>
          <cell r="B8860">
            <v>0</v>
          </cell>
          <cell r="J8860" t="str">
            <v>Rupees Nil</v>
          </cell>
        </row>
        <row r="8861">
          <cell r="A8861" t="str">
            <v>/0</v>
          </cell>
          <cell r="B8861">
            <v>0</v>
          </cell>
          <cell r="J8861" t="str">
            <v>Rupees Nil</v>
          </cell>
        </row>
        <row r="8862">
          <cell r="A8862" t="str">
            <v>/0</v>
          </cell>
          <cell r="B8862">
            <v>0</v>
          </cell>
          <cell r="J8862" t="str">
            <v>Rupees Nil</v>
          </cell>
        </row>
        <row r="8863">
          <cell r="A8863" t="str">
            <v>/0</v>
          </cell>
          <cell r="B8863">
            <v>0</v>
          </cell>
          <cell r="J8863" t="str">
            <v>Rupees Nil</v>
          </cell>
        </row>
        <row r="8864">
          <cell r="A8864" t="str">
            <v>/0</v>
          </cell>
          <cell r="B8864">
            <v>0</v>
          </cell>
          <cell r="J8864" t="str">
            <v>Rupees Nil</v>
          </cell>
        </row>
        <row r="8865">
          <cell r="A8865" t="str">
            <v>/0</v>
          </cell>
          <cell r="B8865">
            <v>0</v>
          </cell>
          <cell r="J8865" t="str">
            <v>Rupees Nil</v>
          </cell>
        </row>
        <row r="8866">
          <cell r="A8866" t="str">
            <v>/0</v>
          </cell>
          <cell r="B8866">
            <v>0</v>
          </cell>
          <cell r="J8866" t="str">
            <v>Rupees Nil</v>
          </cell>
        </row>
        <row r="8867">
          <cell r="A8867" t="str">
            <v>/0</v>
          </cell>
          <cell r="B8867">
            <v>0</v>
          </cell>
          <cell r="J8867" t="str">
            <v>Rupees Nil</v>
          </cell>
        </row>
        <row r="8868">
          <cell r="A8868" t="str">
            <v>/0</v>
          </cell>
          <cell r="B8868">
            <v>0</v>
          </cell>
          <cell r="J8868" t="str">
            <v>Rupees Nil</v>
          </cell>
        </row>
        <row r="8869">
          <cell r="A8869" t="str">
            <v>/0</v>
          </cell>
          <cell r="B8869">
            <v>0</v>
          </cell>
          <cell r="J8869" t="str">
            <v>Rupees Nil</v>
          </cell>
        </row>
        <row r="8870">
          <cell r="A8870" t="str">
            <v>/0</v>
          </cell>
          <cell r="B8870">
            <v>0</v>
          </cell>
          <cell r="J8870" t="str">
            <v>Rupees Nil</v>
          </cell>
        </row>
        <row r="8871">
          <cell r="A8871" t="str">
            <v>/0</v>
          </cell>
          <cell r="B8871">
            <v>0</v>
          </cell>
          <cell r="J8871" t="str">
            <v>Rupees Nil</v>
          </cell>
        </row>
        <row r="8872">
          <cell r="A8872" t="str">
            <v>/0</v>
          </cell>
          <cell r="B8872">
            <v>0</v>
          </cell>
          <cell r="J8872" t="str">
            <v>Rupees Nil</v>
          </cell>
        </row>
        <row r="8873">
          <cell r="A8873" t="str">
            <v>/0</v>
          </cell>
          <cell r="B8873">
            <v>0</v>
          </cell>
          <cell r="J8873" t="str">
            <v>Rupees Nil</v>
          </cell>
        </row>
        <row r="8874">
          <cell r="A8874" t="str">
            <v>/0</v>
          </cell>
          <cell r="B8874">
            <v>0</v>
          </cell>
          <cell r="J8874" t="str">
            <v>Rupees Nil</v>
          </cell>
        </row>
        <row r="8875">
          <cell r="A8875" t="str">
            <v>/0</v>
          </cell>
          <cell r="B8875">
            <v>0</v>
          </cell>
          <cell r="J8875" t="str">
            <v>Rupees Nil</v>
          </cell>
        </row>
        <row r="8876">
          <cell r="A8876" t="str">
            <v>/0</v>
          </cell>
          <cell r="B8876">
            <v>0</v>
          </cell>
          <cell r="J8876" t="str">
            <v>Rupees Nil</v>
          </cell>
        </row>
        <row r="8877">
          <cell r="A8877" t="str">
            <v>/0</v>
          </cell>
          <cell r="B8877">
            <v>0</v>
          </cell>
          <cell r="J8877" t="str">
            <v>Rupees Nil</v>
          </cell>
        </row>
        <row r="8878">
          <cell r="A8878" t="str">
            <v>/0</v>
          </cell>
          <cell r="B8878">
            <v>0</v>
          </cell>
          <cell r="J8878" t="str">
            <v>Rupees Nil</v>
          </cell>
        </row>
        <row r="8879">
          <cell r="A8879" t="str">
            <v>/0</v>
          </cell>
          <cell r="B8879">
            <v>0</v>
          </cell>
          <cell r="J8879" t="str">
            <v>Rupees Nil</v>
          </cell>
        </row>
        <row r="8880">
          <cell r="A8880" t="str">
            <v>/0</v>
          </cell>
          <cell r="B8880">
            <v>0</v>
          </cell>
          <cell r="J8880" t="str">
            <v>Rupees Nil</v>
          </cell>
        </row>
        <row r="8881">
          <cell r="A8881" t="str">
            <v>/0</v>
          </cell>
          <cell r="B8881">
            <v>0</v>
          </cell>
          <cell r="J8881" t="str">
            <v>Rupees Nil</v>
          </cell>
        </row>
        <row r="8882">
          <cell r="A8882" t="str">
            <v>/0</v>
          </cell>
          <cell r="B8882">
            <v>0</v>
          </cell>
          <cell r="J8882" t="str">
            <v>Rupees Nil</v>
          </cell>
        </row>
        <row r="8883">
          <cell r="A8883" t="str">
            <v>/0</v>
          </cell>
          <cell r="B8883">
            <v>0</v>
          </cell>
          <cell r="J8883" t="str">
            <v>Rupees Nil</v>
          </cell>
        </row>
        <row r="8884">
          <cell r="A8884" t="str">
            <v>/0</v>
          </cell>
          <cell r="B8884">
            <v>0</v>
          </cell>
          <cell r="J8884" t="str">
            <v>Rupees Nil</v>
          </cell>
        </row>
        <row r="8885">
          <cell r="A8885" t="str">
            <v>/0</v>
          </cell>
          <cell r="B8885">
            <v>0</v>
          </cell>
          <cell r="J8885" t="str">
            <v>Rupees Nil</v>
          </cell>
        </row>
        <row r="8886">
          <cell r="A8886" t="str">
            <v>/0</v>
          </cell>
          <cell r="B8886">
            <v>0</v>
          </cell>
          <cell r="J8886" t="str">
            <v>Rupees Nil</v>
          </cell>
        </row>
        <row r="8887">
          <cell r="A8887" t="str">
            <v>/0</v>
          </cell>
          <cell r="B8887">
            <v>0</v>
          </cell>
          <cell r="J8887" t="str">
            <v>Rupees Nil</v>
          </cell>
        </row>
        <row r="8888">
          <cell r="A8888" t="str">
            <v>/0</v>
          </cell>
          <cell r="B8888">
            <v>0</v>
          </cell>
          <cell r="J8888" t="str">
            <v>Rupees Nil</v>
          </cell>
        </row>
        <row r="8889">
          <cell r="A8889" t="str">
            <v>/0</v>
          </cell>
          <cell r="B8889">
            <v>0</v>
          </cell>
          <cell r="J8889" t="str">
            <v>Rupees Nil</v>
          </cell>
        </row>
        <row r="8890">
          <cell r="A8890" t="str">
            <v>/0</v>
          </cell>
          <cell r="B8890">
            <v>0</v>
          </cell>
          <cell r="J8890" t="str">
            <v>Rupees Nil</v>
          </cell>
        </row>
        <row r="8891">
          <cell r="A8891" t="str">
            <v>/0</v>
          </cell>
          <cell r="B8891">
            <v>0</v>
          </cell>
          <cell r="J8891" t="str">
            <v>Rupees Nil</v>
          </cell>
        </row>
        <row r="8892">
          <cell r="A8892" t="str">
            <v>/0</v>
          </cell>
          <cell r="B8892">
            <v>0</v>
          </cell>
          <cell r="J8892" t="str">
            <v>Rupees Nil</v>
          </cell>
        </row>
        <row r="8893">
          <cell r="A8893" t="str">
            <v>/0</v>
          </cell>
          <cell r="B8893">
            <v>0</v>
          </cell>
          <cell r="J8893" t="str">
            <v>Rupees Nil</v>
          </cell>
        </row>
        <row r="8894">
          <cell r="A8894" t="str">
            <v>/0</v>
          </cell>
          <cell r="B8894">
            <v>0</v>
          </cell>
          <cell r="J8894" t="str">
            <v>Rupees Nil</v>
          </cell>
        </row>
        <row r="8895">
          <cell r="A8895" t="str">
            <v>/0</v>
          </cell>
          <cell r="B8895">
            <v>0</v>
          </cell>
          <cell r="J8895" t="str">
            <v>Rupees Nil</v>
          </cell>
        </row>
        <row r="8896">
          <cell r="A8896" t="str">
            <v>/0</v>
          </cell>
          <cell r="B8896">
            <v>0</v>
          </cell>
          <cell r="J8896" t="str">
            <v>Rupees Nil</v>
          </cell>
        </row>
        <row r="8897">
          <cell r="A8897" t="str">
            <v>/0</v>
          </cell>
          <cell r="B8897">
            <v>0</v>
          </cell>
          <cell r="J8897" t="str">
            <v>Rupees Nil</v>
          </cell>
        </row>
        <row r="8898">
          <cell r="A8898" t="str">
            <v>/0</v>
          </cell>
          <cell r="B8898">
            <v>0</v>
          </cell>
          <cell r="J8898" t="str">
            <v>Rupees Nil</v>
          </cell>
        </row>
        <row r="8899">
          <cell r="A8899" t="str">
            <v>/0</v>
          </cell>
          <cell r="B8899">
            <v>0</v>
          </cell>
          <cell r="J8899" t="str">
            <v>Rupees Nil</v>
          </cell>
        </row>
        <row r="8900">
          <cell r="A8900" t="str">
            <v>/0</v>
          </cell>
          <cell r="B8900">
            <v>0</v>
          </cell>
          <cell r="J8900" t="str">
            <v>Rupees Nil</v>
          </cell>
        </row>
        <row r="8901">
          <cell r="A8901" t="str">
            <v>/0</v>
          </cell>
          <cell r="B8901">
            <v>0</v>
          </cell>
          <cell r="J8901" t="str">
            <v>Rupees Nil</v>
          </cell>
        </row>
        <row r="8902">
          <cell r="A8902" t="str">
            <v>/0</v>
          </cell>
          <cell r="B8902">
            <v>0</v>
          </cell>
          <cell r="J8902" t="str">
            <v>Rupees Nil</v>
          </cell>
        </row>
        <row r="8903">
          <cell r="A8903" t="str">
            <v>/0</v>
          </cell>
          <cell r="B8903">
            <v>0</v>
          </cell>
          <cell r="J8903" t="str">
            <v>Rupees Nil</v>
          </cell>
        </row>
        <row r="8904">
          <cell r="A8904" t="str">
            <v>/0</v>
          </cell>
          <cell r="B8904">
            <v>0</v>
          </cell>
          <cell r="J8904" t="str">
            <v>Rupees Nil</v>
          </cell>
        </row>
        <row r="8905">
          <cell r="A8905" t="str">
            <v>/0</v>
          </cell>
          <cell r="B8905">
            <v>0</v>
          </cell>
          <cell r="J8905" t="str">
            <v>Rupees Nil</v>
          </cell>
        </row>
        <row r="8906">
          <cell r="A8906" t="str">
            <v>/0</v>
          </cell>
          <cell r="B8906">
            <v>0</v>
          </cell>
          <cell r="J8906" t="str">
            <v>Rupees Nil</v>
          </cell>
        </row>
        <row r="8907">
          <cell r="A8907" t="str">
            <v>/0</v>
          </cell>
          <cell r="B8907">
            <v>0</v>
          </cell>
          <cell r="J8907" t="str">
            <v>Rupees Nil</v>
          </cell>
        </row>
        <row r="8908">
          <cell r="A8908" t="str">
            <v>/0</v>
          </cell>
          <cell r="B8908">
            <v>0</v>
          </cell>
          <cell r="J8908" t="str">
            <v>Rupees Nil</v>
          </cell>
        </row>
        <row r="8909">
          <cell r="A8909" t="str">
            <v>/0</v>
          </cell>
          <cell r="B8909">
            <v>0</v>
          </cell>
          <cell r="J8909" t="str">
            <v>Rupees Nil</v>
          </cell>
        </row>
        <row r="8910">
          <cell r="A8910" t="str">
            <v>/0</v>
          </cell>
          <cell r="B8910">
            <v>0</v>
          </cell>
          <cell r="J8910" t="str">
            <v>Rupees Nil</v>
          </cell>
        </row>
        <row r="8911">
          <cell r="A8911" t="str">
            <v>/0</v>
          </cell>
          <cell r="B8911">
            <v>0</v>
          </cell>
          <cell r="J8911" t="str">
            <v>Rupees Nil</v>
          </cell>
        </row>
        <row r="8912">
          <cell r="A8912" t="str">
            <v>/0</v>
          </cell>
          <cell r="B8912">
            <v>0</v>
          </cell>
          <cell r="J8912" t="str">
            <v>Rupees Nil</v>
          </cell>
        </row>
        <row r="8913">
          <cell r="A8913" t="str">
            <v>/0</v>
          </cell>
          <cell r="B8913">
            <v>0</v>
          </cell>
          <cell r="J8913" t="str">
            <v>Rupees Nil</v>
          </cell>
        </row>
        <row r="8914">
          <cell r="A8914" t="str">
            <v>/0</v>
          </cell>
          <cell r="B8914">
            <v>0</v>
          </cell>
          <cell r="J8914" t="str">
            <v>Rupees Nil</v>
          </cell>
        </row>
        <row r="8915">
          <cell r="A8915" t="str">
            <v>/0</v>
          </cell>
          <cell r="B8915">
            <v>0</v>
          </cell>
          <cell r="J8915" t="str">
            <v>Rupees Nil</v>
          </cell>
        </row>
        <row r="8916">
          <cell r="A8916" t="str">
            <v>/0</v>
          </cell>
          <cell r="B8916">
            <v>0</v>
          </cell>
          <cell r="J8916" t="str">
            <v>Rupees Nil</v>
          </cell>
        </row>
        <row r="8917">
          <cell r="A8917" t="str">
            <v>/0</v>
          </cell>
          <cell r="B8917">
            <v>0</v>
          </cell>
          <cell r="J8917" t="str">
            <v>Rupees Nil</v>
          </cell>
        </row>
        <row r="8918">
          <cell r="A8918" t="str">
            <v>/0</v>
          </cell>
          <cell r="B8918">
            <v>0</v>
          </cell>
          <cell r="J8918" t="str">
            <v>Rupees Nil</v>
          </cell>
        </row>
        <row r="8919">
          <cell r="A8919" t="str">
            <v>/0</v>
          </cell>
          <cell r="B8919">
            <v>0</v>
          </cell>
          <cell r="J8919" t="str">
            <v>Rupees Nil</v>
          </cell>
        </row>
        <row r="8920">
          <cell r="A8920" t="str">
            <v>/0</v>
          </cell>
          <cell r="B8920">
            <v>0</v>
          </cell>
          <cell r="J8920" t="str">
            <v>Rupees Nil</v>
          </cell>
        </row>
        <row r="8921">
          <cell r="A8921" t="str">
            <v>/0</v>
          </cell>
          <cell r="B8921">
            <v>0</v>
          </cell>
          <cell r="J8921" t="str">
            <v>Rupees Nil</v>
          </cell>
        </row>
        <row r="8922">
          <cell r="A8922" t="str">
            <v>/0</v>
          </cell>
          <cell r="B8922">
            <v>0</v>
          </cell>
          <cell r="J8922" t="str">
            <v>Rupees Nil</v>
          </cell>
        </row>
        <row r="8923">
          <cell r="A8923" t="str">
            <v>/0</v>
          </cell>
          <cell r="B8923">
            <v>0</v>
          </cell>
          <cell r="J8923" t="str">
            <v>Rupees Nil</v>
          </cell>
        </row>
        <row r="8924">
          <cell r="A8924" t="str">
            <v>/0</v>
          </cell>
          <cell r="B8924">
            <v>0</v>
          </cell>
          <cell r="J8924" t="str">
            <v>Rupees Nil</v>
          </cell>
        </row>
        <row r="8925">
          <cell r="A8925" t="str">
            <v>/0</v>
          </cell>
          <cell r="B8925">
            <v>0</v>
          </cell>
          <cell r="J8925" t="str">
            <v>Rupees Nil</v>
          </cell>
        </row>
        <row r="8926">
          <cell r="A8926" t="str">
            <v>/0</v>
          </cell>
          <cell r="B8926">
            <v>0</v>
          </cell>
          <cell r="J8926" t="str">
            <v>Rupees Nil</v>
          </cell>
        </row>
        <row r="8927">
          <cell r="A8927" t="str">
            <v>/0</v>
          </cell>
          <cell r="B8927">
            <v>0</v>
          </cell>
          <cell r="J8927" t="str">
            <v>Rupees Nil</v>
          </cell>
        </row>
        <row r="8928">
          <cell r="A8928" t="str">
            <v>/0</v>
          </cell>
          <cell r="B8928">
            <v>0</v>
          </cell>
          <cell r="J8928" t="str">
            <v>Rupees Nil</v>
          </cell>
        </row>
        <row r="8929">
          <cell r="A8929" t="str">
            <v>/0</v>
          </cell>
          <cell r="B8929">
            <v>0</v>
          </cell>
          <cell r="J8929" t="str">
            <v>Rupees Nil</v>
          </cell>
        </row>
        <row r="8930">
          <cell r="A8930" t="str">
            <v>/0</v>
          </cell>
          <cell r="B8930">
            <v>0</v>
          </cell>
          <cell r="J8930" t="str">
            <v>Rupees Nil</v>
          </cell>
        </row>
        <row r="8931">
          <cell r="A8931" t="str">
            <v>/0</v>
          </cell>
          <cell r="B8931">
            <v>0</v>
          </cell>
          <cell r="J8931" t="str">
            <v>Rupees Nil</v>
          </cell>
        </row>
        <row r="8932">
          <cell r="A8932" t="str">
            <v>/0</v>
          </cell>
          <cell r="B8932">
            <v>0</v>
          </cell>
          <cell r="J8932" t="str">
            <v>Rupees Nil</v>
          </cell>
        </row>
        <row r="8933">
          <cell r="A8933" t="str">
            <v>/0</v>
          </cell>
          <cell r="B8933">
            <v>0</v>
          </cell>
          <cell r="J8933" t="str">
            <v>Rupees Nil</v>
          </cell>
        </row>
        <row r="8934">
          <cell r="A8934" t="str">
            <v>/0</v>
          </cell>
          <cell r="B8934">
            <v>0</v>
          </cell>
          <cell r="J8934" t="str">
            <v>Rupees Nil</v>
          </cell>
        </row>
        <row r="8935">
          <cell r="A8935" t="str">
            <v>/0</v>
          </cell>
          <cell r="B8935">
            <v>0</v>
          </cell>
          <cell r="J8935" t="str">
            <v>Rupees Nil</v>
          </cell>
        </row>
        <row r="8936">
          <cell r="A8936" t="str">
            <v>/0</v>
          </cell>
          <cell r="B8936">
            <v>0</v>
          </cell>
          <cell r="J8936" t="str">
            <v>Rupees Nil</v>
          </cell>
        </row>
        <row r="8937">
          <cell r="A8937" t="str">
            <v>/0</v>
          </cell>
          <cell r="B8937">
            <v>0</v>
          </cell>
          <cell r="J8937" t="str">
            <v>Rupees Nil</v>
          </cell>
        </row>
        <row r="8938">
          <cell r="A8938" t="str">
            <v>/0</v>
          </cell>
          <cell r="B8938">
            <v>0</v>
          </cell>
          <cell r="J8938" t="str">
            <v>Rupees Nil</v>
          </cell>
        </row>
        <row r="8939">
          <cell r="A8939" t="str">
            <v>/0</v>
          </cell>
          <cell r="B8939">
            <v>0</v>
          </cell>
          <cell r="J8939" t="str">
            <v>Rupees Nil</v>
          </cell>
        </row>
        <row r="8940">
          <cell r="A8940" t="str">
            <v>/0</v>
          </cell>
          <cell r="B8940">
            <v>0</v>
          </cell>
          <cell r="J8940" t="str">
            <v>Rupees Nil</v>
          </cell>
        </row>
        <row r="8941">
          <cell r="A8941" t="str">
            <v>/0</v>
          </cell>
          <cell r="B8941">
            <v>0</v>
          </cell>
          <cell r="J8941" t="str">
            <v>Rupees Nil</v>
          </cell>
        </row>
        <row r="8942">
          <cell r="A8942" t="str">
            <v>/0</v>
          </cell>
          <cell r="B8942">
            <v>0</v>
          </cell>
          <cell r="J8942" t="str">
            <v>Rupees Nil</v>
          </cell>
        </row>
        <row r="8943">
          <cell r="A8943" t="str">
            <v>/0</v>
          </cell>
          <cell r="B8943">
            <v>0</v>
          </cell>
          <cell r="J8943" t="str">
            <v>Rupees Nil</v>
          </cell>
        </row>
        <row r="8944">
          <cell r="A8944" t="str">
            <v>/0</v>
          </cell>
          <cell r="B8944">
            <v>0</v>
          </cell>
          <cell r="J8944" t="str">
            <v>Rupees Nil</v>
          </cell>
        </row>
        <row r="8945">
          <cell r="A8945" t="str">
            <v>/0</v>
          </cell>
          <cell r="B8945">
            <v>0</v>
          </cell>
          <cell r="J8945" t="str">
            <v>Rupees Nil</v>
          </cell>
        </row>
        <row r="8946">
          <cell r="A8946" t="str">
            <v>/0</v>
          </cell>
          <cell r="B8946">
            <v>0</v>
          </cell>
          <cell r="J8946" t="str">
            <v>Rupees Nil</v>
          </cell>
        </row>
        <row r="8947">
          <cell r="A8947" t="str">
            <v>/0</v>
          </cell>
          <cell r="B8947">
            <v>0</v>
          </cell>
          <cell r="J8947" t="str">
            <v>Rupees Nil</v>
          </cell>
        </row>
        <row r="8948">
          <cell r="A8948" t="str">
            <v>/0</v>
          </cell>
          <cell r="B8948">
            <v>0</v>
          </cell>
          <cell r="J8948" t="str">
            <v>Rupees Nil</v>
          </cell>
        </row>
        <row r="8949">
          <cell r="A8949" t="str">
            <v>/0</v>
          </cell>
          <cell r="B8949">
            <v>0</v>
          </cell>
          <cell r="J8949" t="str">
            <v>Rupees Nil</v>
          </cell>
        </row>
        <row r="8950">
          <cell r="A8950" t="str">
            <v>/0</v>
          </cell>
          <cell r="B8950">
            <v>0</v>
          </cell>
          <cell r="J8950" t="str">
            <v>Rupees Nil</v>
          </cell>
        </row>
        <row r="8951">
          <cell r="A8951" t="str">
            <v>/0</v>
          </cell>
          <cell r="B8951">
            <v>0</v>
          </cell>
          <cell r="J8951" t="str">
            <v>Rupees Nil</v>
          </cell>
        </row>
        <row r="8952">
          <cell r="A8952" t="str">
            <v>/0</v>
          </cell>
          <cell r="B8952">
            <v>0</v>
          </cell>
          <cell r="J8952" t="str">
            <v>Rupees Nil</v>
          </cell>
        </row>
        <row r="8953">
          <cell r="A8953" t="str">
            <v>/0</v>
          </cell>
          <cell r="B8953">
            <v>0</v>
          </cell>
          <cell r="J8953" t="str">
            <v>Rupees Nil</v>
          </cell>
        </row>
        <row r="8954">
          <cell r="A8954" t="str">
            <v>/0</v>
          </cell>
          <cell r="B8954">
            <v>0</v>
          </cell>
          <cell r="J8954" t="str">
            <v>Rupees Nil</v>
          </cell>
        </row>
        <row r="8955">
          <cell r="A8955" t="str">
            <v>/0</v>
          </cell>
          <cell r="B8955">
            <v>0</v>
          </cell>
          <cell r="J8955" t="str">
            <v>Rupees Nil</v>
          </cell>
        </row>
        <row r="8956">
          <cell r="A8956" t="str">
            <v>/0</v>
          </cell>
          <cell r="B8956">
            <v>0</v>
          </cell>
          <cell r="J8956" t="str">
            <v>Rupees Nil</v>
          </cell>
        </row>
        <row r="8957">
          <cell r="A8957" t="str">
            <v>/0</v>
          </cell>
          <cell r="B8957">
            <v>0</v>
          </cell>
          <cell r="J8957" t="str">
            <v>Rupees Nil</v>
          </cell>
        </row>
        <row r="8958">
          <cell r="A8958" t="str">
            <v>/0</v>
          </cell>
          <cell r="B8958">
            <v>0</v>
          </cell>
          <cell r="J8958" t="str">
            <v>Rupees Nil</v>
          </cell>
        </row>
        <row r="8959">
          <cell r="A8959" t="str">
            <v>/0</v>
          </cell>
          <cell r="B8959">
            <v>0</v>
          </cell>
          <cell r="J8959" t="str">
            <v>Rupees Nil</v>
          </cell>
        </row>
        <row r="8960">
          <cell r="A8960" t="str">
            <v>/0</v>
          </cell>
          <cell r="B8960">
            <v>0</v>
          </cell>
          <cell r="J8960" t="str">
            <v>Rupees Nil</v>
          </cell>
        </row>
        <row r="8961">
          <cell r="A8961" t="str">
            <v>/0</v>
          </cell>
          <cell r="B8961">
            <v>0</v>
          </cell>
          <cell r="J8961" t="str">
            <v>Rupees Nil</v>
          </cell>
        </row>
        <row r="8962">
          <cell r="A8962" t="str">
            <v>/0</v>
          </cell>
          <cell r="B8962">
            <v>0</v>
          </cell>
          <cell r="J8962" t="str">
            <v>Rupees Nil</v>
          </cell>
        </row>
        <row r="8963">
          <cell r="A8963" t="str">
            <v>/0</v>
          </cell>
          <cell r="B8963">
            <v>0</v>
          </cell>
          <cell r="J8963" t="str">
            <v>Rupees Nil</v>
          </cell>
        </row>
        <row r="8964">
          <cell r="A8964" t="str">
            <v>/0</v>
          </cell>
          <cell r="B8964">
            <v>0</v>
          </cell>
          <cell r="J8964" t="str">
            <v>Rupees Nil</v>
          </cell>
        </row>
        <row r="8965">
          <cell r="A8965" t="str">
            <v>/0</v>
          </cell>
          <cell r="B8965">
            <v>0</v>
          </cell>
          <cell r="J8965" t="str">
            <v>Rupees Nil</v>
          </cell>
        </row>
        <row r="8966">
          <cell r="A8966" t="str">
            <v>/0</v>
          </cell>
          <cell r="B8966">
            <v>0</v>
          </cell>
          <cell r="J8966" t="str">
            <v>Rupees Nil</v>
          </cell>
        </row>
        <row r="8967">
          <cell r="A8967" t="str">
            <v>/0</v>
          </cell>
          <cell r="B8967">
            <v>0</v>
          </cell>
          <cell r="J8967" t="str">
            <v>Rupees Nil</v>
          </cell>
        </row>
        <row r="8968">
          <cell r="A8968" t="str">
            <v>/0</v>
          </cell>
          <cell r="B8968">
            <v>0</v>
          </cell>
          <cell r="J8968" t="str">
            <v>Rupees Nil</v>
          </cell>
        </row>
        <row r="8969">
          <cell r="A8969" t="str">
            <v>/0</v>
          </cell>
          <cell r="B8969">
            <v>0</v>
          </cell>
          <cell r="J8969" t="str">
            <v>Rupees Nil</v>
          </cell>
        </row>
        <row r="8970">
          <cell r="A8970" t="str">
            <v>/0</v>
          </cell>
          <cell r="B8970">
            <v>0</v>
          </cell>
          <cell r="J8970" t="str">
            <v>Rupees Nil</v>
          </cell>
        </row>
        <row r="8971">
          <cell r="A8971" t="str">
            <v>/0</v>
          </cell>
          <cell r="B8971">
            <v>0</v>
          </cell>
          <cell r="J8971" t="str">
            <v>Rupees Nil</v>
          </cell>
        </row>
        <row r="8972">
          <cell r="A8972" t="str">
            <v>/0</v>
          </cell>
          <cell r="B8972">
            <v>0</v>
          </cell>
          <cell r="J8972" t="str">
            <v>Rupees Nil</v>
          </cell>
        </row>
        <row r="8973">
          <cell r="A8973" t="str">
            <v>/0</v>
          </cell>
          <cell r="B8973">
            <v>0</v>
          </cell>
          <cell r="J8973" t="str">
            <v>Rupees Nil</v>
          </cell>
        </row>
        <row r="8974">
          <cell r="A8974" t="str">
            <v>/0</v>
          </cell>
          <cell r="B8974">
            <v>0</v>
          </cell>
          <cell r="J8974" t="str">
            <v>Rupees Nil</v>
          </cell>
        </row>
        <row r="8975">
          <cell r="A8975" t="str">
            <v>/0</v>
          </cell>
          <cell r="B8975">
            <v>0</v>
          </cell>
          <cell r="J8975" t="str">
            <v>Rupees Nil</v>
          </cell>
        </row>
        <row r="8976">
          <cell r="A8976" t="str">
            <v>/0</v>
          </cell>
          <cell r="B8976">
            <v>0</v>
          </cell>
          <cell r="J8976" t="str">
            <v>Rupees Nil</v>
          </cell>
        </row>
        <row r="8977">
          <cell r="A8977" t="str">
            <v>/0</v>
          </cell>
          <cell r="B8977">
            <v>0</v>
          </cell>
          <cell r="J8977" t="str">
            <v>Rupees Nil</v>
          </cell>
        </row>
        <row r="8978">
          <cell r="A8978" t="str">
            <v>/0</v>
          </cell>
          <cell r="B8978">
            <v>0</v>
          </cell>
          <cell r="J8978" t="str">
            <v>Rupees Nil</v>
          </cell>
        </row>
        <row r="8979">
          <cell r="A8979" t="str">
            <v>/0</v>
          </cell>
          <cell r="B8979">
            <v>0</v>
          </cell>
          <cell r="J8979" t="str">
            <v>Rupees Nil</v>
          </cell>
        </row>
        <row r="8980">
          <cell r="A8980" t="str">
            <v>/0</v>
          </cell>
          <cell r="B8980">
            <v>0</v>
          </cell>
          <cell r="J8980" t="str">
            <v>Rupees Nil</v>
          </cell>
        </row>
        <row r="8981">
          <cell r="A8981" t="str">
            <v>/0</v>
          </cell>
          <cell r="B8981">
            <v>0</v>
          </cell>
          <cell r="J8981" t="str">
            <v>Rupees Nil</v>
          </cell>
        </row>
        <row r="8982">
          <cell r="A8982" t="str">
            <v>/0</v>
          </cell>
          <cell r="B8982">
            <v>0</v>
          </cell>
          <cell r="J8982" t="str">
            <v>Rupees Nil</v>
          </cell>
        </row>
        <row r="8983">
          <cell r="A8983" t="str">
            <v>/0</v>
          </cell>
          <cell r="B8983">
            <v>0</v>
          </cell>
          <cell r="J8983" t="str">
            <v>Rupees Nil</v>
          </cell>
        </row>
        <row r="8984">
          <cell r="A8984" t="str">
            <v>/0</v>
          </cell>
          <cell r="B8984">
            <v>0</v>
          </cell>
          <cell r="J8984" t="str">
            <v>Rupees Nil</v>
          </cell>
        </row>
        <row r="8985">
          <cell r="A8985" t="str">
            <v>/0</v>
          </cell>
          <cell r="B8985">
            <v>0</v>
          </cell>
          <cell r="J8985" t="str">
            <v>Rupees Nil</v>
          </cell>
        </row>
        <row r="8986">
          <cell r="A8986" t="str">
            <v>/0</v>
          </cell>
          <cell r="B8986">
            <v>0</v>
          </cell>
          <cell r="J8986" t="str">
            <v>Rupees Nil</v>
          </cell>
        </row>
        <row r="8987">
          <cell r="A8987" t="str">
            <v>/0</v>
          </cell>
          <cell r="B8987">
            <v>0</v>
          </cell>
          <cell r="J8987" t="str">
            <v>Rupees Nil</v>
          </cell>
        </row>
        <row r="8988">
          <cell r="A8988" t="str">
            <v>/0</v>
          </cell>
          <cell r="B8988">
            <v>0</v>
          </cell>
          <cell r="J8988" t="str">
            <v>Rupees Nil</v>
          </cell>
        </row>
        <row r="8989">
          <cell r="A8989" t="str">
            <v>/0</v>
          </cell>
          <cell r="B8989">
            <v>0</v>
          </cell>
          <cell r="J8989" t="str">
            <v>Rupees Nil</v>
          </cell>
        </row>
        <row r="8990">
          <cell r="A8990" t="str">
            <v>/0</v>
          </cell>
          <cell r="B8990">
            <v>0</v>
          </cell>
          <cell r="J8990" t="str">
            <v>Rupees Nil</v>
          </cell>
        </row>
        <row r="8991">
          <cell r="A8991" t="str">
            <v>/0</v>
          </cell>
          <cell r="B8991">
            <v>0</v>
          </cell>
          <cell r="J8991" t="str">
            <v>Rupees Nil</v>
          </cell>
        </row>
        <row r="8992">
          <cell r="A8992" t="str">
            <v>/0</v>
          </cell>
          <cell r="B8992">
            <v>0</v>
          </cell>
          <cell r="J8992" t="str">
            <v>Rupees Nil</v>
          </cell>
        </row>
        <row r="8993">
          <cell r="A8993" t="str">
            <v>/0</v>
          </cell>
          <cell r="B8993">
            <v>0</v>
          </cell>
          <cell r="J8993" t="str">
            <v>Rupees Nil</v>
          </cell>
        </row>
        <row r="8994">
          <cell r="A8994" t="str">
            <v>/0</v>
          </cell>
          <cell r="B8994">
            <v>0</v>
          </cell>
          <cell r="J8994" t="str">
            <v>Rupees Nil</v>
          </cell>
        </row>
        <row r="8995">
          <cell r="A8995" t="str">
            <v>/0</v>
          </cell>
          <cell r="B8995">
            <v>0</v>
          </cell>
          <cell r="J8995" t="str">
            <v>Rupees Nil</v>
          </cell>
        </row>
        <row r="8996">
          <cell r="A8996" t="str">
            <v>/0</v>
          </cell>
          <cell r="B8996">
            <v>0</v>
          </cell>
          <cell r="J8996" t="str">
            <v>Rupees Nil</v>
          </cell>
        </row>
        <row r="8997">
          <cell r="A8997" t="str">
            <v>/0</v>
          </cell>
          <cell r="B8997">
            <v>0</v>
          </cell>
          <cell r="J8997" t="str">
            <v>Rupees Nil</v>
          </cell>
        </row>
        <row r="8998">
          <cell r="A8998" t="str">
            <v>/0</v>
          </cell>
          <cell r="B8998">
            <v>0</v>
          </cell>
          <cell r="J8998" t="str">
            <v>Rupees Nil</v>
          </cell>
        </row>
        <row r="8999">
          <cell r="A8999" t="str">
            <v>/0</v>
          </cell>
          <cell r="B8999">
            <v>0</v>
          </cell>
          <cell r="J8999" t="str">
            <v>Rupees Nil</v>
          </cell>
        </row>
        <row r="9000">
          <cell r="A9000" t="str">
            <v>/0</v>
          </cell>
          <cell r="B9000">
            <v>0</v>
          </cell>
          <cell r="J9000" t="str">
            <v>Rupees Nil</v>
          </cell>
        </row>
        <row r="9001">
          <cell r="A9001" t="str">
            <v>/0</v>
          </cell>
          <cell r="B9001">
            <v>0</v>
          </cell>
          <cell r="J9001" t="str">
            <v>Rupees Nil</v>
          </cell>
        </row>
        <row r="9002">
          <cell r="A9002" t="str">
            <v>/0</v>
          </cell>
          <cell r="B9002">
            <v>0</v>
          </cell>
          <cell r="J9002" t="str">
            <v>Rupees Nil</v>
          </cell>
        </row>
        <row r="9003">
          <cell r="A9003" t="str">
            <v>/0</v>
          </cell>
          <cell r="B9003">
            <v>0</v>
          </cell>
          <cell r="J9003" t="str">
            <v>Rupees Nil</v>
          </cell>
        </row>
        <row r="9004">
          <cell r="A9004" t="str">
            <v>/0</v>
          </cell>
          <cell r="B9004">
            <v>0</v>
          </cell>
          <cell r="J9004" t="str">
            <v>Rupees Nil</v>
          </cell>
        </row>
        <row r="9005">
          <cell r="A9005" t="str">
            <v>/0</v>
          </cell>
          <cell r="B9005">
            <v>0</v>
          </cell>
          <cell r="J9005" t="str">
            <v>Rupees Nil</v>
          </cell>
        </row>
        <row r="9006">
          <cell r="A9006" t="str">
            <v>/0</v>
          </cell>
          <cell r="B9006">
            <v>0</v>
          </cell>
          <cell r="J9006" t="str">
            <v>Rupees Nil</v>
          </cell>
        </row>
        <row r="9007">
          <cell r="A9007" t="str">
            <v>/0</v>
          </cell>
          <cell r="B9007">
            <v>0</v>
          </cell>
          <cell r="J9007" t="str">
            <v>Rupees Nil</v>
          </cell>
        </row>
        <row r="9008">
          <cell r="A9008" t="str">
            <v>/0</v>
          </cell>
          <cell r="B9008">
            <v>0</v>
          </cell>
          <cell r="J9008" t="str">
            <v>Rupees Nil</v>
          </cell>
        </row>
        <row r="9009">
          <cell r="A9009" t="str">
            <v>/0</v>
          </cell>
          <cell r="B9009">
            <v>0</v>
          </cell>
          <cell r="J9009" t="str">
            <v>Rupees Nil</v>
          </cell>
        </row>
        <row r="9010">
          <cell r="A9010" t="str">
            <v>/0</v>
          </cell>
          <cell r="B9010">
            <v>0</v>
          </cell>
          <cell r="J9010" t="str">
            <v>Rupees Nil</v>
          </cell>
        </row>
        <row r="9011">
          <cell r="A9011" t="str">
            <v>/0</v>
          </cell>
          <cell r="B9011">
            <v>0</v>
          </cell>
          <cell r="J9011" t="str">
            <v>Rupees Nil</v>
          </cell>
        </row>
        <row r="9012">
          <cell r="A9012" t="str">
            <v>/0</v>
          </cell>
          <cell r="B9012">
            <v>0</v>
          </cell>
          <cell r="J9012" t="str">
            <v>Rupees Nil</v>
          </cell>
        </row>
        <row r="9013">
          <cell r="A9013" t="str">
            <v>/0</v>
          </cell>
          <cell r="B9013">
            <v>0</v>
          </cell>
          <cell r="J9013" t="str">
            <v>Rupees Nil</v>
          </cell>
        </row>
        <row r="9014">
          <cell r="A9014" t="str">
            <v>/0</v>
          </cell>
          <cell r="B9014">
            <v>0</v>
          </cell>
          <cell r="J9014" t="str">
            <v>Rupees Nil</v>
          </cell>
        </row>
        <row r="9015">
          <cell r="A9015" t="str">
            <v>/0</v>
          </cell>
          <cell r="B9015">
            <v>0</v>
          </cell>
          <cell r="J9015" t="str">
            <v>Rupees Nil</v>
          </cell>
        </row>
        <row r="9016">
          <cell r="A9016" t="str">
            <v>/0</v>
          </cell>
          <cell r="B9016">
            <v>0</v>
          </cell>
          <cell r="J9016" t="str">
            <v>Rupees Nil</v>
          </cell>
        </row>
        <row r="9017">
          <cell r="A9017" t="str">
            <v>/0</v>
          </cell>
          <cell r="B9017">
            <v>0</v>
          </cell>
          <cell r="J9017" t="str">
            <v>Rupees Nil</v>
          </cell>
        </row>
        <row r="9018">
          <cell r="A9018" t="str">
            <v>/0</v>
          </cell>
          <cell r="B9018">
            <v>0</v>
          </cell>
          <cell r="J9018" t="str">
            <v>Rupees Nil</v>
          </cell>
        </row>
        <row r="9019">
          <cell r="A9019" t="str">
            <v>/0</v>
          </cell>
          <cell r="B9019">
            <v>0</v>
          </cell>
          <cell r="J9019" t="str">
            <v>Rupees Nil</v>
          </cell>
        </row>
        <row r="9020">
          <cell r="A9020" t="str">
            <v>/0</v>
          </cell>
          <cell r="B9020">
            <v>0</v>
          </cell>
          <cell r="J9020" t="str">
            <v>Rupees Nil</v>
          </cell>
        </row>
        <row r="9021">
          <cell r="A9021" t="str">
            <v>/0</v>
          </cell>
          <cell r="B9021">
            <v>0</v>
          </cell>
          <cell r="J9021" t="str">
            <v>Rupees Nil</v>
          </cell>
        </row>
        <row r="9022">
          <cell r="A9022" t="str">
            <v>/0</v>
          </cell>
          <cell r="B9022">
            <v>0</v>
          </cell>
          <cell r="J9022" t="str">
            <v>Rupees Nil</v>
          </cell>
        </row>
        <row r="9023">
          <cell r="A9023" t="str">
            <v>/0</v>
          </cell>
          <cell r="B9023">
            <v>0</v>
          </cell>
          <cell r="J9023" t="str">
            <v>Rupees Nil</v>
          </cell>
        </row>
        <row r="9024">
          <cell r="A9024" t="str">
            <v>/0</v>
          </cell>
          <cell r="B9024">
            <v>0</v>
          </cell>
          <cell r="J9024" t="str">
            <v>Rupees Nil</v>
          </cell>
        </row>
        <row r="9025">
          <cell r="A9025" t="str">
            <v>/0</v>
          </cell>
          <cell r="B9025">
            <v>0</v>
          </cell>
          <cell r="J9025" t="str">
            <v>Rupees Nil</v>
          </cell>
        </row>
        <row r="9026">
          <cell r="A9026" t="str">
            <v>/0</v>
          </cell>
          <cell r="B9026">
            <v>0</v>
          </cell>
          <cell r="J9026" t="str">
            <v>Rupees Nil</v>
          </cell>
        </row>
        <row r="9027">
          <cell r="A9027" t="str">
            <v>/0</v>
          </cell>
          <cell r="B9027">
            <v>0</v>
          </cell>
          <cell r="J9027" t="str">
            <v>Rupees Nil</v>
          </cell>
        </row>
        <row r="9028">
          <cell r="A9028" t="str">
            <v>/0</v>
          </cell>
          <cell r="B9028">
            <v>0</v>
          </cell>
          <cell r="J9028" t="str">
            <v>Rupees Nil</v>
          </cell>
        </row>
        <row r="9029">
          <cell r="A9029" t="str">
            <v>/0</v>
          </cell>
          <cell r="B9029">
            <v>0</v>
          </cell>
          <cell r="J9029" t="str">
            <v>Rupees Nil</v>
          </cell>
        </row>
        <row r="9030">
          <cell r="A9030" t="str">
            <v>/0</v>
          </cell>
          <cell r="B9030">
            <v>0</v>
          </cell>
          <cell r="J9030" t="str">
            <v>Rupees Nil</v>
          </cell>
        </row>
        <row r="9031">
          <cell r="A9031" t="str">
            <v>/0</v>
          </cell>
          <cell r="B9031">
            <v>0</v>
          </cell>
          <cell r="J9031" t="str">
            <v>Rupees Nil</v>
          </cell>
        </row>
        <row r="9032">
          <cell r="A9032" t="str">
            <v>/0</v>
          </cell>
          <cell r="B9032">
            <v>0</v>
          </cell>
          <cell r="J9032" t="str">
            <v>Rupees Nil</v>
          </cell>
        </row>
        <row r="9033">
          <cell r="A9033" t="str">
            <v>/0</v>
          </cell>
          <cell r="B9033">
            <v>0</v>
          </cell>
          <cell r="J9033" t="str">
            <v>Rupees Nil</v>
          </cell>
        </row>
        <row r="9034">
          <cell r="A9034" t="str">
            <v>/0</v>
          </cell>
          <cell r="B9034">
            <v>0</v>
          </cell>
          <cell r="J9034" t="str">
            <v>Rupees Nil</v>
          </cell>
        </row>
        <row r="9035">
          <cell r="A9035" t="str">
            <v>/0</v>
          </cell>
          <cell r="B9035">
            <v>0</v>
          </cell>
          <cell r="J9035" t="str">
            <v>Rupees Nil</v>
          </cell>
        </row>
        <row r="9036">
          <cell r="A9036" t="str">
            <v>/0</v>
          </cell>
          <cell r="B9036">
            <v>0</v>
          </cell>
          <cell r="J9036" t="str">
            <v>Rupees Nil</v>
          </cell>
        </row>
        <row r="9037">
          <cell r="A9037" t="str">
            <v>/0</v>
          </cell>
          <cell r="B9037">
            <v>0</v>
          </cell>
          <cell r="J9037" t="str">
            <v>Rupees Nil</v>
          </cell>
        </row>
        <row r="9038">
          <cell r="A9038" t="str">
            <v>/0</v>
          </cell>
          <cell r="B9038">
            <v>0</v>
          </cell>
          <cell r="J9038" t="str">
            <v>Rupees Nil</v>
          </cell>
        </row>
        <row r="9039">
          <cell r="A9039" t="str">
            <v>/0</v>
          </cell>
          <cell r="B9039">
            <v>0</v>
          </cell>
          <cell r="J9039" t="str">
            <v>Rupees Nil</v>
          </cell>
        </row>
        <row r="9040">
          <cell r="A9040" t="str">
            <v>/0</v>
          </cell>
          <cell r="B9040">
            <v>0</v>
          </cell>
          <cell r="J9040" t="str">
            <v>Rupees Nil</v>
          </cell>
        </row>
        <row r="9041">
          <cell r="A9041" t="str">
            <v>/0</v>
          </cell>
          <cell r="B9041">
            <v>0</v>
          </cell>
          <cell r="J9041" t="str">
            <v>Rupees Nil</v>
          </cell>
        </row>
        <row r="9042">
          <cell r="A9042" t="str">
            <v>/0</v>
          </cell>
          <cell r="B9042">
            <v>0</v>
          </cell>
          <cell r="J9042" t="str">
            <v>Rupees Nil</v>
          </cell>
        </row>
        <row r="9043">
          <cell r="A9043" t="str">
            <v>/0</v>
          </cell>
          <cell r="B9043">
            <v>0</v>
          </cell>
          <cell r="J9043" t="str">
            <v>Rupees Nil</v>
          </cell>
        </row>
        <row r="9044">
          <cell r="A9044" t="str">
            <v>/0</v>
          </cell>
          <cell r="B9044">
            <v>0</v>
          </cell>
          <cell r="J9044" t="str">
            <v>Rupees Nil</v>
          </cell>
        </row>
        <row r="9045">
          <cell r="A9045" t="str">
            <v>/0</v>
          </cell>
          <cell r="B9045">
            <v>0</v>
          </cell>
          <cell r="J9045" t="str">
            <v>Rupees Nil</v>
          </cell>
        </row>
        <row r="9046">
          <cell r="A9046" t="str">
            <v>/0</v>
          </cell>
          <cell r="B9046">
            <v>0</v>
          </cell>
          <cell r="J9046" t="str">
            <v>Rupees Nil</v>
          </cell>
        </row>
        <row r="9047">
          <cell r="A9047" t="str">
            <v>/0</v>
          </cell>
          <cell r="B9047">
            <v>0</v>
          </cell>
          <cell r="J9047" t="str">
            <v>Rupees Nil</v>
          </cell>
        </row>
        <row r="9048">
          <cell r="A9048" t="str">
            <v>/0</v>
          </cell>
          <cell r="B9048">
            <v>0</v>
          </cell>
          <cell r="J9048" t="str">
            <v>Rupees Nil</v>
          </cell>
        </row>
        <row r="9049">
          <cell r="A9049" t="str">
            <v>/0</v>
          </cell>
          <cell r="B9049">
            <v>0</v>
          </cell>
          <cell r="J9049" t="str">
            <v>Rupees Nil</v>
          </cell>
        </row>
        <row r="9050">
          <cell r="A9050" t="str">
            <v>/0</v>
          </cell>
          <cell r="B9050">
            <v>0</v>
          </cell>
          <cell r="J9050" t="str">
            <v>Rupees Nil</v>
          </cell>
        </row>
        <row r="9051">
          <cell r="A9051" t="str">
            <v>/0</v>
          </cell>
          <cell r="B9051">
            <v>0</v>
          </cell>
          <cell r="J9051" t="str">
            <v>Rupees Nil</v>
          </cell>
        </row>
        <row r="9052">
          <cell r="A9052" t="str">
            <v>/0</v>
          </cell>
          <cell r="B9052">
            <v>0</v>
          </cell>
          <cell r="J9052" t="str">
            <v>Rupees Nil</v>
          </cell>
        </row>
        <row r="9053">
          <cell r="A9053" t="str">
            <v>/0</v>
          </cell>
          <cell r="B9053">
            <v>0</v>
          </cell>
          <cell r="J9053" t="str">
            <v>Rupees Nil</v>
          </cell>
        </row>
        <row r="9054">
          <cell r="A9054" t="str">
            <v>/0</v>
          </cell>
          <cell r="B9054">
            <v>0</v>
          </cell>
          <cell r="J9054" t="str">
            <v>Rupees Nil</v>
          </cell>
        </row>
        <row r="9055">
          <cell r="A9055" t="str">
            <v>/0</v>
          </cell>
          <cell r="B9055">
            <v>0</v>
          </cell>
          <cell r="J9055" t="str">
            <v>Rupees Nil</v>
          </cell>
        </row>
        <row r="9056">
          <cell r="A9056" t="str">
            <v>/0</v>
          </cell>
          <cell r="B9056">
            <v>0</v>
          </cell>
          <cell r="J9056" t="str">
            <v>Rupees Nil</v>
          </cell>
        </row>
        <row r="9057">
          <cell r="A9057" t="str">
            <v>/0</v>
          </cell>
          <cell r="B9057">
            <v>0</v>
          </cell>
          <cell r="J9057" t="str">
            <v>Rupees Nil</v>
          </cell>
        </row>
        <row r="9058">
          <cell r="A9058" t="str">
            <v>/0</v>
          </cell>
          <cell r="B9058">
            <v>0</v>
          </cell>
          <cell r="J9058" t="str">
            <v>Rupees Nil</v>
          </cell>
        </row>
        <row r="9059">
          <cell r="A9059" t="str">
            <v>/0</v>
          </cell>
          <cell r="B9059">
            <v>0</v>
          </cell>
          <cell r="J9059" t="str">
            <v>Rupees Nil</v>
          </cell>
        </row>
        <row r="9060">
          <cell r="A9060" t="str">
            <v>/0</v>
          </cell>
          <cell r="B9060">
            <v>0</v>
          </cell>
          <cell r="J9060" t="str">
            <v>Rupees Nil</v>
          </cell>
        </row>
        <row r="9061">
          <cell r="A9061" t="str">
            <v>/0</v>
          </cell>
          <cell r="B9061">
            <v>0</v>
          </cell>
          <cell r="J9061" t="str">
            <v>Rupees Nil</v>
          </cell>
        </row>
        <row r="9062">
          <cell r="A9062" t="str">
            <v>/0</v>
          </cell>
          <cell r="B9062">
            <v>0</v>
          </cell>
          <cell r="J9062" t="str">
            <v>Rupees Nil</v>
          </cell>
        </row>
        <row r="9063">
          <cell r="A9063" t="str">
            <v>/0</v>
          </cell>
          <cell r="B9063">
            <v>0</v>
          </cell>
          <cell r="J9063" t="str">
            <v>Rupees Nil</v>
          </cell>
        </row>
        <row r="9064">
          <cell r="A9064" t="str">
            <v>/0</v>
          </cell>
          <cell r="B9064">
            <v>0</v>
          </cell>
          <cell r="J9064" t="str">
            <v>Rupees Nil</v>
          </cell>
        </row>
        <row r="9065">
          <cell r="A9065" t="str">
            <v>/0</v>
          </cell>
          <cell r="B9065">
            <v>0</v>
          </cell>
          <cell r="J9065" t="str">
            <v>Rupees Nil</v>
          </cell>
        </row>
        <row r="9066">
          <cell r="A9066" t="str">
            <v>/0</v>
          </cell>
          <cell r="B9066">
            <v>0</v>
          </cell>
          <cell r="J9066" t="str">
            <v>Rupees Nil</v>
          </cell>
        </row>
        <row r="9067">
          <cell r="A9067" t="str">
            <v>/0</v>
          </cell>
          <cell r="B9067">
            <v>0</v>
          </cell>
          <cell r="J9067" t="str">
            <v>Rupees Nil</v>
          </cell>
        </row>
        <row r="9068">
          <cell r="A9068" t="str">
            <v>/0</v>
          </cell>
          <cell r="B9068">
            <v>0</v>
          </cell>
          <cell r="J9068" t="str">
            <v>Rupees Nil</v>
          </cell>
        </row>
        <row r="9069">
          <cell r="A9069" t="str">
            <v>/0</v>
          </cell>
          <cell r="B9069">
            <v>0</v>
          </cell>
          <cell r="J9069" t="str">
            <v>Rupees Nil</v>
          </cell>
        </row>
        <row r="9070">
          <cell r="A9070" t="str">
            <v>/0</v>
          </cell>
          <cell r="B9070">
            <v>0</v>
          </cell>
          <cell r="J9070" t="str">
            <v>Rupees Nil</v>
          </cell>
        </row>
        <row r="9071">
          <cell r="A9071" t="str">
            <v>/0</v>
          </cell>
          <cell r="B9071">
            <v>0</v>
          </cell>
          <cell r="J9071" t="str">
            <v>Rupees Nil</v>
          </cell>
        </row>
        <row r="9072">
          <cell r="A9072" t="str">
            <v>/0</v>
          </cell>
          <cell r="B9072">
            <v>0</v>
          </cell>
          <cell r="J9072" t="str">
            <v>Rupees Nil</v>
          </cell>
        </row>
        <row r="9073">
          <cell r="A9073" t="str">
            <v>/0</v>
          </cell>
          <cell r="B9073">
            <v>0</v>
          </cell>
          <cell r="J9073" t="str">
            <v>Rupees Nil</v>
          </cell>
        </row>
        <row r="9074">
          <cell r="A9074" t="str">
            <v>/0</v>
          </cell>
          <cell r="B9074">
            <v>0</v>
          </cell>
          <cell r="J9074" t="str">
            <v>Rupees Nil</v>
          </cell>
        </row>
        <row r="9075">
          <cell r="A9075" t="str">
            <v>/0</v>
          </cell>
          <cell r="B9075">
            <v>0</v>
          </cell>
          <cell r="J9075" t="str">
            <v>Rupees Nil</v>
          </cell>
        </row>
        <row r="9076">
          <cell r="A9076" t="str">
            <v>/0</v>
          </cell>
          <cell r="B9076">
            <v>0</v>
          </cell>
          <cell r="J9076" t="str">
            <v>Rupees Nil</v>
          </cell>
        </row>
        <row r="9077">
          <cell r="A9077" t="str">
            <v>/0</v>
          </cell>
          <cell r="B9077">
            <v>0</v>
          </cell>
          <cell r="J9077" t="str">
            <v>Rupees Nil</v>
          </cell>
        </row>
        <row r="9078">
          <cell r="A9078" t="str">
            <v>/0</v>
          </cell>
          <cell r="B9078">
            <v>0</v>
          </cell>
          <cell r="J9078" t="str">
            <v>Rupees Nil</v>
          </cell>
        </row>
        <row r="9079">
          <cell r="A9079" t="str">
            <v>/0</v>
          </cell>
          <cell r="B9079">
            <v>0</v>
          </cell>
          <cell r="J9079" t="str">
            <v>Rupees Nil</v>
          </cell>
        </row>
        <row r="9080">
          <cell r="A9080" t="str">
            <v>/0</v>
          </cell>
          <cell r="B9080">
            <v>0</v>
          </cell>
          <cell r="J9080" t="str">
            <v>Rupees Nil</v>
          </cell>
        </row>
        <row r="9081">
          <cell r="A9081" t="str">
            <v>/0</v>
          </cell>
          <cell r="B9081">
            <v>0</v>
          </cell>
          <cell r="J9081" t="str">
            <v>Rupees Nil</v>
          </cell>
        </row>
        <row r="9082">
          <cell r="A9082" t="str">
            <v>/0</v>
          </cell>
          <cell r="B9082">
            <v>0</v>
          </cell>
          <cell r="J9082" t="str">
            <v>Rupees Nil</v>
          </cell>
        </row>
        <row r="9083">
          <cell r="A9083" t="str">
            <v>/0</v>
          </cell>
          <cell r="B9083">
            <v>0</v>
          </cell>
          <cell r="J9083" t="str">
            <v>Rupees Nil</v>
          </cell>
        </row>
        <row r="9084">
          <cell r="A9084" t="str">
            <v>/0</v>
          </cell>
          <cell r="B9084">
            <v>0</v>
          </cell>
          <cell r="J9084" t="str">
            <v>Rupees Nil</v>
          </cell>
        </row>
        <row r="9085">
          <cell r="A9085" t="str">
            <v>/0</v>
          </cell>
          <cell r="B9085">
            <v>0</v>
          </cell>
          <cell r="J9085" t="str">
            <v>Rupees Nil</v>
          </cell>
        </row>
        <row r="9086">
          <cell r="A9086" t="str">
            <v>/0</v>
          </cell>
          <cell r="B9086">
            <v>0</v>
          </cell>
          <cell r="J9086" t="str">
            <v>Rupees Nil</v>
          </cell>
        </row>
        <row r="9087">
          <cell r="A9087" t="str">
            <v>/0</v>
          </cell>
          <cell r="B9087">
            <v>0</v>
          </cell>
          <cell r="J9087" t="str">
            <v>Rupees Nil</v>
          </cell>
        </row>
        <row r="9088">
          <cell r="A9088" t="str">
            <v>/0</v>
          </cell>
          <cell r="B9088">
            <v>0</v>
          </cell>
          <cell r="J9088" t="str">
            <v>Rupees Nil</v>
          </cell>
        </row>
        <row r="9089">
          <cell r="A9089" t="str">
            <v>/0</v>
          </cell>
          <cell r="B9089">
            <v>0</v>
          </cell>
          <cell r="J9089" t="str">
            <v>Rupees Nil</v>
          </cell>
        </row>
        <row r="9090">
          <cell r="A9090" t="str">
            <v>/0</v>
          </cell>
          <cell r="B9090">
            <v>0</v>
          </cell>
          <cell r="J9090" t="str">
            <v>Rupees Nil</v>
          </cell>
        </row>
        <row r="9091">
          <cell r="A9091" t="str">
            <v>/0</v>
          </cell>
          <cell r="B9091">
            <v>0</v>
          </cell>
          <cell r="J9091" t="str">
            <v>Rupees Nil</v>
          </cell>
        </row>
        <row r="9092">
          <cell r="A9092" t="str">
            <v>/0</v>
          </cell>
          <cell r="B9092">
            <v>0</v>
          </cell>
          <cell r="J9092" t="str">
            <v>Rupees Nil</v>
          </cell>
        </row>
        <row r="9093">
          <cell r="A9093" t="str">
            <v>/0</v>
          </cell>
          <cell r="B9093">
            <v>0</v>
          </cell>
          <cell r="J9093" t="str">
            <v>Rupees Nil</v>
          </cell>
        </row>
        <row r="9094">
          <cell r="A9094" t="str">
            <v>/0</v>
          </cell>
          <cell r="B9094">
            <v>0</v>
          </cell>
          <cell r="J9094" t="str">
            <v>Rupees Nil</v>
          </cell>
        </row>
        <row r="9095">
          <cell r="A9095" t="str">
            <v>/0</v>
          </cell>
          <cell r="B9095">
            <v>0</v>
          </cell>
          <cell r="J9095" t="str">
            <v>Rupees Nil</v>
          </cell>
        </row>
        <row r="9096">
          <cell r="A9096" t="str">
            <v>/0</v>
          </cell>
          <cell r="B9096">
            <v>0</v>
          </cell>
          <cell r="J9096" t="str">
            <v>Rupees Nil</v>
          </cell>
        </row>
        <row r="9097">
          <cell r="A9097" t="str">
            <v>/0</v>
          </cell>
          <cell r="B9097">
            <v>0</v>
          </cell>
          <cell r="J9097" t="str">
            <v>Rupees Nil</v>
          </cell>
        </row>
        <row r="9098">
          <cell r="A9098" t="str">
            <v>/0</v>
          </cell>
          <cell r="B9098">
            <v>0</v>
          </cell>
          <cell r="J9098" t="str">
            <v>Rupees Nil</v>
          </cell>
        </row>
        <row r="9099">
          <cell r="A9099" t="str">
            <v>/0</v>
          </cell>
          <cell r="B9099">
            <v>0</v>
          </cell>
          <cell r="J9099" t="str">
            <v>Rupees Nil</v>
          </cell>
        </row>
        <row r="9100">
          <cell r="A9100" t="str">
            <v>/0</v>
          </cell>
          <cell r="B9100">
            <v>0</v>
          </cell>
          <cell r="J9100" t="str">
            <v>Rupees Nil</v>
          </cell>
        </row>
        <row r="9101">
          <cell r="A9101" t="str">
            <v>/0</v>
          </cell>
          <cell r="B9101">
            <v>0</v>
          </cell>
          <cell r="J9101" t="str">
            <v>Rupees Nil</v>
          </cell>
        </row>
        <row r="9102">
          <cell r="A9102" t="str">
            <v>/0</v>
          </cell>
          <cell r="B9102">
            <v>0</v>
          </cell>
          <cell r="J9102" t="str">
            <v>Rupees Nil</v>
          </cell>
        </row>
        <row r="9103">
          <cell r="A9103" t="str">
            <v>/0</v>
          </cell>
          <cell r="B9103">
            <v>0</v>
          </cell>
          <cell r="J9103" t="str">
            <v>Rupees Nil</v>
          </cell>
        </row>
        <row r="9104">
          <cell r="A9104" t="str">
            <v>/0</v>
          </cell>
          <cell r="B9104">
            <v>0</v>
          </cell>
          <cell r="J9104" t="str">
            <v>Rupees Nil</v>
          </cell>
        </row>
        <row r="9105">
          <cell r="A9105" t="str">
            <v>/0</v>
          </cell>
          <cell r="B9105">
            <v>0</v>
          </cell>
          <cell r="J9105" t="str">
            <v>Rupees Nil</v>
          </cell>
        </row>
        <row r="9106">
          <cell r="A9106" t="str">
            <v>/0</v>
          </cell>
          <cell r="B9106">
            <v>0</v>
          </cell>
          <cell r="J9106" t="str">
            <v>Rupees Nil</v>
          </cell>
        </row>
        <row r="9107">
          <cell r="A9107" t="str">
            <v>/0</v>
          </cell>
          <cell r="B9107">
            <v>0</v>
          </cell>
          <cell r="J9107" t="str">
            <v>Rupees Nil</v>
          </cell>
        </row>
        <row r="9108">
          <cell r="A9108" t="str">
            <v>/0</v>
          </cell>
          <cell r="B9108">
            <v>0</v>
          </cell>
          <cell r="J9108" t="str">
            <v>Rupees Nil</v>
          </cell>
        </row>
        <row r="9109">
          <cell r="A9109" t="str">
            <v>/0</v>
          </cell>
          <cell r="B9109">
            <v>0</v>
          </cell>
          <cell r="J9109" t="str">
            <v>Rupees Nil</v>
          </cell>
        </row>
        <row r="9110">
          <cell r="A9110" t="str">
            <v>/0</v>
          </cell>
          <cell r="B9110">
            <v>0</v>
          </cell>
          <cell r="J9110" t="str">
            <v>Rupees Nil</v>
          </cell>
        </row>
        <row r="9111">
          <cell r="A9111" t="str">
            <v>/0</v>
          </cell>
          <cell r="B9111">
            <v>0</v>
          </cell>
          <cell r="J9111" t="str">
            <v>Rupees Nil</v>
          </cell>
        </row>
        <row r="9112">
          <cell r="A9112" t="str">
            <v>/0</v>
          </cell>
          <cell r="B9112">
            <v>0</v>
          </cell>
          <cell r="J9112" t="str">
            <v>Rupees Nil</v>
          </cell>
        </row>
        <row r="9113">
          <cell r="A9113" t="str">
            <v>/0</v>
          </cell>
          <cell r="B9113">
            <v>0</v>
          </cell>
          <cell r="J9113" t="str">
            <v>Rupees Nil</v>
          </cell>
        </row>
        <row r="9114">
          <cell r="A9114" t="str">
            <v>/0</v>
          </cell>
          <cell r="B9114">
            <v>0</v>
          </cell>
          <cell r="J9114" t="str">
            <v>Rupees Nil</v>
          </cell>
        </row>
        <row r="9115">
          <cell r="A9115" t="str">
            <v>/0</v>
          </cell>
          <cell r="B9115">
            <v>0</v>
          </cell>
          <cell r="J9115" t="str">
            <v>Rupees Nil</v>
          </cell>
        </row>
        <row r="9116">
          <cell r="A9116" t="str">
            <v>/0</v>
          </cell>
          <cell r="B9116">
            <v>0</v>
          </cell>
          <cell r="J9116" t="str">
            <v>Rupees Nil</v>
          </cell>
        </row>
        <row r="9117">
          <cell r="A9117" t="str">
            <v>/0</v>
          </cell>
          <cell r="B9117">
            <v>0</v>
          </cell>
          <cell r="J9117" t="str">
            <v>Rupees Nil</v>
          </cell>
        </row>
        <row r="9118">
          <cell r="A9118" t="str">
            <v>/0</v>
          </cell>
          <cell r="B9118">
            <v>0</v>
          </cell>
          <cell r="J9118" t="str">
            <v>Rupees Nil</v>
          </cell>
        </row>
        <row r="9119">
          <cell r="A9119" t="str">
            <v>/0</v>
          </cell>
          <cell r="B9119">
            <v>0</v>
          </cell>
          <cell r="J9119" t="str">
            <v>Rupees Nil</v>
          </cell>
        </row>
        <row r="9120">
          <cell r="A9120" t="str">
            <v>/0</v>
          </cell>
          <cell r="B9120">
            <v>0</v>
          </cell>
          <cell r="J9120" t="str">
            <v>Rupees Nil</v>
          </cell>
        </row>
        <row r="9121">
          <cell r="A9121" t="str">
            <v>/0</v>
          </cell>
          <cell r="B9121">
            <v>0</v>
          </cell>
          <cell r="J9121" t="str">
            <v>Rupees Nil</v>
          </cell>
        </row>
        <row r="9122">
          <cell r="A9122" t="str">
            <v>/0</v>
          </cell>
          <cell r="B9122">
            <v>0</v>
          </cell>
          <cell r="J9122" t="str">
            <v>Rupees Nil</v>
          </cell>
        </row>
        <row r="9123">
          <cell r="A9123" t="str">
            <v>/0</v>
          </cell>
          <cell r="B9123">
            <v>0</v>
          </cell>
          <cell r="J9123" t="str">
            <v>Rupees Nil</v>
          </cell>
        </row>
        <row r="9124">
          <cell r="A9124" t="str">
            <v>/0</v>
          </cell>
          <cell r="B9124">
            <v>0</v>
          </cell>
          <cell r="J9124" t="str">
            <v>Rupees Nil</v>
          </cell>
        </row>
        <row r="9125">
          <cell r="A9125" t="str">
            <v>/0</v>
          </cell>
          <cell r="B9125">
            <v>0</v>
          </cell>
          <cell r="J9125" t="str">
            <v>Rupees Nil</v>
          </cell>
        </row>
        <row r="9126">
          <cell r="A9126" t="str">
            <v>/0</v>
          </cell>
          <cell r="B9126">
            <v>0</v>
          </cell>
          <cell r="J9126" t="str">
            <v>Rupees Nil</v>
          </cell>
        </row>
        <row r="9127">
          <cell r="A9127" t="str">
            <v>/0</v>
          </cell>
          <cell r="B9127">
            <v>0</v>
          </cell>
          <cell r="J9127" t="str">
            <v>Rupees Nil</v>
          </cell>
        </row>
        <row r="9128">
          <cell r="A9128" t="str">
            <v>/0</v>
          </cell>
          <cell r="B9128">
            <v>0</v>
          </cell>
          <cell r="J9128" t="str">
            <v>Rupees Nil</v>
          </cell>
        </row>
        <row r="9129">
          <cell r="A9129" t="str">
            <v>/0</v>
          </cell>
          <cell r="B9129">
            <v>0</v>
          </cell>
          <cell r="J9129" t="str">
            <v>Rupees Nil</v>
          </cell>
        </row>
        <row r="9130">
          <cell r="A9130" t="str">
            <v>/0</v>
          </cell>
          <cell r="B9130">
            <v>0</v>
          </cell>
          <cell r="J9130" t="str">
            <v>Rupees Nil</v>
          </cell>
        </row>
        <row r="9131">
          <cell r="A9131" t="str">
            <v>/0</v>
          </cell>
          <cell r="B9131">
            <v>0</v>
          </cell>
          <cell r="J9131" t="str">
            <v>Rupees Nil</v>
          </cell>
        </row>
        <row r="9132">
          <cell r="A9132" t="str">
            <v>/0</v>
          </cell>
          <cell r="B9132">
            <v>0</v>
          </cell>
          <cell r="J9132" t="str">
            <v>Rupees Nil</v>
          </cell>
        </row>
        <row r="9133">
          <cell r="A9133" t="str">
            <v>/0</v>
          </cell>
          <cell r="B9133">
            <v>0</v>
          </cell>
          <cell r="J9133" t="str">
            <v>Rupees Nil</v>
          </cell>
        </row>
        <row r="9134">
          <cell r="A9134" t="str">
            <v>/0</v>
          </cell>
          <cell r="B9134">
            <v>0</v>
          </cell>
          <cell r="J9134" t="str">
            <v>Rupees Nil</v>
          </cell>
        </row>
        <row r="9135">
          <cell r="A9135" t="str">
            <v>/0</v>
          </cell>
          <cell r="B9135">
            <v>0</v>
          </cell>
          <cell r="J9135" t="str">
            <v>Rupees Nil</v>
          </cell>
        </row>
        <row r="9136">
          <cell r="A9136" t="str">
            <v>/0</v>
          </cell>
          <cell r="B9136">
            <v>0</v>
          </cell>
          <cell r="J9136" t="str">
            <v>Rupees Nil</v>
          </cell>
        </row>
        <row r="9137">
          <cell r="A9137" t="str">
            <v>/0</v>
          </cell>
          <cell r="B9137">
            <v>0</v>
          </cell>
          <cell r="J9137" t="str">
            <v>Rupees Nil</v>
          </cell>
        </row>
        <row r="9138">
          <cell r="A9138" t="str">
            <v>/0</v>
          </cell>
          <cell r="B9138">
            <v>0</v>
          </cell>
          <cell r="J9138" t="str">
            <v>Rupees Nil</v>
          </cell>
        </row>
        <row r="9139">
          <cell r="A9139" t="str">
            <v>/0</v>
          </cell>
          <cell r="B9139">
            <v>0</v>
          </cell>
          <cell r="J9139" t="str">
            <v>Rupees Nil</v>
          </cell>
        </row>
        <row r="9140">
          <cell r="A9140" t="str">
            <v>/0</v>
          </cell>
          <cell r="B9140">
            <v>0</v>
          </cell>
          <cell r="J9140" t="str">
            <v>Rupees Nil</v>
          </cell>
        </row>
        <row r="9141">
          <cell r="A9141" t="str">
            <v>/0</v>
          </cell>
          <cell r="B9141">
            <v>0</v>
          </cell>
          <cell r="J9141" t="str">
            <v>Rupees Nil</v>
          </cell>
        </row>
        <row r="9142">
          <cell r="A9142" t="str">
            <v>/0</v>
          </cell>
          <cell r="B9142">
            <v>0</v>
          </cell>
          <cell r="J9142" t="str">
            <v>Rupees Nil</v>
          </cell>
        </row>
        <row r="9143">
          <cell r="A9143" t="str">
            <v>/0</v>
          </cell>
          <cell r="B9143">
            <v>0</v>
          </cell>
          <cell r="J9143" t="str">
            <v>Rupees Nil</v>
          </cell>
        </row>
        <row r="9144">
          <cell r="A9144" t="str">
            <v>/0</v>
          </cell>
          <cell r="B9144">
            <v>0</v>
          </cell>
          <cell r="J9144" t="str">
            <v>Rupees Nil</v>
          </cell>
        </row>
        <row r="9145">
          <cell r="A9145" t="str">
            <v>/0</v>
          </cell>
          <cell r="B9145">
            <v>0</v>
          </cell>
          <cell r="J9145" t="str">
            <v>Rupees Nil</v>
          </cell>
        </row>
        <row r="9146">
          <cell r="A9146" t="str">
            <v>/0</v>
          </cell>
          <cell r="B9146">
            <v>0</v>
          </cell>
          <cell r="J9146" t="str">
            <v>Rupees Nil</v>
          </cell>
        </row>
        <row r="9147">
          <cell r="A9147" t="str">
            <v>/0</v>
          </cell>
          <cell r="B9147">
            <v>0</v>
          </cell>
          <cell r="J9147" t="str">
            <v>Rupees Nil</v>
          </cell>
        </row>
        <row r="9148">
          <cell r="A9148" t="str">
            <v>/0</v>
          </cell>
          <cell r="B9148">
            <v>0</v>
          </cell>
          <cell r="J9148" t="str">
            <v>Rupees Nil</v>
          </cell>
        </row>
        <row r="9149">
          <cell r="A9149" t="str">
            <v>/0</v>
          </cell>
          <cell r="B9149">
            <v>0</v>
          </cell>
          <cell r="J9149" t="str">
            <v>Rupees Nil</v>
          </cell>
        </row>
        <row r="9150">
          <cell r="A9150" t="str">
            <v>/0</v>
          </cell>
          <cell r="B9150">
            <v>0</v>
          </cell>
          <cell r="J9150" t="str">
            <v>Rupees Nil</v>
          </cell>
        </row>
        <row r="9151">
          <cell r="A9151" t="str">
            <v>/0</v>
          </cell>
          <cell r="B9151">
            <v>0</v>
          </cell>
          <cell r="J9151" t="str">
            <v>Rupees Nil</v>
          </cell>
        </row>
        <row r="9152">
          <cell r="A9152" t="str">
            <v>/0</v>
          </cell>
          <cell r="B9152">
            <v>0</v>
          </cell>
          <cell r="J9152" t="str">
            <v>Rupees Nil</v>
          </cell>
        </row>
        <row r="9153">
          <cell r="A9153" t="str">
            <v>/0</v>
          </cell>
          <cell r="B9153">
            <v>0</v>
          </cell>
          <cell r="J9153" t="str">
            <v>Rupees Nil</v>
          </cell>
        </row>
        <row r="9154">
          <cell r="A9154" t="str">
            <v>/0</v>
          </cell>
          <cell r="B9154">
            <v>0</v>
          </cell>
          <cell r="J9154" t="str">
            <v>Rupees Nil</v>
          </cell>
        </row>
        <row r="9155">
          <cell r="A9155" t="str">
            <v>/0</v>
          </cell>
          <cell r="B9155">
            <v>0</v>
          </cell>
          <cell r="J9155" t="str">
            <v>Rupees Nil</v>
          </cell>
        </row>
        <row r="9156">
          <cell r="A9156" t="str">
            <v>/0</v>
          </cell>
          <cell r="B9156">
            <v>0</v>
          </cell>
          <cell r="J9156" t="str">
            <v>Rupees Nil</v>
          </cell>
        </row>
        <row r="9157">
          <cell r="A9157" t="str">
            <v>/0</v>
          </cell>
          <cell r="B9157">
            <v>0</v>
          </cell>
          <cell r="J9157" t="str">
            <v>Rupees Nil</v>
          </cell>
        </row>
        <row r="9158">
          <cell r="A9158" t="str">
            <v>/0</v>
          </cell>
          <cell r="B9158">
            <v>0</v>
          </cell>
          <cell r="J9158" t="str">
            <v>Rupees Nil</v>
          </cell>
        </row>
        <row r="9159">
          <cell r="A9159" t="str">
            <v>/0</v>
          </cell>
          <cell r="B9159">
            <v>0</v>
          </cell>
          <cell r="J9159" t="str">
            <v>Rupees Nil</v>
          </cell>
        </row>
        <row r="9160">
          <cell r="A9160" t="str">
            <v>/0</v>
          </cell>
          <cell r="B9160">
            <v>0</v>
          </cell>
          <cell r="J9160" t="str">
            <v>Rupees Nil</v>
          </cell>
        </row>
        <row r="9161">
          <cell r="A9161" t="str">
            <v>/0</v>
          </cell>
          <cell r="B9161">
            <v>0</v>
          </cell>
          <cell r="J9161" t="str">
            <v>Rupees Nil</v>
          </cell>
        </row>
        <row r="9162">
          <cell r="A9162" t="str">
            <v>/0</v>
          </cell>
          <cell r="B9162">
            <v>0</v>
          </cell>
          <cell r="J9162" t="str">
            <v>Rupees Nil</v>
          </cell>
        </row>
        <row r="9163">
          <cell r="A9163" t="str">
            <v>/0</v>
          </cell>
          <cell r="B9163">
            <v>0</v>
          </cell>
          <cell r="J9163" t="str">
            <v>Rupees Nil</v>
          </cell>
        </row>
        <row r="9164">
          <cell r="A9164" t="str">
            <v>/0</v>
          </cell>
          <cell r="B9164">
            <v>0</v>
          </cell>
          <cell r="J9164" t="str">
            <v>Rupees Nil</v>
          </cell>
        </row>
        <row r="9165">
          <cell r="A9165" t="str">
            <v>/0</v>
          </cell>
          <cell r="B9165">
            <v>0</v>
          </cell>
          <cell r="J9165" t="str">
            <v>Rupees Nil</v>
          </cell>
        </row>
        <row r="9166">
          <cell r="A9166" t="str">
            <v>/0</v>
          </cell>
          <cell r="B9166">
            <v>0</v>
          </cell>
          <cell r="J9166" t="str">
            <v>Rupees Nil</v>
          </cell>
        </row>
        <row r="9167">
          <cell r="A9167" t="str">
            <v>/0</v>
          </cell>
          <cell r="B9167">
            <v>0</v>
          </cell>
          <cell r="J9167" t="str">
            <v>Rupees Nil</v>
          </cell>
        </row>
        <row r="9168">
          <cell r="A9168" t="str">
            <v>/0</v>
          </cell>
          <cell r="B9168">
            <v>0</v>
          </cell>
          <cell r="J9168" t="str">
            <v>Rupees Nil</v>
          </cell>
        </row>
        <row r="9169">
          <cell r="A9169" t="str">
            <v>/0</v>
          </cell>
          <cell r="B9169">
            <v>0</v>
          </cell>
          <cell r="J9169" t="str">
            <v>Rupees Nil</v>
          </cell>
        </row>
        <row r="9170">
          <cell r="A9170" t="str">
            <v>/0</v>
          </cell>
          <cell r="B9170">
            <v>0</v>
          </cell>
          <cell r="J9170" t="str">
            <v>Rupees Nil</v>
          </cell>
        </row>
        <row r="9171">
          <cell r="A9171" t="str">
            <v>/0</v>
          </cell>
          <cell r="B9171">
            <v>0</v>
          </cell>
          <cell r="J9171" t="str">
            <v>Rupees Nil</v>
          </cell>
        </row>
        <row r="9172">
          <cell r="A9172" t="str">
            <v>/0</v>
          </cell>
          <cell r="B9172">
            <v>0</v>
          </cell>
          <cell r="J9172" t="str">
            <v>Rupees Nil</v>
          </cell>
        </row>
        <row r="9173">
          <cell r="A9173" t="str">
            <v>/0</v>
          </cell>
          <cell r="B9173">
            <v>0</v>
          </cell>
          <cell r="J9173" t="str">
            <v>Rupees Nil</v>
          </cell>
        </row>
        <row r="9174">
          <cell r="A9174" t="str">
            <v>/0</v>
          </cell>
          <cell r="B9174">
            <v>0</v>
          </cell>
          <cell r="J9174" t="str">
            <v>Rupees Nil</v>
          </cell>
        </row>
        <row r="9175">
          <cell r="A9175" t="str">
            <v>/0</v>
          </cell>
          <cell r="B9175">
            <v>0</v>
          </cell>
          <cell r="J9175" t="str">
            <v>Rupees Nil</v>
          </cell>
        </row>
        <row r="9176">
          <cell r="A9176" t="str">
            <v>/0</v>
          </cell>
          <cell r="B9176">
            <v>0</v>
          </cell>
          <cell r="J9176" t="str">
            <v>Rupees Nil</v>
          </cell>
        </row>
        <row r="9177">
          <cell r="A9177" t="str">
            <v>/0</v>
          </cell>
          <cell r="B9177">
            <v>0</v>
          </cell>
          <cell r="J9177" t="str">
            <v>Rupees Nil</v>
          </cell>
        </row>
        <row r="9178">
          <cell r="A9178" t="str">
            <v>/0</v>
          </cell>
          <cell r="B9178">
            <v>0</v>
          </cell>
          <cell r="J9178" t="str">
            <v>Rupees Nil</v>
          </cell>
        </row>
        <row r="9179">
          <cell r="A9179" t="str">
            <v>/0</v>
          </cell>
          <cell r="B9179">
            <v>0</v>
          </cell>
          <cell r="J9179" t="str">
            <v>Rupees Nil</v>
          </cell>
        </row>
        <row r="9180">
          <cell r="A9180" t="str">
            <v>/0</v>
          </cell>
          <cell r="B9180">
            <v>0</v>
          </cell>
          <cell r="J9180" t="str">
            <v>Rupees Nil</v>
          </cell>
        </row>
        <row r="9181">
          <cell r="A9181" t="str">
            <v>/0</v>
          </cell>
          <cell r="B9181">
            <v>0</v>
          </cell>
          <cell r="J9181" t="str">
            <v>Rupees Nil</v>
          </cell>
        </row>
        <row r="9182">
          <cell r="A9182" t="str">
            <v>/0</v>
          </cell>
          <cell r="B9182">
            <v>0</v>
          </cell>
          <cell r="J9182" t="str">
            <v>Rupees Nil</v>
          </cell>
        </row>
        <row r="9183">
          <cell r="A9183" t="str">
            <v>/0</v>
          </cell>
          <cell r="B9183">
            <v>0</v>
          </cell>
          <cell r="J9183" t="str">
            <v>Rupees Nil</v>
          </cell>
        </row>
        <row r="9184">
          <cell r="A9184" t="str">
            <v>/0</v>
          </cell>
          <cell r="B9184">
            <v>0</v>
          </cell>
          <cell r="J9184" t="str">
            <v>Rupees Nil</v>
          </cell>
        </row>
        <row r="9185">
          <cell r="A9185" t="str">
            <v>/0</v>
          </cell>
          <cell r="B9185">
            <v>0</v>
          </cell>
          <cell r="J9185" t="str">
            <v>Rupees Nil</v>
          </cell>
        </row>
        <row r="9186">
          <cell r="A9186" t="str">
            <v>/0</v>
          </cell>
          <cell r="B9186">
            <v>0</v>
          </cell>
          <cell r="J9186" t="str">
            <v>Rupees Nil</v>
          </cell>
        </row>
        <row r="9187">
          <cell r="A9187" t="str">
            <v>/0</v>
          </cell>
          <cell r="B9187">
            <v>0</v>
          </cell>
          <cell r="J9187" t="str">
            <v>Rupees Nil</v>
          </cell>
        </row>
        <row r="9188">
          <cell r="A9188" t="str">
            <v>/0</v>
          </cell>
          <cell r="B9188">
            <v>0</v>
          </cell>
          <cell r="J9188" t="str">
            <v>Rupees Nil</v>
          </cell>
        </row>
        <row r="9189">
          <cell r="A9189" t="str">
            <v>/0</v>
          </cell>
          <cell r="B9189">
            <v>0</v>
          </cell>
          <cell r="J9189" t="str">
            <v>Rupees Nil</v>
          </cell>
        </row>
        <row r="9190">
          <cell r="A9190" t="str">
            <v>/0</v>
          </cell>
          <cell r="B9190">
            <v>0</v>
          </cell>
          <cell r="J9190" t="str">
            <v>Rupees Nil</v>
          </cell>
        </row>
        <row r="9191">
          <cell r="A9191" t="str">
            <v>/0</v>
          </cell>
          <cell r="B9191">
            <v>0</v>
          </cell>
          <cell r="J9191" t="str">
            <v>Rupees Nil</v>
          </cell>
        </row>
        <row r="9192">
          <cell r="A9192" t="str">
            <v>/0</v>
          </cell>
          <cell r="B9192">
            <v>0</v>
          </cell>
          <cell r="J9192" t="str">
            <v>Rupees Nil</v>
          </cell>
        </row>
        <row r="9193">
          <cell r="A9193" t="str">
            <v>/0</v>
          </cell>
          <cell r="B9193">
            <v>0</v>
          </cell>
          <cell r="J9193" t="str">
            <v>Rupees Nil</v>
          </cell>
        </row>
        <row r="9194">
          <cell r="A9194" t="str">
            <v>/0</v>
          </cell>
          <cell r="B9194">
            <v>0</v>
          </cell>
          <cell r="J9194" t="str">
            <v>Rupees Nil</v>
          </cell>
        </row>
        <row r="9195">
          <cell r="A9195" t="str">
            <v>/0</v>
          </cell>
          <cell r="B9195">
            <v>0</v>
          </cell>
          <cell r="J9195" t="str">
            <v>Rupees Nil</v>
          </cell>
        </row>
        <row r="9196">
          <cell r="A9196" t="str">
            <v>/0</v>
          </cell>
          <cell r="B9196">
            <v>0</v>
          </cell>
          <cell r="J9196" t="str">
            <v>Rupees Nil</v>
          </cell>
        </row>
        <row r="9197">
          <cell r="A9197" t="str">
            <v>/0</v>
          </cell>
          <cell r="B9197">
            <v>0</v>
          </cell>
          <cell r="J9197" t="str">
            <v>Rupees Nil</v>
          </cell>
        </row>
        <row r="9198">
          <cell r="A9198" t="str">
            <v>/0</v>
          </cell>
          <cell r="B9198">
            <v>0</v>
          </cell>
          <cell r="J9198" t="str">
            <v>Rupees Nil</v>
          </cell>
        </row>
        <row r="9199">
          <cell r="A9199" t="str">
            <v>/0</v>
          </cell>
          <cell r="B9199">
            <v>0</v>
          </cell>
          <cell r="J9199" t="str">
            <v>Rupees Nil</v>
          </cell>
        </row>
        <row r="9200">
          <cell r="A9200" t="str">
            <v>/0</v>
          </cell>
          <cell r="B9200">
            <v>0</v>
          </cell>
          <cell r="J9200" t="str">
            <v>Rupees Nil</v>
          </cell>
        </row>
        <row r="9201">
          <cell r="A9201" t="str">
            <v>/0</v>
          </cell>
          <cell r="B9201">
            <v>0</v>
          </cell>
          <cell r="J9201" t="str">
            <v>Rupees Nil</v>
          </cell>
        </row>
        <row r="9202">
          <cell r="A9202" t="str">
            <v>/0</v>
          </cell>
          <cell r="B9202">
            <v>0</v>
          </cell>
          <cell r="J9202" t="str">
            <v>Rupees Nil</v>
          </cell>
        </row>
        <row r="9203">
          <cell r="A9203" t="str">
            <v>/0</v>
          </cell>
          <cell r="B9203">
            <v>0</v>
          </cell>
          <cell r="J9203" t="str">
            <v>Rupees Nil</v>
          </cell>
        </row>
        <row r="9204">
          <cell r="A9204" t="str">
            <v>/0</v>
          </cell>
          <cell r="B9204">
            <v>0</v>
          </cell>
          <cell r="J9204" t="str">
            <v>Rupees Nil</v>
          </cell>
        </row>
        <row r="9205">
          <cell r="A9205" t="str">
            <v>/0</v>
          </cell>
          <cell r="B9205">
            <v>0</v>
          </cell>
          <cell r="J9205" t="str">
            <v>Rupees Nil</v>
          </cell>
        </row>
        <row r="9206">
          <cell r="A9206" t="str">
            <v>/0</v>
          </cell>
          <cell r="B9206">
            <v>0</v>
          </cell>
          <cell r="J9206" t="str">
            <v>Rupees Nil</v>
          </cell>
        </row>
        <row r="9207">
          <cell r="A9207" t="str">
            <v>/0</v>
          </cell>
          <cell r="B9207">
            <v>0</v>
          </cell>
          <cell r="J9207" t="str">
            <v>Rupees Nil</v>
          </cell>
        </row>
        <row r="9208">
          <cell r="A9208" t="str">
            <v>/0</v>
          </cell>
          <cell r="B9208">
            <v>0</v>
          </cell>
          <cell r="J9208" t="str">
            <v>Rupees Nil</v>
          </cell>
        </row>
        <row r="9209">
          <cell r="A9209" t="str">
            <v>/0</v>
          </cell>
          <cell r="B9209">
            <v>0</v>
          </cell>
          <cell r="J9209" t="str">
            <v>Rupees Nil</v>
          </cell>
        </row>
        <row r="9210">
          <cell r="A9210" t="str">
            <v>/0</v>
          </cell>
          <cell r="B9210">
            <v>0</v>
          </cell>
          <cell r="J9210" t="str">
            <v>Rupees Nil</v>
          </cell>
        </row>
        <row r="9211">
          <cell r="A9211" t="str">
            <v>/0</v>
          </cell>
          <cell r="B9211">
            <v>0</v>
          </cell>
          <cell r="J9211" t="str">
            <v>Rupees Nil</v>
          </cell>
        </row>
        <row r="9212">
          <cell r="A9212" t="str">
            <v>/0</v>
          </cell>
          <cell r="B9212">
            <v>0</v>
          </cell>
          <cell r="J9212" t="str">
            <v>Rupees Nil</v>
          </cell>
        </row>
        <row r="9213">
          <cell r="A9213" t="str">
            <v>/0</v>
          </cell>
          <cell r="B9213">
            <v>0</v>
          </cell>
          <cell r="J9213" t="str">
            <v>Rupees Nil</v>
          </cell>
        </row>
        <row r="9214">
          <cell r="A9214" t="str">
            <v>/0</v>
          </cell>
          <cell r="B9214">
            <v>0</v>
          </cell>
          <cell r="J9214" t="str">
            <v>Rupees Nil</v>
          </cell>
        </row>
        <row r="9215">
          <cell r="A9215" t="str">
            <v>/0</v>
          </cell>
          <cell r="B9215">
            <v>0</v>
          </cell>
          <cell r="J9215" t="str">
            <v>Rupees Nil</v>
          </cell>
        </row>
        <row r="9216">
          <cell r="A9216" t="str">
            <v>/0</v>
          </cell>
          <cell r="B9216">
            <v>0</v>
          </cell>
          <cell r="J9216" t="str">
            <v>Rupees Nil</v>
          </cell>
        </row>
        <row r="9217">
          <cell r="A9217" t="str">
            <v>/0</v>
          </cell>
          <cell r="B9217">
            <v>0</v>
          </cell>
          <cell r="J9217" t="str">
            <v>Rupees Nil</v>
          </cell>
        </row>
        <row r="9218">
          <cell r="A9218" t="str">
            <v>/0</v>
          </cell>
          <cell r="B9218">
            <v>0</v>
          </cell>
          <cell r="J9218" t="str">
            <v>Rupees Nil</v>
          </cell>
        </row>
        <row r="9219">
          <cell r="A9219" t="str">
            <v>/0</v>
          </cell>
          <cell r="B9219">
            <v>0</v>
          </cell>
          <cell r="J9219" t="str">
            <v>Rupees Nil</v>
          </cell>
        </row>
        <row r="9220">
          <cell r="A9220" t="str">
            <v>/0</v>
          </cell>
          <cell r="B9220">
            <v>0</v>
          </cell>
          <cell r="J9220" t="str">
            <v>Rupees Nil</v>
          </cell>
        </row>
        <row r="9221">
          <cell r="A9221" t="str">
            <v>/0</v>
          </cell>
          <cell r="B9221">
            <v>0</v>
          </cell>
          <cell r="J9221" t="str">
            <v>Rupees Nil</v>
          </cell>
        </row>
        <row r="9222">
          <cell r="A9222" t="str">
            <v>/0</v>
          </cell>
          <cell r="B9222">
            <v>0</v>
          </cell>
          <cell r="J9222" t="str">
            <v>Rupees Nil</v>
          </cell>
        </row>
        <row r="9223">
          <cell r="A9223" t="str">
            <v>/0</v>
          </cell>
          <cell r="B9223">
            <v>0</v>
          </cell>
          <cell r="J9223" t="str">
            <v>Rupees Nil</v>
          </cell>
        </row>
        <row r="9224">
          <cell r="A9224" t="str">
            <v>/0</v>
          </cell>
          <cell r="B9224">
            <v>0</v>
          </cell>
          <cell r="J9224" t="str">
            <v>Rupees Nil</v>
          </cell>
        </row>
        <row r="9225">
          <cell r="A9225" t="str">
            <v>/0</v>
          </cell>
          <cell r="B9225">
            <v>0</v>
          </cell>
          <cell r="J9225" t="str">
            <v>Rupees Nil</v>
          </cell>
        </row>
        <row r="9226">
          <cell r="A9226" t="str">
            <v>/0</v>
          </cell>
          <cell r="B9226">
            <v>0</v>
          </cell>
          <cell r="J9226" t="str">
            <v>Rupees Nil</v>
          </cell>
        </row>
        <row r="9227">
          <cell r="A9227" t="str">
            <v>/0</v>
          </cell>
          <cell r="B9227">
            <v>0</v>
          </cell>
          <cell r="J9227" t="str">
            <v>Rupees Nil</v>
          </cell>
        </row>
        <row r="9228">
          <cell r="A9228" t="str">
            <v>/0</v>
          </cell>
          <cell r="B9228">
            <v>0</v>
          </cell>
          <cell r="J9228" t="str">
            <v>Rupees Nil</v>
          </cell>
        </row>
        <row r="9229">
          <cell r="A9229" t="str">
            <v>/0</v>
          </cell>
          <cell r="B9229">
            <v>0</v>
          </cell>
          <cell r="J9229" t="str">
            <v>Rupees Nil</v>
          </cell>
        </row>
        <row r="9230">
          <cell r="A9230" t="str">
            <v>/0</v>
          </cell>
          <cell r="B9230">
            <v>0</v>
          </cell>
          <cell r="J9230" t="str">
            <v>Rupees Nil</v>
          </cell>
        </row>
        <row r="9231">
          <cell r="A9231" t="str">
            <v>/0</v>
          </cell>
          <cell r="B9231">
            <v>0</v>
          </cell>
          <cell r="J9231" t="str">
            <v>Rupees Nil</v>
          </cell>
        </row>
        <row r="9232">
          <cell r="A9232" t="str">
            <v>/0</v>
          </cell>
          <cell r="B9232">
            <v>0</v>
          </cell>
          <cell r="J9232" t="str">
            <v>Rupees Nil</v>
          </cell>
        </row>
        <row r="9233">
          <cell r="A9233" t="str">
            <v>/0</v>
          </cell>
          <cell r="B9233">
            <v>0</v>
          </cell>
          <cell r="J9233" t="str">
            <v>Rupees Nil</v>
          </cell>
        </row>
        <row r="9234">
          <cell r="A9234" t="str">
            <v>/0</v>
          </cell>
          <cell r="B9234">
            <v>0</v>
          </cell>
          <cell r="J9234" t="str">
            <v>Rupees Nil</v>
          </cell>
        </row>
        <row r="9235">
          <cell r="A9235" t="str">
            <v>/0</v>
          </cell>
          <cell r="B9235">
            <v>0</v>
          </cell>
          <cell r="J9235" t="str">
            <v>Rupees Nil</v>
          </cell>
        </row>
        <row r="9236">
          <cell r="A9236" t="str">
            <v>/0</v>
          </cell>
          <cell r="B9236">
            <v>0</v>
          </cell>
          <cell r="J9236" t="str">
            <v>Rupees Nil</v>
          </cell>
        </row>
        <row r="9237">
          <cell r="A9237" t="str">
            <v>/0</v>
          </cell>
          <cell r="B9237">
            <v>0</v>
          </cell>
          <cell r="J9237" t="str">
            <v>Rupees Nil</v>
          </cell>
        </row>
        <row r="9238">
          <cell r="A9238" t="str">
            <v>/0</v>
          </cell>
          <cell r="B9238">
            <v>0</v>
          </cell>
          <cell r="J9238" t="str">
            <v>Rupees Nil</v>
          </cell>
        </row>
        <row r="9239">
          <cell r="A9239" t="str">
            <v>/0</v>
          </cell>
          <cell r="B9239">
            <v>0</v>
          </cell>
          <cell r="J9239" t="str">
            <v>Rupees Nil</v>
          </cell>
        </row>
        <row r="9240">
          <cell r="A9240" t="str">
            <v>/0</v>
          </cell>
          <cell r="B9240">
            <v>0</v>
          </cell>
          <cell r="J9240" t="str">
            <v>Rupees Nil</v>
          </cell>
        </row>
        <row r="9241">
          <cell r="A9241" t="str">
            <v>/0</v>
          </cell>
          <cell r="B9241">
            <v>0</v>
          </cell>
          <cell r="J9241" t="str">
            <v>Rupees Nil</v>
          </cell>
        </row>
        <row r="9242">
          <cell r="A9242" t="str">
            <v>/0</v>
          </cell>
          <cell r="B9242">
            <v>0</v>
          </cell>
          <cell r="J9242" t="str">
            <v>Rupees Nil</v>
          </cell>
        </row>
        <row r="9243">
          <cell r="A9243" t="str">
            <v>/0</v>
          </cell>
          <cell r="B9243">
            <v>0</v>
          </cell>
          <cell r="J9243" t="str">
            <v>Rupees Nil</v>
          </cell>
        </row>
        <row r="9244">
          <cell r="A9244" t="str">
            <v>/0</v>
          </cell>
          <cell r="B9244">
            <v>0</v>
          </cell>
          <cell r="J9244" t="str">
            <v>Rupees Nil</v>
          </cell>
        </row>
        <row r="9245">
          <cell r="A9245" t="str">
            <v>/0</v>
          </cell>
          <cell r="B9245">
            <v>0</v>
          </cell>
          <cell r="J9245" t="str">
            <v>Rupees Nil</v>
          </cell>
        </row>
        <row r="9246">
          <cell r="A9246" t="str">
            <v>/0</v>
          </cell>
          <cell r="B9246">
            <v>0</v>
          </cell>
          <cell r="J9246" t="str">
            <v>Rupees Nil</v>
          </cell>
        </row>
        <row r="9247">
          <cell r="A9247" t="str">
            <v>/0</v>
          </cell>
          <cell r="B9247">
            <v>0</v>
          </cell>
          <cell r="J9247" t="str">
            <v>Rupees Nil</v>
          </cell>
        </row>
        <row r="9248">
          <cell r="A9248" t="str">
            <v>/0</v>
          </cell>
          <cell r="B9248">
            <v>0</v>
          </cell>
          <cell r="J9248" t="str">
            <v>Rupees Nil</v>
          </cell>
        </row>
        <row r="9249">
          <cell r="A9249" t="str">
            <v>/0</v>
          </cell>
          <cell r="B9249">
            <v>0</v>
          </cell>
          <cell r="J9249" t="str">
            <v>Rupees Nil</v>
          </cell>
        </row>
        <row r="9250">
          <cell r="A9250" t="str">
            <v>/0</v>
          </cell>
          <cell r="B9250">
            <v>0</v>
          </cell>
          <cell r="J9250" t="str">
            <v>Rupees Nil</v>
          </cell>
        </row>
        <row r="9251">
          <cell r="A9251" t="str">
            <v>/0</v>
          </cell>
          <cell r="B9251">
            <v>0</v>
          </cell>
          <cell r="J9251" t="str">
            <v>Rupees Nil</v>
          </cell>
        </row>
        <row r="9252">
          <cell r="A9252" t="str">
            <v>/0</v>
          </cell>
          <cell r="B9252">
            <v>0</v>
          </cell>
          <cell r="J9252" t="str">
            <v>Rupees Nil</v>
          </cell>
        </row>
        <row r="9253">
          <cell r="A9253" t="str">
            <v>/0</v>
          </cell>
          <cell r="B9253">
            <v>0</v>
          </cell>
          <cell r="J9253" t="str">
            <v>Rupees Nil</v>
          </cell>
        </row>
        <row r="9254">
          <cell r="A9254" t="str">
            <v>/0</v>
          </cell>
          <cell r="B9254">
            <v>0</v>
          </cell>
          <cell r="J9254" t="str">
            <v>Rupees Nil</v>
          </cell>
        </row>
        <row r="9255">
          <cell r="A9255" t="str">
            <v>/0</v>
          </cell>
          <cell r="B9255">
            <v>0</v>
          </cell>
          <cell r="J9255" t="str">
            <v>Rupees Nil</v>
          </cell>
        </row>
        <row r="9256">
          <cell r="A9256" t="str">
            <v>/0</v>
          </cell>
          <cell r="B9256">
            <v>0</v>
          </cell>
          <cell r="J9256" t="str">
            <v>Rupees Nil</v>
          </cell>
        </row>
        <row r="9257">
          <cell r="A9257" t="str">
            <v>/0</v>
          </cell>
          <cell r="B9257">
            <v>0</v>
          </cell>
          <cell r="J9257" t="str">
            <v>Rupees Nil</v>
          </cell>
        </row>
        <row r="9258">
          <cell r="A9258" t="str">
            <v>/0</v>
          </cell>
          <cell r="B9258">
            <v>0</v>
          </cell>
          <cell r="J9258" t="str">
            <v>Rupees Nil</v>
          </cell>
        </row>
        <row r="9259">
          <cell r="A9259" t="str">
            <v>/0</v>
          </cell>
          <cell r="B9259">
            <v>0</v>
          </cell>
          <cell r="J9259" t="str">
            <v>Rupees Nil</v>
          </cell>
        </row>
        <row r="9260">
          <cell r="A9260" t="str">
            <v>/0</v>
          </cell>
          <cell r="B9260">
            <v>0</v>
          </cell>
          <cell r="J9260" t="str">
            <v>Rupees Nil</v>
          </cell>
        </row>
        <row r="9261">
          <cell r="A9261" t="str">
            <v>/0</v>
          </cell>
          <cell r="B9261">
            <v>0</v>
          </cell>
          <cell r="J9261" t="str">
            <v>Rupees Nil</v>
          </cell>
        </row>
        <row r="9262">
          <cell r="A9262" t="str">
            <v>/0</v>
          </cell>
          <cell r="B9262">
            <v>0</v>
          </cell>
          <cell r="J9262" t="str">
            <v>Rupees Nil</v>
          </cell>
        </row>
        <row r="9263">
          <cell r="A9263" t="str">
            <v>/0</v>
          </cell>
          <cell r="B9263">
            <v>0</v>
          </cell>
          <cell r="J9263" t="str">
            <v>Rupees Nil</v>
          </cell>
        </row>
        <row r="9264">
          <cell r="A9264" t="str">
            <v>/0</v>
          </cell>
          <cell r="B9264">
            <v>0</v>
          </cell>
          <cell r="J9264" t="str">
            <v>Rupees Nil</v>
          </cell>
        </row>
        <row r="9265">
          <cell r="A9265" t="str">
            <v>/0</v>
          </cell>
          <cell r="B9265">
            <v>0</v>
          </cell>
          <cell r="J9265" t="str">
            <v>Rupees Nil</v>
          </cell>
        </row>
        <row r="9266">
          <cell r="A9266" t="str">
            <v>/0</v>
          </cell>
          <cell r="B9266">
            <v>0</v>
          </cell>
          <cell r="J9266" t="str">
            <v>Rupees Nil</v>
          </cell>
        </row>
        <row r="9267">
          <cell r="A9267" t="str">
            <v>/0</v>
          </cell>
          <cell r="B9267">
            <v>0</v>
          </cell>
          <cell r="J9267" t="str">
            <v>Rupees Nil</v>
          </cell>
        </row>
        <row r="9268">
          <cell r="A9268" t="str">
            <v>/0</v>
          </cell>
          <cell r="B9268">
            <v>0</v>
          </cell>
          <cell r="J9268" t="str">
            <v>Rupees Nil</v>
          </cell>
        </row>
        <row r="9269">
          <cell r="A9269" t="str">
            <v>/0</v>
          </cell>
          <cell r="B9269">
            <v>0</v>
          </cell>
          <cell r="J9269" t="str">
            <v>Rupees Nil</v>
          </cell>
        </row>
        <row r="9270">
          <cell r="A9270" t="str">
            <v>/0</v>
          </cell>
          <cell r="B9270">
            <v>0</v>
          </cell>
          <cell r="J9270" t="str">
            <v>Rupees Nil</v>
          </cell>
        </row>
        <row r="9271">
          <cell r="A9271" t="str">
            <v>/0</v>
          </cell>
          <cell r="B9271">
            <v>0</v>
          </cell>
          <cell r="J9271" t="str">
            <v>Rupees Nil</v>
          </cell>
        </row>
        <row r="9272">
          <cell r="A9272" t="str">
            <v>/0</v>
          </cell>
          <cell r="B9272">
            <v>0</v>
          </cell>
          <cell r="J9272" t="str">
            <v>Rupees Nil</v>
          </cell>
        </row>
        <row r="9273">
          <cell r="A9273" t="str">
            <v>/0</v>
          </cell>
          <cell r="B9273">
            <v>0</v>
          </cell>
          <cell r="J9273" t="str">
            <v>Rupees Nil</v>
          </cell>
        </row>
        <row r="9274">
          <cell r="A9274" t="str">
            <v>/0</v>
          </cell>
          <cell r="B9274">
            <v>0</v>
          </cell>
          <cell r="J9274" t="str">
            <v>Rupees Nil</v>
          </cell>
        </row>
        <row r="9275">
          <cell r="A9275" t="str">
            <v>/0</v>
          </cell>
          <cell r="B9275">
            <v>0</v>
          </cell>
          <cell r="J9275" t="str">
            <v>Rupees Nil</v>
          </cell>
        </row>
        <row r="9276">
          <cell r="A9276" t="str">
            <v>/0</v>
          </cell>
          <cell r="B9276">
            <v>0</v>
          </cell>
          <cell r="J9276" t="str">
            <v>Rupees Nil</v>
          </cell>
        </row>
        <row r="9277">
          <cell r="A9277" t="str">
            <v>/0</v>
          </cell>
          <cell r="B9277">
            <v>0</v>
          </cell>
          <cell r="J9277" t="str">
            <v>Rupees Nil</v>
          </cell>
        </row>
        <row r="9278">
          <cell r="A9278" t="str">
            <v>/0</v>
          </cell>
          <cell r="B9278">
            <v>0</v>
          </cell>
          <cell r="J9278" t="str">
            <v>Rupees Nil</v>
          </cell>
        </row>
        <row r="9279">
          <cell r="A9279" t="str">
            <v>/0</v>
          </cell>
          <cell r="B9279">
            <v>0</v>
          </cell>
          <cell r="J9279" t="str">
            <v>Rupees Nil</v>
          </cell>
        </row>
        <row r="9280">
          <cell r="A9280" t="str">
            <v>/0</v>
          </cell>
          <cell r="B9280">
            <v>0</v>
          </cell>
          <cell r="J9280" t="str">
            <v>Rupees Nil</v>
          </cell>
        </row>
        <row r="9281">
          <cell r="A9281" t="str">
            <v>/0</v>
          </cell>
          <cell r="B9281">
            <v>0</v>
          </cell>
          <cell r="J9281" t="str">
            <v>Rupees Nil</v>
          </cell>
        </row>
        <row r="9282">
          <cell r="A9282" t="str">
            <v>/0</v>
          </cell>
          <cell r="B9282">
            <v>0</v>
          </cell>
          <cell r="J9282" t="str">
            <v>Rupees Nil</v>
          </cell>
        </row>
        <row r="9283">
          <cell r="A9283" t="str">
            <v>/0</v>
          </cell>
          <cell r="B9283">
            <v>0</v>
          </cell>
          <cell r="J9283" t="str">
            <v>Rupees Nil</v>
          </cell>
        </row>
        <row r="9284">
          <cell r="A9284" t="str">
            <v>/0</v>
          </cell>
          <cell r="B9284">
            <v>0</v>
          </cell>
          <cell r="J9284" t="str">
            <v>Rupees Nil</v>
          </cell>
        </row>
        <row r="9285">
          <cell r="A9285" t="str">
            <v>/0</v>
          </cell>
          <cell r="B9285">
            <v>0</v>
          </cell>
          <cell r="J9285" t="str">
            <v>Rupees Nil</v>
          </cell>
        </row>
        <row r="9286">
          <cell r="A9286" t="str">
            <v>/0</v>
          </cell>
          <cell r="B9286">
            <v>0</v>
          </cell>
          <cell r="J9286" t="str">
            <v>Rupees Nil</v>
          </cell>
        </row>
        <row r="9287">
          <cell r="A9287" t="str">
            <v>/0</v>
          </cell>
          <cell r="B9287">
            <v>0</v>
          </cell>
          <cell r="J9287" t="str">
            <v>Rupees Nil</v>
          </cell>
        </row>
        <row r="9288">
          <cell r="A9288" t="str">
            <v>/0</v>
          </cell>
          <cell r="B9288">
            <v>0</v>
          </cell>
          <cell r="J9288" t="str">
            <v>Rupees Nil</v>
          </cell>
        </row>
        <row r="9289">
          <cell r="A9289" t="str">
            <v>/0</v>
          </cell>
          <cell r="B9289">
            <v>0</v>
          </cell>
          <cell r="J9289" t="str">
            <v>Rupees Nil</v>
          </cell>
        </row>
        <row r="9290">
          <cell r="A9290" t="str">
            <v>/0</v>
          </cell>
          <cell r="B9290">
            <v>0</v>
          </cell>
          <cell r="J9290" t="str">
            <v>Rupees Nil</v>
          </cell>
        </row>
        <row r="9291">
          <cell r="A9291" t="str">
            <v>/0</v>
          </cell>
          <cell r="B9291">
            <v>0</v>
          </cell>
          <cell r="J9291" t="str">
            <v>Rupees Nil</v>
          </cell>
        </row>
        <row r="9292">
          <cell r="A9292" t="str">
            <v>/0</v>
          </cell>
          <cell r="B9292">
            <v>0</v>
          </cell>
          <cell r="J9292" t="str">
            <v>Rupees Nil</v>
          </cell>
        </row>
        <row r="9293">
          <cell r="A9293" t="str">
            <v>/0</v>
          </cell>
          <cell r="B9293">
            <v>0</v>
          </cell>
          <cell r="J9293" t="str">
            <v>Rupees Nil</v>
          </cell>
        </row>
        <row r="9294">
          <cell r="A9294" t="str">
            <v>/0</v>
          </cell>
          <cell r="B9294">
            <v>0</v>
          </cell>
          <cell r="J9294" t="str">
            <v>Rupees Nil</v>
          </cell>
        </row>
        <row r="9295">
          <cell r="A9295" t="str">
            <v>/0</v>
          </cell>
          <cell r="B9295">
            <v>0</v>
          </cell>
          <cell r="J9295" t="str">
            <v>Rupees Nil</v>
          </cell>
        </row>
        <row r="9296">
          <cell r="A9296" t="str">
            <v>/0</v>
          </cell>
          <cell r="B9296">
            <v>0</v>
          </cell>
          <cell r="J9296" t="str">
            <v>Rupees Nil</v>
          </cell>
        </row>
        <row r="9297">
          <cell r="A9297" t="str">
            <v>/0</v>
          </cell>
          <cell r="B9297">
            <v>0</v>
          </cell>
          <cell r="J9297" t="str">
            <v>Rupees Nil</v>
          </cell>
        </row>
        <row r="9298">
          <cell r="A9298" t="str">
            <v>/0</v>
          </cell>
          <cell r="B9298">
            <v>0</v>
          </cell>
          <cell r="J9298" t="str">
            <v>Rupees Nil</v>
          </cell>
        </row>
        <row r="9299">
          <cell r="A9299" t="str">
            <v>/0</v>
          </cell>
          <cell r="B9299">
            <v>0</v>
          </cell>
          <cell r="J9299" t="str">
            <v>Rupees Nil</v>
          </cell>
        </row>
        <row r="9300">
          <cell r="A9300" t="str">
            <v>/0</v>
          </cell>
          <cell r="B9300">
            <v>0</v>
          </cell>
          <cell r="J9300" t="str">
            <v>Rupees Nil</v>
          </cell>
        </row>
        <row r="9301">
          <cell r="A9301" t="str">
            <v>/0</v>
          </cell>
          <cell r="B9301">
            <v>0</v>
          </cell>
          <cell r="J9301" t="str">
            <v>Rupees Nil</v>
          </cell>
        </row>
        <row r="9302">
          <cell r="A9302" t="str">
            <v>/0</v>
          </cell>
          <cell r="B9302">
            <v>0</v>
          </cell>
          <cell r="J9302" t="str">
            <v>Rupees Nil</v>
          </cell>
        </row>
        <row r="9303">
          <cell r="A9303" t="str">
            <v>/0</v>
          </cell>
          <cell r="B9303">
            <v>0</v>
          </cell>
          <cell r="J9303" t="str">
            <v>Rupees Nil</v>
          </cell>
        </row>
        <row r="9304">
          <cell r="A9304" t="str">
            <v>/0</v>
          </cell>
          <cell r="B9304">
            <v>0</v>
          </cell>
          <cell r="J9304" t="str">
            <v>Rupees Nil</v>
          </cell>
        </row>
        <row r="9305">
          <cell r="A9305" t="str">
            <v>/0</v>
          </cell>
          <cell r="B9305">
            <v>0</v>
          </cell>
          <cell r="J9305" t="str">
            <v>Rupees Nil</v>
          </cell>
        </row>
        <row r="9306">
          <cell r="A9306" t="str">
            <v>/0</v>
          </cell>
          <cell r="B9306">
            <v>0</v>
          </cell>
          <cell r="J9306" t="str">
            <v>Rupees Nil</v>
          </cell>
        </row>
        <row r="9307">
          <cell r="A9307" t="str">
            <v>/0</v>
          </cell>
          <cell r="B9307">
            <v>0</v>
          </cell>
          <cell r="J9307" t="str">
            <v>Rupees Nil</v>
          </cell>
        </row>
        <row r="9308">
          <cell r="A9308" t="str">
            <v>/0</v>
          </cell>
          <cell r="B9308">
            <v>0</v>
          </cell>
          <cell r="J9308" t="str">
            <v>Rupees Nil</v>
          </cell>
        </row>
        <row r="9309">
          <cell r="A9309" t="str">
            <v>/0</v>
          </cell>
          <cell r="B9309">
            <v>0</v>
          </cell>
          <cell r="J9309" t="str">
            <v>Rupees Nil</v>
          </cell>
        </row>
        <row r="9310">
          <cell r="A9310" t="str">
            <v>/0</v>
          </cell>
          <cell r="B9310">
            <v>0</v>
          </cell>
          <cell r="J9310" t="str">
            <v>Rupees Nil</v>
          </cell>
        </row>
        <row r="9311">
          <cell r="A9311" t="str">
            <v>/0</v>
          </cell>
          <cell r="B9311">
            <v>0</v>
          </cell>
          <cell r="J9311" t="str">
            <v>Rupees Nil</v>
          </cell>
        </row>
        <row r="9312">
          <cell r="A9312" t="str">
            <v>/0</v>
          </cell>
          <cell r="B9312">
            <v>0</v>
          </cell>
          <cell r="J9312" t="str">
            <v>Rupees Nil</v>
          </cell>
        </row>
        <row r="9313">
          <cell r="A9313" t="str">
            <v>/0</v>
          </cell>
          <cell r="B9313">
            <v>0</v>
          </cell>
          <cell r="J9313" t="str">
            <v>Rupees Nil</v>
          </cell>
        </row>
        <row r="9314">
          <cell r="A9314" t="str">
            <v>/0</v>
          </cell>
          <cell r="B9314">
            <v>0</v>
          </cell>
          <cell r="J9314" t="str">
            <v>Rupees Nil</v>
          </cell>
        </row>
        <row r="9315">
          <cell r="A9315" t="str">
            <v>/0</v>
          </cell>
          <cell r="B9315">
            <v>0</v>
          </cell>
          <cell r="J9315" t="str">
            <v>Rupees Nil</v>
          </cell>
        </row>
        <row r="9316">
          <cell r="A9316" t="str">
            <v>/0</v>
          </cell>
          <cell r="B9316">
            <v>0</v>
          </cell>
          <cell r="J9316" t="str">
            <v>Rupees Nil</v>
          </cell>
        </row>
        <row r="9317">
          <cell r="A9317" t="str">
            <v>/0</v>
          </cell>
          <cell r="B9317">
            <v>0</v>
          </cell>
          <cell r="J9317" t="str">
            <v>Rupees Nil</v>
          </cell>
        </row>
        <row r="9318">
          <cell r="A9318" t="str">
            <v>/0</v>
          </cell>
          <cell r="B9318">
            <v>0</v>
          </cell>
          <cell r="J9318" t="str">
            <v>Rupees Nil</v>
          </cell>
        </row>
        <row r="9319">
          <cell r="A9319" t="str">
            <v>/0</v>
          </cell>
          <cell r="B9319">
            <v>0</v>
          </cell>
          <cell r="J9319" t="str">
            <v>Rupees Nil</v>
          </cell>
        </row>
        <row r="9320">
          <cell r="A9320" t="str">
            <v>/0</v>
          </cell>
          <cell r="B9320">
            <v>0</v>
          </cell>
          <cell r="J9320" t="str">
            <v>Rupees Nil</v>
          </cell>
        </row>
        <row r="9321">
          <cell r="A9321" t="str">
            <v>/0</v>
          </cell>
          <cell r="B9321">
            <v>0</v>
          </cell>
          <cell r="J9321" t="str">
            <v>Rupees Nil</v>
          </cell>
        </row>
        <row r="9322">
          <cell r="A9322" t="str">
            <v>/0</v>
          </cell>
          <cell r="B9322">
            <v>0</v>
          </cell>
          <cell r="J9322" t="str">
            <v>Rupees Nil</v>
          </cell>
        </row>
        <row r="9323">
          <cell r="A9323" t="str">
            <v>/0</v>
          </cell>
          <cell r="B9323">
            <v>0</v>
          </cell>
          <cell r="J9323" t="str">
            <v>Rupees Nil</v>
          </cell>
        </row>
        <row r="9324">
          <cell r="A9324" t="str">
            <v>/0</v>
          </cell>
          <cell r="B9324">
            <v>0</v>
          </cell>
          <cell r="J9324" t="str">
            <v>Rupees Nil</v>
          </cell>
        </row>
        <row r="9325">
          <cell r="A9325" t="str">
            <v>/0</v>
          </cell>
          <cell r="B9325">
            <v>0</v>
          </cell>
          <cell r="J9325" t="str">
            <v>Rupees Nil</v>
          </cell>
        </row>
        <row r="9326">
          <cell r="A9326" t="str">
            <v>/0</v>
          </cell>
          <cell r="B9326">
            <v>0</v>
          </cell>
          <cell r="J9326" t="str">
            <v>Rupees Nil</v>
          </cell>
        </row>
        <row r="9327">
          <cell r="A9327" t="str">
            <v>/0</v>
          </cell>
          <cell r="B9327">
            <v>0</v>
          </cell>
          <cell r="J9327" t="str">
            <v>Rupees Nil</v>
          </cell>
        </row>
        <row r="9328">
          <cell r="A9328" t="str">
            <v>/0</v>
          </cell>
          <cell r="B9328">
            <v>0</v>
          </cell>
          <cell r="J9328" t="str">
            <v>Rupees Nil</v>
          </cell>
        </row>
        <row r="9329">
          <cell r="A9329" t="str">
            <v>/0</v>
          </cell>
          <cell r="B9329">
            <v>0</v>
          </cell>
          <cell r="J9329" t="str">
            <v>Rupees Nil</v>
          </cell>
        </row>
        <row r="9330">
          <cell r="A9330" t="str">
            <v>/0</v>
          </cell>
          <cell r="B9330">
            <v>0</v>
          </cell>
          <cell r="J9330" t="str">
            <v>Rupees Nil</v>
          </cell>
        </row>
        <row r="9331">
          <cell r="A9331" t="str">
            <v>/0</v>
          </cell>
          <cell r="B9331">
            <v>0</v>
          </cell>
          <cell r="J9331" t="str">
            <v>Rupees Nil</v>
          </cell>
        </row>
        <row r="9332">
          <cell r="A9332" t="str">
            <v>/0</v>
          </cell>
          <cell r="B9332">
            <v>0</v>
          </cell>
          <cell r="J9332" t="str">
            <v>Rupees Nil</v>
          </cell>
        </row>
        <row r="9333">
          <cell r="A9333" t="str">
            <v>/0</v>
          </cell>
          <cell r="B9333">
            <v>0</v>
          </cell>
          <cell r="J9333" t="str">
            <v>Rupees Nil</v>
          </cell>
        </row>
        <row r="9334">
          <cell r="A9334" t="str">
            <v>/0</v>
          </cell>
          <cell r="B9334">
            <v>0</v>
          </cell>
          <cell r="J9334" t="str">
            <v>Rupees Nil</v>
          </cell>
        </row>
        <row r="9335">
          <cell r="A9335" t="str">
            <v>/0</v>
          </cell>
          <cell r="B9335">
            <v>0</v>
          </cell>
          <cell r="J9335" t="str">
            <v>Rupees Nil</v>
          </cell>
        </row>
        <row r="9336">
          <cell r="A9336" t="str">
            <v>/0</v>
          </cell>
          <cell r="B9336">
            <v>0</v>
          </cell>
          <cell r="J9336" t="str">
            <v>Rupees Nil</v>
          </cell>
        </row>
        <row r="9337">
          <cell r="A9337" t="str">
            <v>/0</v>
          </cell>
          <cell r="B9337">
            <v>0</v>
          </cell>
          <cell r="J9337" t="str">
            <v>Rupees Nil</v>
          </cell>
        </row>
        <row r="9338">
          <cell r="A9338" t="str">
            <v>/0</v>
          </cell>
          <cell r="B9338">
            <v>0</v>
          </cell>
          <cell r="J9338" t="str">
            <v>Rupees Nil</v>
          </cell>
        </row>
        <row r="9339">
          <cell r="A9339" t="str">
            <v>/0</v>
          </cell>
          <cell r="B9339">
            <v>0</v>
          </cell>
          <cell r="J9339" t="str">
            <v>Rupees Nil</v>
          </cell>
        </row>
        <row r="9340">
          <cell r="A9340" t="str">
            <v>/0</v>
          </cell>
          <cell r="B9340">
            <v>0</v>
          </cell>
          <cell r="J9340" t="str">
            <v>Rupees Nil</v>
          </cell>
        </row>
        <row r="9341">
          <cell r="A9341" t="str">
            <v>/0</v>
          </cell>
          <cell r="B9341">
            <v>0</v>
          </cell>
          <cell r="J9341" t="str">
            <v>Rupees Nil</v>
          </cell>
        </row>
        <row r="9342">
          <cell r="A9342" t="str">
            <v>/0</v>
          </cell>
          <cell r="B9342">
            <v>0</v>
          </cell>
          <cell r="J9342" t="str">
            <v>Rupees Nil</v>
          </cell>
        </row>
        <row r="9343">
          <cell r="A9343" t="str">
            <v>/0</v>
          </cell>
          <cell r="B9343">
            <v>0</v>
          </cell>
          <cell r="J9343" t="str">
            <v>Rupees Nil</v>
          </cell>
        </row>
        <row r="9344">
          <cell r="A9344" t="str">
            <v>/0</v>
          </cell>
          <cell r="B9344">
            <v>0</v>
          </cell>
          <cell r="J9344" t="str">
            <v>Rupees Nil</v>
          </cell>
        </row>
        <row r="9345">
          <cell r="A9345" t="str">
            <v>/0</v>
          </cell>
          <cell r="B9345">
            <v>0</v>
          </cell>
          <cell r="J9345" t="str">
            <v>Rupees Nil</v>
          </cell>
        </row>
        <row r="9346">
          <cell r="A9346" t="str">
            <v>/0</v>
          </cell>
          <cell r="B9346">
            <v>0</v>
          </cell>
          <cell r="J9346" t="str">
            <v>Rupees Nil</v>
          </cell>
        </row>
        <row r="9347">
          <cell r="A9347" t="str">
            <v>/0</v>
          </cell>
          <cell r="B9347">
            <v>0</v>
          </cell>
          <cell r="J9347" t="str">
            <v>Rupees Nil</v>
          </cell>
        </row>
        <row r="9348">
          <cell r="A9348" t="str">
            <v>/0</v>
          </cell>
          <cell r="B9348">
            <v>0</v>
          </cell>
          <cell r="J9348" t="str">
            <v>Rupees Nil</v>
          </cell>
        </row>
        <row r="9349">
          <cell r="A9349" t="str">
            <v>/0</v>
          </cell>
          <cell r="B9349">
            <v>0</v>
          </cell>
          <cell r="J9349" t="str">
            <v>Rupees Nil</v>
          </cell>
        </row>
        <row r="9350">
          <cell r="A9350" t="str">
            <v>/0</v>
          </cell>
          <cell r="B9350">
            <v>0</v>
          </cell>
          <cell r="J9350" t="str">
            <v>Rupees Nil</v>
          </cell>
        </row>
        <row r="9351">
          <cell r="A9351" t="str">
            <v>/0</v>
          </cell>
          <cell r="B9351">
            <v>0</v>
          </cell>
          <cell r="J9351" t="str">
            <v>Rupees Nil</v>
          </cell>
        </row>
        <row r="9352">
          <cell r="A9352" t="str">
            <v>/0</v>
          </cell>
          <cell r="B9352">
            <v>0</v>
          </cell>
          <cell r="J9352" t="str">
            <v>Rupees Nil</v>
          </cell>
        </row>
        <row r="9353">
          <cell r="A9353" t="str">
            <v>/0</v>
          </cell>
          <cell r="B9353">
            <v>0</v>
          </cell>
          <cell r="J9353" t="str">
            <v>Rupees Nil</v>
          </cell>
        </row>
        <row r="9354">
          <cell r="A9354" t="str">
            <v>/0</v>
          </cell>
          <cell r="B9354">
            <v>0</v>
          </cell>
          <cell r="J9354" t="str">
            <v>Rupees Nil</v>
          </cell>
        </row>
        <row r="9355">
          <cell r="A9355" t="str">
            <v>/0</v>
          </cell>
          <cell r="B9355">
            <v>0</v>
          </cell>
          <cell r="J9355" t="str">
            <v>Rupees Nil</v>
          </cell>
        </row>
        <row r="9356">
          <cell r="A9356" t="str">
            <v>/0</v>
          </cell>
          <cell r="B9356">
            <v>0</v>
          </cell>
          <cell r="J9356" t="str">
            <v>Rupees Nil</v>
          </cell>
        </row>
        <row r="9357">
          <cell r="A9357" t="str">
            <v>/0</v>
          </cell>
          <cell r="B9357">
            <v>0</v>
          </cell>
          <cell r="J9357" t="str">
            <v>Rupees Nil</v>
          </cell>
        </row>
        <row r="9358">
          <cell r="A9358" t="str">
            <v>/0</v>
          </cell>
          <cell r="B9358">
            <v>0</v>
          </cell>
          <cell r="J9358" t="str">
            <v>Rupees Nil</v>
          </cell>
        </row>
        <row r="9359">
          <cell r="A9359" t="str">
            <v>/0</v>
          </cell>
          <cell r="B9359">
            <v>0</v>
          </cell>
          <cell r="J9359" t="str">
            <v>Rupees Nil</v>
          </cell>
        </row>
        <row r="9360">
          <cell r="A9360" t="str">
            <v>/0</v>
          </cell>
          <cell r="B9360">
            <v>0</v>
          </cell>
          <cell r="J9360" t="str">
            <v>Rupees Nil</v>
          </cell>
        </row>
        <row r="9361">
          <cell r="A9361" t="str">
            <v>/0</v>
          </cell>
          <cell r="B9361">
            <v>0</v>
          </cell>
          <cell r="J9361" t="str">
            <v>Rupees Nil</v>
          </cell>
        </row>
        <row r="9362">
          <cell r="A9362" t="str">
            <v>/0</v>
          </cell>
          <cell r="B9362">
            <v>0</v>
          </cell>
          <cell r="J9362" t="str">
            <v>Rupees Nil</v>
          </cell>
        </row>
        <row r="9363">
          <cell r="A9363" t="str">
            <v>/0</v>
          </cell>
          <cell r="B9363">
            <v>0</v>
          </cell>
          <cell r="J9363" t="str">
            <v>Rupees Nil</v>
          </cell>
        </row>
        <row r="9364">
          <cell r="A9364" t="str">
            <v>/0</v>
          </cell>
          <cell r="B9364">
            <v>0</v>
          </cell>
          <cell r="J9364" t="str">
            <v>Rupees Nil</v>
          </cell>
        </row>
        <row r="9365">
          <cell r="A9365" t="str">
            <v>/0</v>
          </cell>
          <cell r="B9365">
            <v>0</v>
          </cell>
          <cell r="J9365" t="str">
            <v>Rupees Nil</v>
          </cell>
        </row>
        <row r="9366">
          <cell r="A9366" t="str">
            <v>/0</v>
          </cell>
          <cell r="B9366">
            <v>0</v>
          </cell>
          <cell r="J9366" t="str">
            <v>Rupees Nil</v>
          </cell>
        </row>
        <row r="9367">
          <cell r="A9367" t="str">
            <v>/0</v>
          </cell>
          <cell r="B9367">
            <v>0</v>
          </cell>
          <cell r="J9367" t="str">
            <v>Rupees Nil</v>
          </cell>
        </row>
        <row r="9368">
          <cell r="A9368" t="str">
            <v>/0</v>
          </cell>
          <cell r="B9368">
            <v>0</v>
          </cell>
          <cell r="J9368" t="str">
            <v>Rupees Nil</v>
          </cell>
        </row>
        <row r="9369">
          <cell r="A9369" t="str">
            <v>/0</v>
          </cell>
          <cell r="B9369">
            <v>0</v>
          </cell>
          <cell r="J9369" t="str">
            <v>Rupees Nil</v>
          </cell>
        </row>
        <row r="9370">
          <cell r="A9370" t="str">
            <v>/0</v>
          </cell>
          <cell r="B9370">
            <v>0</v>
          </cell>
          <cell r="J9370" t="str">
            <v>Rupees Nil</v>
          </cell>
        </row>
        <row r="9371">
          <cell r="A9371" t="str">
            <v>/0</v>
          </cell>
          <cell r="B9371">
            <v>0</v>
          </cell>
          <cell r="J9371" t="str">
            <v>Rupees Nil</v>
          </cell>
        </row>
        <row r="9372">
          <cell r="A9372" t="str">
            <v>/0</v>
          </cell>
          <cell r="B9372">
            <v>0</v>
          </cell>
          <cell r="J9372" t="str">
            <v>Rupees Nil</v>
          </cell>
        </row>
        <row r="9373">
          <cell r="A9373" t="str">
            <v>/0</v>
          </cell>
          <cell r="B9373">
            <v>0</v>
          </cell>
          <cell r="J9373" t="str">
            <v>Rupees Nil</v>
          </cell>
        </row>
        <row r="9374">
          <cell r="A9374" t="str">
            <v>/0</v>
          </cell>
          <cell r="B9374">
            <v>0</v>
          </cell>
          <cell r="J9374" t="str">
            <v>Rupees Nil</v>
          </cell>
        </row>
        <row r="9375">
          <cell r="A9375" t="str">
            <v>/0</v>
          </cell>
          <cell r="B9375">
            <v>0</v>
          </cell>
          <cell r="J9375" t="str">
            <v>Rupees Nil</v>
          </cell>
        </row>
        <row r="9376">
          <cell r="A9376" t="str">
            <v>/0</v>
          </cell>
          <cell r="B9376">
            <v>0</v>
          </cell>
          <cell r="J9376" t="str">
            <v>Rupees Nil</v>
          </cell>
        </row>
        <row r="9377">
          <cell r="A9377" t="str">
            <v>/0</v>
          </cell>
          <cell r="B9377">
            <v>0</v>
          </cell>
          <cell r="J9377" t="str">
            <v>Rupees Nil</v>
          </cell>
        </row>
        <row r="9378">
          <cell r="A9378" t="str">
            <v>/0</v>
          </cell>
          <cell r="B9378">
            <v>0</v>
          </cell>
          <cell r="J9378" t="str">
            <v>Rupees Nil</v>
          </cell>
        </row>
        <row r="9379">
          <cell r="A9379" t="str">
            <v>/0</v>
          </cell>
          <cell r="B9379">
            <v>0</v>
          </cell>
          <cell r="J9379" t="str">
            <v>Rupees Nil</v>
          </cell>
        </row>
        <row r="9380">
          <cell r="A9380" t="str">
            <v>/0</v>
          </cell>
          <cell r="B9380">
            <v>0</v>
          </cell>
          <cell r="J9380" t="str">
            <v>Rupees Nil</v>
          </cell>
        </row>
        <row r="9381">
          <cell r="A9381" t="str">
            <v>/0</v>
          </cell>
          <cell r="B9381">
            <v>0</v>
          </cell>
          <cell r="J9381" t="str">
            <v>Rupees Nil</v>
          </cell>
        </row>
        <row r="9382">
          <cell r="A9382" t="str">
            <v>/0</v>
          </cell>
          <cell r="B9382">
            <v>0</v>
          </cell>
          <cell r="J9382" t="str">
            <v>Rupees Nil</v>
          </cell>
        </row>
        <row r="9383">
          <cell r="A9383" t="str">
            <v>/0</v>
          </cell>
          <cell r="B9383">
            <v>0</v>
          </cell>
          <cell r="J9383" t="str">
            <v>Rupees Nil</v>
          </cell>
        </row>
        <row r="9384">
          <cell r="A9384" t="str">
            <v>/0</v>
          </cell>
          <cell r="B9384">
            <v>0</v>
          </cell>
          <cell r="J9384" t="str">
            <v>Rupees Nil</v>
          </cell>
        </row>
        <row r="9385">
          <cell r="A9385" t="str">
            <v>/0</v>
          </cell>
          <cell r="B9385">
            <v>0</v>
          </cell>
          <cell r="J9385" t="str">
            <v>Rupees Nil</v>
          </cell>
        </row>
        <row r="9386">
          <cell r="A9386" t="str">
            <v>/0</v>
          </cell>
          <cell r="B9386">
            <v>0</v>
          </cell>
          <cell r="J9386" t="str">
            <v>Rupees Nil</v>
          </cell>
        </row>
        <row r="9387">
          <cell r="A9387" t="str">
            <v>/0</v>
          </cell>
          <cell r="B9387">
            <v>0</v>
          </cell>
          <cell r="J9387" t="str">
            <v>Rupees Nil</v>
          </cell>
        </row>
        <row r="9388">
          <cell r="A9388" t="str">
            <v>/0</v>
          </cell>
          <cell r="B9388">
            <v>0</v>
          </cell>
          <cell r="J9388" t="str">
            <v>Rupees Nil</v>
          </cell>
        </row>
        <row r="9389">
          <cell r="A9389" t="str">
            <v>/0</v>
          </cell>
          <cell r="B9389">
            <v>0</v>
          </cell>
          <cell r="J9389" t="str">
            <v>Rupees Nil</v>
          </cell>
        </row>
        <row r="9390">
          <cell r="A9390" t="str">
            <v>/0</v>
          </cell>
          <cell r="B9390">
            <v>0</v>
          </cell>
          <cell r="J9390" t="str">
            <v>Rupees Nil</v>
          </cell>
        </row>
        <row r="9391">
          <cell r="A9391" t="str">
            <v>/0</v>
          </cell>
          <cell r="B9391">
            <v>0</v>
          </cell>
          <cell r="J9391" t="str">
            <v>Rupees Nil</v>
          </cell>
        </row>
        <row r="9392">
          <cell r="A9392" t="str">
            <v>/0</v>
          </cell>
          <cell r="B9392">
            <v>0</v>
          </cell>
          <cell r="J9392" t="str">
            <v>Rupees Nil</v>
          </cell>
        </row>
        <row r="9393">
          <cell r="A9393" t="str">
            <v>/0</v>
          </cell>
          <cell r="B9393">
            <v>0</v>
          </cell>
          <cell r="J9393" t="str">
            <v>Rupees Nil</v>
          </cell>
        </row>
        <row r="9394">
          <cell r="A9394" t="str">
            <v>/0</v>
          </cell>
          <cell r="B9394">
            <v>0</v>
          </cell>
          <cell r="J9394" t="str">
            <v>Rupees Nil</v>
          </cell>
        </row>
        <row r="9395">
          <cell r="A9395" t="str">
            <v>/0</v>
          </cell>
          <cell r="B9395">
            <v>0</v>
          </cell>
          <cell r="J9395" t="str">
            <v>Rupees Nil</v>
          </cell>
        </row>
        <row r="9396">
          <cell r="A9396" t="str">
            <v>/0</v>
          </cell>
          <cell r="B9396">
            <v>0</v>
          </cell>
          <cell r="J9396" t="str">
            <v>Rupees Nil</v>
          </cell>
        </row>
        <row r="9397">
          <cell r="A9397" t="str">
            <v>/0</v>
          </cell>
          <cell r="B9397">
            <v>0</v>
          </cell>
          <cell r="J9397" t="str">
            <v>Rupees Nil</v>
          </cell>
        </row>
        <row r="9398">
          <cell r="A9398" t="str">
            <v>/0</v>
          </cell>
          <cell r="B9398">
            <v>0</v>
          </cell>
          <cell r="J9398" t="str">
            <v>Rupees Nil</v>
          </cell>
        </row>
        <row r="9399">
          <cell r="A9399" t="str">
            <v>/0</v>
          </cell>
          <cell r="B9399">
            <v>0</v>
          </cell>
          <cell r="J9399" t="str">
            <v>Rupees Nil</v>
          </cell>
        </row>
        <row r="9400">
          <cell r="A9400" t="str">
            <v>/0</v>
          </cell>
          <cell r="B9400">
            <v>0</v>
          </cell>
          <cell r="J9400" t="str">
            <v>Rupees Nil</v>
          </cell>
        </row>
        <row r="9401">
          <cell r="A9401" t="str">
            <v>/0</v>
          </cell>
          <cell r="B9401">
            <v>0</v>
          </cell>
          <cell r="J9401" t="str">
            <v>Rupees Nil</v>
          </cell>
        </row>
        <row r="9402">
          <cell r="A9402" t="str">
            <v>/0</v>
          </cell>
          <cell r="B9402">
            <v>0</v>
          </cell>
          <cell r="J9402" t="str">
            <v>Rupees Nil</v>
          </cell>
        </row>
        <row r="9403">
          <cell r="A9403" t="str">
            <v>/0</v>
          </cell>
          <cell r="B9403">
            <v>0</v>
          </cell>
          <cell r="J9403" t="str">
            <v>Rupees Nil</v>
          </cell>
        </row>
        <row r="9404">
          <cell r="A9404" t="str">
            <v>/0</v>
          </cell>
          <cell r="B9404">
            <v>0</v>
          </cell>
          <cell r="J9404" t="str">
            <v>Rupees Nil</v>
          </cell>
        </row>
        <row r="9405">
          <cell r="A9405" t="str">
            <v>/0</v>
          </cell>
          <cell r="B9405">
            <v>0</v>
          </cell>
          <cell r="J9405" t="str">
            <v>Rupees Nil</v>
          </cell>
        </row>
        <row r="9406">
          <cell r="A9406" t="str">
            <v>/0</v>
          </cell>
          <cell r="B9406">
            <v>0</v>
          </cell>
          <cell r="J9406" t="str">
            <v>Rupees Nil</v>
          </cell>
        </row>
        <row r="9407">
          <cell r="A9407" t="str">
            <v>/0</v>
          </cell>
          <cell r="B9407">
            <v>0</v>
          </cell>
          <cell r="J9407" t="str">
            <v>Rupees Nil</v>
          </cell>
        </row>
        <row r="9408">
          <cell r="A9408" t="str">
            <v>/0</v>
          </cell>
          <cell r="B9408">
            <v>0</v>
          </cell>
          <cell r="J9408" t="str">
            <v>Rupees Nil</v>
          </cell>
        </row>
        <row r="9409">
          <cell r="A9409" t="str">
            <v>/0</v>
          </cell>
          <cell r="B9409">
            <v>0</v>
          </cell>
          <cell r="J9409" t="str">
            <v>Rupees Nil</v>
          </cell>
        </row>
        <row r="9410">
          <cell r="A9410" t="str">
            <v>/0</v>
          </cell>
          <cell r="B9410">
            <v>0</v>
          </cell>
          <cell r="J9410" t="str">
            <v>Rupees Nil</v>
          </cell>
        </row>
        <row r="9411">
          <cell r="A9411" t="str">
            <v>/0</v>
          </cell>
          <cell r="B9411">
            <v>0</v>
          </cell>
          <cell r="J9411" t="str">
            <v>Rupees Nil</v>
          </cell>
        </row>
        <row r="9412">
          <cell r="A9412" t="str">
            <v>/0</v>
          </cell>
          <cell r="B9412">
            <v>0</v>
          </cell>
          <cell r="J9412" t="str">
            <v>Rupees Nil</v>
          </cell>
        </row>
        <row r="9413">
          <cell r="A9413" t="str">
            <v>/0</v>
          </cell>
          <cell r="B9413">
            <v>0</v>
          </cell>
          <cell r="J9413" t="str">
            <v>Rupees Nil</v>
          </cell>
        </row>
        <row r="9414">
          <cell r="A9414" t="str">
            <v>/0</v>
          </cell>
          <cell r="B9414">
            <v>0</v>
          </cell>
          <cell r="J9414" t="str">
            <v>Rupees Nil</v>
          </cell>
        </row>
        <row r="9415">
          <cell r="A9415" t="str">
            <v>/0</v>
          </cell>
          <cell r="B9415">
            <v>0</v>
          </cell>
          <cell r="J9415" t="str">
            <v>Rupees Nil</v>
          </cell>
        </row>
        <row r="9416">
          <cell r="A9416" t="str">
            <v>/0</v>
          </cell>
          <cell r="B9416">
            <v>0</v>
          </cell>
          <cell r="J9416" t="str">
            <v>Rupees Nil</v>
          </cell>
        </row>
        <row r="9417">
          <cell r="A9417" t="str">
            <v>/0</v>
          </cell>
          <cell r="B9417">
            <v>0</v>
          </cell>
          <cell r="J9417" t="str">
            <v>Rupees Nil</v>
          </cell>
        </row>
        <row r="9418">
          <cell r="A9418" t="str">
            <v>/0</v>
          </cell>
          <cell r="B9418">
            <v>0</v>
          </cell>
          <cell r="J9418" t="str">
            <v>Rupees Nil</v>
          </cell>
        </row>
        <row r="9419">
          <cell r="A9419" t="str">
            <v>/0</v>
          </cell>
          <cell r="B9419">
            <v>0</v>
          </cell>
          <cell r="J9419" t="str">
            <v>Rupees Nil</v>
          </cell>
        </row>
        <row r="9420">
          <cell r="A9420" t="str">
            <v>/0</v>
          </cell>
          <cell r="B9420">
            <v>0</v>
          </cell>
          <cell r="J9420" t="str">
            <v>Rupees Nil</v>
          </cell>
        </row>
        <row r="9421">
          <cell r="A9421" t="str">
            <v>/0</v>
          </cell>
          <cell r="B9421">
            <v>0</v>
          </cell>
          <cell r="J9421" t="str">
            <v>Rupees Nil</v>
          </cell>
        </row>
        <row r="9422">
          <cell r="A9422" t="str">
            <v>/0</v>
          </cell>
          <cell r="B9422">
            <v>0</v>
          </cell>
          <cell r="J9422" t="str">
            <v>Rupees Nil</v>
          </cell>
        </row>
        <row r="9423">
          <cell r="A9423" t="str">
            <v>/0</v>
          </cell>
          <cell r="B9423">
            <v>0</v>
          </cell>
          <cell r="J9423" t="str">
            <v>Rupees Nil</v>
          </cell>
        </row>
        <row r="9424">
          <cell r="A9424" t="str">
            <v>/0</v>
          </cell>
          <cell r="B9424">
            <v>0</v>
          </cell>
          <cell r="J9424" t="str">
            <v>Rupees Nil</v>
          </cell>
        </row>
        <row r="9425">
          <cell r="A9425" t="str">
            <v>/0</v>
          </cell>
          <cell r="B9425">
            <v>0</v>
          </cell>
          <cell r="J9425" t="str">
            <v>Rupees Nil</v>
          </cell>
        </row>
        <row r="9426">
          <cell r="A9426" t="str">
            <v>/0</v>
          </cell>
          <cell r="B9426">
            <v>0</v>
          </cell>
          <cell r="J9426" t="str">
            <v>Rupees Nil</v>
          </cell>
        </row>
        <row r="9427">
          <cell r="A9427" t="str">
            <v>/0</v>
          </cell>
          <cell r="B9427">
            <v>0</v>
          </cell>
          <cell r="J9427" t="str">
            <v>Rupees Nil</v>
          </cell>
        </row>
        <row r="9428">
          <cell r="A9428" t="str">
            <v>/0</v>
          </cell>
          <cell r="B9428">
            <v>0</v>
          </cell>
          <cell r="J9428" t="str">
            <v>Rupees Nil</v>
          </cell>
        </row>
        <row r="9429">
          <cell r="A9429" t="str">
            <v>/0</v>
          </cell>
          <cell r="B9429">
            <v>0</v>
          </cell>
          <cell r="J9429" t="str">
            <v>Rupees Nil</v>
          </cell>
        </row>
        <row r="9430">
          <cell r="A9430" t="str">
            <v>/0</v>
          </cell>
          <cell r="B9430">
            <v>0</v>
          </cell>
          <cell r="J9430" t="str">
            <v>Rupees Nil</v>
          </cell>
        </row>
        <row r="9431">
          <cell r="A9431" t="str">
            <v>/0</v>
          </cell>
          <cell r="B9431">
            <v>0</v>
          </cell>
          <cell r="J9431" t="str">
            <v>Rupees Nil</v>
          </cell>
        </row>
        <row r="9432">
          <cell r="A9432" t="str">
            <v>/0</v>
          </cell>
          <cell r="B9432">
            <v>0</v>
          </cell>
          <cell r="J9432" t="str">
            <v>Rupees Nil</v>
          </cell>
        </row>
        <row r="9433">
          <cell r="A9433" t="str">
            <v>/0</v>
          </cell>
          <cell r="B9433">
            <v>0</v>
          </cell>
          <cell r="J9433" t="str">
            <v>Rupees Nil</v>
          </cell>
        </row>
        <row r="9434">
          <cell r="A9434" t="str">
            <v>/0</v>
          </cell>
          <cell r="B9434">
            <v>0</v>
          </cell>
          <cell r="J9434" t="str">
            <v>Rupees Nil</v>
          </cell>
        </row>
        <row r="9435">
          <cell r="A9435" t="str">
            <v>/0</v>
          </cell>
          <cell r="B9435">
            <v>0</v>
          </cell>
          <cell r="J9435" t="str">
            <v>Rupees Nil</v>
          </cell>
        </row>
        <row r="9436">
          <cell r="A9436" t="str">
            <v>/0</v>
          </cell>
          <cell r="B9436">
            <v>0</v>
          </cell>
          <cell r="J9436" t="str">
            <v>Rupees Nil</v>
          </cell>
        </row>
        <row r="9437">
          <cell r="A9437" t="str">
            <v>/0</v>
          </cell>
          <cell r="B9437">
            <v>0</v>
          </cell>
          <cell r="J9437" t="str">
            <v>Rupees Nil</v>
          </cell>
        </row>
        <row r="9438">
          <cell r="A9438" t="str">
            <v>/0</v>
          </cell>
          <cell r="B9438">
            <v>0</v>
          </cell>
          <cell r="J9438" t="str">
            <v>Rupees Nil</v>
          </cell>
        </row>
        <row r="9439">
          <cell r="A9439" t="str">
            <v>/0</v>
          </cell>
          <cell r="B9439">
            <v>0</v>
          </cell>
          <cell r="J9439" t="str">
            <v>Rupees Nil</v>
          </cell>
        </row>
        <row r="9440">
          <cell r="A9440" t="str">
            <v>/0</v>
          </cell>
          <cell r="B9440">
            <v>0</v>
          </cell>
          <cell r="J9440" t="str">
            <v>Rupees Nil</v>
          </cell>
        </row>
        <row r="9441">
          <cell r="A9441" t="str">
            <v>/0</v>
          </cell>
          <cell r="B9441">
            <v>0</v>
          </cell>
          <cell r="J9441" t="str">
            <v>Rupees Nil</v>
          </cell>
        </row>
        <row r="9442">
          <cell r="A9442" t="str">
            <v>/0</v>
          </cell>
          <cell r="B9442">
            <v>0</v>
          </cell>
          <cell r="J9442" t="str">
            <v>Rupees Nil</v>
          </cell>
        </row>
        <row r="9443">
          <cell r="A9443" t="str">
            <v>/0</v>
          </cell>
          <cell r="B9443">
            <v>0</v>
          </cell>
          <cell r="J9443" t="str">
            <v>Rupees Nil</v>
          </cell>
        </row>
        <row r="9444">
          <cell r="A9444" t="str">
            <v>/0</v>
          </cell>
          <cell r="B9444">
            <v>0</v>
          </cell>
          <cell r="J9444" t="str">
            <v>Rupees Nil</v>
          </cell>
        </row>
        <row r="9445">
          <cell r="A9445" t="str">
            <v>/0</v>
          </cell>
          <cell r="B9445">
            <v>0</v>
          </cell>
          <cell r="J9445" t="str">
            <v>Rupees Nil</v>
          </cell>
        </row>
        <row r="9446">
          <cell r="A9446" t="str">
            <v>/0</v>
          </cell>
          <cell r="B9446">
            <v>0</v>
          </cell>
          <cell r="J9446" t="str">
            <v>Rupees Nil</v>
          </cell>
        </row>
        <row r="9447">
          <cell r="A9447" t="str">
            <v>/0</v>
          </cell>
          <cell r="B9447">
            <v>0</v>
          </cell>
          <cell r="J9447" t="str">
            <v>Rupees Nil</v>
          </cell>
        </row>
        <row r="9448">
          <cell r="A9448" t="str">
            <v>/0</v>
          </cell>
          <cell r="B9448">
            <v>0</v>
          </cell>
          <cell r="J9448" t="str">
            <v>Rupees Nil</v>
          </cell>
        </row>
        <row r="9449">
          <cell r="A9449" t="str">
            <v>/0</v>
          </cell>
          <cell r="B9449">
            <v>0</v>
          </cell>
          <cell r="J9449" t="str">
            <v>Rupees Nil</v>
          </cell>
        </row>
        <row r="9450">
          <cell r="A9450" t="str">
            <v>/0</v>
          </cell>
          <cell r="B9450">
            <v>0</v>
          </cell>
          <cell r="J9450" t="str">
            <v>Rupees Nil</v>
          </cell>
        </row>
        <row r="9451">
          <cell r="A9451" t="str">
            <v>/0</v>
          </cell>
          <cell r="B9451">
            <v>0</v>
          </cell>
          <cell r="J9451" t="str">
            <v>Rupees Nil</v>
          </cell>
        </row>
        <row r="9452">
          <cell r="A9452" t="str">
            <v>/0</v>
          </cell>
          <cell r="B9452">
            <v>0</v>
          </cell>
          <cell r="J9452" t="str">
            <v>Rupees Nil</v>
          </cell>
        </row>
        <row r="9453">
          <cell r="A9453" t="str">
            <v>/0</v>
          </cell>
          <cell r="B9453">
            <v>0</v>
          </cell>
          <cell r="J9453" t="str">
            <v>Rupees Nil</v>
          </cell>
        </row>
        <row r="9454">
          <cell r="A9454" t="str">
            <v>/0</v>
          </cell>
          <cell r="B9454">
            <v>0</v>
          </cell>
          <cell r="J9454" t="str">
            <v>Rupees Nil</v>
          </cell>
        </row>
        <row r="9455">
          <cell r="A9455" t="str">
            <v>/0</v>
          </cell>
          <cell r="B9455">
            <v>0</v>
          </cell>
          <cell r="J9455" t="str">
            <v>Rupees Nil</v>
          </cell>
        </row>
        <row r="9456">
          <cell r="A9456" t="str">
            <v>/0</v>
          </cell>
          <cell r="B9456">
            <v>0</v>
          </cell>
          <cell r="J9456" t="str">
            <v>Rupees Nil</v>
          </cell>
        </row>
        <row r="9457">
          <cell r="A9457" t="str">
            <v>/0</v>
          </cell>
          <cell r="B9457">
            <v>0</v>
          </cell>
          <cell r="J9457" t="str">
            <v>Rupees Nil</v>
          </cell>
        </row>
        <row r="9458">
          <cell r="A9458" t="str">
            <v>/0</v>
          </cell>
          <cell r="B9458">
            <v>0</v>
          </cell>
          <cell r="J9458" t="str">
            <v>Rupees Nil</v>
          </cell>
        </row>
        <row r="9459">
          <cell r="A9459" t="str">
            <v>/0</v>
          </cell>
          <cell r="B9459">
            <v>0</v>
          </cell>
          <cell r="J9459" t="str">
            <v>Rupees Nil</v>
          </cell>
        </row>
        <row r="9460">
          <cell r="A9460" t="str">
            <v>/0</v>
          </cell>
          <cell r="B9460">
            <v>0</v>
          </cell>
          <cell r="J9460" t="str">
            <v>Rupees Nil</v>
          </cell>
        </row>
        <row r="9461">
          <cell r="A9461" t="str">
            <v>/0</v>
          </cell>
          <cell r="B9461">
            <v>0</v>
          </cell>
          <cell r="J9461" t="str">
            <v>Rupees Nil</v>
          </cell>
        </row>
        <row r="9462">
          <cell r="A9462" t="str">
            <v>/0</v>
          </cell>
          <cell r="B9462">
            <v>0</v>
          </cell>
          <cell r="J9462" t="str">
            <v>Rupees Nil</v>
          </cell>
        </row>
        <row r="9463">
          <cell r="A9463" t="str">
            <v>/0</v>
          </cell>
          <cell r="B9463">
            <v>0</v>
          </cell>
          <cell r="J9463" t="str">
            <v>Rupees Nil</v>
          </cell>
        </row>
        <row r="9464">
          <cell r="A9464" t="str">
            <v>/0</v>
          </cell>
          <cell r="B9464">
            <v>0</v>
          </cell>
          <cell r="J9464" t="str">
            <v>Rupees Nil</v>
          </cell>
        </row>
        <row r="9465">
          <cell r="A9465" t="str">
            <v>/0</v>
          </cell>
          <cell r="B9465">
            <v>0</v>
          </cell>
          <cell r="J9465" t="str">
            <v>Rupees Nil</v>
          </cell>
        </row>
        <row r="9466">
          <cell r="A9466" t="str">
            <v>/0</v>
          </cell>
          <cell r="B9466">
            <v>0</v>
          </cell>
          <cell r="J9466" t="str">
            <v>Rupees Nil</v>
          </cell>
        </row>
        <row r="9467">
          <cell r="A9467" t="str">
            <v>/0</v>
          </cell>
          <cell r="B9467">
            <v>0</v>
          </cell>
          <cell r="J9467" t="str">
            <v>Rupees Nil</v>
          </cell>
        </row>
        <row r="9468">
          <cell r="A9468" t="str">
            <v>/0</v>
          </cell>
          <cell r="B9468">
            <v>0</v>
          </cell>
          <cell r="J9468" t="str">
            <v>Rupees Nil</v>
          </cell>
        </row>
        <row r="9469">
          <cell r="A9469" t="str">
            <v>/0</v>
          </cell>
          <cell r="B9469">
            <v>0</v>
          </cell>
          <cell r="J9469" t="str">
            <v>Rupees Nil</v>
          </cell>
        </row>
        <row r="9470">
          <cell r="A9470" t="str">
            <v>/0</v>
          </cell>
          <cell r="B9470">
            <v>0</v>
          </cell>
          <cell r="J9470" t="str">
            <v>Rupees Nil</v>
          </cell>
        </row>
        <row r="9471">
          <cell r="A9471" t="str">
            <v>/0</v>
          </cell>
          <cell r="B9471">
            <v>0</v>
          </cell>
          <cell r="J9471" t="str">
            <v>Rupees Nil</v>
          </cell>
        </row>
        <row r="9472">
          <cell r="A9472" t="str">
            <v>/0</v>
          </cell>
          <cell r="B9472">
            <v>0</v>
          </cell>
          <cell r="J9472" t="str">
            <v>Rupees Nil</v>
          </cell>
        </row>
        <row r="9473">
          <cell r="A9473" t="str">
            <v>/0</v>
          </cell>
          <cell r="B9473">
            <v>0</v>
          </cell>
          <cell r="J9473" t="str">
            <v>Rupees Nil</v>
          </cell>
        </row>
        <row r="9474">
          <cell r="A9474" t="str">
            <v>/0</v>
          </cell>
          <cell r="B9474">
            <v>0</v>
          </cell>
          <cell r="J9474" t="str">
            <v>Rupees Nil</v>
          </cell>
        </row>
        <row r="9475">
          <cell r="A9475" t="str">
            <v>/0</v>
          </cell>
          <cell r="B9475">
            <v>0</v>
          </cell>
          <cell r="J9475" t="str">
            <v>Rupees Nil</v>
          </cell>
        </row>
        <row r="9476">
          <cell r="A9476" t="str">
            <v>/0</v>
          </cell>
          <cell r="B9476">
            <v>0</v>
          </cell>
          <cell r="J9476" t="str">
            <v>Rupees Nil</v>
          </cell>
        </row>
        <row r="9477">
          <cell r="A9477" t="str">
            <v>/0</v>
          </cell>
          <cell r="B9477">
            <v>0</v>
          </cell>
          <cell r="J9477" t="str">
            <v>Rupees Nil</v>
          </cell>
        </row>
        <row r="9478">
          <cell r="A9478" t="str">
            <v>/0</v>
          </cell>
          <cell r="B9478">
            <v>0</v>
          </cell>
          <cell r="J9478" t="str">
            <v>Rupees Nil</v>
          </cell>
        </row>
        <row r="9479">
          <cell r="A9479" t="str">
            <v>/0</v>
          </cell>
          <cell r="B9479">
            <v>0</v>
          </cell>
          <cell r="J9479" t="str">
            <v>Rupees Nil</v>
          </cell>
        </row>
        <row r="9480">
          <cell r="A9480" t="str">
            <v>/0</v>
          </cell>
          <cell r="B9480">
            <v>0</v>
          </cell>
          <cell r="J9480" t="str">
            <v>Rupees Nil</v>
          </cell>
        </row>
        <row r="9481">
          <cell r="A9481" t="str">
            <v>/0</v>
          </cell>
          <cell r="B9481">
            <v>0</v>
          </cell>
          <cell r="J9481" t="str">
            <v>Rupees Nil</v>
          </cell>
        </row>
        <row r="9482">
          <cell r="A9482" t="str">
            <v>/0</v>
          </cell>
          <cell r="B9482">
            <v>0</v>
          </cell>
          <cell r="J9482" t="str">
            <v>Rupees Nil</v>
          </cell>
        </row>
        <row r="9483">
          <cell r="A9483" t="str">
            <v>/0</v>
          </cell>
          <cell r="B9483">
            <v>0</v>
          </cell>
          <cell r="J9483" t="str">
            <v>Rupees Nil</v>
          </cell>
        </row>
        <row r="9484">
          <cell r="A9484" t="str">
            <v>/0</v>
          </cell>
          <cell r="B9484">
            <v>0</v>
          </cell>
          <cell r="J9484" t="str">
            <v>Rupees Nil</v>
          </cell>
        </row>
        <row r="9485">
          <cell r="A9485" t="str">
            <v>/0</v>
          </cell>
          <cell r="B9485">
            <v>0</v>
          </cell>
          <cell r="J9485" t="str">
            <v>Rupees Nil</v>
          </cell>
        </row>
        <row r="9486">
          <cell r="A9486" t="str">
            <v>/0</v>
          </cell>
          <cell r="B9486">
            <v>0</v>
          </cell>
          <cell r="J9486" t="str">
            <v>Rupees Nil</v>
          </cell>
        </row>
        <row r="9487">
          <cell r="A9487" t="str">
            <v>/0</v>
          </cell>
          <cell r="B9487">
            <v>0</v>
          </cell>
          <cell r="J9487" t="str">
            <v>Rupees Nil</v>
          </cell>
        </row>
        <row r="9488">
          <cell r="A9488" t="str">
            <v>/0</v>
          </cell>
          <cell r="B9488">
            <v>0</v>
          </cell>
          <cell r="J9488" t="str">
            <v>Rupees Nil</v>
          </cell>
        </row>
        <row r="9489">
          <cell r="A9489" t="str">
            <v>/0</v>
          </cell>
          <cell r="B9489">
            <v>0</v>
          </cell>
          <cell r="J9489" t="str">
            <v>Rupees Nil</v>
          </cell>
        </row>
        <row r="9490">
          <cell r="A9490" t="str">
            <v>/0</v>
          </cell>
          <cell r="B9490">
            <v>0</v>
          </cell>
          <cell r="J9490" t="str">
            <v>Rupees Nil</v>
          </cell>
        </row>
        <row r="9491">
          <cell r="A9491" t="str">
            <v>/0</v>
          </cell>
          <cell r="B9491">
            <v>0</v>
          </cell>
          <cell r="J9491" t="str">
            <v>Rupees Nil</v>
          </cell>
        </row>
        <row r="9492">
          <cell r="A9492" t="str">
            <v>/0</v>
          </cell>
          <cell r="B9492">
            <v>0</v>
          </cell>
          <cell r="J9492" t="str">
            <v>Rupees Nil</v>
          </cell>
        </row>
        <row r="9493">
          <cell r="A9493" t="str">
            <v>/0</v>
          </cell>
          <cell r="B9493">
            <v>0</v>
          </cell>
          <cell r="J9493" t="str">
            <v>Rupees Nil</v>
          </cell>
        </row>
        <row r="9494">
          <cell r="A9494" t="str">
            <v>/0</v>
          </cell>
          <cell r="B9494">
            <v>0</v>
          </cell>
          <cell r="J9494" t="str">
            <v>Rupees Nil</v>
          </cell>
        </row>
        <row r="9495">
          <cell r="A9495" t="str">
            <v>/0</v>
          </cell>
          <cell r="B9495">
            <v>0</v>
          </cell>
          <cell r="J9495" t="str">
            <v>Rupees Nil</v>
          </cell>
        </row>
        <row r="9496">
          <cell r="A9496" t="str">
            <v>/0</v>
          </cell>
          <cell r="B9496">
            <v>0</v>
          </cell>
          <cell r="J9496" t="str">
            <v>Rupees Nil</v>
          </cell>
        </row>
        <row r="9497">
          <cell r="A9497" t="str">
            <v>/0</v>
          </cell>
          <cell r="B9497">
            <v>0</v>
          </cell>
          <cell r="J9497" t="str">
            <v>Rupees Nil</v>
          </cell>
        </row>
        <row r="9498">
          <cell r="A9498" t="str">
            <v>/0</v>
          </cell>
          <cell r="B9498">
            <v>0</v>
          </cell>
          <cell r="J9498" t="str">
            <v>Rupees Nil</v>
          </cell>
        </row>
        <row r="9499">
          <cell r="A9499" t="str">
            <v>/0</v>
          </cell>
          <cell r="B9499">
            <v>0</v>
          </cell>
          <cell r="J9499" t="str">
            <v>Rupees Nil</v>
          </cell>
        </row>
        <row r="9500">
          <cell r="A9500" t="str">
            <v>/0</v>
          </cell>
          <cell r="B9500">
            <v>0</v>
          </cell>
          <cell r="J9500" t="str">
            <v>Rupees Nil</v>
          </cell>
        </row>
        <row r="9501">
          <cell r="A9501" t="str">
            <v>/0</v>
          </cell>
          <cell r="B9501">
            <v>0</v>
          </cell>
          <cell r="J9501" t="str">
            <v>Rupees Nil</v>
          </cell>
        </row>
        <row r="9502">
          <cell r="A9502" t="str">
            <v>/0</v>
          </cell>
          <cell r="B9502">
            <v>0</v>
          </cell>
          <cell r="J9502" t="str">
            <v>Rupees Nil</v>
          </cell>
        </row>
        <row r="9503">
          <cell r="A9503" t="str">
            <v>/0</v>
          </cell>
          <cell r="B9503">
            <v>0</v>
          </cell>
          <cell r="J9503" t="str">
            <v>Rupees Nil</v>
          </cell>
        </row>
        <row r="9504">
          <cell r="A9504" t="str">
            <v>/0</v>
          </cell>
          <cell r="B9504">
            <v>0</v>
          </cell>
          <cell r="J9504" t="str">
            <v>Rupees Nil</v>
          </cell>
        </row>
        <row r="9505">
          <cell r="A9505" t="str">
            <v>/0</v>
          </cell>
          <cell r="B9505">
            <v>0</v>
          </cell>
          <cell r="J9505" t="str">
            <v>Rupees Nil</v>
          </cell>
        </row>
        <row r="9506">
          <cell r="A9506" t="str">
            <v>/0</v>
          </cell>
          <cell r="B9506">
            <v>0</v>
          </cell>
          <cell r="J9506" t="str">
            <v>Rupees Nil</v>
          </cell>
        </row>
        <row r="9507">
          <cell r="A9507" t="str">
            <v>/0</v>
          </cell>
          <cell r="B9507">
            <v>0</v>
          </cell>
          <cell r="J9507" t="str">
            <v>Rupees Nil</v>
          </cell>
        </row>
        <row r="9508">
          <cell r="A9508" t="str">
            <v>/0</v>
          </cell>
          <cell r="B9508">
            <v>0</v>
          </cell>
          <cell r="J9508" t="str">
            <v>Rupees Nil</v>
          </cell>
        </row>
        <row r="9509">
          <cell r="A9509" t="str">
            <v>/0</v>
          </cell>
          <cell r="B9509">
            <v>0</v>
          </cell>
          <cell r="J9509" t="str">
            <v>Rupees Nil</v>
          </cell>
        </row>
        <row r="9510">
          <cell r="A9510" t="str">
            <v>/0</v>
          </cell>
          <cell r="B9510">
            <v>0</v>
          </cell>
          <cell r="J9510" t="str">
            <v>Rupees Nil</v>
          </cell>
        </row>
        <row r="9511">
          <cell r="A9511" t="str">
            <v>/0</v>
          </cell>
          <cell r="B9511">
            <v>0</v>
          </cell>
          <cell r="J9511" t="str">
            <v>Rupees Nil</v>
          </cell>
        </row>
        <row r="9512">
          <cell r="A9512" t="str">
            <v>/0</v>
          </cell>
          <cell r="B9512">
            <v>0</v>
          </cell>
          <cell r="J9512" t="str">
            <v>Rupees Nil</v>
          </cell>
        </row>
        <row r="9513">
          <cell r="A9513" t="str">
            <v>/0</v>
          </cell>
          <cell r="B9513">
            <v>0</v>
          </cell>
          <cell r="J9513" t="str">
            <v>Rupees Nil</v>
          </cell>
        </row>
        <row r="9514">
          <cell r="A9514" t="str">
            <v>/0</v>
          </cell>
          <cell r="B9514">
            <v>0</v>
          </cell>
          <cell r="J9514" t="str">
            <v>Rupees Nil</v>
          </cell>
        </row>
        <row r="9515">
          <cell r="A9515" t="str">
            <v>/0</v>
          </cell>
          <cell r="B9515">
            <v>0</v>
          </cell>
          <cell r="J9515" t="str">
            <v>Rupees Nil</v>
          </cell>
        </row>
        <row r="9516">
          <cell r="A9516" t="str">
            <v>/0</v>
          </cell>
          <cell r="B9516">
            <v>0</v>
          </cell>
          <cell r="J9516" t="str">
            <v>Rupees Nil</v>
          </cell>
        </row>
        <row r="9517">
          <cell r="A9517" t="str">
            <v>/0</v>
          </cell>
          <cell r="B9517">
            <v>0</v>
          </cell>
          <cell r="J9517" t="str">
            <v>Rupees Nil</v>
          </cell>
        </row>
        <row r="9518">
          <cell r="A9518" t="str">
            <v>/0</v>
          </cell>
          <cell r="B9518">
            <v>0</v>
          </cell>
          <cell r="J9518" t="str">
            <v>Rupees Nil</v>
          </cell>
        </row>
        <row r="9519">
          <cell r="A9519" t="str">
            <v>/0</v>
          </cell>
          <cell r="B9519">
            <v>0</v>
          </cell>
          <cell r="J9519" t="str">
            <v>Rupees Nil</v>
          </cell>
        </row>
        <row r="9520">
          <cell r="A9520" t="str">
            <v>/0</v>
          </cell>
          <cell r="B9520">
            <v>0</v>
          </cell>
          <cell r="J9520" t="str">
            <v>Rupees Nil</v>
          </cell>
        </row>
        <row r="9521">
          <cell r="A9521" t="str">
            <v>/0</v>
          </cell>
          <cell r="B9521">
            <v>0</v>
          </cell>
          <cell r="J9521" t="str">
            <v>Rupees Nil</v>
          </cell>
        </row>
        <row r="9522">
          <cell r="A9522" t="str">
            <v>/0</v>
          </cell>
          <cell r="B9522">
            <v>0</v>
          </cell>
          <cell r="J9522" t="str">
            <v>Rupees Nil</v>
          </cell>
        </row>
        <row r="9523">
          <cell r="A9523" t="str">
            <v>/0</v>
          </cell>
          <cell r="B9523">
            <v>0</v>
          </cell>
          <cell r="J9523" t="str">
            <v>Rupees Nil</v>
          </cell>
        </row>
        <row r="9524">
          <cell r="A9524" t="str">
            <v>/0</v>
          </cell>
          <cell r="B9524">
            <v>0</v>
          </cell>
          <cell r="J9524" t="str">
            <v>Rupees Nil</v>
          </cell>
        </row>
        <row r="9525">
          <cell r="A9525" t="str">
            <v>/0</v>
          </cell>
          <cell r="B9525">
            <v>0</v>
          </cell>
          <cell r="J9525" t="str">
            <v>Rupees Nil</v>
          </cell>
        </row>
        <row r="9526">
          <cell r="A9526" t="str">
            <v>/0</v>
          </cell>
          <cell r="B9526">
            <v>0</v>
          </cell>
          <cell r="J9526" t="str">
            <v>Rupees Nil</v>
          </cell>
        </row>
        <row r="9527">
          <cell r="A9527" t="str">
            <v>/0</v>
          </cell>
          <cell r="B9527">
            <v>0</v>
          </cell>
          <cell r="J9527" t="str">
            <v>Rupees Nil</v>
          </cell>
        </row>
        <row r="9528">
          <cell r="A9528" t="str">
            <v>/0</v>
          </cell>
          <cell r="B9528">
            <v>0</v>
          </cell>
          <cell r="J9528" t="str">
            <v>Rupees Nil</v>
          </cell>
        </row>
        <row r="9529">
          <cell r="A9529" t="str">
            <v>/0</v>
          </cell>
          <cell r="B9529">
            <v>0</v>
          </cell>
          <cell r="J9529" t="str">
            <v>Rupees Nil</v>
          </cell>
        </row>
        <row r="9530">
          <cell r="A9530" t="str">
            <v>/0</v>
          </cell>
          <cell r="B9530">
            <v>0</v>
          </cell>
          <cell r="J9530" t="str">
            <v>Rupees Nil</v>
          </cell>
        </row>
        <row r="9531">
          <cell r="A9531" t="str">
            <v>/0</v>
          </cell>
          <cell r="B9531">
            <v>0</v>
          </cell>
          <cell r="J9531" t="str">
            <v>Rupees Nil</v>
          </cell>
        </row>
        <row r="9532">
          <cell r="A9532" t="str">
            <v>/0</v>
          </cell>
          <cell r="B9532">
            <v>0</v>
          </cell>
          <cell r="J9532" t="str">
            <v>Rupees Nil</v>
          </cell>
        </row>
        <row r="9533">
          <cell r="A9533" t="str">
            <v>/0</v>
          </cell>
          <cell r="B9533">
            <v>0</v>
          </cell>
          <cell r="J9533" t="str">
            <v>Rupees Nil</v>
          </cell>
        </row>
        <row r="9534">
          <cell r="A9534" t="str">
            <v>/0</v>
          </cell>
          <cell r="B9534">
            <v>0</v>
          </cell>
          <cell r="J9534" t="str">
            <v>Rupees Nil</v>
          </cell>
        </row>
        <row r="9535">
          <cell r="A9535" t="str">
            <v>/0</v>
          </cell>
          <cell r="B9535">
            <v>0</v>
          </cell>
          <cell r="J9535" t="str">
            <v>Rupees Nil</v>
          </cell>
        </row>
        <row r="9536">
          <cell r="A9536" t="str">
            <v>/0</v>
          </cell>
          <cell r="B9536">
            <v>0</v>
          </cell>
          <cell r="J9536" t="str">
            <v>Rupees Nil</v>
          </cell>
        </row>
        <row r="9537">
          <cell r="A9537" t="str">
            <v>/0</v>
          </cell>
          <cell r="B9537">
            <v>0</v>
          </cell>
          <cell r="J9537" t="str">
            <v>Rupees Nil</v>
          </cell>
        </row>
        <row r="9538">
          <cell r="A9538" t="str">
            <v>/0</v>
          </cell>
          <cell r="B9538">
            <v>0</v>
          </cell>
          <cell r="J9538" t="str">
            <v>Rupees Nil</v>
          </cell>
        </row>
        <row r="9539">
          <cell r="A9539" t="str">
            <v>/0</v>
          </cell>
          <cell r="B9539">
            <v>0</v>
          </cell>
          <cell r="J9539" t="str">
            <v>Rupees Nil</v>
          </cell>
        </row>
        <row r="9540">
          <cell r="A9540" t="str">
            <v>/0</v>
          </cell>
          <cell r="B9540">
            <v>0</v>
          </cell>
          <cell r="J9540" t="str">
            <v>Rupees Nil</v>
          </cell>
        </row>
        <row r="9541">
          <cell r="A9541" t="str">
            <v>/0</v>
          </cell>
          <cell r="B9541">
            <v>0</v>
          </cell>
          <cell r="J9541" t="str">
            <v>Rupees Nil</v>
          </cell>
        </row>
        <row r="9542">
          <cell r="A9542" t="str">
            <v>/0</v>
          </cell>
          <cell r="B9542">
            <v>0</v>
          </cell>
          <cell r="J9542" t="str">
            <v>Rupees Nil</v>
          </cell>
        </row>
        <row r="9543">
          <cell r="A9543" t="str">
            <v>/0</v>
          </cell>
          <cell r="B9543">
            <v>0</v>
          </cell>
          <cell r="J9543" t="str">
            <v>Rupees Nil</v>
          </cell>
        </row>
        <row r="9544">
          <cell r="A9544" t="str">
            <v>/0</v>
          </cell>
          <cell r="B9544">
            <v>0</v>
          </cell>
          <cell r="J9544" t="str">
            <v>Rupees Nil</v>
          </cell>
        </row>
        <row r="9545">
          <cell r="A9545" t="str">
            <v>/0</v>
          </cell>
          <cell r="B9545">
            <v>0</v>
          </cell>
          <cell r="J9545" t="str">
            <v>Rupees Nil</v>
          </cell>
        </row>
        <row r="9546">
          <cell r="A9546" t="str">
            <v>/0</v>
          </cell>
          <cell r="B9546">
            <v>0</v>
          </cell>
          <cell r="J9546" t="str">
            <v>Rupees Nil</v>
          </cell>
        </row>
        <row r="9547">
          <cell r="A9547" t="str">
            <v>/0</v>
          </cell>
          <cell r="B9547">
            <v>0</v>
          </cell>
          <cell r="J9547" t="str">
            <v>Rupees Nil</v>
          </cell>
        </row>
        <row r="9548">
          <cell r="A9548" t="str">
            <v>/0</v>
          </cell>
          <cell r="B9548">
            <v>0</v>
          </cell>
          <cell r="J9548" t="str">
            <v>Rupees Nil</v>
          </cell>
        </row>
        <row r="9549">
          <cell r="A9549" t="str">
            <v>/0</v>
          </cell>
          <cell r="B9549">
            <v>0</v>
          </cell>
          <cell r="J9549" t="str">
            <v>Rupees Nil</v>
          </cell>
        </row>
        <row r="9550">
          <cell r="A9550" t="str">
            <v>/0</v>
          </cell>
          <cell r="B9550">
            <v>0</v>
          </cell>
          <cell r="J9550" t="str">
            <v>Rupees Nil</v>
          </cell>
        </row>
        <row r="9551">
          <cell r="A9551" t="str">
            <v>/0</v>
          </cell>
          <cell r="B9551">
            <v>0</v>
          </cell>
          <cell r="J9551" t="str">
            <v>Rupees Nil</v>
          </cell>
        </row>
        <row r="9552">
          <cell r="A9552" t="str">
            <v>/0</v>
          </cell>
          <cell r="B9552">
            <v>0</v>
          </cell>
          <cell r="J9552" t="str">
            <v>Rupees Nil</v>
          </cell>
        </row>
        <row r="9553">
          <cell r="A9553" t="str">
            <v>/0</v>
          </cell>
          <cell r="B9553">
            <v>0</v>
          </cell>
          <cell r="J9553" t="str">
            <v>Rupees Nil</v>
          </cell>
        </row>
        <row r="9554">
          <cell r="A9554" t="str">
            <v>/0</v>
          </cell>
          <cell r="B9554">
            <v>0</v>
          </cell>
          <cell r="J9554" t="str">
            <v>Rupees Nil</v>
          </cell>
        </row>
        <row r="9555">
          <cell r="A9555" t="str">
            <v>/0</v>
          </cell>
          <cell r="B9555">
            <v>0</v>
          </cell>
          <cell r="J9555" t="str">
            <v>Rupees Nil</v>
          </cell>
        </row>
        <row r="9556">
          <cell r="A9556" t="str">
            <v>/0</v>
          </cell>
          <cell r="B9556">
            <v>0</v>
          </cell>
          <cell r="J9556" t="str">
            <v>Rupees Nil</v>
          </cell>
        </row>
        <row r="9557">
          <cell r="A9557" t="str">
            <v>/0</v>
          </cell>
          <cell r="B9557">
            <v>0</v>
          </cell>
          <cell r="J9557" t="str">
            <v>Rupees Nil</v>
          </cell>
        </row>
        <row r="9558">
          <cell r="A9558" t="str">
            <v>/0</v>
          </cell>
          <cell r="B9558">
            <v>0</v>
          </cell>
          <cell r="J9558" t="str">
            <v>Rupees Nil</v>
          </cell>
        </row>
        <row r="9559">
          <cell r="A9559" t="str">
            <v>/0</v>
          </cell>
          <cell r="B9559">
            <v>0</v>
          </cell>
          <cell r="J9559" t="str">
            <v>Rupees Nil</v>
          </cell>
        </row>
        <row r="9560">
          <cell r="A9560" t="str">
            <v>/0</v>
          </cell>
          <cell r="B9560">
            <v>0</v>
          </cell>
          <cell r="J9560" t="str">
            <v>Rupees Nil</v>
          </cell>
        </row>
        <row r="9561">
          <cell r="A9561" t="str">
            <v>/0</v>
          </cell>
          <cell r="B9561">
            <v>0</v>
          </cell>
          <cell r="J9561" t="str">
            <v>Rupees Nil</v>
          </cell>
        </row>
        <row r="9562">
          <cell r="A9562" t="str">
            <v>/0</v>
          </cell>
          <cell r="B9562">
            <v>0</v>
          </cell>
          <cell r="J9562" t="str">
            <v>Rupees Nil</v>
          </cell>
        </row>
        <row r="9563">
          <cell r="A9563" t="str">
            <v>/0</v>
          </cell>
          <cell r="B9563">
            <v>0</v>
          </cell>
          <cell r="J9563" t="str">
            <v>Rupees Nil</v>
          </cell>
        </row>
        <row r="9564">
          <cell r="A9564" t="str">
            <v>/0</v>
          </cell>
          <cell r="B9564">
            <v>0</v>
          </cell>
          <cell r="J9564" t="str">
            <v>Rupees Nil</v>
          </cell>
        </row>
        <row r="9565">
          <cell r="A9565" t="str">
            <v>/0</v>
          </cell>
          <cell r="B9565">
            <v>0</v>
          </cell>
          <cell r="J9565" t="str">
            <v>Rupees Nil</v>
          </cell>
        </row>
        <row r="9566">
          <cell r="A9566" t="str">
            <v>/0</v>
          </cell>
          <cell r="B9566">
            <v>0</v>
          </cell>
          <cell r="J9566" t="str">
            <v>Rupees Nil</v>
          </cell>
        </row>
        <row r="9567">
          <cell r="A9567" t="str">
            <v>/0</v>
          </cell>
          <cell r="B9567">
            <v>0</v>
          </cell>
          <cell r="J9567" t="str">
            <v>Rupees Nil</v>
          </cell>
        </row>
        <row r="9568">
          <cell r="A9568" t="str">
            <v>/0</v>
          </cell>
          <cell r="B9568">
            <v>0</v>
          </cell>
          <cell r="J9568" t="str">
            <v>Rupees Nil</v>
          </cell>
        </row>
        <row r="9569">
          <cell r="A9569" t="str">
            <v>/0</v>
          </cell>
          <cell r="B9569">
            <v>0</v>
          </cell>
          <cell r="J9569" t="str">
            <v>Rupees Nil</v>
          </cell>
        </row>
        <row r="9570">
          <cell r="A9570" t="str">
            <v>/0</v>
          </cell>
          <cell r="B9570">
            <v>0</v>
          </cell>
          <cell r="J9570" t="str">
            <v>Rupees Nil</v>
          </cell>
        </row>
        <row r="9571">
          <cell r="A9571" t="str">
            <v>/0</v>
          </cell>
          <cell r="B9571">
            <v>0</v>
          </cell>
          <cell r="J9571" t="str">
            <v>Rupees Nil</v>
          </cell>
        </row>
        <row r="9572">
          <cell r="A9572" t="str">
            <v>/0</v>
          </cell>
          <cell r="B9572">
            <v>0</v>
          </cell>
          <cell r="J9572" t="str">
            <v>Rupees Nil</v>
          </cell>
        </row>
        <row r="9573">
          <cell r="A9573" t="str">
            <v>/0</v>
          </cell>
          <cell r="B9573">
            <v>0</v>
          </cell>
          <cell r="J9573" t="str">
            <v>Rupees Nil</v>
          </cell>
        </row>
        <row r="9574">
          <cell r="A9574" t="str">
            <v>/0</v>
          </cell>
          <cell r="B9574">
            <v>0</v>
          </cell>
          <cell r="J9574" t="str">
            <v>Rupees Nil</v>
          </cell>
        </row>
        <row r="9575">
          <cell r="A9575" t="str">
            <v>/0</v>
          </cell>
          <cell r="B9575">
            <v>0</v>
          </cell>
          <cell r="J9575" t="str">
            <v>Rupees Nil</v>
          </cell>
        </row>
        <row r="9576">
          <cell r="A9576" t="str">
            <v>/0</v>
          </cell>
          <cell r="B9576">
            <v>0</v>
          </cell>
          <cell r="J9576" t="str">
            <v>Rupees Nil</v>
          </cell>
        </row>
        <row r="9577">
          <cell r="A9577" t="str">
            <v>/0</v>
          </cell>
          <cell r="B9577">
            <v>0</v>
          </cell>
          <cell r="J9577" t="str">
            <v>Rupees Nil</v>
          </cell>
        </row>
        <row r="9578">
          <cell r="A9578" t="str">
            <v>/0</v>
          </cell>
          <cell r="B9578">
            <v>0</v>
          </cell>
          <cell r="J9578" t="str">
            <v>Rupees Nil</v>
          </cell>
        </row>
        <row r="9579">
          <cell r="A9579" t="str">
            <v>/0</v>
          </cell>
          <cell r="B9579">
            <v>0</v>
          </cell>
          <cell r="J9579" t="str">
            <v>Rupees Nil</v>
          </cell>
        </row>
        <row r="9580">
          <cell r="A9580" t="str">
            <v>/0</v>
          </cell>
          <cell r="B9580">
            <v>0</v>
          </cell>
          <cell r="J9580" t="str">
            <v>Rupees Nil</v>
          </cell>
        </row>
        <row r="9581">
          <cell r="A9581" t="str">
            <v>/0</v>
          </cell>
          <cell r="B9581">
            <v>0</v>
          </cell>
          <cell r="J9581" t="str">
            <v>Rupees Nil</v>
          </cell>
        </row>
        <row r="9582">
          <cell r="A9582" t="str">
            <v>/0</v>
          </cell>
          <cell r="B9582">
            <v>0</v>
          </cell>
          <cell r="J9582" t="str">
            <v>Rupees Nil</v>
          </cell>
        </row>
        <row r="9583">
          <cell r="A9583" t="str">
            <v>/0</v>
          </cell>
          <cell r="B9583">
            <v>0</v>
          </cell>
          <cell r="J9583" t="str">
            <v>Rupees Nil</v>
          </cell>
        </row>
        <row r="9584">
          <cell r="A9584" t="str">
            <v>/0</v>
          </cell>
          <cell r="B9584">
            <v>0</v>
          </cell>
          <cell r="J9584" t="str">
            <v>Rupees Nil</v>
          </cell>
        </row>
        <row r="9585">
          <cell r="A9585" t="str">
            <v>/0</v>
          </cell>
          <cell r="B9585">
            <v>0</v>
          </cell>
          <cell r="J9585" t="str">
            <v>Rupees Nil</v>
          </cell>
        </row>
        <row r="9586">
          <cell r="A9586" t="str">
            <v>/0</v>
          </cell>
          <cell r="B9586">
            <v>0</v>
          </cell>
          <cell r="J9586" t="str">
            <v>Rupees Nil</v>
          </cell>
        </row>
        <row r="9587">
          <cell r="A9587" t="str">
            <v>/0</v>
          </cell>
          <cell r="B9587">
            <v>0</v>
          </cell>
          <cell r="J9587" t="str">
            <v>Rupees Nil</v>
          </cell>
        </row>
        <row r="9588">
          <cell r="A9588" t="str">
            <v>/0</v>
          </cell>
          <cell r="B9588">
            <v>0</v>
          </cell>
          <cell r="J9588" t="str">
            <v>Rupees Nil</v>
          </cell>
        </row>
        <row r="9589">
          <cell r="A9589" t="str">
            <v>/0</v>
          </cell>
          <cell r="B9589">
            <v>0</v>
          </cell>
          <cell r="J9589" t="str">
            <v>Rupees Nil</v>
          </cell>
        </row>
        <row r="9590">
          <cell r="A9590" t="str">
            <v>/0</v>
          </cell>
          <cell r="B9590">
            <v>0</v>
          </cell>
          <cell r="J9590" t="str">
            <v>Rupees Nil</v>
          </cell>
        </row>
        <row r="9591">
          <cell r="A9591" t="str">
            <v>/0</v>
          </cell>
          <cell r="B9591">
            <v>0</v>
          </cell>
          <cell r="J9591" t="str">
            <v>Rupees Nil</v>
          </cell>
        </row>
        <row r="9592">
          <cell r="A9592" t="str">
            <v>/0</v>
          </cell>
          <cell r="B9592">
            <v>0</v>
          </cell>
          <cell r="J9592" t="str">
            <v>Rupees Nil</v>
          </cell>
        </row>
        <row r="9593">
          <cell r="A9593" t="str">
            <v>/0</v>
          </cell>
          <cell r="B9593">
            <v>0</v>
          </cell>
          <cell r="J9593" t="str">
            <v>Rupees Nil</v>
          </cell>
        </row>
        <row r="9594">
          <cell r="A9594" t="str">
            <v>/0</v>
          </cell>
          <cell r="B9594">
            <v>0</v>
          </cell>
          <cell r="J9594" t="str">
            <v>Rupees Nil</v>
          </cell>
        </row>
        <row r="9595">
          <cell r="A9595" t="str">
            <v>/0</v>
          </cell>
          <cell r="B9595">
            <v>0</v>
          </cell>
          <cell r="J9595" t="str">
            <v>Rupees Nil</v>
          </cell>
        </row>
        <row r="9596">
          <cell r="A9596" t="str">
            <v>/0</v>
          </cell>
          <cell r="B9596">
            <v>0</v>
          </cell>
          <cell r="J9596" t="str">
            <v>Rupees Nil</v>
          </cell>
        </row>
        <row r="9597">
          <cell r="A9597" t="str">
            <v>/0</v>
          </cell>
          <cell r="B9597">
            <v>0</v>
          </cell>
          <cell r="J9597" t="str">
            <v>Rupees Nil</v>
          </cell>
        </row>
        <row r="9598">
          <cell r="A9598" t="str">
            <v>/0</v>
          </cell>
          <cell r="B9598">
            <v>0</v>
          </cell>
          <cell r="J9598" t="str">
            <v>Rupees Nil</v>
          </cell>
        </row>
        <row r="9599">
          <cell r="A9599" t="str">
            <v>/0</v>
          </cell>
          <cell r="B9599">
            <v>0</v>
          </cell>
          <cell r="J9599" t="str">
            <v>Rupees Nil</v>
          </cell>
        </row>
        <row r="9600">
          <cell r="A9600" t="str">
            <v>/0</v>
          </cell>
          <cell r="B9600">
            <v>0</v>
          </cell>
          <cell r="J9600" t="str">
            <v>Rupees Nil</v>
          </cell>
        </row>
        <row r="9601">
          <cell r="A9601" t="str">
            <v>/0</v>
          </cell>
          <cell r="B9601">
            <v>0</v>
          </cell>
          <cell r="J9601" t="str">
            <v>Rupees Nil</v>
          </cell>
        </row>
        <row r="9602">
          <cell r="A9602" t="str">
            <v>/0</v>
          </cell>
          <cell r="B9602">
            <v>0</v>
          </cell>
          <cell r="J9602" t="str">
            <v>Rupees Nil</v>
          </cell>
        </row>
        <row r="9603">
          <cell r="A9603" t="str">
            <v>/0</v>
          </cell>
          <cell r="B9603">
            <v>0</v>
          </cell>
          <cell r="J9603" t="str">
            <v>Rupees Nil</v>
          </cell>
        </row>
        <row r="9604">
          <cell r="A9604" t="str">
            <v>/0</v>
          </cell>
          <cell r="B9604">
            <v>0</v>
          </cell>
          <cell r="J9604" t="str">
            <v>Rupees Nil</v>
          </cell>
        </row>
        <row r="9605">
          <cell r="A9605" t="str">
            <v>/0</v>
          </cell>
          <cell r="B9605">
            <v>0</v>
          </cell>
          <cell r="J9605" t="str">
            <v>Rupees Nil</v>
          </cell>
        </row>
        <row r="9606">
          <cell r="A9606" t="str">
            <v>/0</v>
          </cell>
          <cell r="B9606">
            <v>0</v>
          </cell>
          <cell r="J9606" t="str">
            <v>Rupees Nil</v>
          </cell>
        </row>
        <row r="9607">
          <cell r="A9607" t="str">
            <v>/0</v>
          </cell>
          <cell r="B9607">
            <v>0</v>
          </cell>
          <cell r="J9607" t="str">
            <v>Rupees Nil</v>
          </cell>
        </row>
        <row r="9608">
          <cell r="A9608" t="str">
            <v>/0</v>
          </cell>
          <cell r="B9608">
            <v>0</v>
          </cell>
          <cell r="J9608" t="str">
            <v>Rupees Nil</v>
          </cell>
        </row>
        <row r="9609">
          <cell r="A9609" t="str">
            <v>/0</v>
          </cell>
          <cell r="B9609">
            <v>0</v>
          </cell>
          <cell r="J9609" t="str">
            <v>Rupees Nil</v>
          </cell>
        </row>
        <row r="9610">
          <cell r="A9610" t="str">
            <v>/0</v>
          </cell>
          <cell r="B9610">
            <v>0</v>
          </cell>
          <cell r="J9610" t="str">
            <v>Rupees Nil</v>
          </cell>
        </row>
        <row r="9611">
          <cell r="A9611" t="str">
            <v>/0</v>
          </cell>
          <cell r="B9611">
            <v>0</v>
          </cell>
          <cell r="J9611" t="str">
            <v>Rupees Nil</v>
          </cell>
        </row>
        <row r="9612">
          <cell r="A9612" t="str">
            <v>/0</v>
          </cell>
          <cell r="B9612">
            <v>0</v>
          </cell>
          <cell r="J9612" t="str">
            <v>Rupees Nil</v>
          </cell>
        </row>
        <row r="9613">
          <cell r="A9613" t="str">
            <v>/0</v>
          </cell>
          <cell r="B9613">
            <v>0</v>
          </cell>
          <cell r="J9613" t="str">
            <v>Rupees Nil</v>
          </cell>
        </row>
        <row r="9614">
          <cell r="A9614" t="str">
            <v>/0</v>
          </cell>
          <cell r="B9614">
            <v>0</v>
          </cell>
          <cell r="J9614" t="str">
            <v>Rupees Nil</v>
          </cell>
        </row>
        <row r="9615">
          <cell r="A9615" t="str">
            <v>/0</v>
          </cell>
          <cell r="B9615">
            <v>0</v>
          </cell>
          <cell r="J9615" t="str">
            <v>Rupees Nil</v>
          </cell>
        </row>
        <row r="9616">
          <cell r="A9616" t="str">
            <v>/0</v>
          </cell>
          <cell r="B9616">
            <v>0</v>
          </cell>
          <cell r="J9616" t="str">
            <v>Rupees Nil</v>
          </cell>
        </row>
        <row r="9617">
          <cell r="A9617" t="str">
            <v>/0</v>
          </cell>
          <cell r="B9617">
            <v>0</v>
          </cell>
          <cell r="J9617" t="str">
            <v>Rupees Nil</v>
          </cell>
        </row>
        <row r="9618">
          <cell r="A9618" t="str">
            <v>/0</v>
          </cell>
          <cell r="B9618">
            <v>0</v>
          </cell>
          <cell r="J9618" t="str">
            <v>Rupees Nil</v>
          </cell>
        </row>
        <row r="9619">
          <cell r="A9619" t="str">
            <v>/0</v>
          </cell>
          <cell r="B9619">
            <v>0</v>
          </cell>
          <cell r="J9619" t="str">
            <v>Rupees Nil</v>
          </cell>
        </row>
        <row r="9620">
          <cell r="A9620" t="str">
            <v>/0</v>
          </cell>
          <cell r="B9620">
            <v>0</v>
          </cell>
          <cell r="J9620" t="str">
            <v>Rupees Nil</v>
          </cell>
        </row>
        <row r="9621">
          <cell r="A9621" t="str">
            <v>/0</v>
          </cell>
          <cell r="B9621">
            <v>0</v>
          </cell>
          <cell r="J9621" t="str">
            <v>Rupees Nil</v>
          </cell>
        </row>
        <row r="9622">
          <cell r="A9622" t="str">
            <v>/0</v>
          </cell>
          <cell r="B9622">
            <v>0</v>
          </cell>
          <cell r="J9622" t="str">
            <v>Rupees Nil</v>
          </cell>
        </row>
        <row r="9623">
          <cell r="A9623" t="str">
            <v>/0</v>
          </cell>
          <cell r="B9623">
            <v>0</v>
          </cell>
          <cell r="J9623" t="str">
            <v>Rupees Nil</v>
          </cell>
        </row>
        <row r="9624">
          <cell r="A9624" t="str">
            <v>/0</v>
          </cell>
          <cell r="B9624">
            <v>0</v>
          </cell>
          <cell r="J9624" t="str">
            <v>Rupees Nil</v>
          </cell>
        </row>
        <row r="9625">
          <cell r="A9625" t="str">
            <v>/0</v>
          </cell>
          <cell r="B9625">
            <v>0</v>
          </cell>
          <cell r="J9625" t="str">
            <v>Rupees Nil</v>
          </cell>
        </row>
        <row r="9626">
          <cell r="A9626" t="str">
            <v>/0</v>
          </cell>
          <cell r="B9626">
            <v>0</v>
          </cell>
          <cell r="J9626" t="str">
            <v>Rupees Nil</v>
          </cell>
        </row>
        <row r="9627">
          <cell r="A9627" t="str">
            <v>/0</v>
          </cell>
          <cell r="B9627">
            <v>0</v>
          </cell>
          <cell r="J9627" t="str">
            <v>Rupees Nil</v>
          </cell>
        </row>
        <row r="9628">
          <cell r="A9628" t="str">
            <v>/0</v>
          </cell>
          <cell r="B9628">
            <v>0</v>
          </cell>
          <cell r="J9628" t="str">
            <v>Rupees Nil</v>
          </cell>
        </row>
        <row r="9629">
          <cell r="A9629" t="str">
            <v>/0</v>
          </cell>
          <cell r="B9629">
            <v>0</v>
          </cell>
          <cell r="J9629" t="str">
            <v>Rupees Nil</v>
          </cell>
        </row>
        <row r="9630">
          <cell r="A9630" t="str">
            <v>/0</v>
          </cell>
          <cell r="B9630">
            <v>0</v>
          </cell>
          <cell r="J9630" t="str">
            <v>Rupees Nil</v>
          </cell>
        </row>
        <row r="9631">
          <cell r="A9631" t="str">
            <v>/0</v>
          </cell>
          <cell r="B9631">
            <v>0</v>
          </cell>
          <cell r="J9631" t="str">
            <v>Rupees Nil</v>
          </cell>
        </row>
        <row r="9632">
          <cell r="A9632" t="str">
            <v>/0</v>
          </cell>
          <cell r="B9632">
            <v>0</v>
          </cell>
          <cell r="J9632" t="str">
            <v>Rupees Nil</v>
          </cell>
        </row>
        <row r="9633">
          <cell r="A9633" t="str">
            <v>/0</v>
          </cell>
          <cell r="B9633">
            <v>0</v>
          </cell>
          <cell r="J9633" t="str">
            <v>Rupees Nil</v>
          </cell>
        </row>
        <row r="9634">
          <cell r="A9634" t="str">
            <v>/0</v>
          </cell>
          <cell r="B9634">
            <v>0</v>
          </cell>
          <cell r="J9634" t="str">
            <v>Rupees Nil</v>
          </cell>
        </row>
        <row r="9635">
          <cell r="A9635" t="str">
            <v>/0</v>
          </cell>
          <cell r="B9635">
            <v>0</v>
          </cell>
          <cell r="J9635" t="str">
            <v>Rupees Nil</v>
          </cell>
        </row>
        <row r="9636">
          <cell r="A9636" t="str">
            <v>/0</v>
          </cell>
          <cell r="B9636">
            <v>0</v>
          </cell>
          <cell r="J9636" t="str">
            <v>Rupees Nil</v>
          </cell>
        </row>
        <row r="9637">
          <cell r="A9637" t="str">
            <v>/0</v>
          </cell>
          <cell r="B9637">
            <v>0</v>
          </cell>
          <cell r="J9637" t="str">
            <v>Rupees Nil</v>
          </cell>
        </row>
        <row r="9638">
          <cell r="A9638" t="str">
            <v>/0</v>
          </cell>
          <cell r="B9638">
            <v>0</v>
          </cell>
          <cell r="J9638" t="str">
            <v>Rupees Nil</v>
          </cell>
        </row>
        <row r="9639">
          <cell r="A9639" t="str">
            <v>/0</v>
          </cell>
          <cell r="B9639">
            <v>0</v>
          </cell>
          <cell r="J9639" t="str">
            <v>Rupees Nil</v>
          </cell>
        </row>
        <row r="9640">
          <cell r="A9640" t="str">
            <v>/0</v>
          </cell>
          <cell r="B9640">
            <v>0</v>
          </cell>
          <cell r="J9640" t="str">
            <v>Rupees Nil</v>
          </cell>
        </row>
        <row r="9641">
          <cell r="A9641" t="str">
            <v>/0</v>
          </cell>
          <cell r="B9641">
            <v>0</v>
          </cell>
          <cell r="J9641" t="str">
            <v>Rupees Nil</v>
          </cell>
        </row>
        <row r="9642">
          <cell r="A9642" t="str">
            <v>/0</v>
          </cell>
          <cell r="B9642">
            <v>0</v>
          </cell>
          <cell r="J9642" t="str">
            <v>Rupees Nil</v>
          </cell>
        </row>
        <row r="9643">
          <cell r="A9643" t="str">
            <v>/0</v>
          </cell>
          <cell r="B9643">
            <v>0</v>
          </cell>
          <cell r="J9643" t="str">
            <v>Rupees Nil</v>
          </cell>
        </row>
        <row r="9644">
          <cell r="A9644" t="str">
            <v>/0</v>
          </cell>
          <cell r="B9644">
            <v>0</v>
          </cell>
          <cell r="J9644" t="str">
            <v>Rupees Nil</v>
          </cell>
        </row>
        <row r="9645">
          <cell r="A9645" t="str">
            <v>/0</v>
          </cell>
          <cell r="B9645">
            <v>0</v>
          </cell>
          <cell r="J9645" t="str">
            <v>Rupees Nil</v>
          </cell>
        </row>
        <row r="9646">
          <cell r="A9646" t="str">
            <v>/0</v>
          </cell>
          <cell r="B9646">
            <v>0</v>
          </cell>
          <cell r="J9646" t="str">
            <v>Rupees Nil</v>
          </cell>
        </row>
        <row r="9647">
          <cell r="A9647" t="str">
            <v>/0</v>
          </cell>
          <cell r="B9647">
            <v>0</v>
          </cell>
          <cell r="J9647" t="str">
            <v>Rupees Nil</v>
          </cell>
        </row>
        <row r="9648">
          <cell r="A9648" t="str">
            <v>/0</v>
          </cell>
          <cell r="B9648">
            <v>0</v>
          </cell>
          <cell r="J9648" t="str">
            <v>Rupees Nil</v>
          </cell>
        </row>
        <row r="9649">
          <cell r="A9649" t="str">
            <v>/0</v>
          </cell>
          <cell r="B9649">
            <v>0</v>
          </cell>
          <cell r="J9649" t="str">
            <v>Rupees Nil</v>
          </cell>
        </row>
        <row r="9650">
          <cell r="A9650" t="str">
            <v>/0</v>
          </cell>
          <cell r="B9650">
            <v>0</v>
          </cell>
          <cell r="J9650" t="str">
            <v>Rupees Nil</v>
          </cell>
        </row>
        <row r="9651">
          <cell r="A9651" t="str">
            <v>/0</v>
          </cell>
          <cell r="B9651">
            <v>0</v>
          </cell>
          <cell r="J9651" t="str">
            <v>Rupees Nil</v>
          </cell>
        </row>
        <row r="9652">
          <cell r="A9652" t="str">
            <v>/0</v>
          </cell>
          <cell r="B9652">
            <v>0</v>
          </cell>
          <cell r="J9652" t="str">
            <v>Rupees Nil</v>
          </cell>
        </row>
        <row r="9653">
          <cell r="A9653" t="str">
            <v>/0</v>
          </cell>
          <cell r="B9653">
            <v>0</v>
          </cell>
          <cell r="J9653" t="str">
            <v>Rupees Nil</v>
          </cell>
        </row>
        <row r="9654">
          <cell r="A9654" t="str">
            <v>/0</v>
          </cell>
          <cell r="B9654">
            <v>0</v>
          </cell>
          <cell r="J9654" t="str">
            <v>Rupees Nil</v>
          </cell>
        </row>
        <row r="9655">
          <cell r="A9655" t="str">
            <v>/0</v>
          </cell>
          <cell r="B9655">
            <v>0</v>
          </cell>
          <cell r="J9655" t="str">
            <v>Rupees Nil</v>
          </cell>
        </row>
        <row r="9656">
          <cell r="A9656" t="str">
            <v>/0</v>
          </cell>
          <cell r="B9656">
            <v>0</v>
          </cell>
          <cell r="J9656" t="str">
            <v>Rupees Nil</v>
          </cell>
        </row>
        <row r="9657">
          <cell r="A9657" t="str">
            <v>/0</v>
          </cell>
          <cell r="B9657">
            <v>0</v>
          </cell>
          <cell r="J9657" t="str">
            <v>Rupees Nil</v>
          </cell>
        </row>
        <row r="9658">
          <cell r="A9658" t="str">
            <v>/0</v>
          </cell>
          <cell r="B9658">
            <v>0</v>
          </cell>
          <cell r="J9658" t="str">
            <v>Rupees Nil</v>
          </cell>
        </row>
        <row r="9659">
          <cell r="A9659" t="str">
            <v>/0</v>
          </cell>
          <cell r="B9659">
            <v>0</v>
          </cell>
          <cell r="J9659" t="str">
            <v>Rupees Nil</v>
          </cell>
        </row>
        <row r="9660">
          <cell r="A9660" t="str">
            <v>/0</v>
          </cell>
          <cell r="B9660">
            <v>0</v>
          </cell>
          <cell r="J9660" t="str">
            <v>Rupees Nil</v>
          </cell>
        </row>
        <row r="9661">
          <cell r="A9661" t="str">
            <v>/0</v>
          </cell>
          <cell r="B9661">
            <v>0</v>
          </cell>
          <cell r="J9661" t="str">
            <v>Rupees Nil</v>
          </cell>
        </row>
        <row r="9662">
          <cell r="A9662" t="str">
            <v>/0</v>
          </cell>
          <cell r="B9662">
            <v>0</v>
          </cell>
          <cell r="J9662" t="str">
            <v>Rupees Nil</v>
          </cell>
        </row>
        <row r="9663">
          <cell r="A9663" t="str">
            <v>/0</v>
          </cell>
          <cell r="B9663">
            <v>0</v>
          </cell>
          <cell r="J9663" t="str">
            <v>Rupees Nil</v>
          </cell>
        </row>
        <row r="9664">
          <cell r="A9664" t="str">
            <v>/0</v>
          </cell>
          <cell r="B9664">
            <v>0</v>
          </cell>
          <cell r="J9664" t="str">
            <v>Rupees Nil</v>
          </cell>
        </row>
        <row r="9665">
          <cell r="A9665" t="str">
            <v>/0</v>
          </cell>
          <cell r="B9665">
            <v>0</v>
          </cell>
          <cell r="J9665" t="str">
            <v>Rupees Nil</v>
          </cell>
        </row>
        <row r="9666">
          <cell r="A9666" t="str">
            <v>/0</v>
          </cell>
          <cell r="B9666">
            <v>0</v>
          </cell>
          <cell r="J9666" t="str">
            <v>Rupees Nil</v>
          </cell>
        </row>
        <row r="9667">
          <cell r="A9667" t="str">
            <v>/0</v>
          </cell>
          <cell r="B9667">
            <v>0</v>
          </cell>
          <cell r="J9667" t="str">
            <v>Rupees Nil</v>
          </cell>
        </row>
        <row r="9668">
          <cell r="A9668" t="str">
            <v>/0</v>
          </cell>
          <cell r="B9668">
            <v>0</v>
          </cell>
          <cell r="J9668" t="str">
            <v>Rupees Nil</v>
          </cell>
        </row>
        <row r="9669">
          <cell r="A9669" t="str">
            <v>/0</v>
          </cell>
          <cell r="B9669">
            <v>0</v>
          </cell>
          <cell r="J9669" t="str">
            <v>Rupees Nil</v>
          </cell>
        </row>
        <row r="9670">
          <cell r="A9670" t="str">
            <v>/0</v>
          </cell>
          <cell r="B9670">
            <v>0</v>
          </cell>
          <cell r="J9670" t="str">
            <v>Rupees Nil</v>
          </cell>
        </row>
        <row r="9671">
          <cell r="A9671" t="str">
            <v>/0</v>
          </cell>
          <cell r="B9671">
            <v>0</v>
          </cell>
          <cell r="J9671" t="str">
            <v>Rupees Nil</v>
          </cell>
        </row>
        <row r="9672">
          <cell r="A9672" t="str">
            <v>/0</v>
          </cell>
          <cell r="B9672">
            <v>0</v>
          </cell>
          <cell r="J9672" t="str">
            <v>Rupees Nil</v>
          </cell>
        </row>
        <row r="9673">
          <cell r="A9673" t="str">
            <v>/0</v>
          </cell>
          <cell r="B9673">
            <v>0</v>
          </cell>
          <cell r="J9673" t="str">
            <v>Rupees Nil</v>
          </cell>
        </row>
        <row r="9674">
          <cell r="A9674" t="str">
            <v>/0</v>
          </cell>
          <cell r="B9674">
            <v>0</v>
          </cell>
          <cell r="J9674" t="str">
            <v>Rupees Nil</v>
          </cell>
        </row>
        <row r="9675">
          <cell r="A9675" t="str">
            <v>/0</v>
          </cell>
          <cell r="B9675">
            <v>0</v>
          </cell>
          <cell r="J9675" t="str">
            <v>Rupees Nil</v>
          </cell>
        </row>
        <row r="9676">
          <cell r="A9676" t="str">
            <v>/0</v>
          </cell>
          <cell r="B9676">
            <v>0</v>
          </cell>
          <cell r="J9676" t="str">
            <v>Rupees Nil</v>
          </cell>
        </row>
        <row r="9677">
          <cell r="A9677" t="str">
            <v>/0</v>
          </cell>
          <cell r="B9677">
            <v>0</v>
          </cell>
          <cell r="J9677" t="str">
            <v>Rupees Nil</v>
          </cell>
        </row>
        <row r="9678">
          <cell r="A9678" t="str">
            <v>/0</v>
          </cell>
          <cell r="B9678">
            <v>0</v>
          </cell>
          <cell r="J9678" t="str">
            <v>Rupees Nil</v>
          </cell>
        </row>
        <row r="9679">
          <cell r="A9679" t="str">
            <v>/0</v>
          </cell>
          <cell r="B9679">
            <v>0</v>
          </cell>
          <cell r="J9679" t="str">
            <v>Rupees Nil</v>
          </cell>
        </row>
        <row r="9680">
          <cell r="A9680" t="str">
            <v>/0</v>
          </cell>
          <cell r="B9680">
            <v>0</v>
          </cell>
          <cell r="J9680" t="str">
            <v>Rupees Nil</v>
          </cell>
        </row>
        <row r="9681">
          <cell r="A9681" t="str">
            <v>/0</v>
          </cell>
          <cell r="B9681">
            <v>0</v>
          </cell>
          <cell r="J9681" t="str">
            <v>Rupees Nil</v>
          </cell>
        </row>
        <row r="9682">
          <cell r="A9682" t="str">
            <v>/0</v>
          </cell>
          <cell r="B9682">
            <v>0</v>
          </cell>
          <cell r="J9682" t="str">
            <v>Rupees Nil</v>
          </cell>
        </row>
        <row r="9683">
          <cell r="A9683" t="str">
            <v>/0</v>
          </cell>
          <cell r="B9683">
            <v>0</v>
          </cell>
          <cell r="J9683" t="str">
            <v>Rupees Nil</v>
          </cell>
        </row>
        <row r="9684">
          <cell r="A9684" t="str">
            <v>/0</v>
          </cell>
          <cell r="B9684">
            <v>0</v>
          </cell>
          <cell r="J9684" t="str">
            <v>Rupees Nil</v>
          </cell>
        </row>
        <row r="9685">
          <cell r="A9685" t="str">
            <v>/0</v>
          </cell>
          <cell r="B9685">
            <v>0</v>
          </cell>
          <cell r="J9685" t="str">
            <v>Rupees Nil</v>
          </cell>
        </row>
        <row r="9686">
          <cell r="A9686" t="str">
            <v>/0</v>
          </cell>
          <cell r="B9686">
            <v>0</v>
          </cell>
          <cell r="J9686" t="str">
            <v>Rupees Nil</v>
          </cell>
        </row>
        <row r="9687">
          <cell r="A9687" t="str">
            <v>/0</v>
          </cell>
          <cell r="B9687">
            <v>0</v>
          </cell>
          <cell r="J9687" t="str">
            <v>Rupees Nil</v>
          </cell>
        </row>
        <row r="9688">
          <cell r="A9688" t="str">
            <v>/0</v>
          </cell>
          <cell r="B9688">
            <v>0</v>
          </cell>
          <cell r="J9688" t="str">
            <v>Rupees Nil</v>
          </cell>
        </row>
        <row r="9689">
          <cell r="A9689" t="str">
            <v>/0</v>
          </cell>
          <cell r="B9689">
            <v>0</v>
          </cell>
          <cell r="J9689" t="str">
            <v>Rupees Nil</v>
          </cell>
        </row>
        <row r="9690">
          <cell r="A9690" t="str">
            <v>/0</v>
          </cell>
          <cell r="B9690">
            <v>0</v>
          </cell>
          <cell r="J9690" t="str">
            <v>Rupees Nil</v>
          </cell>
        </row>
        <row r="9691">
          <cell r="A9691" t="str">
            <v>/0</v>
          </cell>
          <cell r="B9691">
            <v>0</v>
          </cell>
          <cell r="J9691" t="str">
            <v>Rupees Nil</v>
          </cell>
        </row>
        <row r="9692">
          <cell r="A9692" t="str">
            <v>/0</v>
          </cell>
          <cell r="B9692">
            <v>0</v>
          </cell>
          <cell r="J9692" t="str">
            <v>Rupees Nil</v>
          </cell>
        </row>
        <row r="9693">
          <cell r="A9693" t="str">
            <v>/0</v>
          </cell>
          <cell r="B9693">
            <v>0</v>
          </cell>
          <cell r="J9693" t="str">
            <v>Rupees Nil</v>
          </cell>
        </row>
        <row r="9694">
          <cell r="A9694" t="str">
            <v>/0</v>
          </cell>
          <cell r="B9694">
            <v>0</v>
          </cell>
          <cell r="J9694" t="str">
            <v>Rupees Nil</v>
          </cell>
        </row>
        <row r="9695">
          <cell r="A9695" t="str">
            <v>/0</v>
          </cell>
          <cell r="B9695">
            <v>0</v>
          </cell>
          <cell r="J9695" t="str">
            <v>Rupees Nil</v>
          </cell>
        </row>
        <row r="9696">
          <cell r="A9696" t="str">
            <v>/0</v>
          </cell>
          <cell r="B9696">
            <v>0</v>
          </cell>
          <cell r="J9696" t="str">
            <v>Rupees Nil</v>
          </cell>
        </row>
        <row r="9697">
          <cell r="A9697" t="str">
            <v>/0</v>
          </cell>
          <cell r="B9697">
            <v>0</v>
          </cell>
          <cell r="J9697" t="str">
            <v>Rupees Nil</v>
          </cell>
        </row>
        <row r="9698">
          <cell r="A9698" t="str">
            <v>/0</v>
          </cell>
          <cell r="B9698">
            <v>0</v>
          </cell>
          <cell r="J9698" t="str">
            <v>Rupees Nil</v>
          </cell>
        </row>
        <row r="9699">
          <cell r="A9699" t="str">
            <v>/0</v>
          </cell>
          <cell r="B9699">
            <v>0</v>
          </cell>
          <cell r="J9699" t="str">
            <v>Rupees Nil</v>
          </cell>
        </row>
        <row r="9700">
          <cell r="A9700" t="str">
            <v>/0</v>
          </cell>
          <cell r="B9700">
            <v>0</v>
          </cell>
          <cell r="J9700" t="str">
            <v>Rupees Nil</v>
          </cell>
        </row>
        <row r="9701">
          <cell r="A9701" t="str">
            <v>/0</v>
          </cell>
          <cell r="B9701">
            <v>0</v>
          </cell>
          <cell r="J9701" t="str">
            <v>Rupees Nil</v>
          </cell>
        </row>
        <row r="9702">
          <cell r="A9702" t="str">
            <v>/0</v>
          </cell>
          <cell r="B9702">
            <v>0</v>
          </cell>
          <cell r="J9702" t="str">
            <v>Rupees Nil</v>
          </cell>
        </row>
        <row r="9703">
          <cell r="A9703" t="str">
            <v>/0</v>
          </cell>
          <cell r="B9703">
            <v>0</v>
          </cell>
          <cell r="J9703" t="str">
            <v>Rupees Nil</v>
          </cell>
        </row>
        <row r="9704">
          <cell r="A9704" t="str">
            <v>/0</v>
          </cell>
          <cell r="B9704">
            <v>0</v>
          </cell>
          <cell r="J9704" t="str">
            <v>Rupees Nil</v>
          </cell>
        </row>
        <row r="9705">
          <cell r="A9705" t="str">
            <v>/0</v>
          </cell>
          <cell r="B9705">
            <v>0</v>
          </cell>
          <cell r="J9705" t="str">
            <v>Rupees Nil</v>
          </cell>
        </row>
        <row r="9706">
          <cell r="A9706" t="str">
            <v>/0</v>
          </cell>
          <cell r="B9706">
            <v>0</v>
          </cell>
          <cell r="J9706" t="str">
            <v>Rupees Nil</v>
          </cell>
        </row>
        <row r="9707">
          <cell r="A9707" t="str">
            <v>/0</v>
          </cell>
          <cell r="B9707">
            <v>0</v>
          </cell>
          <cell r="J9707" t="str">
            <v>Rupees Nil</v>
          </cell>
        </row>
        <row r="9708">
          <cell r="A9708" t="str">
            <v>/0</v>
          </cell>
          <cell r="B9708">
            <v>0</v>
          </cell>
          <cell r="J9708" t="str">
            <v>Rupees Nil</v>
          </cell>
        </row>
        <row r="9709">
          <cell r="A9709" t="str">
            <v>/0</v>
          </cell>
          <cell r="B9709">
            <v>0</v>
          </cell>
          <cell r="J9709" t="str">
            <v>Rupees Nil</v>
          </cell>
        </row>
        <row r="9710">
          <cell r="A9710" t="str">
            <v>/0</v>
          </cell>
          <cell r="B9710">
            <v>0</v>
          </cell>
          <cell r="J9710" t="str">
            <v>Rupees Nil</v>
          </cell>
        </row>
        <row r="9711">
          <cell r="A9711" t="str">
            <v>/0</v>
          </cell>
          <cell r="B9711">
            <v>0</v>
          </cell>
          <cell r="J9711" t="str">
            <v>Rupees Nil</v>
          </cell>
        </row>
        <row r="9712">
          <cell r="A9712" t="str">
            <v>/0</v>
          </cell>
          <cell r="B9712">
            <v>0</v>
          </cell>
          <cell r="J9712" t="str">
            <v>Rupees Nil</v>
          </cell>
        </row>
        <row r="9713">
          <cell r="A9713" t="str">
            <v>/0</v>
          </cell>
          <cell r="B9713">
            <v>0</v>
          </cell>
          <cell r="J9713" t="str">
            <v>Rupees Nil</v>
          </cell>
        </row>
        <row r="9714">
          <cell r="A9714" t="str">
            <v>/0</v>
          </cell>
          <cell r="B9714">
            <v>0</v>
          </cell>
          <cell r="J9714" t="str">
            <v>Rupees Nil</v>
          </cell>
        </row>
        <row r="9715">
          <cell r="A9715" t="str">
            <v>/0</v>
          </cell>
          <cell r="B9715">
            <v>0</v>
          </cell>
          <cell r="J9715" t="str">
            <v>Rupees Nil</v>
          </cell>
        </row>
        <row r="9716">
          <cell r="A9716" t="str">
            <v>/0</v>
          </cell>
          <cell r="B9716">
            <v>0</v>
          </cell>
          <cell r="J9716" t="str">
            <v>Rupees Nil</v>
          </cell>
        </row>
        <row r="9717">
          <cell r="A9717" t="str">
            <v>/0</v>
          </cell>
          <cell r="B9717">
            <v>0</v>
          </cell>
          <cell r="J9717" t="str">
            <v>Rupees Nil</v>
          </cell>
        </row>
        <row r="9718">
          <cell r="A9718" t="str">
            <v>/0</v>
          </cell>
          <cell r="B9718">
            <v>0</v>
          </cell>
          <cell r="J9718" t="str">
            <v>Rupees Nil</v>
          </cell>
        </row>
        <row r="9719">
          <cell r="A9719" t="str">
            <v>/0</v>
          </cell>
          <cell r="B9719">
            <v>0</v>
          </cell>
          <cell r="J9719" t="str">
            <v>Rupees Nil</v>
          </cell>
        </row>
        <row r="9720">
          <cell r="A9720" t="str">
            <v>/0</v>
          </cell>
          <cell r="B9720">
            <v>0</v>
          </cell>
          <cell r="J9720" t="str">
            <v>Rupees Nil</v>
          </cell>
        </row>
        <row r="9721">
          <cell r="A9721" t="str">
            <v>/0</v>
          </cell>
          <cell r="B9721">
            <v>0</v>
          </cell>
          <cell r="J9721" t="str">
            <v>Rupees Nil</v>
          </cell>
        </row>
        <row r="9722">
          <cell r="A9722" t="str">
            <v>/0</v>
          </cell>
          <cell r="B9722">
            <v>0</v>
          </cell>
          <cell r="J9722" t="str">
            <v>Rupees Nil</v>
          </cell>
        </row>
        <row r="9723">
          <cell r="A9723" t="str">
            <v>/0</v>
          </cell>
          <cell r="B9723">
            <v>0</v>
          </cell>
          <cell r="J9723" t="str">
            <v>Rupees Nil</v>
          </cell>
        </row>
        <row r="9724">
          <cell r="A9724" t="str">
            <v>/0</v>
          </cell>
          <cell r="B9724">
            <v>0</v>
          </cell>
          <cell r="J9724" t="str">
            <v>Rupees Nil</v>
          </cell>
        </row>
        <row r="9725">
          <cell r="A9725" t="str">
            <v>/0</v>
          </cell>
          <cell r="B9725">
            <v>0</v>
          </cell>
          <cell r="J9725" t="str">
            <v>Rupees Nil</v>
          </cell>
        </row>
        <row r="9726">
          <cell r="A9726" t="str">
            <v>/0</v>
          </cell>
          <cell r="B9726">
            <v>0</v>
          </cell>
          <cell r="J9726" t="str">
            <v>Rupees Nil</v>
          </cell>
        </row>
        <row r="9727">
          <cell r="A9727" t="str">
            <v>/0</v>
          </cell>
          <cell r="B9727">
            <v>0</v>
          </cell>
          <cell r="J9727" t="str">
            <v>Rupees Nil</v>
          </cell>
        </row>
        <row r="9728">
          <cell r="A9728" t="str">
            <v>/0</v>
          </cell>
          <cell r="B9728">
            <v>0</v>
          </cell>
          <cell r="J9728" t="str">
            <v>Rupees Nil</v>
          </cell>
        </row>
        <row r="9729">
          <cell r="A9729" t="str">
            <v>/0</v>
          </cell>
          <cell r="B9729">
            <v>0</v>
          </cell>
          <cell r="J9729" t="str">
            <v>Rupees Nil</v>
          </cell>
        </row>
        <row r="9730">
          <cell r="A9730" t="str">
            <v>/0</v>
          </cell>
          <cell r="B9730">
            <v>0</v>
          </cell>
          <cell r="J9730" t="str">
            <v>Rupees Nil</v>
          </cell>
        </row>
        <row r="9731">
          <cell r="A9731" t="str">
            <v>/0</v>
          </cell>
          <cell r="B9731">
            <v>0</v>
          </cell>
          <cell r="J9731" t="str">
            <v>Rupees Nil</v>
          </cell>
        </row>
        <row r="9732">
          <cell r="A9732" t="str">
            <v>/0</v>
          </cell>
          <cell r="B9732">
            <v>0</v>
          </cell>
          <cell r="J9732" t="str">
            <v>Rupees Nil</v>
          </cell>
        </row>
        <row r="9733">
          <cell r="A9733" t="str">
            <v>/0</v>
          </cell>
          <cell r="B9733">
            <v>0</v>
          </cell>
          <cell r="J9733" t="str">
            <v>Rupees Nil</v>
          </cell>
        </row>
        <row r="9734">
          <cell r="A9734" t="str">
            <v>/0</v>
          </cell>
          <cell r="B9734">
            <v>0</v>
          </cell>
          <cell r="J9734" t="str">
            <v>Rupees Nil</v>
          </cell>
        </row>
        <row r="9735">
          <cell r="A9735" t="str">
            <v>/0</v>
          </cell>
          <cell r="B9735">
            <v>0</v>
          </cell>
          <cell r="J9735" t="str">
            <v>Rupees Nil</v>
          </cell>
        </row>
        <row r="9736">
          <cell r="A9736" t="str">
            <v>/0</v>
          </cell>
          <cell r="B9736">
            <v>0</v>
          </cell>
          <cell r="J9736" t="str">
            <v>Rupees Nil</v>
          </cell>
        </row>
        <row r="9737">
          <cell r="A9737" t="str">
            <v>/0</v>
          </cell>
          <cell r="B9737">
            <v>0</v>
          </cell>
          <cell r="J9737" t="str">
            <v>Rupees Nil</v>
          </cell>
        </row>
        <row r="9738">
          <cell r="A9738" t="str">
            <v>/0</v>
          </cell>
          <cell r="B9738">
            <v>0</v>
          </cell>
          <cell r="J9738" t="str">
            <v>Rupees Nil</v>
          </cell>
        </row>
        <row r="9739">
          <cell r="A9739" t="str">
            <v>/0</v>
          </cell>
          <cell r="B9739">
            <v>0</v>
          </cell>
          <cell r="J9739" t="str">
            <v>Rupees Nil</v>
          </cell>
        </row>
        <row r="9740">
          <cell r="A9740" t="str">
            <v>/0</v>
          </cell>
          <cell r="B9740">
            <v>0</v>
          </cell>
          <cell r="J9740" t="str">
            <v>Rupees Nil</v>
          </cell>
        </row>
        <row r="9741">
          <cell r="A9741" t="str">
            <v>/0</v>
          </cell>
          <cell r="B9741">
            <v>0</v>
          </cell>
          <cell r="J9741" t="str">
            <v>Rupees Nil</v>
          </cell>
        </row>
        <row r="9742">
          <cell r="A9742" t="str">
            <v>/0</v>
          </cell>
          <cell r="B9742">
            <v>0</v>
          </cell>
          <cell r="J9742" t="str">
            <v>Rupees Nil</v>
          </cell>
        </row>
        <row r="9743">
          <cell r="A9743" t="str">
            <v>/0</v>
          </cell>
          <cell r="B9743">
            <v>0</v>
          </cell>
          <cell r="J9743" t="str">
            <v>Rupees Nil</v>
          </cell>
        </row>
        <row r="9744">
          <cell r="A9744" t="str">
            <v>/0</v>
          </cell>
          <cell r="B9744">
            <v>0</v>
          </cell>
          <cell r="J9744" t="str">
            <v>Rupees Nil</v>
          </cell>
        </row>
        <row r="9745">
          <cell r="A9745" t="str">
            <v>/0</v>
          </cell>
          <cell r="B9745">
            <v>0</v>
          </cell>
          <cell r="J9745" t="str">
            <v>Rupees Nil</v>
          </cell>
        </row>
        <row r="9746">
          <cell r="A9746" t="str">
            <v>/0</v>
          </cell>
          <cell r="B9746">
            <v>0</v>
          </cell>
          <cell r="J9746" t="str">
            <v>Rupees Nil</v>
          </cell>
        </row>
        <row r="9747">
          <cell r="A9747" t="str">
            <v>/0</v>
          </cell>
          <cell r="B9747">
            <v>0</v>
          </cell>
          <cell r="J9747" t="str">
            <v>Rupees Nil</v>
          </cell>
        </row>
        <row r="9748">
          <cell r="A9748" t="str">
            <v>/0</v>
          </cell>
          <cell r="B9748">
            <v>0</v>
          </cell>
          <cell r="J9748" t="str">
            <v>Rupees Nil</v>
          </cell>
        </row>
        <row r="9749">
          <cell r="A9749" t="str">
            <v>/0</v>
          </cell>
          <cell r="B9749">
            <v>0</v>
          </cell>
          <cell r="J9749" t="str">
            <v>Rupees Nil</v>
          </cell>
        </row>
        <row r="9750">
          <cell r="A9750" t="str">
            <v>/0</v>
          </cell>
          <cell r="B9750">
            <v>0</v>
          </cell>
          <cell r="J9750" t="str">
            <v>Rupees Nil</v>
          </cell>
        </row>
        <row r="9751">
          <cell r="A9751" t="str">
            <v>/0</v>
          </cell>
          <cell r="B9751">
            <v>0</v>
          </cell>
          <cell r="J9751" t="str">
            <v>Rupees Nil</v>
          </cell>
        </row>
        <row r="9752">
          <cell r="A9752" t="str">
            <v>/0</v>
          </cell>
          <cell r="B9752">
            <v>0</v>
          </cell>
          <cell r="J9752" t="str">
            <v>Rupees Nil</v>
          </cell>
        </row>
        <row r="9753">
          <cell r="A9753" t="str">
            <v>/0</v>
          </cell>
          <cell r="B9753">
            <v>0</v>
          </cell>
          <cell r="J9753" t="str">
            <v>Rupees Nil</v>
          </cell>
        </row>
        <row r="9754">
          <cell r="A9754" t="str">
            <v>/0</v>
          </cell>
          <cell r="B9754">
            <v>0</v>
          </cell>
          <cell r="J9754" t="str">
            <v>Rupees Nil</v>
          </cell>
        </row>
        <row r="9755">
          <cell r="A9755" t="str">
            <v>/0</v>
          </cell>
          <cell r="B9755">
            <v>0</v>
          </cell>
          <cell r="J9755" t="str">
            <v>Rupees Nil</v>
          </cell>
        </row>
        <row r="9756">
          <cell r="A9756" t="str">
            <v>/0</v>
          </cell>
          <cell r="B9756">
            <v>0</v>
          </cell>
          <cell r="J9756" t="str">
            <v>Rupees Nil</v>
          </cell>
        </row>
        <row r="9757">
          <cell r="A9757" t="str">
            <v>/0</v>
          </cell>
          <cell r="B9757">
            <v>0</v>
          </cell>
          <cell r="J9757" t="str">
            <v>Rupees Nil</v>
          </cell>
        </row>
        <row r="9758">
          <cell r="A9758" t="str">
            <v>/0</v>
          </cell>
          <cell r="B9758">
            <v>0</v>
          </cell>
          <cell r="J9758" t="str">
            <v>Rupees Nil</v>
          </cell>
        </row>
        <row r="9759">
          <cell r="A9759" t="str">
            <v>/0</v>
          </cell>
          <cell r="B9759">
            <v>0</v>
          </cell>
          <cell r="J9759" t="str">
            <v>Rupees Nil</v>
          </cell>
        </row>
        <row r="9760">
          <cell r="A9760" t="str">
            <v>/0</v>
          </cell>
          <cell r="B9760">
            <v>0</v>
          </cell>
          <cell r="J9760" t="str">
            <v>Rupees Nil</v>
          </cell>
        </row>
        <row r="9761">
          <cell r="A9761" t="str">
            <v>/0</v>
          </cell>
          <cell r="B9761">
            <v>0</v>
          </cell>
          <cell r="J9761" t="str">
            <v>Rupees Nil</v>
          </cell>
        </row>
        <row r="9762">
          <cell r="A9762" t="str">
            <v>/0</v>
          </cell>
          <cell r="B9762">
            <v>0</v>
          </cell>
          <cell r="J9762" t="str">
            <v>Rupees Nil</v>
          </cell>
        </row>
        <row r="9763">
          <cell r="A9763" t="str">
            <v>/0</v>
          </cell>
          <cell r="B9763">
            <v>0</v>
          </cell>
          <cell r="J9763" t="str">
            <v>Rupees Nil</v>
          </cell>
        </row>
        <row r="9764">
          <cell r="A9764" t="str">
            <v>/0</v>
          </cell>
          <cell r="B9764">
            <v>0</v>
          </cell>
          <cell r="J9764" t="str">
            <v>Rupees Nil</v>
          </cell>
        </row>
        <row r="9765">
          <cell r="A9765" t="str">
            <v>/0</v>
          </cell>
          <cell r="B9765">
            <v>0</v>
          </cell>
          <cell r="J9765" t="str">
            <v>Rupees Nil</v>
          </cell>
        </row>
        <row r="9766">
          <cell r="A9766" t="str">
            <v>/0</v>
          </cell>
          <cell r="B9766">
            <v>0</v>
          </cell>
          <cell r="J9766" t="str">
            <v>Rupees Nil</v>
          </cell>
        </row>
        <row r="9767">
          <cell r="A9767" t="str">
            <v>/0</v>
          </cell>
          <cell r="B9767">
            <v>0</v>
          </cell>
          <cell r="J9767" t="str">
            <v>Rupees Nil</v>
          </cell>
        </row>
        <row r="9768">
          <cell r="A9768" t="str">
            <v>/0</v>
          </cell>
          <cell r="B9768">
            <v>0</v>
          </cell>
          <cell r="J9768" t="str">
            <v>Rupees Nil</v>
          </cell>
        </row>
        <row r="9769">
          <cell r="A9769" t="str">
            <v>/0</v>
          </cell>
          <cell r="B9769">
            <v>0</v>
          </cell>
          <cell r="J9769" t="str">
            <v>Rupees Nil</v>
          </cell>
        </row>
        <row r="9770">
          <cell r="A9770" t="str">
            <v>/0</v>
          </cell>
          <cell r="B9770">
            <v>0</v>
          </cell>
          <cell r="J9770" t="str">
            <v>Rupees Nil</v>
          </cell>
        </row>
        <row r="9771">
          <cell r="A9771" t="str">
            <v>/0</v>
          </cell>
          <cell r="B9771">
            <v>0</v>
          </cell>
          <cell r="J9771" t="str">
            <v>Rupees Nil</v>
          </cell>
        </row>
        <row r="9772">
          <cell r="A9772" t="str">
            <v>/0</v>
          </cell>
          <cell r="B9772">
            <v>0</v>
          </cell>
          <cell r="J9772" t="str">
            <v>Rupees Nil</v>
          </cell>
        </row>
        <row r="9773">
          <cell r="A9773" t="str">
            <v>/0</v>
          </cell>
          <cell r="B9773">
            <v>0</v>
          </cell>
          <cell r="J9773" t="str">
            <v>Rupees Nil</v>
          </cell>
        </row>
        <row r="9774">
          <cell r="A9774" t="str">
            <v>/0</v>
          </cell>
          <cell r="B9774">
            <v>0</v>
          </cell>
          <cell r="J9774" t="str">
            <v>Rupees Nil</v>
          </cell>
        </row>
        <row r="9775">
          <cell r="A9775" t="str">
            <v>/0</v>
          </cell>
          <cell r="B9775">
            <v>0</v>
          </cell>
          <cell r="J9775" t="str">
            <v>Rupees Nil</v>
          </cell>
        </row>
        <row r="9776">
          <cell r="A9776" t="str">
            <v>/0</v>
          </cell>
          <cell r="B9776">
            <v>0</v>
          </cell>
          <cell r="J9776" t="str">
            <v>Rupees Nil</v>
          </cell>
        </row>
        <row r="9777">
          <cell r="A9777" t="str">
            <v>/0</v>
          </cell>
          <cell r="B9777">
            <v>0</v>
          </cell>
          <cell r="J9777" t="str">
            <v>Rupees Nil</v>
          </cell>
        </row>
        <row r="9778">
          <cell r="A9778" t="str">
            <v>/0</v>
          </cell>
          <cell r="B9778">
            <v>0</v>
          </cell>
          <cell r="J9778" t="str">
            <v>Rupees Nil</v>
          </cell>
        </row>
        <row r="9779">
          <cell r="A9779" t="str">
            <v>/0</v>
          </cell>
          <cell r="B9779">
            <v>0</v>
          </cell>
          <cell r="J9779" t="str">
            <v>Rupees Nil</v>
          </cell>
        </row>
        <row r="9780">
          <cell r="A9780" t="str">
            <v>/0</v>
          </cell>
          <cell r="B9780">
            <v>0</v>
          </cell>
          <cell r="J9780" t="str">
            <v>Rupees Nil</v>
          </cell>
        </row>
        <row r="9781">
          <cell r="A9781" t="str">
            <v>/0</v>
          </cell>
          <cell r="B9781">
            <v>0</v>
          </cell>
          <cell r="J9781" t="str">
            <v>Rupees Nil</v>
          </cell>
        </row>
        <row r="9782">
          <cell r="A9782" t="str">
            <v>/0</v>
          </cell>
          <cell r="B9782">
            <v>0</v>
          </cell>
          <cell r="J9782" t="str">
            <v>Rupees Nil</v>
          </cell>
        </row>
        <row r="9783">
          <cell r="A9783" t="str">
            <v>/0</v>
          </cell>
          <cell r="B9783">
            <v>0</v>
          </cell>
          <cell r="J9783" t="str">
            <v>Rupees Nil</v>
          </cell>
        </row>
        <row r="9784">
          <cell r="A9784" t="str">
            <v>/0</v>
          </cell>
          <cell r="B9784">
            <v>0</v>
          </cell>
          <cell r="J9784" t="str">
            <v>Rupees Nil</v>
          </cell>
        </row>
        <row r="9785">
          <cell r="A9785" t="str">
            <v>/0</v>
          </cell>
          <cell r="B9785">
            <v>0</v>
          </cell>
          <cell r="J9785" t="str">
            <v>Rupees Nil</v>
          </cell>
        </row>
        <row r="9786">
          <cell r="A9786" t="str">
            <v>/0</v>
          </cell>
          <cell r="B9786">
            <v>0</v>
          </cell>
          <cell r="J9786" t="str">
            <v>Rupees Nil</v>
          </cell>
        </row>
        <row r="9787">
          <cell r="A9787" t="str">
            <v>/0</v>
          </cell>
          <cell r="B9787">
            <v>0</v>
          </cell>
          <cell r="J9787" t="str">
            <v>Rupees Nil</v>
          </cell>
        </row>
        <row r="9788">
          <cell r="A9788" t="str">
            <v>/0</v>
          </cell>
          <cell r="B9788">
            <v>0</v>
          </cell>
          <cell r="J9788" t="str">
            <v>Rupees Nil</v>
          </cell>
        </row>
        <row r="9789">
          <cell r="A9789" t="str">
            <v>/0</v>
          </cell>
          <cell r="B9789">
            <v>0</v>
          </cell>
          <cell r="J9789" t="str">
            <v>Rupees Nil</v>
          </cell>
        </row>
        <row r="9790">
          <cell r="A9790" t="str">
            <v>/0</v>
          </cell>
          <cell r="B9790">
            <v>0</v>
          </cell>
          <cell r="J9790" t="str">
            <v>Rupees Nil</v>
          </cell>
        </row>
        <row r="9791">
          <cell r="A9791" t="str">
            <v>/0</v>
          </cell>
          <cell r="B9791">
            <v>0</v>
          </cell>
          <cell r="J9791" t="str">
            <v>Rupees Nil</v>
          </cell>
        </row>
        <row r="9792">
          <cell r="A9792" t="str">
            <v>/0</v>
          </cell>
          <cell r="B9792">
            <v>0</v>
          </cell>
          <cell r="J9792" t="str">
            <v>Rupees Nil</v>
          </cell>
        </row>
        <row r="9793">
          <cell r="A9793" t="str">
            <v>/0</v>
          </cell>
          <cell r="B9793">
            <v>0</v>
          </cell>
          <cell r="J9793" t="str">
            <v>Rupees Nil</v>
          </cell>
        </row>
        <row r="9794">
          <cell r="A9794" t="str">
            <v>/0</v>
          </cell>
          <cell r="B9794">
            <v>0</v>
          </cell>
          <cell r="J9794" t="str">
            <v>Rupees Nil</v>
          </cell>
        </row>
        <row r="9795">
          <cell r="A9795" t="str">
            <v>/0</v>
          </cell>
          <cell r="B9795">
            <v>0</v>
          </cell>
          <cell r="J9795" t="str">
            <v>Rupees Nil</v>
          </cell>
        </row>
        <row r="9796">
          <cell r="A9796" t="str">
            <v>/0</v>
          </cell>
          <cell r="B9796">
            <v>0</v>
          </cell>
          <cell r="J9796" t="str">
            <v>Rupees Nil</v>
          </cell>
        </row>
        <row r="9797">
          <cell r="A9797" t="str">
            <v>/0</v>
          </cell>
          <cell r="B9797">
            <v>0</v>
          </cell>
          <cell r="J9797" t="str">
            <v>Rupees Nil</v>
          </cell>
        </row>
        <row r="9798">
          <cell r="A9798" t="str">
            <v>/0</v>
          </cell>
          <cell r="B9798">
            <v>0</v>
          </cell>
          <cell r="J9798" t="str">
            <v>Rupees Nil</v>
          </cell>
        </row>
        <row r="9799">
          <cell r="A9799" t="str">
            <v>/0</v>
          </cell>
          <cell r="B9799">
            <v>0</v>
          </cell>
          <cell r="J9799" t="str">
            <v>Rupees Nil</v>
          </cell>
        </row>
        <row r="9800">
          <cell r="A9800" t="str">
            <v>/0</v>
          </cell>
          <cell r="B9800">
            <v>0</v>
          </cell>
          <cell r="J9800" t="str">
            <v>Rupees Nil</v>
          </cell>
        </row>
        <row r="9801">
          <cell r="A9801" t="str">
            <v>/0</v>
          </cell>
          <cell r="B9801">
            <v>0</v>
          </cell>
          <cell r="J9801" t="str">
            <v>Rupees Nil</v>
          </cell>
        </row>
        <row r="9802">
          <cell r="A9802" t="str">
            <v>/0</v>
          </cell>
          <cell r="B9802">
            <v>0</v>
          </cell>
          <cell r="J9802" t="str">
            <v>Rupees Nil</v>
          </cell>
        </row>
        <row r="9803">
          <cell r="A9803" t="str">
            <v>/0</v>
          </cell>
          <cell r="B9803">
            <v>0</v>
          </cell>
          <cell r="J9803" t="str">
            <v>Rupees Nil</v>
          </cell>
        </row>
        <row r="9804">
          <cell r="A9804" t="str">
            <v>/0</v>
          </cell>
          <cell r="B9804">
            <v>0</v>
          </cell>
          <cell r="J9804" t="str">
            <v>Rupees Nil</v>
          </cell>
        </row>
        <row r="9805">
          <cell r="A9805" t="str">
            <v>/0</v>
          </cell>
          <cell r="B9805">
            <v>0</v>
          </cell>
          <cell r="J9805" t="str">
            <v>Rupees Nil</v>
          </cell>
        </row>
        <row r="9806">
          <cell r="A9806" t="str">
            <v>/0</v>
          </cell>
          <cell r="B9806">
            <v>0</v>
          </cell>
          <cell r="J9806" t="str">
            <v>Rupees Nil</v>
          </cell>
        </row>
        <row r="9807">
          <cell r="A9807" t="str">
            <v>/0</v>
          </cell>
          <cell r="B9807">
            <v>0</v>
          </cell>
          <cell r="J9807" t="str">
            <v>Rupees Nil</v>
          </cell>
        </row>
        <row r="9808">
          <cell r="A9808" t="str">
            <v>/0</v>
          </cell>
          <cell r="B9808">
            <v>0</v>
          </cell>
          <cell r="J9808" t="str">
            <v>Rupees Nil</v>
          </cell>
        </row>
        <row r="9809">
          <cell r="A9809" t="str">
            <v>/0</v>
          </cell>
          <cell r="B9809">
            <v>0</v>
          </cell>
          <cell r="J9809" t="str">
            <v>Rupees Nil</v>
          </cell>
        </row>
        <row r="9810">
          <cell r="A9810" t="str">
            <v>/0</v>
          </cell>
          <cell r="B9810">
            <v>0</v>
          </cell>
          <cell r="J9810" t="str">
            <v>Rupees Nil</v>
          </cell>
        </row>
        <row r="9811">
          <cell r="A9811" t="str">
            <v>/0</v>
          </cell>
          <cell r="B9811">
            <v>0</v>
          </cell>
          <cell r="J9811" t="str">
            <v>Rupees Nil</v>
          </cell>
        </row>
        <row r="9812">
          <cell r="A9812" t="str">
            <v>/0</v>
          </cell>
          <cell r="B9812">
            <v>0</v>
          </cell>
          <cell r="J9812" t="str">
            <v>Rupees Nil</v>
          </cell>
        </row>
        <row r="9813">
          <cell r="A9813" t="str">
            <v>/0</v>
          </cell>
          <cell r="B9813">
            <v>0</v>
          </cell>
          <cell r="J9813" t="str">
            <v>Rupees Nil</v>
          </cell>
        </row>
        <row r="9814">
          <cell r="A9814" t="str">
            <v>/0</v>
          </cell>
          <cell r="B9814">
            <v>0</v>
          </cell>
          <cell r="J9814" t="str">
            <v>Rupees Nil</v>
          </cell>
        </row>
        <row r="9815">
          <cell r="A9815" t="str">
            <v>/0</v>
          </cell>
          <cell r="B9815">
            <v>0</v>
          </cell>
          <cell r="J9815" t="str">
            <v>Rupees Nil</v>
          </cell>
        </row>
        <row r="9816">
          <cell r="A9816" t="str">
            <v>/0</v>
          </cell>
          <cell r="B9816">
            <v>0</v>
          </cell>
          <cell r="J9816" t="str">
            <v>Rupees Nil</v>
          </cell>
        </row>
        <row r="9817">
          <cell r="A9817" t="str">
            <v>/0</v>
          </cell>
          <cell r="B9817">
            <v>0</v>
          </cell>
          <cell r="J9817" t="str">
            <v>Rupees Nil</v>
          </cell>
        </row>
        <row r="9818">
          <cell r="A9818" t="str">
            <v>/0</v>
          </cell>
          <cell r="B9818">
            <v>0</v>
          </cell>
          <cell r="J9818" t="str">
            <v>Rupees Nil</v>
          </cell>
        </row>
        <row r="9819">
          <cell r="A9819" t="str">
            <v>/0</v>
          </cell>
          <cell r="B9819">
            <v>0</v>
          </cell>
          <cell r="J9819" t="str">
            <v>Rupees Nil</v>
          </cell>
        </row>
        <row r="9820">
          <cell r="A9820" t="str">
            <v>/0</v>
          </cell>
          <cell r="B9820">
            <v>0</v>
          </cell>
          <cell r="J9820" t="str">
            <v>Rupees Nil</v>
          </cell>
        </row>
        <row r="9821">
          <cell r="A9821" t="str">
            <v>/0</v>
          </cell>
          <cell r="B9821">
            <v>0</v>
          </cell>
          <cell r="J9821" t="str">
            <v>Rupees Nil</v>
          </cell>
        </row>
        <row r="9822">
          <cell r="A9822" t="str">
            <v>/0</v>
          </cell>
          <cell r="B9822">
            <v>0</v>
          </cell>
          <cell r="J9822" t="str">
            <v>Rupees Nil</v>
          </cell>
        </row>
        <row r="9823">
          <cell r="A9823" t="str">
            <v>/0</v>
          </cell>
          <cell r="B9823">
            <v>0</v>
          </cell>
          <cell r="J9823" t="str">
            <v>Rupees Nil</v>
          </cell>
        </row>
        <row r="9824">
          <cell r="A9824" t="str">
            <v>/0</v>
          </cell>
          <cell r="B9824">
            <v>0</v>
          </cell>
          <cell r="J9824" t="str">
            <v>Rupees Nil</v>
          </cell>
        </row>
        <row r="9825">
          <cell r="A9825" t="str">
            <v>/0</v>
          </cell>
          <cell r="B9825">
            <v>0</v>
          </cell>
          <cell r="J9825" t="str">
            <v>Rupees Nil</v>
          </cell>
        </row>
        <row r="9826">
          <cell r="A9826" t="str">
            <v>/0</v>
          </cell>
          <cell r="B9826">
            <v>0</v>
          </cell>
          <cell r="J9826" t="str">
            <v>Rupees Nil</v>
          </cell>
        </row>
        <row r="9827">
          <cell r="A9827" t="str">
            <v>/0</v>
          </cell>
          <cell r="B9827">
            <v>0</v>
          </cell>
          <cell r="J9827" t="str">
            <v>Rupees Nil</v>
          </cell>
        </row>
        <row r="9828">
          <cell r="A9828" t="str">
            <v>/0</v>
          </cell>
          <cell r="B9828">
            <v>0</v>
          </cell>
          <cell r="J9828" t="str">
            <v>Rupees Nil</v>
          </cell>
        </row>
        <row r="9829">
          <cell r="A9829" t="str">
            <v>/0</v>
          </cell>
          <cell r="B9829">
            <v>0</v>
          </cell>
          <cell r="J9829" t="str">
            <v>Rupees Nil</v>
          </cell>
        </row>
        <row r="9830">
          <cell r="A9830" t="str">
            <v>/0</v>
          </cell>
          <cell r="B9830">
            <v>0</v>
          </cell>
          <cell r="J9830" t="str">
            <v>Rupees Nil</v>
          </cell>
        </row>
        <row r="9831">
          <cell r="A9831" t="str">
            <v>/0</v>
          </cell>
          <cell r="B9831">
            <v>0</v>
          </cell>
          <cell r="J9831" t="str">
            <v>Rupees Nil</v>
          </cell>
        </row>
        <row r="9832">
          <cell r="A9832" t="str">
            <v>/0</v>
          </cell>
          <cell r="B9832">
            <v>0</v>
          </cell>
          <cell r="J9832" t="str">
            <v>Rupees Nil</v>
          </cell>
        </row>
        <row r="9833">
          <cell r="A9833" t="str">
            <v>/0</v>
          </cell>
          <cell r="B9833">
            <v>0</v>
          </cell>
          <cell r="J9833" t="str">
            <v>Rupees Nil</v>
          </cell>
        </row>
        <row r="9834">
          <cell r="A9834" t="str">
            <v>/0</v>
          </cell>
          <cell r="B9834">
            <v>0</v>
          </cell>
          <cell r="J9834" t="str">
            <v>Rupees Nil</v>
          </cell>
        </row>
        <row r="9835">
          <cell r="A9835" t="str">
            <v>/0</v>
          </cell>
          <cell r="B9835">
            <v>0</v>
          </cell>
          <cell r="J9835" t="str">
            <v>Rupees Nil</v>
          </cell>
        </row>
        <row r="9836">
          <cell r="A9836" t="str">
            <v>/0</v>
          </cell>
          <cell r="B9836">
            <v>0</v>
          </cell>
          <cell r="J9836" t="str">
            <v>Rupees Nil</v>
          </cell>
        </row>
        <row r="9837">
          <cell r="A9837" t="str">
            <v>/0</v>
          </cell>
          <cell r="B9837">
            <v>0</v>
          </cell>
          <cell r="J9837" t="str">
            <v>Rupees Nil</v>
          </cell>
        </row>
        <row r="9838">
          <cell r="A9838" t="str">
            <v>/0</v>
          </cell>
          <cell r="B9838">
            <v>0</v>
          </cell>
          <cell r="J9838" t="str">
            <v>Rupees Nil</v>
          </cell>
        </row>
        <row r="9839">
          <cell r="A9839" t="str">
            <v>/0</v>
          </cell>
          <cell r="B9839">
            <v>0</v>
          </cell>
          <cell r="J9839" t="str">
            <v>Rupees Nil</v>
          </cell>
        </row>
        <row r="9840">
          <cell r="A9840" t="str">
            <v>/0</v>
          </cell>
          <cell r="B9840">
            <v>0</v>
          </cell>
          <cell r="J9840" t="str">
            <v>Rupees Nil</v>
          </cell>
        </row>
        <row r="9841">
          <cell r="A9841" t="str">
            <v>/0</v>
          </cell>
          <cell r="B9841">
            <v>0</v>
          </cell>
          <cell r="J9841" t="str">
            <v>Rupees Nil</v>
          </cell>
        </row>
        <row r="9842">
          <cell r="A9842" t="str">
            <v>/0</v>
          </cell>
          <cell r="B9842">
            <v>0</v>
          </cell>
          <cell r="J9842" t="str">
            <v>Rupees Nil</v>
          </cell>
        </row>
        <row r="9843">
          <cell r="A9843" t="str">
            <v>/0</v>
          </cell>
          <cell r="B9843">
            <v>0</v>
          </cell>
          <cell r="J9843" t="str">
            <v>Rupees Nil</v>
          </cell>
        </row>
        <row r="9844">
          <cell r="A9844" t="str">
            <v>/0</v>
          </cell>
          <cell r="B9844">
            <v>0</v>
          </cell>
          <cell r="J9844" t="str">
            <v>Rupees Nil</v>
          </cell>
        </row>
        <row r="9845">
          <cell r="A9845" t="str">
            <v>/0</v>
          </cell>
          <cell r="B9845">
            <v>0</v>
          </cell>
          <cell r="J9845" t="str">
            <v>Rupees Nil</v>
          </cell>
        </row>
        <row r="9846">
          <cell r="A9846" t="str">
            <v>/0</v>
          </cell>
          <cell r="B9846">
            <v>0</v>
          </cell>
          <cell r="J9846" t="str">
            <v>Rupees Nil</v>
          </cell>
        </row>
        <row r="9847">
          <cell r="A9847" t="str">
            <v>/0</v>
          </cell>
          <cell r="B9847">
            <v>0</v>
          </cell>
          <cell r="J9847" t="str">
            <v>Rupees Nil</v>
          </cell>
        </row>
        <row r="9848">
          <cell r="A9848" t="str">
            <v>/0</v>
          </cell>
          <cell r="B9848">
            <v>0</v>
          </cell>
          <cell r="J9848" t="str">
            <v>Rupees Nil</v>
          </cell>
        </row>
        <row r="9849">
          <cell r="A9849" t="str">
            <v>/0</v>
          </cell>
          <cell r="B9849">
            <v>0</v>
          </cell>
          <cell r="J9849" t="str">
            <v>Rupees Nil</v>
          </cell>
        </row>
        <row r="9850">
          <cell r="A9850" t="str">
            <v>/0</v>
          </cell>
          <cell r="B9850">
            <v>0</v>
          </cell>
          <cell r="J9850" t="str">
            <v>Rupees Nil</v>
          </cell>
        </row>
        <row r="9851">
          <cell r="A9851" t="str">
            <v>/0</v>
          </cell>
          <cell r="B9851">
            <v>0</v>
          </cell>
          <cell r="J9851" t="str">
            <v>Rupees Nil</v>
          </cell>
        </row>
        <row r="9852">
          <cell r="A9852" t="str">
            <v>/0</v>
          </cell>
          <cell r="B9852">
            <v>0</v>
          </cell>
          <cell r="J9852" t="str">
            <v>Rupees Nil</v>
          </cell>
        </row>
        <row r="9853">
          <cell r="A9853" t="str">
            <v>/0</v>
          </cell>
          <cell r="B9853">
            <v>0</v>
          </cell>
          <cell r="J9853" t="str">
            <v>Rupees Nil</v>
          </cell>
        </row>
        <row r="9854">
          <cell r="A9854" t="str">
            <v>/0</v>
          </cell>
          <cell r="B9854">
            <v>0</v>
          </cell>
          <cell r="J9854" t="str">
            <v>Rupees Nil</v>
          </cell>
        </row>
        <row r="9855">
          <cell r="A9855" t="str">
            <v>/0</v>
          </cell>
          <cell r="B9855">
            <v>0</v>
          </cell>
          <cell r="J9855" t="str">
            <v>Rupees Nil</v>
          </cell>
        </row>
        <row r="9856">
          <cell r="A9856" t="str">
            <v>/0</v>
          </cell>
          <cell r="B9856">
            <v>0</v>
          </cell>
          <cell r="J9856" t="str">
            <v>Rupees Nil</v>
          </cell>
        </row>
        <row r="9857">
          <cell r="A9857" t="str">
            <v>/0</v>
          </cell>
          <cell r="B9857">
            <v>0</v>
          </cell>
          <cell r="J9857" t="str">
            <v>Rupees Nil</v>
          </cell>
        </row>
        <row r="9858">
          <cell r="A9858" t="str">
            <v>/0</v>
          </cell>
          <cell r="B9858">
            <v>0</v>
          </cell>
          <cell r="J9858" t="str">
            <v>Rupees Nil</v>
          </cell>
        </row>
        <row r="9859">
          <cell r="A9859" t="str">
            <v>/0</v>
          </cell>
          <cell r="B9859">
            <v>0</v>
          </cell>
          <cell r="J9859" t="str">
            <v>Rupees Nil</v>
          </cell>
        </row>
        <row r="9860">
          <cell r="A9860" t="str">
            <v>/0</v>
          </cell>
          <cell r="B9860">
            <v>0</v>
          </cell>
          <cell r="J9860" t="str">
            <v>Rupees Nil</v>
          </cell>
        </row>
        <row r="9861">
          <cell r="A9861" t="str">
            <v>/0</v>
          </cell>
          <cell r="B9861">
            <v>0</v>
          </cell>
          <cell r="J9861" t="str">
            <v>Rupees Nil</v>
          </cell>
        </row>
        <row r="9862">
          <cell r="A9862" t="str">
            <v>/0</v>
          </cell>
          <cell r="B9862">
            <v>0</v>
          </cell>
          <cell r="J9862" t="str">
            <v>Rupees Nil</v>
          </cell>
        </row>
        <row r="9863">
          <cell r="A9863" t="str">
            <v>/0</v>
          </cell>
          <cell r="B9863">
            <v>0</v>
          </cell>
          <cell r="J9863" t="str">
            <v>Rupees Nil</v>
          </cell>
        </row>
        <row r="9864">
          <cell r="A9864" t="str">
            <v>/0</v>
          </cell>
          <cell r="B9864">
            <v>0</v>
          </cell>
          <cell r="J9864" t="str">
            <v>Rupees Nil</v>
          </cell>
        </row>
        <row r="9865">
          <cell r="A9865" t="str">
            <v>/0</v>
          </cell>
          <cell r="B9865">
            <v>0</v>
          </cell>
          <cell r="J9865" t="str">
            <v>Rupees Nil</v>
          </cell>
        </row>
        <row r="9866">
          <cell r="A9866" t="str">
            <v>/0</v>
          </cell>
          <cell r="B9866">
            <v>0</v>
          </cell>
          <cell r="J9866" t="str">
            <v>Rupees Nil</v>
          </cell>
        </row>
        <row r="9867">
          <cell r="A9867" t="str">
            <v>/0</v>
          </cell>
          <cell r="B9867">
            <v>0</v>
          </cell>
          <cell r="J9867" t="str">
            <v>Rupees Nil</v>
          </cell>
        </row>
        <row r="9868">
          <cell r="A9868" t="str">
            <v>/0</v>
          </cell>
          <cell r="B9868">
            <v>0</v>
          </cell>
          <cell r="J9868" t="str">
            <v>Rupees Nil</v>
          </cell>
        </row>
        <row r="9869">
          <cell r="A9869" t="str">
            <v>/0</v>
          </cell>
          <cell r="B9869">
            <v>0</v>
          </cell>
          <cell r="J9869" t="str">
            <v>Rupees Nil</v>
          </cell>
        </row>
        <row r="9870">
          <cell r="A9870" t="str">
            <v>/0</v>
          </cell>
          <cell r="B9870">
            <v>0</v>
          </cell>
          <cell r="J9870" t="str">
            <v>Rupees Nil</v>
          </cell>
        </row>
        <row r="9871">
          <cell r="A9871" t="str">
            <v>/0</v>
          </cell>
          <cell r="B9871">
            <v>0</v>
          </cell>
          <cell r="J9871" t="str">
            <v>Rupees Nil</v>
          </cell>
        </row>
        <row r="9872">
          <cell r="A9872" t="str">
            <v>/0</v>
          </cell>
          <cell r="B9872">
            <v>0</v>
          </cell>
          <cell r="J9872" t="str">
            <v>Rupees Nil</v>
          </cell>
        </row>
        <row r="9873">
          <cell r="A9873" t="str">
            <v>/0</v>
          </cell>
          <cell r="B9873">
            <v>0</v>
          </cell>
          <cell r="J9873" t="str">
            <v>Rupees Nil</v>
          </cell>
        </row>
        <row r="9874">
          <cell r="A9874" t="str">
            <v>/0</v>
          </cell>
          <cell r="B9874">
            <v>0</v>
          </cell>
          <cell r="J9874" t="str">
            <v>Rupees Nil</v>
          </cell>
        </row>
        <row r="9875">
          <cell r="A9875" t="str">
            <v>/0</v>
          </cell>
          <cell r="B9875">
            <v>0</v>
          </cell>
          <cell r="J9875" t="str">
            <v>Rupees Nil</v>
          </cell>
        </row>
        <row r="9876">
          <cell r="A9876" t="str">
            <v>/0</v>
          </cell>
          <cell r="B9876">
            <v>0</v>
          </cell>
          <cell r="J9876" t="str">
            <v>Rupees Nil</v>
          </cell>
        </row>
        <row r="9877">
          <cell r="A9877" t="str">
            <v>/0</v>
          </cell>
          <cell r="B9877">
            <v>0</v>
          </cell>
          <cell r="J9877" t="str">
            <v>Rupees Nil</v>
          </cell>
        </row>
        <row r="9878">
          <cell r="A9878" t="str">
            <v>/0</v>
          </cell>
          <cell r="B9878">
            <v>0</v>
          </cell>
          <cell r="J9878" t="str">
            <v>Rupees Nil</v>
          </cell>
        </row>
        <row r="9879">
          <cell r="A9879" t="str">
            <v>/0</v>
          </cell>
          <cell r="B9879">
            <v>0</v>
          </cell>
          <cell r="J9879" t="str">
            <v>Rupees Nil</v>
          </cell>
        </row>
        <row r="9880">
          <cell r="A9880" t="str">
            <v>/0</v>
          </cell>
          <cell r="B9880">
            <v>0</v>
          </cell>
          <cell r="J9880" t="str">
            <v>Rupees Nil</v>
          </cell>
        </row>
        <row r="9881">
          <cell r="A9881" t="str">
            <v>/0</v>
          </cell>
          <cell r="B9881">
            <v>0</v>
          </cell>
          <cell r="J9881" t="str">
            <v>Rupees Nil</v>
          </cell>
        </row>
        <row r="9882">
          <cell r="A9882" t="str">
            <v>/0</v>
          </cell>
          <cell r="B9882">
            <v>0</v>
          </cell>
          <cell r="J9882" t="str">
            <v>Rupees Nil</v>
          </cell>
        </row>
        <row r="9883">
          <cell r="A9883" t="str">
            <v>/0</v>
          </cell>
          <cell r="B9883">
            <v>0</v>
          </cell>
          <cell r="J9883" t="str">
            <v>Rupees Nil</v>
          </cell>
        </row>
        <row r="9884">
          <cell r="A9884" t="str">
            <v>/0</v>
          </cell>
          <cell r="B9884">
            <v>0</v>
          </cell>
          <cell r="J9884" t="str">
            <v>Rupees Nil</v>
          </cell>
        </row>
        <row r="9885">
          <cell r="A9885" t="str">
            <v>/0</v>
          </cell>
          <cell r="B9885">
            <v>0</v>
          </cell>
          <cell r="J9885" t="str">
            <v>Rupees Nil</v>
          </cell>
        </row>
        <row r="9886">
          <cell r="A9886" t="str">
            <v>/0</v>
          </cell>
          <cell r="B9886">
            <v>0</v>
          </cell>
          <cell r="J9886" t="str">
            <v>Rupees Nil</v>
          </cell>
        </row>
        <row r="9887">
          <cell r="A9887" t="str">
            <v>/0</v>
          </cell>
          <cell r="B9887">
            <v>0</v>
          </cell>
          <cell r="J9887" t="str">
            <v>Rupees Nil</v>
          </cell>
        </row>
        <row r="9888">
          <cell r="A9888" t="str">
            <v>/0</v>
          </cell>
          <cell r="B9888">
            <v>0</v>
          </cell>
          <cell r="J9888" t="str">
            <v>Rupees Nil</v>
          </cell>
        </row>
        <row r="9889">
          <cell r="A9889" t="str">
            <v>/0</v>
          </cell>
          <cell r="B9889">
            <v>0</v>
          </cell>
          <cell r="J9889" t="str">
            <v>Rupees Nil</v>
          </cell>
        </row>
        <row r="9890">
          <cell r="A9890" t="str">
            <v>/0</v>
          </cell>
          <cell r="B9890">
            <v>0</v>
          </cell>
          <cell r="J9890" t="str">
            <v>Rupees Nil</v>
          </cell>
        </row>
        <row r="9891">
          <cell r="A9891" t="str">
            <v>/0</v>
          </cell>
          <cell r="B9891">
            <v>0</v>
          </cell>
          <cell r="J9891" t="str">
            <v>Rupees Nil</v>
          </cell>
        </row>
        <row r="9892">
          <cell r="A9892" t="str">
            <v>/0</v>
          </cell>
          <cell r="B9892">
            <v>0</v>
          </cell>
          <cell r="J9892" t="str">
            <v>Rupees Nil</v>
          </cell>
        </row>
        <row r="9893">
          <cell r="A9893" t="str">
            <v>/0</v>
          </cell>
          <cell r="B9893">
            <v>0</v>
          </cell>
          <cell r="J9893" t="str">
            <v>Rupees Nil</v>
          </cell>
        </row>
        <row r="9894">
          <cell r="A9894" t="str">
            <v>/0</v>
          </cell>
          <cell r="B9894">
            <v>0</v>
          </cell>
          <cell r="J9894" t="str">
            <v>Rupees Nil</v>
          </cell>
        </row>
        <row r="9895">
          <cell r="A9895" t="str">
            <v>/0</v>
          </cell>
          <cell r="B9895">
            <v>0</v>
          </cell>
          <cell r="J9895" t="str">
            <v>Rupees Nil</v>
          </cell>
        </row>
        <row r="9896">
          <cell r="A9896" t="str">
            <v>/0</v>
          </cell>
          <cell r="B9896">
            <v>0</v>
          </cell>
          <cell r="J9896" t="str">
            <v>Rupees Nil</v>
          </cell>
        </row>
        <row r="9897">
          <cell r="A9897" t="str">
            <v>/0</v>
          </cell>
          <cell r="B9897">
            <v>0</v>
          </cell>
          <cell r="J9897" t="str">
            <v>Rupees Nil</v>
          </cell>
        </row>
        <row r="9898">
          <cell r="A9898" t="str">
            <v>/0</v>
          </cell>
          <cell r="B9898">
            <v>0</v>
          </cell>
          <cell r="J9898" t="str">
            <v>Rupees Nil</v>
          </cell>
        </row>
        <row r="9899">
          <cell r="A9899" t="str">
            <v>/0</v>
          </cell>
          <cell r="B9899">
            <v>0</v>
          </cell>
          <cell r="J9899" t="str">
            <v>Rupees Nil</v>
          </cell>
        </row>
        <row r="9900">
          <cell r="A9900" t="str">
            <v>/0</v>
          </cell>
          <cell r="B9900">
            <v>0</v>
          </cell>
          <cell r="J9900" t="str">
            <v>Rupees Nil</v>
          </cell>
        </row>
        <row r="9901">
          <cell r="A9901" t="str">
            <v>/0</v>
          </cell>
          <cell r="B9901">
            <v>0</v>
          </cell>
          <cell r="J9901" t="str">
            <v>Rupees Nil</v>
          </cell>
        </row>
        <row r="9902">
          <cell r="A9902" t="str">
            <v>/0</v>
          </cell>
          <cell r="B9902">
            <v>0</v>
          </cell>
          <cell r="J9902" t="str">
            <v>Rupees Nil</v>
          </cell>
        </row>
        <row r="9903">
          <cell r="A9903" t="str">
            <v>/0</v>
          </cell>
          <cell r="B9903">
            <v>0</v>
          </cell>
          <cell r="J9903" t="str">
            <v>Rupees Nil</v>
          </cell>
        </row>
        <row r="9904">
          <cell r="A9904" t="str">
            <v>/0</v>
          </cell>
          <cell r="B9904">
            <v>0</v>
          </cell>
          <cell r="J9904" t="str">
            <v>Rupees Nil</v>
          </cell>
        </row>
        <row r="9905">
          <cell r="A9905" t="str">
            <v>/0</v>
          </cell>
          <cell r="B9905">
            <v>0</v>
          </cell>
          <cell r="J9905" t="str">
            <v>Rupees Nil</v>
          </cell>
        </row>
        <row r="9906">
          <cell r="A9906" t="str">
            <v>/0</v>
          </cell>
          <cell r="B9906">
            <v>0</v>
          </cell>
          <cell r="J9906" t="str">
            <v>Rupees Nil</v>
          </cell>
        </row>
        <row r="9907">
          <cell r="A9907" t="str">
            <v>/0</v>
          </cell>
          <cell r="B9907">
            <v>0</v>
          </cell>
          <cell r="J9907" t="str">
            <v>Rupees Nil</v>
          </cell>
        </row>
        <row r="9908">
          <cell r="A9908" t="str">
            <v>/0</v>
          </cell>
          <cell r="B9908">
            <v>0</v>
          </cell>
          <cell r="J9908" t="str">
            <v>Rupees Nil</v>
          </cell>
        </row>
        <row r="9909">
          <cell r="A9909" t="str">
            <v>/0</v>
          </cell>
          <cell r="B9909">
            <v>0</v>
          </cell>
          <cell r="J9909" t="str">
            <v>Rupees Nil</v>
          </cell>
        </row>
        <row r="9910">
          <cell r="A9910" t="str">
            <v>/0</v>
          </cell>
          <cell r="B9910">
            <v>0</v>
          </cell>
          <cell r="J9910" t="str">
            <v>Rupees Nil</v>
          </cell>
        </row>
        <row r="9911">
          <cell r="A9911" t="str">
            <v>/0</v>
          </cell>
          <cell r="B9911">
            <v>0</v>
          </cell>
          <cell r="J9911" t="str">
            <v>Rupees Nil</v>
          </cell>
        </row>
        <row r="9912">
          <cell r="A9912" t="str">
            <v>/0</v>
          </cell>
          <cell r="B9912">
            <v>0</v>
          </cell>
          <cell r="J9912" t="str">
            <v>Rupees Nil</v>
          </cell>
        </row>
        <row r="9913">
          <cell r="A9913" t="str">
            <v>/0</v>
          </cell>
          <cell r="B9913">
            <v>0</v>
          </cell>
          <cell r="J9913" t="str">
            <v>Rupees Nil</v>
          </cell>
        </row>
        <row r="9914">
          <cell r="A9914" t="str">
            <v>/0</v>
          </cell>
          <cell r="B9914">
            <v>0</v>
          </cell>
          <cell r="J9914" t="str">
            <v>Rupees Nil</v>
          </cell>
        </row>
        <row r="9915">
          <cell r="A9915" t="str">
            <v>/0</v>
          </cell>
          <cell r="B9915">
            <v>0</v>
          </cell>
          <cell r="J9915" t="str">
            <v>Rupees Nil</v>
          </cell>
        </row>
        <row r="9916">
          <cell r="A9916" t="str">
            <v>/0</v>
          </cell>
          <cell r="B9916">
            <v>0</v>
          </cell>
          <cell r="J9916" t="str">
            <v>Rupees Nil</v>
          </cell>
        </row>
        <row r="9917">
          <cell r="A9917" t="str">
            <v>/0</v>
          </cell>
          <cell r="B9917">
            <v>0</v>
          </cell>
          <cell r="J9917" t="str">
            <v>Rupees Nil</v>
          </cell>
        </row>
        <row r="9918">
          <cell r="A9918" t="str">
            <v>/0</v>
          </cell>
          <cell r="B9918">
            <v>0</v>
          </cell>
          <cell r="J9918" t="str">
            <v>Rupees Nil</v>
          </cell>
        </row>
        <row r="9919">
          <cell r="A9919" t="str">
            <v>/0</v>
          </cell>
          <cell r="B9919">
            <v>0</v>
          </cell>
          <cell r="J9919" t="str">
            <v>Rupees Nil</v>
          </cell>
        </row>
        <row r="9920">
          <cell r="A9920" t="str">
            <v>/0</v>
          </cell>
          <cell r="B9920">
            <v>0</v>
          </cell>
          <cell r="J9920" t="str">
            <v>Rupees Nil</v>
          </cell>
        </row>
        <row r="9921">
          <cell r="A9921" t="str">
            <v>/0</v>
          </cell>
          <cell r="B9921">
            <v>0</v>
          </cell>
          <cell r="J9921" t="str">
            <v>Rupees Nil</v>
          </cell>
        </row>
        <row r="9922">
          <cell r="A9922" t="str">
            <v>/0</v>
          </cell>
          <cell r="B9922">
            <v>0</v>
          </cell>
          <cell r="J9922" t="str">
            <v>Rupees Nil</v>
          </cell>
        </row>
        <row r="9923">
          <cell r="A9923" t="str">
            <v>/0</v>
          </cell>
          <cell r="B9923">
            <v>0</v>
          </cell>
          <cell r="J9923" t="str">
            <v>Rupees Nil</v>
          </cell>
        </row>
        <row r="9924">
          <cell r="A9924" t="str">
            <v>/0</v>
          </cell>
          <cell r="B9924">
            <v>0</v>
          </cell>
          <cell r="J9924" t="str">
            <v>Rupees Nil</v>
          </cell>
        </row>
        <row r="9925">
          <cell r="A9925" t="str">
            <v>/0</v>
          </cell>
          <cell r="B9925">
            <v>0</v>
          </cell>
          <cell r="J9925" t="str">
            <v>Rupees Nil</v>
          </cell>
        </row>
        <row r="9926">
          <cell r="A9926" t="str">
            <v>/0</v>
          </cell>
          <cell r="B9926">
            <v>0</v>
          </cell>
          <cell r="J9926" t="str">
            <v>Rupees Nil</v>
          </cell>
        </row>
        <row r="9927">
          <cell r="A9927" t="str">
            <v>/0</v>
          </cell>
          <cell r="B9927">
            <v>0</v>
          </cell>
          <cell r="J9927" t="str">
            <v>Rupees Nil</v>
          </cell>
        </row>
        <row r="9928">
          <cell r="A9928" t="str">
            <v>/0</v>
          </cell>
          <cell r="B9928">
            <v>0</v>
          </cell>
          <cell r="J9928" t="str">
            <v>Rupees Nil</v>
          </cell>
        </row>
        <row r="9929">
          <cell r="A9929" t="str">
            <v>/0</v>
          </cell>
          <cell r="B9929">
            <v>0</v>
          </cell>
          <cell r="J9929" t="str">
            <v>Rupees Nil</v>
          </cell>
        </row>
        <row r="9930">
          <cell r="A9930" t="str">
            <v>/0</v>
          </cell>
          <cell r="B9930">
            <v>0</v>
          </cell>
          <cell r="J9930" t="str">
            <v>Rupees Nil</v>
          </cell>
        </row>
        <row r="9931">
          <cell r="A9931" t="str">
            <v>/0</v>
          </cell>
          <cell r="B9931">
            <v>0</v>
          </cell>
          <cell r="J9931" t="str">
            <v>Rupees Nil</v>
          </cell>
        </row>
        <row r="9932">
          <cell r="A9932" t="str">
            <v>/0</v>
          </cell>
          <cell r="B9932">
            <v>0</v>
          </cell>
          <cell r="J9932" t="str">
            <v>Rupees Nil</v>
          </cell>
        </row>
        <row r="9933">
          <cell r="A9933" t="str">
            <v>/0</v>
          </cell>
          <cell r="B9933">
            <v>0</v>
          </cell>
          <cell r="J9933" t="str">
            <v>Rupees Nil</v>
          </cell>
        </row>
        <row r="9934">
          <cell r="A9934" t="str">
            <v>/0</v>
          </cell>
          <cell r="B9934">
            <v>0</v>
          </cell>
          <cell r="J9934" t="str">
            <v>Rupees Nil</v>
          </cell>
        </row>
        <row r="9935">
          <cell r="A9935" t="str">
            <v>/0</v>
          </cell>
          <cell r="B9935">
            <v>0</v>
          </cell>
          <cell r="J9935" t="str">
            <v>Rupees Nil</v>
          </cell>
        </row>
        <row r="9936">
          <cell r="A9936" t="str">
            <v>/0</v>
          </cell>
          <cell r="B9936">
            <v>0</v>
          </cell>
          <cell r="J9936" t="str">
            <v>Rupees Nil</v>
          </cell>
        </row>
        <row r="9937">
          <cell r="A9937" t="str">
            <v>/0</v>
          </cell>
          <cell r="B9937">
            <v>0</v>
          </cell>
          <cell r="J9937" t="str">
            <v>Rupees Nil</v>
          </cell>
        </row>
        <row r="9938">
          <cell r="A9938" t="str">
            <v>/0</v>
          </cell>
          <cell r="B9938">
            <v>0</v>
          </cell>
          <cell r="J9938" t="str">
            <v>Rupees Nil</v>
          </cell>
        </row>
        <row r="9939">
          <cell r="A9939" t="str">
            <v>/0</v>
          </cell>
          <cell r="B9939">
            <v>0</v>
          </cell>
          <cell r="J9939" t="str">
            <v>Rupees Nil</v>
          </cell>
        </row>
        <row r="9940">
          <cell r="A9940" t="str">
            <v>/0</v>
          </cell>
          <cell r="B9940">
            <v>0</v>
          </cell>
          <cell r="J9940" t="str">
            <v>Rupees Nil</v>
          </cell>
        </row>
        <row r="9941">
          <cell r="A9941" t="str">
            <v>/0</v>
          </cell>
          <cell r="B9941">
            <v>0</v>
          </cell>
          <cell r="J9941" t="str">
            <v>Rupees Nil</v>
          </cell>
        </row>
        <row r="9942">
          <cell r="A9942" t="str">
            <v>/0</v>
          </cell>
          <cell r="B9942">
            <v>0</v>
          </cell>
          <cell r="J9942" t="str">
            <v>Rupees Nil</v>
          </cell>
        </row>
        <row r="9943">
          <cell r="A9943" t="str">
            <v>/0</v>
          </cell>
          <cell r="B9943">
            <v>0</v>
          </cell>
          <cell r="J9943" t="str">
            <v>Rupees Nil</v>
          </cell>
        </row>
        <row r="9944">
          <cell r="A9944" t="str">
            <v>/0</v>
          </cell>
          <cell r="B9944">
            <v>0</v>
          </cell>
          <cell r="J9944" t="str">
            <v>Rupees Nil</v>
          </cell>
        </row>
        <row r="9945">
          <cell r="A9945" t="str">
            <v>/0</v>
          </cell>
          <cell r="B9945">
            <v>0</v>
          </cell>
          <cell r="J9945" t="str">
            <v>Rupees Nil</v>
          </cell>
        </row>
        <row r="9946">
          <cell r="A9946" t="str">
            <v>/0</v>
          </cell>
          <cell r="B9946">
            <v>0</v>
          </cell>
          <cell r="J9946" t="str">
            <v>Rupees Nil</v>
          </cell>
        </row>
        <row r="9947">
          <cell r="A9947" t="str">
            <v>/0</v>
          </cell>
          <cell r="B9947">
            <v>0</v>
          </cell>
          <cell r="J9947" t="str">
            <v>Rupees Nil</v>
          </cell>
        </row>
        <row r="9948">
          <cell r="A9948" t="str">
            <v>/0</v>
          </cell>
          <cell r="B9948">
            <v>0</v>
          </cell>
          <cell r="J9948" t="str">
            <v>Rupees Nil</v>
          </cell>
        </row>
        <row r="9949">
          <cell r="A9949" t="str">
            <v>/0</v>
          </cell>
          <cell r="B9949">
            <v>0</v>
          </cell>
          <cell r="J9949" t="str">
            <v>Rupees Nil</v>
          </cell>
        </row>
        <row r="9950">
          <cell r="A9950" t="str">
            <v>/0</v>
          </cell>
          <cell r="B9950">
            <v>0</v>
          </cell>
          <cell r="J9950" t="str">
            <v>Rupees Nil</v>
          </cell>
        </row>
        <row r="9951">
          <cell r="A9951" t="str">
            <v>/0</v>
          </cell>
          <cell r="B9951">
            <v>0</v>
          </cell>
          <cell r="J9951" t="str">
            <v>Rupees Nil</v>
          </cell>
        </row>
        <row r="9952">
          <cell r="A9952" t="str">
            <v>/0</v>
          </cell>
          <cell r="B9952">
            <v>0</v>
          </cell>
          <cell r="J9952" t="str">
            <v>Rupees Nil</v>
          </cell>
        </row>
        <row r="9953">
          <cell r="A9953" t="str">
            <v>/0</v>
          </cell>
          <cell r="B9953">
            <v>0</v>
          </cell>
          <cell r="J9953" t="str">
            <v>Rupees Nil</v>
          </cell>
        </row>
        <row r="9954">
          <cell r="A9954" t="str">
            <v>/0</v>
          </cell>
          <cell r="B9954">
            <v>0</v>
          </cell>
          <cell r="J9954" t="str">
            <v>Rupees Nil</v>
          </cell>
        </row>
        <row r="9955">
          <cell r="A9955" t="str">
            <v>/0</v>
          </cell>
          <cell r="B9955">
            <v>0</v>
          </cell>
          <cell r="J9955" t="str">
            <v>Rupees Nil</v>
          </cell>
        </row>
        <row r="9956">
          <cell r="A9956" t="str">
            <v>/0</v>
          </cell>
          <cell r="B9956">
            <v>0</v>
          </cell>
          <cell r="J9956" t="str">
            <v>Rupees Nil</v>
          </cell>
        </row>
        <row r="9957">
          <cell r="A9957" t="str">
            <v>/0</v>
          </cell>
          <cell r="B9957">
            <v>0</v>
          </cell>
          <cell r="J9957" t="str">
            <v>Rupees Nil</v>
          </cell>
        </row>
        <row r="9958">
          <cell r="A9958" t="str">
            <v>/0</v>
          </cell>
          <cell r="B9958">
            <v>0</v>
          </cell>
          <cell r="J9958" t="str">
            <v>Rupees Nil</v>
          </cell>
        </row>
        <row r="9959">
          <cell r="A9959" t="str">
            <v>/0</v>
          </cell>
          <cell r="B9959">
            <v>0</v>
          </cell>
          <cell r="J9959" t="str">
            <v>Rupees Nil</v>
          </cell>
        </row>
        <row r="9960">
          <cell r="A9960" t="str">
            <v>/0</v>
          </cell>
          <cell r="B9960">
            <v>0</v>
          </cell>
          <cell r="J9960" t="str">
            <v>Rupees Nil</v>
          </cell>
        </row>
        <row r="9961">
          <cell r="A9961" t="str">
            <v>/0</v>
          </cell>
          <cell r="B9961">
            <v>0</v>
          </cell>
          <cell r="J9961" t="str">
            <v>Rupees Nil</v>
          </cell>
        </row>
        <row r="9962">
          <cell r="A9962" t="str">
            <v>/0</v>
          </cell>
          <cell r="B9962">
            <v>0</v>
          </cell>
          <cell r="J9962" t="str">
            <v>Rupees Nil</v>
          </cell>
        </row>
        <row r="9963">
          <cell r="A9963" t="str">
            <v>/0</v>
          </cell>
          <cell r="B9963">
            <v>0</v>
          </cell>
          <cell r="J9963" t="str">
            <v>Rupees Nil</v>
          </cell>
        </row>
        <row r="9964">
          <cell r="A9964" t="str">
            <v>/0</v>
          </cell>
          <cell r="B9964">
            <v>0</v>
          </cell>
          <cell r="J9964" t="str">
            <v>Rupees Nil</v>
          </cell>
        </row>
        <row r="9965">
          <cell r="A9965" t="str">
            <v>/0</v>
          </cell>
          <cell r="B9965">
            <v>0</v>
          </cell>
          <cell r="J9965" t="str">
            <v>Rupees Nil</v>
          </cell>
        </row>
        <row r="9966">
          <cell r="A9966" t="str">
            <v>/0</v>
          </cell>
          <cell r="B9966">
            <v>0</v>
          </cell>
          <cell r="J9966" t="str">
            <v>Rupees Nil</v>
          </cell>
        </row>
        <row r="9967">
          <cell r="A9967" t="str">
            <v>/0</v>
          </cell>
          <cell r="B9967">
            <v>0</v>
          </cell>
          <cell r="J9967" t="str">
            <v>Rupees Nil</v>
          </cell>
        </row>
        <row r="9968">
          <cell r="A9968" t="str">
            <v>/0</v>
          </cell>
          <cell r="B9968">
            <v>0</v>
          </cell>
          <cell r="J9968" t="str">
            <v>Rupees Nil</v>
          </cell>
        </row>
        <row r="9969">
          <cell r="A9969" t="str">
            <v>/0</v>
          </cell>
          <cell r="B9969">
            <v>0</v>
          </cell>
          <cell r="J9969" t="str">
            <v>Rupees Nil</v>
          </cell>
        </row>
        <row r="9970">
          <cell r="A9970" t="str">
            <v>/0</v>
          </cell>
          <cell r="B9970">
            <v>0</v>
          </cell>
          <cell r="J9970" t="str">
            <v>Rupees Nil</v>
          </cell>
        </row>
        <row r="9971">
          <cell r="A9971" t="str">
            <v>/0</v>
          </cell>
          <cell r="B9971">
            <v>0</v>
          </cell>
          <cell r="J9971" t="str">
            <v>Rupees Nil</v>
          </cell>
        </row>
        <row r="9972">
          <cell r="A9972" t="str">
            <v>/0</v>
          </cell>
          <cell r="B9972">
            <v>0</v>
          </cell>
          <cell r="J9972" t="str">
            <v>Rupees Nil</v>
          </cell>
        </row>
        <row r="9973">
          <cell r="A9973" t="str">
            <v>/0</v>
          </cell>
          <cell r="B9973">
            <v>0</v>
          </cell>
          <cell r="J9973" t="str">
            <v>Rupees Nil</v>
          </cell>
        </row>
        <row r="9974">
          <cell r="A9974" t="str">
            <v>/0</v>
          </cell>
          <cell r="B9974">
            <v>0</v>
          </cell>
          <cell r="J9974" t="str">
            <v>Rupees Nil</v>
          </cell>
        </row>
        <row r="9975">
          <cell r="A9975" t="str">
            <v>/0</v>
          </cell>
          <cell r="B9975">
            <v>0</v>
          </cell>
          <cell r="J9975" t="str">
            <v>Rupees Nil</v>
          </cell>
        </row>
        <row r="9976">
          <cell r="A9976" t="str">
            <v>/0</v>
          </cell>
          <cell r="B9976">
            <v>0</v>
          </cell>
          <cell r="J9976" t="str">
            <v>Rupees Nil</v>
          </cell>
        </row>
        <row r="9977">
          <cell r="A9977" t="str">
            <v>/0</v>
          </cell>
          <cell r="B9977">
            <v>0</v>
          </cell>
          <cell r="J9977" t="str">
            <v>Rupees Nil</v>
          </cell>
        </row>
        <row r="9978">
          <cell r="A9978" t="str">
            <v>/0</v>
          </cell>
          <cell r="B9978">
            <v>0</v>
          </cell>
          <cell r="J9978" t="str">
            <v>Rupees Nil</v>
          </cell>
        </row>
        <row r="9979">
          <cell r="A9979" t="str">
            <v>/0</v>
          </cell>
          <cell r="B9979">
            <v>0</v>
          </cell>
          <cell r="J9979" t="str">
            <v>Rupees Nil</v>
          </cell>
        </row>
        <row r="9980">
          <cell r="A9980" t="str">
            <v>/0</v>
          </cell>
          <cell r="B9980">
            <v>0</v>
          </cell>
          <cell r="J9980" t="str">
            <v>Rupees Nil</v>
          </cell>
        </row>
        <row r="9981">
          <cell r="A9981" t="str">
            <v>/0</v>
          </cell>
          <cell r="B9981">
            <v>0</v>
          </cell>
          <cell r="J9981" t="str">
            <v>Rupees Nil</v>
          </cell>
        </row>
        <row r="9982">
          <cell r="A9982" t="str">
            <v>/0</v>
          </cell>
          <cell r="B9982">
            <v>0</v>
          </cell>
          <cell r="J9982" t="str">
            <v>Rupees Nil</v>
          </cell>
        </row>
        <row r="9983">
          <cell r="A9983" t="str">
            <v>/0</v>
          </cell>
          <cell r="B9983">
            <v>0</v>
          </cell>
          <cell r="J9983" t="str">
            <v>Rupees Nil</v>
          </cell>
        </row>
        <row r="9984">
          <cell r="A9984" t="str">
            <v>/0</v>
          </cell>
          <cell r="B9984">
            <v>0</v>
          </cell>
          <cell r="J9984" t="str">
            <v>Rupees Nil</v>
          </cell>
        </row>
        <row r="9985">
          <cell r="A9985" t="str">
            <v>/0</v>
          </cell>
          <cell r="B9985">
            <v>0</v>
          </cell>
          <cell r="J9985" t="str">
            <v>Rupees Nil</v>
          </cell>
        </row>
        <row r="9986">
          <cell r="A9986" t="str">
            <v>/0</v>
          </cell>
          <cell r="B9986">
            <v>0</v>
          </cell>
          <cell r="J9986" t="str">
            <v>Rupees Nil</v>
          </cell>
        </row>
        <row r="9987">
          <cell r="A9987" t="str">
            <v>/0</v>
          </cell>
          <cell r="B9987">
            <v>0</v>
          </cell>
          <cell r="J9987" t="str">
            <v>Rupees Nil</v>
          </cell>
        </row>
        <row r="9988">
          <cell r="A9988" t="str">
            <v>/0</v>
          </cell>
          <cell r="B9988">
            <v>0</v>
          </cell>
          <cell r="J9988" t="str">
            <v>Rupees Nil</v>
          </cell>
        </row>
        <row r="9989">
          <cell r="A9989" t="str">
            <v>/0</v>
          </cell>
          <cell r="B9989">
            <v>0</v>
          </cell>
          <cell r="J9989" t="str">
            <v>Rupees Nil</v>
          </cell>
        </row>
        <row r="9990">
          <cell r="A9990" t="str">
            <v>/0</v>
          </cell>
          <cell r="B9990">
            <v>0</v>
          </cell>
          <cell r="J9990" t="str">
            <v>Rupees Nil</v>
          </cell>
        </row>
        <row r="9991">
          <cell r="A9991" t="str">
            <v>/0</v>
          </cell>
          <cell r="B9991">
            <v>0</v>
          </cell>
          <cell r="J9991" t="str">
            <v>Rupees Nil</v>
          </cell>
        </row>
        <row r="9992">
          <cell r="A9992" t="str">
            <v>/0</v>
          </cell>
          <cell r="B9992">
            <v>0</v>
          </cell>
          <cell r="J9992" t="str">
            <v>Rupees Nil</v>
          </cell>
        </row>
        <row r="9993">
          <cell r="A9993" t="str">
            <v>/0</v>
          </cell>
          <cell r="B9993">
            <v>0</v>
          </cell>
          <cell r="J9993" t="str">
            <v>Rupees Nil</v>
          </cell>
        </row>
        <row r="9994">
          <cell r="A9994" t="str">
            <v>/0</v>
          </cell>
          <cell r="B9994">
            <v>0</v>
          </cell>
          <cell r="J9994" t="str">
            <v>Rupees Nil</v>
          </cell>
        </row>
        <row r="9995">
          <cell r="A9995" t="str">
            <v>/0</v>
          </cell>
          <cell r="B9995">
            <v>0</v>
          </cell>
          <cell r="J9995" t="str">
            <v>Rupees Nil</v>
          </cell>
        </row>
        <row r="9996">
          <cell r="A9996" t="str">
            <v>/0</v>
          </cell>
          <cell r="B9996">
            <v>0</v>
          </cell>
          <cell r="J9996" t="str">
            <v>Rupees Nil</v>
          </cell>
        </row>
        <row r="9997">
          <cell r="A9997" t="str">
            <v>/0</v>
          </cell>
          <cell r="B9997">
            <v>0</v>
          </cell>
          <cell r="J9997" t="str">
            <v>Rupees Nil</v>
          </cell>
        </row>
        <row r="9998">
          <cell r="A9998" t="str">
            <v>/0</v>
          </cell>
          <cell r="B9998">
            <v>0</v>
          </cell>
          <cell r="J9998" t="str">
            <v>Rupees Nil</v>
          </cell>
        </row>
        <row r="9999">
          <cell r="A9999" t="str">
            <v>/0</v>
          </cell>
          <cell r="B9999">
            <v>0</v>
          </cell>
          <cell r="J9999" t="str">
            <v>Rupees Nil</v>
          </cell>
        </row>
        <row r="10000">
          <cell r="A10000" t="str">
            <v>/0</v>
          </cell>
          <cell r="B10000">
            <v>0</v>
          </cell>
          <cell r="J10000" t="str">
            <v>Rupees Nil</v>
          </cell>
        </row>
        <row r="10002">
          <cell r="A10002">
            <v>1</v>
          </cell>
          <cell r="B10002">
            <v>2</v>
          </cell>
          <cell r="C10002">
            <v>3</v>
          </cell>
          <cell r="D10002">
            <v>4</v>
          </cell>
          <cell r="E10002">
            <v>5</v>
          </cell>
          <cell r="F10002">
            <v>6</v>
          </cell>
          <cell r="G10002">
            <v>7</v>
          </cell>
          <cell r="H10002">
            <v>8</v>
          </cell>
          <cell r="I10002">
            <v>9</v>
          </cell>
          <cell r="J10002">
            <v>10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">
          <cell r="C2">
            <v>1</v>
          </cell>
          <cell r="D2" t="str">
            <v>One</v>
          </cell>
        </row>
        <row r="3">
          <cell r="C3">
            <v>2</v>
          </cell>
          <cell r="D3" t="str">
            <v>Two</v>
          </cell>
        </row>
        <row r="4">
          <cell r="C4">
            <v>3</v>
          </cell>
          <cell r="D4" t="str">
            <v>Three</v>
          </cell>
        </row>
        <row r="5">
          <cell r="C5">
            <v>4</v>
          </cell>
          <cell r="D5" t="str">
            <v>Four</v>
          </cell>
        </row>
        <row r="6">
          <cell r="C6">
            <v>5</v>
          </cell>
          <cell r="D6" t="str">
            <v>Five</v>
          </cell>
        </row>
        <row r="7">
          <cell r="C7">
            <v>6</v>
          </cell>
          <cell r="D7" t="str">
            <v>Six</v>
          </cell>
        </row>
        <row r="8">
          <cell r="C8">
            <v>7</v>
          </cell>
          <cell r="D8" t="str">
            <v>Seven</v>
          </cell>
        </row>
        <row r="9">
          <cell r="C9">
            <v>8</v>
          </cell>
          <cell r="D9" t="str">
            <v>Eight</v>
          </cell>
        </row>
        <row r="10">
          <cell r="C10">
            <v>9</v>
          </cell>
          <cell r="D10" t="str">
            <v>Nine</v>
          </cell>
        </row>
        <row r="11">
          <cell r="C11">
            <v>10</v>
          </cell>
          <cell r="D11" t="str">
            <v>Ten</v>
          </cell>
        </row>
        <row r="12">
          <cell r="C12">
            <v>11</v>
          </cell>
          <cell r="D12" t="str">
            <v>Eleven</v>
          </cell>
        </row>
        <row r="13">
          <cell r="C13">
            <v>12</v>
          </cell>
          <cell r="D13" t="str">
            <v>Twelve</v>
          </cell>
        </row>
        <row r="14">
          <cell r="C14">
            <v>13</v>
          </cell>
          <cell r="D14" t="str">
            <v>Thirteen</v>
          </cell>
        </row>
        <row r="15">
          <cell r="C15">
            <v>14</v>
          </cell>
          <cell r="D15" t="str">
            <v>Fourteen</v>
          </cell>
        </row>
        <row r="16">
          <cell r="C16">
            <v>15</v>
          </cell>
          <cell r="D16" t="str">
            <v>Fifteen</v>
          </cell>
        </row>
        <row r="17">
          <cell r="C17">
            <v>16</v>
          </cell>
          <cell r="D17" t="str">
            <v>Sixteen</v>
          </cell>
        </row>
        <row r="18">
          <cell r="C18">
            <v>17</v>
          </cell>
          <cell r="D18" t="str">
            <v>Seventeen</v>
          </cell>
        </row>
        <row r="19">
          <cell r="C19">
            <v>18</v>
          </cell>
          <cell r="D19" t="str">
            <v>Eighteen</v>
          </cell>
        </row>
        <row r="20">
          <cell r="C20">
            <v>19</v>
          </cell>
          <cell r="D20" t="str">
            <v>Ninteen</v>
          </cell>
        </row>
        <row r="21">
          <cell r="C21">
            <v>20</v>
          </cell>
          <cell r="D21" t="str">
            <v>Twenty</v>
          </cell>
        </row>
        <row r="22">
          <cell r="C22">
            <v>21</v>
          </cell>
          <cell r="D22" t="str">
            <v>Twenty one</v>
          </cell>
        </row>
        <row r="23">
          <cell r="C23">
            <v>22</v>
          </cell>
          <cell r="D23" t="str">
            <v>Twenty two</v>
          </cell>
        </row>
        <row r="24">
          <cell r="C24">
            <v>23</v>
          </cell>
          <cell r="D24" t="str">
            <v>Twenty three</v>
          </cell>
        </row>
        <row r="25">
          <cell r="C25">
            <v>24</v>
          </cell>
          <cell r="D25" t="str">
            <v>Twenty Four</v>
          </cell>
        </row>
        <row r="26">
          <cell r="C26">
            <v>25</v>
          </cell>
          <cell r="D26" t="str">
            <v>Twenty Five</v>
          </cell>
        </row>
        <row r="27">
          <cell r="C27">
            <v>26</v>
          </cell>
          <cell r="D27" t="str">
            <v>Twenty Six</v>
          </cell>
        </row>
        <row r="28">
          <cell r="C28">
            <v>27</v>
          </cell>
          <cell r="D28" t="str">
            <v>Twenty Seven</v>
          </cell>
        </row>
        <row r="29">
          <cell r="C29">
            <v>28</v>
          </cell>
          <cell r="D29" t="str">
            <v>Twenty Eight</v>
          </cell>
        </row>
        <row r="30">
          <cell r="C30">
            <v>29</v>
          </cell>
          <cell r="D30" t="str">
            <v>Twenty Nine</v>
          </cell>
        </row>
        <row r="31">
          <cell r="C31">
            <v>30</v>
          </cell>
          <cell r="D31" t="str">
            <v>Thirty</v>
          </cell>
        </row>
        <row r="32">
          <cell r="C32">
            <v>31</v>
          </cell>
          <cell r="D32" t="str">
            <v>Thirty One</v>
          </cell>
        </row>
        <row r="33">
          <cell r="C33">
            <v>32</v>
          </cell>
          <cell r="D33" t="str">
            <v>Thirty Two</v>
          </cell>
        </row>
        <row r="34">
          <cell r="C34">
            <v>33</v>
          </cell>
          <cell r="D34" t="str">
            <v>Thirty Three</v>
          </cell>
        </row>
        <row r="35">
          <cell r="C35">
            <v>34</v>
          </cell>
          <cell r="D35" t="str">
            <v>Thirty Four</v>
          </cell>
        </row>
        <row r="36">
          <cell r="C36">
            <v>35</v>
          </cell>
          <cell r="D36" t="str">
            <v>Thirty Five</v>
          </cell>
        </row>
        <row r="37">
          <cell r="C37">
            <v>36</v>
          </cell>
          <cell r="D37" t="str">
            <v>Thirty Six</v>
          </cell>
        </row>
        <row r="38">
          <cell r="C38">
            <v>37</v>
          </cell>
          <cell r="D38" t="str">
            <v>Thirty Seven</v>
          </cell>
        </row>
        <row r="39">
          <cell r="C39">
            <v>38</v>
          </cell>
          <cell r="D39" t="str">
            <v>Thirty Eight</v>
          </cell>
        </row>
        <row r="40">
          <cell r="C40">
            <v>39</v>
          </cell>
          <cell r="D40" t="str">
            <v>Thirty Nine</v>
          </cell>
        </row>
        <row r="41">
          <cell r="C41">
            <v>40</v>
          </cell>
          <cell r="D41" t="str">
            <v>Forty</v>
          </cell>
        </row>
        <row r="42">
          <cell r="C42">
            <v>41</v>
          </cell>
          <cell r="D42" t="str">
            <v>Forty One</v>
          </cell>
        </row>
        <row r="43">
          <cell r="C43">
            <v>42</v>
          </cell>
          <cell r="D43" t="str">
            <v>Forty Two</v>
          </cell>
        </row>
        <row r="44">
          <cell r="C44">
            <v>43</v>
          </cell>
          <cell r="D44" t="str">
            <v>Forty Three</v>
          </cell>
        </row>
        <row r="45">
          <cell r="C45">
            <v>44</v>
          </cell>
          <cell r="D45" t="str">
            <v>Forty Four</v>
          </cell>
        </row>
        <row r="46">
          <cell r="C46">
            <v>45</v>
          </cell>
          <cell r="D46" t="str">
            <v>Forty Five</v>
          </cell>
        </row>
        <row r="47">
          <cell r="C47">
            <v>46</v>
          </cell>
          <cell r="D47" t="str">
            <v>Forty Six</v>
          </cell>
        </row>
        <row r="48">
          <cell r="C48">
            <v>47</v>
          </cell>
          <cell r="D48" t="str">
            <v>Forty Seven</v>
          </cell>
        </row>
        <row r="49">
          <cell r="C49">
            <v>48</v>
          </cell>
          <cell r="D49" t="str">
            <v>Forty Eight</v>
          </cell>
        </row>
        <row r="50">
          <cell r="C50">
            <v>49</v>
          </cell>
          <cell r="D50" t="str">
            <v>Forty Nine</v>
          </cell>
        </row>
        <row r="51">
          <cell r="C51">
            <v>50</v>
          </cell>
          <cell r="D51" t="str">
            <v>Fifty</v>
          </cell>
        </row>
        <row r="52">
          <cell r="C52">
            <v>51</v>
          </cell>
          <cell r="D52" t="str">
            <v>Fifty One</v>
          </cell>
        </row>
        <row r="53">
          <cell r="C53">
            <v>52</v>
          </cell>
          <cell r="D53" t="str">
            <v>Fifty Two</v>
          </cell>
        </row>
        <row r="54">
          <cell r="C54">
            <v>53</v>
          </cell>
          <cell r="D54" t="str">
            <v>Fifty Three</v>
          </cell>
        </row>
        <row r="55">
          <cell r="C55">
            <v>54</v>
          </cell>
          <cell r="D55" t="str">
            <v>Fifty Four</v>
          </cell>
        </row>
        <row r="56">
          <cell r="C56">
            <v>55</v>
          </cell>
          <cell r="D56" t="str">
            <v>Fifty Five</v>
          </cell>
        </row>
        <row r="57">
          <cell r="C57">
            <v>56</v>
          </cell>
          <cell r="D57" t="str">
            <v>Fifty Six</v>
          </cell>
        </row>
        <row r="58">
          <cell r="C58">
            <v>57</v>
          </cell>
          <cell r="D58" t="str">
            <v>Fifty Seven</v>
          </cell>
        </row>
        <row r="59">
          <cell r="C59">
            <v>58</v>
          </cell>
          <cell r="D59" t="str">
            <v>Fifty Eight</v>
          </cell>
        </row>
        <row r="60">
          <cell r="C60">
            <v>59</v>
          </cell>
          <cell r="D60" t="str">
            <v>Fifty Nine</v>
          </cell>
        </row>
        <row r="61">
          <cell r="C61">
            <v>60</v>
          </cell>
          <cell r="D61" t="str">
            <v>Sixty</v>
          </cell>
        </row>
        <row r="62">
          <cell r="C62">
            <v>61</v>
          </cell>
          <cell r="D62" t="str">
            <v>Sixty One</v>
          </cell>
        </row>
        <row r="63">
          <cell r="C63">
            <v>62</v>
          </cell>
          <cell r="D63" t="str">
            <v>Sixty Two</v>
          </cell>
        </row>
        <row r="64">
          <cell r="C64">
            <v>63</v>
          </cell>
          <cell r="D64" t="str">
            <v>Sixty Three</v>
          </cell>
        </row>
        <row r="65">
          <cell r="C65">
            <v>64</v>
          </cell>
          <cell r="D65" t="str">
            <v>Sixty Four</v>
          </cell>
        </row>
        <row r="66">
          <cell r="C66">
            <v>65</v>
          </cell>
          <cell r="D66" t="str">
            <v>Sixty Five</v>
          </cell>
        </row>
        <row r="67">
          <cell r="C67">
            <v>66</v>
          </cell>
          <cell r="D67" t="str">
            <v>Sixty Six</v>
          </cell>
        </row>
        <row r="68">
          <cell r="C68">
            <v>67</v>
          </cell>
          <cell r="D68" t="str">
            <v>Sixty Seven</v>
          </cell>
        </row>
        <row r="69">
          <cell r="C69">
            <v>68</v>
          </cell>
          <cell r="D69" t="str">
            <v>Sixty Eight</v>
          </cell>
        </row>
        <row r="70">
          <cell r="C70">
            <v>69</v>
          </cell>
          <cell r="D70" t="str">
            <v>Sixty Nine</v>
          </cell>
        </row>
        <row r="71">
          <cell r="C71">
            <v>70</v>
          </cell>
          <cell r="D71" t="str">
            <v>Seventy</v>
          </cell>
        </row>
        <row r="72">
          <cell r="C72">
            <v>71</v>
          </cell>
          <cell r="D72" t="str">
            <v>Seventy One</v>
          </cell>
        </row>
        <row r="73">
          <cell r="C73">
            <v>72</v>
          </cell>
          <cell r="D73" t="str">
            <v>Seventy Two</v>
          </cell>
        </row>
        <row r="74">
          <cell r="C74">
            <v>73</v>
          </cell>
          <cell r="D74" t="str">
            <v>Seventy Three</v>
          </cell>
        </row>
        <row r="75">
          <cell r="C75">
            <v>74</v>
          </cell>
          <cell r="D75" t="str">
            <v>Seventy Four</v>
          </cell>
        </row>
        <row r="76">
          <cell r="C76">
            <v>75</v>
          </cell>
          <cell r="D76" t="str">
            <v>Seventy Five</v>
          </cell>
        </row>
        <row r="77">
          <cell r="C77">
            <v>76</v>
          </cell>
          <cell r="D77" t="str">
            <v>Seventy Six</v>
          </cell>
        </row>
        <row r="78">
          <cell r="C78">
            <v>77</v>
          </cell>
          <cell r="D78" t="str">
            <v>Seventy Seven</v>
          </cell>
        </row>
        <row r="79">
          <cell r="C79">
            <v>78</v>
          </cell>
          <cell r="D79" t="str">
            <v>Seventy Eight</v>
          </cell>
        </row>
        <row r="80">
          <cell r="C80">
            <v>79</v>
          </cell>
          <cell r="D80" t="str">
            <v>Seventy Nine</v>
          </cell>
        </row>
        <row r="81">
          <cell r="C81">
            <v>80</v>
          </cell>
          <cell r="D81" t="str">
            <v>Eighty</v>
          </cell>
        </row>
        <row r="82">
          <cell r="C82">
            <v>81</v>
          </cell>
          <cell r="D82" t="str">
            <v>Eighty One</v>
          </cell>
        </row>
        <row r="83">
          <cell r="C83">
            <v>82</v>
          </cell>
          <cell r="D83" t="str">
            <v>Eighty Two</v>
          </cell>
        </row>
        <row r="84">
          <cell r="C84">
            <v>83</v>
          </cell>
          <cell r="D84" t="str">
            <v>Eighty Three</v>
          </cell>
        </row>
        <row r="85">
          <cell r="C85">
            <v>84</v>
          </cell>
          <cell r="D85" t="str">
            <v>Eighty Four</v>
          </cell>
        </row>
        <row r="86">
          <cell r="C86">
            <v>85</v>
          </cell>
          <cell r="D86" t="str">
            <v>Eighty Five</v>
          </cell>
        </row>
        <row r="87">
          <cell r="C87">
            <v>86</v>
          </cell>
          <cell r="D87" t="str">
            <v>Eighty Six</v>
          </cell>
        </row>
        <row r="88">
          <cell r="C88">
            <v>87</v>
          </cell>
          <cell r="D88" t="str">
            <v>Eighty Seven</v>
          </cell>
        </row>
        <row r="89">
          <cell r="C89">
            <v>88</v>
          </cell>
          <cell r="D89" t="str">
            <v>Eighty Eight</v>
          </cell>
        </row>
        <row r="90">
          <cell r="C90">
            <v>89</v>
          </cell>
          <cell r="D90" t="str">
            <v>Eighty Nine</v>
          </cell>
        </row>
        <row r="91">
          <cell r="C91">
            <v>90</v>
          </cell>
          <cell r="D91" t="str">
            <v>Ninety</v>
          </cell>
        </row>
        <row r="92">
          <cell r="C92">
            <v>91</v>
          </cell>
          <cell r="D92" t="str">
            <v>Ninety One</v>
          </cell>
        </row>
        <row r="93">
          <cell r="C93">
            <v>92</v>
          </cell>
          <cell r="D93" t="str">
            <v>Ninety Two</v>
          </cell>
        </row>
        <row r="94">
          <cell r="C94">
            <v>93</v>
          </cell>
          <cell r="D94" t="str">
            <v>Ninety Three</v>
          </cell>
        </row>
        <row r="95">
          <cell r="C95">
            <v>94</v>
          </cell>
          <cell r="D95" t="str">
            <v>Ninety Four</v>
          </cell>
        </row>
        <row r="96">
          <cell r="C96">
            <v>95</v>
          </cell>
          <cell r="D96" t="str">
            <v>Ninety Five</v>
          </cell>
        </row>
        <row r="97">
          <cell r="C97">
            <v>96</v>
          </cell>
          <cell r="D97" t="str">
            <v>Ninety Six</v>
          </cell>
        </row>
        <row r="98">
          <cell r="C98">
            <v>97</v>
          </cell>
          <cell r="D98" t="str">
            <v>Ninety Seven</v>
          </cell>
        </row>
        <row r="99">
          <cell r="C99">
            <v>98</v>
          </cell>
          <cell r="D99" t="str">
            <v>Ninety Eight</v>
          </cell>
        </row>
        <row r="100">
          <cell r="C100">
            <v>99</v>
          </cell>
          <cell r="D100" t="str">
            <v>Ninety Nine</v>
          </cell>
        </row>
        <row r="101">
          <cell r="C101">
            <v>100</v>
          </cell>
          <cell r="D101" t="str">
            <v>Hundred</v>
          </cell>
        </row>
        <row r="102">
          <cell r="C102">
            <v>0</v>
          </cell>
          <cell r="D102">
            <v>0</v>
          </cell>
        </row>
        <row r="116">
          <cell r="E116">
            <v>0</v>
          </cell>
          <cell r="F116" t="str">
            <v xml:space="preserve">   -- x --</v>
          </cell>
        </row>
        <row r="117">
          <cell r="E117">
            <v>1</v>
          </cell>
          <cell r="F117" t="str">
            <v xml:space="preserve">   -- x --</v>
          </cell>
        </row>
        <row r="118">
          <cell r="E118">
            <v>2</v>
          </cell>
          <cell r="F118" t="str">
            <v xml:space="preserve">   -- x --</v>
          </cell>
        </row>
        <row r="119">
          <cell r="E119">
            <v>3</v>
          </cell>
          <cell r="F119" t="str">
            <v xml:space="preserve">   -- x --</v>
          </cell>
        </row>
        <row r="120">
          <cell r="E120">
            <v>4</v>
          </cell>
          <cell r="F120" t="str">
            <v xml:space="preserve">   ---- x ----</v>
          </cell>
        </row>
        <row r="121">
          <cell r="E121">
            <v>5</v>
          </cell>
          <cell r="F121" t="str">
            <v xml:space="preserve">   ---- x ----</v>
          </cell>
        </row>
        <row r="122">
          <cell r="E122">
            <v>6</v>
          </cell>
          <cell r="F122" t="str">
            <v xml:space="preserve">   ---- x ----</v>
          </cell>
        </row>
        <row r="123">
          <cell r="E123">
            <v>7</v>
          </cell>
          <cell r="F123" t="str">
            <v xml:space="preserve">   ---- x ----</v>
          </cell>
        </row>
        <row r="124">
          <cell r="E124">
            <v>8</v>
          </cell>
          <cell r="F124" t="str">
            <v xml:space="preserve">   ------- x -------</v>
          </cell>
        </row>
        <row r="125">
          <cell r="E125">
            <v>9</v>
          </cell>
          <cell r="F125" t="str">
            <v xml:space="preserve">   ------- x -------</v>
          </cell>
        </row>
        <row r="126">
          <cell r="E126">
            <v>10</v>
          </cell>
          <cell r="F126" t="str">
            <v xml:space="preserve">   ------- x -------</v>
          </cell>
        </row>
        <row r="127">
          <cell r="E127">
            <v>11</v>
          </cell>
          <cell r="F127" t="str">
            <v xml:space="preserve">   ----- x ----- x ---- </v>
          </cell>
        </row>
        <row r="128">
          <cell r="E128">
            <v>12</v>
          </cell>
          <cell r="F128" t="str">
            <v xml:space="preserve">   ----- x ----- x ---- </v>
          </cell>
        </row>
        <row r="129">
          <cell r="E129">
            <v>13</v>
          </cell>
          <cell r="F129" t="str">
            <v xml:space="preserve">   ----- x ----- x ---- </v>
          </cell>
        </row>
        <row r="130">
          <cell r="E130">
            <v>14</v>
          </cell>
          <cell r="F130" t="str">
            <v xml:space="preserve">   ----- x ----- x ---- </v>
          </cell>
        </row>
        <row r="131">
          <cell r="E131">
            <v>15</v>
          </cell>
          <cell r="F131" t="str">
            <v xml:space="preserve">   ----- x ----- x ----- </v>
          </cell>
        </row>
        <row r="132">
          <cell r="E132">
            <v>16</v>
          </cell>
          <cell r="F132" t="str">
            <v xml:space="preserve">   ----- x ----- x ----- </v>
          </cell>
        </row>
        <row r="133">
          <cell r="E133">
            <v>17</v>
          </cell>
          <cell r="F133" t="str">
            <v xml:space="preserve">   ----- x ----- x ----- </v>
          </cell>
        </row>
        <row r="134">
          <cell r="E134">
            <v>18</v>
          </cell>
          <cell r="F134" t="str">
            <v xml:space="preserve">   ----- x ----- x ----- </v>
          </cell>
        </row>
        <row r="135">
          <cell r="E135">
            <v>19</v>
          </cell>
          <cell r="F135" t="str">
            <v xml:space="preserve">   ------ x ------ x ------ </v>
          </cell>
        </row>
        <row r="136">
          <cell r="E136">
            <v>20</v>
          </cell>
          <cell r="F136" t="str">
            <v xml:space="preserve">   ------ x ------ x ------ </v>
          </cell>
        </row>
        <row r="137">
          <cell r="E137">
            <v>21</v>
          </cell>
          <cell r="F137" t="str">
            <v xml:space="preserve">   ---- x ----- x ----- x ---- </v>
          </cell>
        </row>
        <row r="138">
          <cell r="E138">
            <v>22</v>
          </cell>
          <cell r="F138" t="str">
            <v xml:space="preserve">   ---- x ----- x ----- x ---- </v>
          </cell>
        </row>
        <row r="139">
          <cell r="E139">
            <v>23</v>
          </cell>
          <cell r="F139" t="str">
            <v xml:space="preserve">   ---- x ----- x ----- x ---- </v>
          </cell>
        </row>
        <row r="140">
          <cell r="E140">
            <v>24</v>
          </cell>
          <cell r="F140" t="str">
            <v xml:space="preserve">   ---- x ----- x ----- x ---- </v>
          </cell>
        </row>
        <row r="141">
          <cell r="E141">
            <v>25</v>
          </cell>
          <cell r="F141" t="str">
            <v xml:space="preserve">   ------ x ------ x ------ x ------ </v>
          </cell>
        </row>
        <row r="142">
          <cell r="E142">
            <v>26</v>
          </cell>
          <cell r="F142" t="str">
            <v xml:space="preserve">   ------ x ------ x ------ x ------ </v>
          </cell>
        </row>
        <row r="143">
          <cell r="E143">
            <v>27</v>
          </cell>
          <cell r="F143" t="str">
            <v xml:space="preserve">   ------ x ------ x ------ x ------ </v>
          </cell>
        </row>
        <row r="144">
          <cell r="E144">
            <v>28</v>
          </cell>
          <cell r="F144" t="str">
            <v xml:space="preserve">   ------ x ------ x ------ x ------ </v>
          </cell>
        </row>
        <row r="145">
          <cell r="E145">
            <v>29</v>
          </cell>
          <cell r="F145" t="str">
            <v xml:space="preserve">   ------ x ------ x ------ x ------ </v>
          </cell>
        </row>
        <row r="146">
          <cell r="E146">
            <v>30</v>
          </cell>
          <cell r="F146" t="str">
            <v xml:space="preserve">   ------- x ------- x ------- x ------- </v>
          </cell>
        </row>
        <row r="147">
          <cell r="E147">
            <v>31</v>
          </cell>
          <cell r="F147" t="str">
            <v xml:space="preserve">   ------- x ------- x ------- x ------- </v>
          </cell>
        </row>
        <row r="148">
          <cell r="E148">
            <v>32</v>
          </cell>
          <cell r="F148" t="str">
            <v xml:space="preserve">   ------- x ------- x ------- x ------- </v>
          </cell>
        </row>
        <row r="149">
          <cell r="E149">
            <v>33</v>
          </cell>
          <cell r="F149" t="str">
            <v xml:space="preserve">   ------- x ------- x ------- x ------- </v>
          </cell>
        </row>
        <row r="150">
          <cell r="E150">
            <v>34</v>
          </cell>
          <cell r="F150" t="str">
            <v xml:space="preserve">   ------- x ------- x ------- x ------- </v>
          </cell>
        </row>
        <row r="151">
          <cell r="E151">
            <v>35</v>
          </cell>
          <cell r="F151" t="str">
            <v xml:space="preserve">   -------- x -------- x -------- x -------- </v>
          </cell>
        </row>
        <row r="152">
          <cell r="E152">
            <v>36</v>
          </cell>
          <cell r="F152" t="str">
            <v xml:space="preserve">   -------- x -------- x -------- x -------- </v>
          </cell>
        </row>
        <row r="153">
          <cell r="E153">
            <v>37</v>
          </cell>
          <cell r="F153" t="str">
            <v xml:space="preserve">   -------- x -------- x -------- x -------- </v>
          </cell>
        </row>
        <row r="154">
          <cell r="E154">
            <v>38</v>
          </cell>
          <cell r="F154" t="str">
            <v xml:space="preserve">   -------- x -------- x -------- x -------- </v>
          </cell>
        </row>
        <row r="155">
          <cell r="E155">
            <v>39</v>
          </cell>
          <cell r="F155" t="str">
            <v xml:space="preserve">   -------- x -------- x -------- x -------- </v>
          </cell>
        </row>
        <row r="156">
          <cell r="E156">
            <v>40</v>
          </cell>
          <cell r="F156" t="str">
            <v xml:space="preserve">   -------- x -------- x -------- x -------- </v>
          </cell>
        </row>
        <row r="157">
          <cell r="E157">
            <v>41</v>
          </cell>
          <cell r="F157" t="str">
            <v xml:space="preserve">   -------- x -------- x -------- x -------- </v>
          </cell>
        </row>
        <row r="158">
          <cell r="E158">
            <v>42</v>
          </cell>
          <cell r="F158" t="str">
            <v xml:space="preserve">   -------- x -------- x -------- x -------- </v>
          </cell>
        </row>
        <row r="159">
          <cell r="E159">
            <v>43</v>
          </cell>
          <cell r="F159" t="str">
            <v xml:space="preserve">   -------- x -------- x -------- x -------- </v>
          </cell>
        </row>
        <row r="160">
          <cell r="E160">
            <v>44</v>
          </cell>
          <cell r="F160" t="str">
            <v xml:space="preserve">   -------- x -------- x -------- x -------- </v>
          </cell>
        </row>
        <row r="161">
          <cell r="E161">
            <v>45</v>
          </cell>
          <cell r="F161" t="str">
            <v xml:space="preserve">   -------- x -------- x -------- x -------- </v>
          </cell>
        </row>
        <row r="162">
          <cell r="E162">
            <v>46</v>
          </cell>
          <cell r="F162" t="str">
            <v xml:space="preserve">   -------- x -------- x -------- x -------- </v>
          </cell>
        </row>
        <row r="163">
          <cell r="E163">
            <v>47</v>
          </cell>
          <cell r="F163" t="str">
            <v xml:space="preserve">   -------- x -------- x -------- x -------- </v>
          </cell>
        </row>
        <row r="164">
          <cell r="E164">
            <v>48</v>
          </cell>
          <cell r="F164" t="str">
            <v xml:space="preserve">   -------- x -------- x -------- x -------- </v>
          </cell>
        </row>
        <row r="165">
          <cell r="E165">
            <v>49</v>
          </cell>
          <cell r="F165" t="str">
            <v xml:space="preserve">   -------- x -------- x -------- x -------- </v>
          </cell>
        </row>
        <row r="166">
          <cell r="E166">
            <v>50</v>
          </cell>
          <cell r="F166" t="str">
            <v xml:space="preserve">   -------- x -------- x -------- x -------- </v>
          </cell>
        </row>
        <row r="167">
          <cell r="E167">
            <v>51</v>
          </cell>
          <cell r="F167" t="str">
            <v xml:space="preserve">   ------ x ------ x ------ x ------ x ------ </v>
          </cell>
        </row>
        <row r="168">
          <cell r="E168">
            <v>52</v>
          </cell>
          <cell r="F168" t="str">
            <v xml:space="preserve">   ------ x ------ x ------ x ------ x ------ </v>
          </cell>
        </row>
        <row r="169">
          <cell r="E169">
            <v>53</v>
          </cell>
          <cell r="F169" t="str">
            <v xml:space="preserve">   ------ x ------ x ------ x ------ x ------ </v>
          </cell>
        </row>
        <row r="170">
          <cell r="E170">
            <v>54</v>
          </cell>
          <cell r="F170" t="str">
            <v xml:space="preserve">   ------ x ------ x ------ x ------ x ------ </v>
          </cell>
        </row>
        <row r="171">
          <cell r="E171">
            <v>55</v>
          </cell>
          <cell r="F171" t="str">
            <v xml:space="preserve">   ------ x ------ x ------ x ------ x ------ </v>
          </cell>
        </row>
        <row r="172">
          <cell r="E172">
            <v>56</v>
          </cell>
          <cell r="F172" t="str">
            <v xml:space="preserve">   ------ x ------ x ------ x ------ x ------ </v>
          </cell>
        </row>
        <row r="173">
          <cell r="E173">
            <v>57</v>
          </cell>
          <cell r="F173" t="str">
            <v xml:space="preserve">   ------ x ------ x ------ x ------ x ------ </v>
          </cell>
        </row>
        <row r="174">
          <cell r="E174">
            <v>58</v>
          </cell>
          <cell r="F174" t="str">
            <v xml:space="preserve">   ------ x ------ x ------ x ------ x ------ </v>
          </cell>
        </row>
        <row r="175">
          <cell r="E175">
            <v>59</v>
          </cell>
          <cell r="F175" t="str">
            <v xml:space="preserve">   ------ x ------ x ------ x ------ x ------ </v>
          </cell>
        </row>
        <row r="176">
          <cell r="E176">
            <v>60</v>
          </cell>
          <cell r="F176" t="str">
            <v xml:space="preserve">   ------ x ------ x ------ x ------ x ------ </v>
          </cell>
        </row>
        <row r="177">
          <cell r="E177">
            <v>61</v>
          </cell>
          <cell r="F177" t="str">
            <v xml:space="preserve">   ------ x ------ x ------ x ------ x ------ </v>
          </cell>
        </row>
        <row r="178">
          <cell r="E178">
            <v>62</v>
          </cell>
          <cell r="F178" t="str">
            <v xml:space="preserve">   ------ x ------ x ------ x ------ x ------ </v>
          </cell>
        </row>
        <row r="179">
          <cell r="E179">
            <v>63</v>
          </cell>
          <cell r="F179" t="str">
            <v xml:space="preserve">   ------ x ------ x ------ x ------ x ------ </v>
          </cell>
        </row>
        <row r="180">
          <cell r="E180">
            <v>64</v>
          </cell>
          <cell r="F180" t="str">
            <v xml:space="preserve">   ------ x ------ x ------ x ------ x ------ </v>
          </cell>
        </row>
        <row r="181">
          <cell r="E181">
            <v>65</v>
          </cell>
          <cell r="F181" t="str">
            <v xml:space="preserve">   ------ x ------ x ------ x ------ x ------ </v>
          </cell>
        </row>
      </sheetData>
      <sheetData sheetId="8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ist of Accounts"/>
      <sheetName val="Depositer Details"/>
      <sheetName val="Cheque or Cash detail"/>
      <sheetName val="Pay In Slip"/>
      <sheetName val="Rs in Word"/>
    </sheetNames>
    <sheetDataSet>
      <sheetData sheetId="0"/>
      <sheetData sheetId="1">
        <row r="5">
          <cell r="D5" t="str">
            <v>910010047124883</v>
          </cell>
        </row>
        <row r="8">
          <cell r="D8" t="str">
            <v>AJUCP2755R</v>
          </cell>
        </row>
        <row r="10">
          <cell r="D10">
            <v>9958486885</v>
          </cell>
        </row>
      </sheetData>
      <sheetData sheetId="2">
        <row r="2">
          <cell r="C2">
            <v>42248</v>
          </cell>
        </row>
        <row r="6">
          <cell r="A6">
            <v>1</v>
          </cell>
          <cell r="B6" t="str">
            <v>910010047124883</v>
          </cell>
          <cell r="C6">
            <v>42248</v>
          </cell>
          <cell r="D6" t="str">
            <v>Cheque/DD</v>
          </cell>
          <cell r="E6" t="str">
            <v>Bank of Maharashtra</v>
          </cell>
          <cell r="F6" t="str">
            <v>Janakpuri Delhi</v>
          </cell>
          <cell r="G6">
            <v>201406</v>
          </cell>
          <cell r="H6">
            <v>42247</v>
          </cell>
          <cell r="I6">
            <v>11000</v>
          </cell>
          <cell r="S6">
            <v>0</v>
          </cell>
          <cell r="T6" t="str">
            <v>Santosh</v>
          </cell>
          <cell r="U6" t="str">
            <v>Eleven Thousand Only</v>
          </cell>
          <cell r="V6">
            <v>11000</v>
          </cell>
        </row>
        <row r="7">
          <cell r="A7">
            <v>2</v>
          </cell>
          <cell r="B7" t="str">
            <v>910010047124883</v>
          </cell>
          <cell r="C7">
            <v>42249</v>
          </cell>
          <cell r="D7" t="str">
            <v>Cheque/DD</v>
          </cell>
          <cell r="S7">
            <v>0</v>
          </cell>
          <cell r="U7" t="str">
            <v>Rupees Nil</v>
          </cell>
          <cell r="V7">
            <v>0</v>
          </cell>
        </row>
        <row r="8">
          <cell r="A8">
            <v>3</v>
          </cell>
          <cell r="C8">
            <v>42250</v>
          </cell>
          <cell r="D8" t="str">
            <v>Cash</v>
          </cell>
          <cell r="J8">
            <v>1</v>
          </cell>
          <cell r="K8">
            <v>2</v>
          </cell>
          <cell r="L8">
            <v>3</v>
          </cell>
          <cell r="M8">
            <v>3</v>
          </cell>
          <cell r="N8">
            <v>4</v>
          </cell>
          <cell r="O8">
            <v>5</v>
          </cell>
          <cell r="P8">
            <v>6</v>
          </cell>
          <cell r="Q8">
            <v>7</v>
          </cell>
          <cell r="R8">
            <v>8</v>
          </cell>
          <cell r="S8">
            <v>2632</v>
          </cell>
          <cell r="T8" t="str">
            <v>DAV Institute</v>
          </cell>
          <cell r="U8" t="str">
            <v>Two Thousand Six Hundred Thirty Two Only</v>
          </cell>
          <cell r="V8">
            <v>2632</v>
          </cell>
        </row>
        <row r="9">
          <cell r="A9">
            <v>4</v>
          </cell>
          <cell r="C9">
            <v>42251</v>
          </cell>
          <cell r="D9" t="str">
            <v>Cash</v>
          </cell>
          <cell r="S9">
            <v>0</v>
          </cell>
          <cell r="U9" t="str">
            <v>Rupees Nil</v>
          </cell>
          <cell r="V9">
            <v>0</v>
          </cell>
        </row>
        <row r="10">
          <cell r="A10">
            <v>5</v>
          </cell>
          <cell r="S10">
            <v>0</v>
          </cell>
          <cell r="U10" t="str">
            <v>Rupees Nil</v>
          </cell>
          <cell r="V10">
            <v>0</v>
          </cell>
        </row>
        <row r="11">
          <cell r="A11">
            <v>6</v>
          </cell>
          <cell r="S11">
            <v>0</v>
          </cell>
          <cell r="U11" t="str">
            <v>Rupees Nil</v>
          </cell>
          <cell r="V11">
            <v>0</v>
          </cell>
        </row>
        <row r="12">
          <cell r="A12">
            <v>7</v>
          </cell>
          <cell r="S12">
            <v>0</v>
          </cell>
          <cell r="U12" t="str">
            <v>Rupees Nil</v>
          </cell>
          <cell r="V12">
            <v>0</v>
          </cell>
        </row>
        <row r="13">
          <cell r="A13">
            <v>8</v>
          </cell>
          <cell r="S13">
            <v>0</v>
          </cell>
          <cell r="U13" t="str">
            <v>Rupees Nil</v>
          </cell>
          <cell r="V13">
            <v>0</v>
          </cell>
        </row>
        <row r="14">
          <cell r="A14">
            <v>9</v>
          </cell>
          <cell r="S14">
            <v>0</v>
          </cell>
          <cell r="U14" t="str">
            <v>Rupees Nil</v>
          </cell>
          <cell r="V14">
            <v>0</v>
          </cell>
        </row>
        <row r="15">
          <cell r="A15">
            <v>10</v>
          </cell>
          <cell r="S15">
            <v>0</v>
          </cell>
          <cell r="U15" t="str">
            <v>Rupees Nil</v>
          </cell>
          <cell r="V15">
            <v>0</v>
          </cell>
        </row>
        <row r="16">
          <cell r="A16">
            <v>11</v>
          </cell>
          <cell r="S16">
            <v>0</v>
          </cell>
          <cell r="U16" t="str">
            <v>Rupees Nil</v>
          </cell>
          <cell r="V16">
            <v>0</v>
          </cell>
        </row>
        <row r="17">
          <cell r="A17">
            <v>12</v>
          </cell>
          <cell r="S17">
            <v>0</v>
          </cell>
          <cell r="U17" t="str">
            <v>Rupees Nil</v>
          </cell>
          <cell r="V17">
            <v>0</v>
          </cell>
        </row>
        <row r="18">
          <cell r="A18">
            <v>13</v>
          </cell>
          <cell r="S18">
            <v>0</v>
          </cell>
          <cell r="U18" t="str">
            <v>Rupees Nil</v>
          </cell>
          <cell r="V18">
            <v>0</v>
          </cell>
        </row>
        <row r="19">
          <cell r="A19">
            <v>14</v>
          </cell>
          <cell r="S19">
            <v>0</v>
          </cell>
          <cell r="U19" t="str">
            <v>Rupees Nil</v>
          </cell>
          <cell r="V19">
            <v>0</v>
          </cell>
        </row>
        <row r="20">
          <cell r="A20">
            <v>15</v>
          </cell>
          <cell r="S20">
            <v>0</v>
          </cell>
          <cell r="U20" t="str">
            <v>Rupees Nil</v>
          </cell>
          <cell r="V20">
            <v>0</v>
          </cell>
        </row>
        <row r="21">
          <cell r="A21">
            <v>16</v>
          </cell>
          <cell r="S21">
            <v>0</v>
          </cell>
          <cell r="U21" t="str">
            <v>Rupees Nil</v>
          </cell>
          <cell r="V21">
            <v>0</v>
          </cell>
        </row>
        <row r="22">
          <cell r="A22">
            <v>17</v>
          </cell>
          <cell r="S22">
            <v>0</v>
          </cell>
          <cell r="U22" t="str">
            <v>Rupees Nil</v>
          </cell>
          <cell r="V22">
            <v>0</v>
          </cell>
        </row>
        <row r="23">
          <cell r="A23">
            <v>18</v>
          </cell>
          <cell r="S23">
            <v>0</v>
          </cell>
          <cell r="U23" t="str">
            <v>Rupees Nil</v>
          </cell>
          <cell r="V23">
            <v>0</v>
          </cell>
        </row>
        <row r="24">
          <cell r="A24">
            <v>19</v>
          </cell>
          <cell r="S24">
            <v>0</v>
          </cell>
          <cell r="U24" t="str">
            <v>Rupees Nil</v>
          </cell>
          <cell r="V24">
            <v>0</v>
          </cell>
        </row>
        <row r="25">
          <cell r="A25">
            <v>20</v>
          </cell>
          <cell r="S25">
            <v>0</v>
          </cell>
          <cell r="U25" t="str">
            <v>Rupees Nil</v>
          </cell>
          <cell r="V25">
            <v>0</v>
          </cell>
        </row>
        <row r="26">
          <cell r="A26">
            <v>21</v>
          </cell>
          <cell r="S26">
            <v>0</v>
          </cell>
          <cell r="U26" t="str">
            <v>Rupees Nil</v>
          </cell>
          <cell r="V26">
            <v>0</v>
          </cell>
        </row>
        <row r="27">
          <cell r="A27">
            <v>22</v>
          </cell>
          <cell r="S27">
            <v>0</v>
          </cell>
          <cell r="U27" t="str">
            <v>Rupees Nil</v>
          </cell>
          <cell r="V27">
            <v>0</v>
          </cell>
        </row>
        <row r="28">
          <cell r="A28">
            <v>23</v>
          </cell>
          <cell r="S28">
            <v>0</v>
          </cell>
          <cell r="U28" t="str">
            <v>Rupees Nil</v>
          </cell>
          <cell r="V28">
            <v>0</v>
          </cell>
        </row>
        <row r="29">
          <cell r="A29">
            <v>24</v>
          </cell>
          <cell r="S29">
            <v>0</v>
          </cell>
          <cell r="U29" t="str">
            <v>Rupees Nil</v>
          </cell>
          <cell r="V29">
            <v>0</v>
          </cell>
        </row>
        <row r="30">
          <cell r="A30">
            <v>25</v>
          </cell>
          <cell r="S30">
            <v>0</v>
          </cell>
          <cell r="U30" t="str">
            <v>Rupees Nil</v>
          </cell>
          <cell r="V30">
            <v>0</v>
          </cell>
        </row>
        <row r="31">
          <cell r="A31">
            <v>26</v>
          </cell>
          <cell r="S31">
            <v>0</v>
          </cell>
          <cell r="U31" t="str">
            <v>Rupees Nil</v>
          </cell>
          <cell r="V31">
            <v>0</v>
          </cell>
        </row>
        <row r="32">
          <cell r="A32">
            <v>27</v>
          </cell>
          <cell r="S32">
            <v>0</v>
          </cell>
          <cell r="U32" t="str">
            <v>Rupees Nil</v>
          </cell>
          <cell r="V32">
            <v>0</v>
          </cell>
        </row>
        <row r="33">
          <cell r="A33">
            <v>28</v>
          </cell>
          <cell r="S33">
            <v>0</v>
          </cell>
          <cell r="U33" t="str">
            <v>Rupees Nil</v>
          </cell>
          <cell r="V33">
            <v>0</v>
          </cell>
        </row>
        <row r="34">
          <cell r="A34">
            <v>29</v>
          </cell>
          <cell r="S34">
            <v>0</v>
          </cell>
          <cell r="U34" t="str">
            <v>Rupees Nil</v>
          </cell>
          <cell r="V34">
            <v>0</v>
          </cell>
        </row>
        <row r="35">
          <cell r="A35">
            <v>30</v>
          </cell>
          <cell r="S35">
            <v>0</v>
          </cell>
          <cell r="U35" t="str">
            <v>Rupees Nil</v>
          </cell>
          <cell r="V35">
            <v>0</v>
          </cell>
        </row>
        <row r="36">
          <cell r="A36">
            <v>31</v>
          </cell>
          <cell r="S36">
            <v>0</v>
          </cell>
          <cell r="U36" t="str">
            <v>Rupees Nil</v>
          </cell>
          <cell r="V36">
            <v>0</v>
          </cell>
        </row>
        <row r="37">
          <cell r="A37">
            <v>32</v>
          </cell>
          <cell r="S37">
            <v>0</v>
          </cell>
          <cell r="U37" t="str">
            <v>Rupees Nil</v>
          </cell>
          <cell r="V37">
            <v>0</v>
          </cell>
        </row>
        <row r="38">
          <cell r="A38">
            <v>33</v>
          </cell>
          <cell r="S38">
            <v>0</v>
          </cell>
          <cell r="U38" t="str">
            <v>Rupees Nil</v>
          </cell>
          <cell r="V38">
            <v>0</v>
          </cell>
        </row>
        <row r="39">
          <cell r="A39">
            <v>34</v>
          </cell>
          <cell r="S39">
            <v>0</v>
          </cell>
          <cell r="U39" t="str">
            <v>Rupees Nil</v>
          </cell>
          <cell r="V39">
            <v>0</v>
          </cell>
        </row>
        <row r="40">
          <cell r="A40">
            <v>35</v>
          </cell>
          <cell r="S40">
            <v>0</v>
          </cell>
          <cell r="U40" t="str">
            <v>Rupees Nil</v>
          </cell>
          <cell r="V40">
            <v>0</v>
          </cell>
        </row>
        <row r="41">
          <cell r="A41">
            <v>36</v>
          </cell>
          <cell r="S41">
            <v>0</v>
          </cell>
          <cell r="U41" t="str">
            <v>Rupees Nil</v>
          </cell>
          <cell r="V41">
            <v>0</v>
          </cell>
        </row>
        <row r="42">
          <cell r="A42">
            <v>37</v>
          </cell>
          <cell r="S42">
            <v>0</v>
          </cell>
          <cell r="U42" t="str">
            <v>Rupees Nil</v>
          </cell>
          <cell r="V42">
            <v>0</v>
          </cell>
        </row>
        <row r="43">
          <cell r="A43">
            <v>38</v>
          </cell>
          <cell r="S43">
            <v>0</v>
          </cell>
          <cell r="U43" t="str">
            <v>Rupees Nil</v>
          </cell>
          <cell r="V43">
            <v>0</v>
          </cell>
        </row>
        <row r="44">
          <cell r="A44">
            <v>39</v>
          </cell>
          <cell r="S44">
            <v>0</v>
          </cell>
          <cell r="U44" t="str">
            <v>Rupees Nil</v>
          </cell>
          <cell r="V44">
            <v>0</v>
          </cell>
        </row>
        <row r="45">
          <cell r="A45">
            <v>40</v>
          </cell>
          <cell r="S45">
            <v>0</v>
          </cell>
          <cell r="U45" t="str">
            <v>Rupees Nil</v>
          </cell>
          <cell r="V45">
            <v>0</v>
          </cell>
        </row>
        <row r="46">
          <cell r="A46">
            <v>41</v>
          </cell>
          <cell r="S46">
            <v>0</v>
          </cell>
          <cell r="U46" t="str">
            <v>Rupees Nil</v>
          </cell>
          <cell r="V46">
            <v>0</v>
          </cell>
        </row>
        <row r="47">
          <cell r="A47">
            <v>42</v>
          </cell>
          <cell r="S47">
            <v>0</v>
          </cell>
          <cell r="U47" t="str">
            <v>Rupees Nil</v>
          </cell>
          <cell r="V47">
            <v>0</v>
          </cell>
        </row>
        <row r="48">
          <cell r="A48">
            <v>43</v>
          </cell>
          <cell r="S48">
            <v>0</v>
          </cell>
          <cell r="U48" t="str">
            <v>Rupees Nil</v>
          </cell>
          <cell r="V48">
            <v>0</v>
          </cell>
        </row>
        <row r="49">
          <cell r="A49">
            <v>44</v>
          </cell>
          <cell r="S49">
            <v>0</v>
          </cell>
          <cell r="U49" t="str">
            <v>Rupees Nil</v>
          </cell>
          <cell r="V49">
            <v>0</v>
          </cell>
        </row>
        <row r="50">
          <cell r="A50">
            <v>45</v>
          </cell>
          <cell r="S50">
            <v>0</v>
          </cell>
          <cell r="U50" t="str">
            <v>Rupees Nil</v>
          </cell>
          <cell r="V50">
            <v>0</v>
          </cell>
        </row>
        <row r="51">
          <cell r="A51">
            <v>46</v>
          </cell>
          <cell r="S51">
            <v>0</v>
          </cell>
          <cell r="U51" t="str">
            <v>Rupees Nil</v>
          </cell>
          <cell r="V51">
            <v>0</v>
          </cell>
        </row>
        <row r="52">
          <cell r="A52">
            <v>47</v>
          </cell>
          <cell r="S52">
            <v>0</v>
          </cell>
          <cell r="U52" t="str">
            <v>Rupees Nil</v>
          </cell>
          <cell r="V52">
            <v>0</v>
          </cell>
        </row>
        <row r="53">
          <cell r="A53">
            <v>48</v>
          </cell>
          <cell r="S53">
            <v>0</v>
          </cell>
          <cell r="U53" t="str">
            <v>Rupees Nil</v>
          </cell>
          <cell r="V53">
            <v>0</v>
          </cell>
        </row>
        <row r="54">
          <cell r="A54">
            <v>49</v>
          </cell>
          <cell r="S54">
            <v>0</v>
          </cell>
          <cell r="U54" t="str">
            <v>Rupees Nil</v>
          </cell>
          <cell r="V54">
            <v>0</v>
          </cell>
        </row>
        <row r="55">
          <cell r="A55">
            <v>50</v>
          </cell>
          <cell r="S55">
            <v>0</v>
          </cell>
          <cell r="U55" t="str">
            <v>Rupees Nil</v>
          </cell>
          <cell r="V55">
            <v>0</v>
          </cell>
        </row>
        <row r="56">
          <cell r="A56">
            <v>51</v>
          </cell>
          <cell r="S56">
            <v>0</v>
          </cell>
          <cell r="U56" t="str">
            <v>Rupees Nil</v>
          </cell>
          <cell r="V56">
            <v>0</v>
          </cell>
        </row>
        <row r="57">
          <cell r="A57">
            <v>52</v>
          </cell>
          <cell r="S57">
            <v>0</v>
          </cell>
          <cell r="U57" t="str">
            <v>Rupees Nil</v>
          </cell>
          <cell r="V57">
            <v>0</v>
          </cell>
        </row>
        <row r="58">
          <cell r="A58">
            <v>53</v>
          </cell>
          <cell r="S58">
            <v>0</v>
          </cell>
          <cell r="U58" t="str">
            <v>Rupees Nil</v>
          </cell>
          <cell r="V58">
            <v>0</v>
          </cell>
        </row>
        <row r="59">
          <cell r="A59">
            <v>54</v>
          </cell>
          <cell r="S59">
            <v>0</v>
          </cell>
          <cell r="U59" t="str">
            <v>Rupees Nil</v>
          </cell>
          <cell r="V59">
            <v>0</v>
          </cell>
        </row>
        <row r="60">
          <cell r="A60">
            <v>55</v>
          </cell>
          <cell r="S60">
            <v>0</v>
          </cell>
          <cell r="U60" t="str">
            <v>Rupees Nil</v>
          </cell>
          <cell r="V60">
            <v>0</v>
          </cell>
        </row>
        <row r="61">
          <cell r="A61">
            <v>56</v>
          </cell>
          <cell r="S61">
            <v>0</v>
          </cell>
          <cell r="U61" t="str">
            <v>Rupees Nil</v>
          </cell>
          <cell r="V61">
            <v>0</v>
          </cell>
        </row>
        <row r="62">
          <cell r="A62">
            <v>57</v>
          </cell>
          <cell r="S62">
            <v>0</v>
          </cell>
          <cell r="U62" t="str">
            <v>Rupees Nil</v>
          </cell>
          <cell r="V62">
            <v>0</v>
          </cell>
        </row>
        <row r="63">
          <cell r="A63">
            <v>58</v>
          </cell>
          <cell r="S63">
            <v>0</v>
          </cell>
          <cell r="U63" t="str">
            <v>Rupees Nil</v>
          </cell>
          <cell r="V63">
            <v>0</v>
          </cell>
        </row>
        <row r="64">
          <cell r="A64">
            <v>59</v>
          </cell>
          <cell r="S64">
            <v>0</v>
          </cell>
          <cell r="U64" t="str">
            <v>Rupees Nil</v>
          </cell>
          <cell r="V64">
            <v>0</v>
          </cell>
        </row>
        <row r="65">
          <cell r="A65">
            <v>60</v>
          </cell>
          <cell r="S65">
            <v>0</v>
          </cell>
          <cell r="U65" t="str">
            <v>Rupees Nil</v>
          </cell>
          <cell r="V65">
            <v>0</v>
          </cell>
        </row>
        <row r="66">
          <cell r="A66">
            <v>61</v>
          </cell>
          <cell r="S66">
            <v>0</v>
          </cell>
          <cell r="U66" t="str">
            <v>Rupees Nil</v>
          </cell>
          <cell r="V66">
            <v>0</v>
          </cell>
        </row>
        <row r="67">
          <cell r="A67">
            <v>62</v>
          </cell>
          <cell r="S67">
            <v>0</v>
          </cell>
          <cell r="U67" t="str">
            <v>Rupees Nil</v>
          </cell>
          <cell r="V67">
            <v>0</v>
          </cell>
        </row>
        <row r="68">
          <cell r="A68">
            <v>63</v>
          </cell>
          <cell r="S68">
            <v>0</v>
          </cell>
          <cell r="U68" t="str">
            <v>Rupees Nil</v>
          </cell>
          <cell r="V68">
            <v>0</v>
          </cell>
        </row>
        <row r="69">
          <cell r="A69">
            <v>64</v>
          </cell>
          <cell r="S69">
            <v>0</v>
          </cell>
          <cell r="U69" t="str">
            <v>Rupees Nil</v>
          </cell>
          <cell r="V69">
            <v>0</v>
          </cell>
        </row>
        <row r="70">
          <cell r="A70">
            <v>65</v>
          </cell>
          <cell r="S70">
            <v>0</v>
          </cell>
          <cell r="U70" t="str">
            <v>Rupees Nil</v>
          </cell>
          <cell r="V70">
            <v>0</v>
          </cell>
        </row>
        <row r="71">
          <cell r="A71">
            <v>66</v>
          </cell>
          <cell r="S71">
            <v>0</v>
          </cell>
          <cell r="U71" t="str">
            <v>Rupees Nil</v>
          </cell>
          <cell r="V71">
            <v>0</v>
          </cell>
        </row>
        <row r="72">
          <cell r="A72">
            <v>67</v>
          </cell>
          <cell r="S72">
            <v>0</v>
          </cell>
          <cell r="U72" t="str">
            <v>Rupees Nil</v>
          </cell>
          <cell r="V72">
            <v>0</v>
          </cell>
        </row>
        <row r="73">
          <cell r="A73">
            <v>68</v>
          </cell>
          <cell r="S73">
            <v>0</v>
          </cell>
          <cell r="U73" t="str">
            <v>Rupees Nil</v>
          </cell>
          <cell r="V73">
            <v>0</v>
          </cell>
        </row>
        <row r="74">
          <cell r="A74">
            <v>69</v>
          </cell>
          <cell r="S74">
            <v>0</v>
          </cell>
          <cell r="U74" t="str">
            <v>Rupees Nil</v>
          </cell>
          <cell r="V74">
            <v>0</v>
          </cell>
        </row>
        <row r="75">
          <cell r="A75">
            <v>70</v>
          </cell>
          <cell r="S75">
            <v>0</v>
          </cell>
          <cell r="U75" t="str">
            <v>Rupees Nil</v>
          </cell>
          <cell r="V75">
            <v>0</v>
          </cell>
        </row>
        <row r="76">
          <cell r="A76">
            <v>71</v>
          </cell>
          <cell r="S76">
            <v>0</v>
          </cell>
          <cell r="U76" t="str">
            <v>Rupees Nil</v>
          </cell>
          <cell r="V76">
            <v>0</v>
          </cell>
        </row>
        <row r="77">
          <cell r="A77">
            <v>72</v>
          </cell>
          <cell r="S77">
            <v>0</v>
          </cell>
          <cell r="U77" t="str">
            <v>Rupees Nil</v>
          </cell>
          <cell r="V77">
            <v>0</v>
          </cell>
        </row>
        <row r="78">
          <cell r="A78">
            <v>73</v>
          </cell>
          <cell r="S78">
            <v>0</v>
          </cell>
          <cell r="U78" t="str">
            <v>Rupees Nil</v>
          </cell>
          <cell r="V78">
            <v>0</v>
          </cell>
        </row>
        <row r="79">
          <cell r="A79">
            <v>74</v>
          </cell>
          <cell r="S79">
            <v>0</v>
          </cell>
          <cell r="U79" t="str">
            <v>Rupees Nil</v>
          </cell>
          <cell r="V79">
            <v>0</v>
          </cell>
        </row>
        <row r="80">
          <cell r="A80">
            <v>75</v>
          </cell>
          <cell r="S80">
            <v>0</v>
          </cell>
          <cell r="U80" t="str">
            <v>Rupees Nil</v>
          </cell>
          <cell r="V80">
            <v>0</v>
          </cell>
        </row>
        <row r="81">
          <cell r="A81">
            <v>76</v>
          </cell>
          <cell r="S81">
            <v>0</v>
          </cell>
          <cell r="U81" t="str">
            <v>Rupees Nil</v>
          </cell>
          <cell r="V81">
            <v>0</v>
          </cell>
        </row>
        <row r="82">
          <cell r="A82">
            <v>77</v>
          </cell>
          <cell r="S82">
            <v>0</v>
          </cell>
          <cell r="U82" t="str">
            <v>Rupees Nil</v>
          </cell>
          <cell r="V82">
            <v>0</v>
          </cell>
        </row>
        <row r="83">
          <cell r="A83">
            <v>78</v>
          </cell>
          <cell r="S83">
            <v>0</v>
          </cell>
          <cell r="U83" t="str">
            <v>Rupees Nil</v>
          </cell>
          <cell r="V83">
            <v>0</v>
          </cell>
        </row>
        <row r="84">
          <cell r="A84">
            <v>79</v>
          </cell>
          <cell r="S84">
            <v>0</v>
          </cell>
          <cell r="U84" t="str">
            <v>Rupees Nil</v>
          </cell>
          <cell r="V84">
            <v>0</v>
          </cell>
        </row>
        <row r="85">
          <cell r="A85">
            <v>80</v>
          </cell>
          <cell r="S85">
            <v>0</v>
          </cell>
          <cell r="U85" t="str">
            <v>Rupees Nil</v>
          </cell>
          <cell r="V85">
            <v>0</v>
          </cell>
        </row>
        <row r="86">
          <cell r="A86">
            <v>81</v>
          </cell>
          <cell r="S86">
            <v>0</v>
          </cell>
          <cell r="U86" t="str">
            <v>Rupees Nil</v>
          </cell>
          <cell r="V86">
            <v>0</v>
          </cell>
        </row>
        <row r="87">
          <cell r="A87">
            <v>82</v>
          </cell>
          <cell r="S87">
            <v>0</v>
          </cell>
          <cell r="U87" t="str">
            <v>Rupees Nil</v>
          </cell>
          <cell r="V87">
            <v>0</v>
          </cell>
        </row>
        <row r="88">
          <cell r="A88">
            <v>83</v>
          </cell>
          <cell r="S88">
            <v>0</v>
          </cell>
          <cell r="U88" t="str">
            <v>Rupees Nil</v>
          </cell>
          <cell r="V88">
            <v>0</v>
          </cell>
        </row>
        <row r="89">
          <cell r="A89">
            <v>84</v>
          </cell>
          <cell r="S89">
            <v>0</v>
          </cell>
          <cell r="U89" t="str">
            <v>Rupees Nil</v>
          </cell>
          <cell r="V89">
            <v>0</v>
          </cell>
        </row>
        <row r="90">
          <cell r="A90">
            <v>85</v>
          </cell>
          <cell r="S90">
            <v>0</v>
          </cell>
          <cell r="U90" t="str">
            <v>Rupees Nil</v>
          </cell>
          <cell r="V90">
            <v>0</v>
          </cell>
        </row>
        <row r="91">
          <cell r="A91">
            <v>86</v>
          </cell>
          <cell r="S91">
            <v>0</v>
          </cell>
          <cell r="U91" t="str">
            <v>Rupees Nil</v>
          </cell>
          <cell r="V91">
            <v>0</v>
          </cell>
        </row>
        <row r="92">
          <cell r="A92">
            <v>87</v>
          </cell>
          <cell r="S92">
            <v>0</v>
          </cell>
          <cell r="U92" t="str">
            <v>Rupees Nil</v>
          </cell>
          <cell r="V92">
            <v>0</v>
          </cell>
        </row>
        <row r="93">
          <cell r="A93">
            <v>88</v>
          </cell>
          <cell r="S93">
            <v>0</v>
          </cell>
          <cell r="U93" t="str">
            <v>Rupees Nil</v>
          </cell>
          <cell r="V93">
            <v>0</v>
          </cell>
        </row>
        <row r="94">
          <cell r="A94">
            <v>89</v>
          </cell>
          <cell r="S94">
            <v>0</v>
          </cell>
          <cell r="U94" t="str">
            <v>Rupees Nil</v>
          </cell>
          <cell r="V94">
            <v>0</v>
          </cell>
        </row>
        <row r="95">
          <cell r="A95">
            <v>90</v>
          </cell>
          <cell r="S95">
            <v>0</v>
          </cell>
          <cell r="U95" t="str">
            <v>Rupees Nil</v>
          </cell>
          <cell r="V95">
            <v>0</v>
          </cell>
        </row>
        <row r="96">
          <cell r="A96">
            <v>91</v>
          </cell>
          <cell r="S96">
            <v>0</v>
          </cell>
          <cell r="U96" t="str">
            <v>Rupees Nil</v>
          </cell>
          <cell r="V96">
            <v>0</v>
          </cell>
        </row>
        <row r="97">
          <cell r="A97">
            <v>92</v>
          </cell>
          <cell r="S97">
            <v>0</v>
          </cell>
          <cell r="U97" t="str">
            <v>Rupees Nil</v>
          </cell>
          <cell r="V97">
            <v>0</v>
          </cell>
        </row>
        <row r="98">
          <cell r="A98">
            <v>93</v>
          </cell>
          <cell r="S98">
            <v>0</v>
          </cell>
          <cell r="U98" t="str">
            <v>Rupees Nil</v>
          </cell>
          <cell r="V98">
            <v>0</v>
          </cell>
        </row>
        <row r="99">
          <cell r="A99">
            <v>94</v>
          </cell>
          <cell r="S99">
            <v>0</v>
          </cell>
          <cell r="U99" t="str">
            <v>Rupees Nil</v>
          </cell>
          <cell r="V99">
            <v>0</v>
          </cell>
        </row>
        <row r="100">
          <cell r="A100">
            <v>95</v>
          </cell>
          <cell r="S100">
            <v>0</v>
          </cell>
          <cell r="U100" t="str">
            <v>Rupees Nil</v>
          </cell>
          <cell r="V100">
            <v>0</v>
          </cell>
        </row>
        <row r="101">
          <cell r="A101">
            <v>96</v>
          </cell>
          <cell r="S101">
            <v>0</v>
          </cell>
          <cell r="U101" t="str">
            <v>Rupees Nil</v>
          </cell>
          <cell r="V101">
            <v>0</v>
          </cell>
        </row>
        <row r="102">
          <cell r="A102">
            <v>97</v>
          </cell>
          <cell r="S102">
            <v>0</v>
          </cell>
          <cell r="U102" t="str">
            <v>Rupees Nil</v>
          </cell>
          <cell r="V102">
            <v>0</v>
          </cell>
        </row>
        <row r="103">
          <cell r="A103">
            <v>98</v>
          </cell>
          <cell r="S103">
            <v>0</v>
          </cell>
          <cell r="U103" t="str">
            <v>Rupees Nil</v>
          </cell>
          <cell r="V103">
            <v>0</v>
          </cell>
        </row>
        <row r="104">
          <cell r="A104">
            <v>99</v>
          </cell>
          <cell r="S104">
            <v>0</v>
          </cell>
          <cell r="U104" t="str">
            <v>Rupees Nil</v>
          </cell>
          <cell r="V104">
            <v>0</v>
          </cell>
        </row>
        <row r="105">
          <cell r="A105">
            <v>100</v>
          </cell>
          <cell r="S105">
            <v>0</v>
          </cell>
          <cell r="U105" t="str">
            <v>Rupees Nil</v>
          </cell>
          <cell r="V105">
            <v>0</v>
          </cell>
        </row>
        <row r="106">
          <cell r="A106">
            <v>101</v>
          </cell>
          <cell r="S106">
            <v>0</v>
          </cell>
          <cell r="U106" t="str">
            <v>Rupees Nil</v>
          </cell>
          <cell r="V106">
            <v>0</v>
          </cell>
        </row>
        <row r="107">
          <cell r="A107">
            <v>102</v>
          </cell>
          <cell r="S107">
            <v>0</v>
          </cell>
          <cell r="U107" t="str">
            <v>Rupees Nil</v>
          </cell>
          <cell r="V107">
            <v>0</v>
          </cell>
        </row>
        <row r="108">
          <cell r="A108">
            <v>103</v>
          </cell>
          <cell r="S108">
            <v>0</v>
          </cell>
          <cell r="U108" t="str">
            <v>Rupees Nil</v>
          </cell>
          <cell r="V108">
            <v>0</v>
          </cell>
        </row>
        <row r="109">
          <cell r="A109">
            <v>104</v>
          </cell>
          <cell r="S109">
            <v>0</v>
          </cell>
          <cell r="U109" t="str">
            <v>Rupees Nil</v>
          </cell>
          <cell r="V109">
            <v>0</v>
          </cell>
        </row>
        <row r="110">
          <cell r="A110">
            <v>105</v>
          </cell>
          <cell r="S110">
            <v>0</v>
          </cell>
          <cell r="U110" t="str">
            <v>Rupees Nil</v>
          </cell>
          <cell r="V110">
            <v>0</v>
          </cell>
        </row>
        <row r="111">
          <cell r="A111">
            <v>106</v>
          </cell>
          <cell r="S111">
            <v>0</v>
          </cell>
          <cell r="U111" t="str">
            <v>Rupees Nil</v>
          </cell>
          <cell r="V111">
            <v>0</v>
          </cell>
        </row>
        <row r="112">
          <cell r="A112">
            <v>107</v>
          </cell>
          <cell r="S112">
            <v>0</v>
          </cell>
          <cell r="U112" t="str">
            <v>Rupees Nil</v>
          </cell>
          <cell r="V112">
            <v>0</v>
          </cell>
        </row>
        <row r="113">
          <cell r="A113">
            <v>108</v>
          </cell>
          <cell r="S113">
            <v>0</v>
          </cell>
          <cell r="U113" t="str">
            <v>Rupees Nil</v>
          </cell>
          <cell r="V113">
            <v>0</v>
          </cell>
        </row>
        <row r="114">
          <cell r="A114">
            <v>109</v>
          </cell>
          <cell r="S114">
            <v>0</v>
          </cell>
          <cell r="U114" t="str">
            <v>Rupees Nil</v>
          </cell>
          <cell r="V114">
            <v>0</v>
          </cell>
        </row>
        <row r="115">
          <cell r="A115">
            <v>110</v>
          </cell>
          <cell r="S115">
            <v>0</v>
          </cell>
          <cell r="U115" t="str">
            <v>Rupees Nil</v>
          </cell>
          <cell r="V115">
            <v>0</v>
          </cell>
        </row>
        <row r="116">
          <cell r="A116">
            <v>111</v>
          </cell>
          <cell r="S116">
            <v>0</v>
          </cell>
          <cell r="U116" t="str">
            <v>Rupees Nil</v>
          </cell>
          <cell r="V116">
            <v>0</v>
          </cell>
        </row>
        <row r="117">
          <cell r="A117">
            <v>112</v>
          </cell>
          <cell r="S117">
            <v>0</v>
          </cell>
          <cell r="U117" t="str">
            <v>Rupees Nil</v>
          </cell>
          <cell r="V117">
            <v>0</v>
          </cell>
        </row>
        <row r="118">
          <cell r="A118">
            <v>113</v>
          </cell>
          <cell r="S118">
            <v>0</v>
          </cell>
          <cell r="U118" t="str">
            <v>Rupees Nil</v>
          </cell>
          <cell r="V118">
            <v>0</v>
          </cell>
        </row>
        <row r="119">
          <cell r="A119">
            <v>114</v>
          </cell>
          <cell r="S119">
            <v>0</v>
          </cell>
          <cell r="U119" t="str">
            <v>Rupees Nil</v>
          </cell>
          <cell r="V119">
            <v>0</v>
          </cell>
        </row>
        <row r="120">
          <cell r="A120">
            <v>115</v>
          </cell>
          <cell r="S120">
            <v>0</v>
          </cell>
          <cell r="U120" t="str">
            <v>Rupees Nil</v>
          </cell>
          <cell r="V120">
            <v>0</v>
          </cell>
        </row>
        <row r="121">
          <cell r="A121">
            <v>116</v>
          </cell>
          <cell r="S121">
            <v>0</v>
          </cell>
          <cell r="U121" t="str">
            <v>Rupees Nil</v>
          </cell>
          <cell r="V121">
            <v>0</v>
          </cell>
        </row>
        <row r="122">
          <cell r="A122">
            <v>117</v>
          </cell>
          <cell r="S122">
            <v>0</v>
          </cell>
          <cell r="U122" t="str">
            <v>Rupees Nil</v>
          </cell>
          <cell r="V122">
            <v>0</v>
          </cell>
        </row>
        <row r="123">
          <cell r="A123">
            <v>118</v>
          </cell>
          <cell r="S123">
            <v>0</v>
          </cell>
          <cell r="U123" t="str">
            <v>Rupees Nil</v>
          </cell>
          <cell r="V123">
            <v>0</v>
          </cell>
        </row>
        <row r="124">
          <cell r="A124">
            <v>119</v>
          </cell>
          <cell r="S124">
            <v>0</v>
          </cell>
          <cell r="U124" t="str">
            <v>Rupees Nil</v>
          </cell>
          <cell r="V124">
            <v>0</v>
          </cell>
        </row>
        <row r="125">
          <cell r="A125">
            <v>120</v>
          </cell>
          <cell r="S125">
            <v>0</v>
          </cell>
          <cell r="U125" t="str">
            <v>Rupees Nil</v>
          </cell>
          <cell r="V125">
            <v>0</v>
          </cell>
        </row>
        <row r="126">
          <cell r="A126">
            <v>121</v>
          </cell>
          <cell r="S126">
            <v>0</v>
          </cell>
          <cell r="U126" t="str">
            <v>Rupees Nil</v>
          </cell>
          <cell r="V126">
            <v>0</v>
          </cell>
        </row>
        <row r="127">
          <cell r="A127">
            <v>122</v>
          </cell>
          <cell r="S127">
            <v>0</v>
          </cell>
          <cell r="U127" t="str">
            <v>Rupees Nil</v>
          </cell>
          <cell r="V127">
            <v>0</v>
          </cell>
        </row>
        <row r="128">
          <cell r="A128">
            <v>123</v>
          </cell>
          <cell r="S128">
            <v>0</v>
          </cell>
          <cell r="U128" t="str">
            <v>Rupees Nil</v>
          </cell>
          <cell r="V128">
            <v>0</v>
          </cell>
        </row>
        <row r="129">
          <cell r="A129">
            <v>124</v>
          </cell>
          <cell r="S129">
            <v>0</v>
          </cell>
          <cell r="U129" t="str">
            <v>Rupees Nil</v>
          </cell>
          <cell r="V129">
            <v>0</v>
          </cell>
        </row>
        <row r="130">
          <cell r="A130">
            <v>125</v>
          </cell>
          <cell r="S130">
            <v>0</v>
          </cell>
          <cell r="U130" t="str">
            <v>Rupees Nil</v>
          </cell>
          <cell r="V130">
            <v>0</v>
          </cell>
        </row>
        <row r="131">
          <cell r="A131">
            <v>126</v>
          </cell>
          <cell r="S131">
            <v>0</v>
          </cell>
          <cell r="U131" t="str">
            <v>Rupees Nil</v>
          </cell>
          <cell r="V131">
            <v>0</v>
          </cell>
        </row>
        <row r="132">
          <cell r="A132">
            <v>127</v>
          </cell>
          <cell r="S132">
            <v>0</v>
          </cell>
          <cell r="U132" t="str">
            <v>Rupees Nil</v>
          </cell>
          <cell r="V132">
            <v>0</v>
          </cell>
        </row>
        <row r="133">
          <cell r="A133">
            <v>128</v>
          </cell>
          <cell r="S133">
            <v>0</v>
          </cell>
          <cell r="U133" t="str">
            <v>Rupees Nil</v>
          </cell>
          <cell r="V133">
            <v>0</v>
          </cell>
        </row>
        <row r="134">
          <cell r="A134">
            <v>129</v>
          </cell>
          <cell r="S134">
            <v>0</v>
          </cell>
          <cell r="U134" t="str">
            <v>Rupees Nil</v>
          </cell>
          <cell r="V134">
            <v>0</v>
          </cell>
        </row>
        <row r="135">
          <cell r="A135">
            <v>130</v>
          </cell>
          <cell r="S135">
            <v>0</v>
          </cell>
          <cell r="U135" t="str">
            <v>Rupees Nil</v>
          </cell>
          <cell r="V135">
            <v>0</v>
          </cell>
        </row>
        <row r="136">
          <cell r="A136">
            <v>131</v>
          </cell>
          <cell r="S136">
            <v>0</v>
          </cell>
          <cell r="U136" t="str">
            <v>Rupees Nil</v>
          </cell>
          <cell r="V136">
            <v>0</v>
          </cell>
        </row>
        <row r="137">
          <cell r="A137">
            <v>132</v>
          </cell>
          <cell r="S137">
            <v>0</v>
          </cell>
          <cell r="U137" t="str">
            <v>Rupees Nil</v>
          </cell>
          <cell r="V137">
            <v>0</v>
          </cell>
        </row>
        <row r="138">
          <cell r="A138">
            <v>133</v>
          </cell>
          <cell r="S138">
            <v>0</v>
          </cell>
          <cell r="U138" t="str">
            <v>Rupees Nil</v>
          </cell>
          <cell r="V138">
            <v>0</v>
          </cell>
        </row>
        <row r="139">
          <cell r="A139">
            <v>134</v>
          </cell>
          <cell r="S139">
            <v>0</v>
          </cell>
          <cell r="U139" t="str">
            <v>Rupees Nil</v>
          </cell>
          <cell r="V139">
            <v>0</v>
          </cell>
        </row>
        <row r="140">
          <cell r="A140">
            <v>135</v>
          </cell>
          <cell r="S140">
            <v>0</v>
          </cell>
          <cell r="U140" t="str">
            <v>Rupees Nil</v>
          </cell>
          <cell r="V140">
            <v>0</v>
          </cell>
        </row>
        <row r="141">
          <cell r="A141">
            <v>136</v>
          </cell>
          <cell r="S141">
            <v>0</v>
          </cell>
          <cell r="U141" t="str">
            <v>Rupees Nil</v>
          </cell>
          <cell r="V141">
            <v>0</v>
          </cell>
        </row>
        <row r="142">
          <cell r="A142">
            <v>137</v>
          </cell>
          <cell r="S142">
            <v>0</v>
          </cell>
          <cell r="U142" t="str">
            <v>Rupees Nil</v>
          </cell>
          <cell r="V142">
            <v>0</v>
          </cell>
        </row>
        <row r="143">
          <cell r="A143">
            <v>138</v>
          </cell>
          <cell r="S143">
            <v>0</v>
          </cell>
          <cell r="U143" t="str">
            <v>Rupees Nil</v>
          </cell>
          <cell r="V143">
            <v>0</v>
          </cell>
        </row>
        <row r="144">
          <cell r="A144">
            <v>139</v>
          </cell>
          <cell r="S144">
            <v>0</v>
          </cell>
          <cell r="U144" t="str">
            <v>Rupees Nil</v>
          </cell>
          <cell r="V144">
            <v>0</v>
          </cell>
        </row>
        <row r="145">
          <cell r="A145">
            <v>140</v>
          </cell>
          <cell r="S145">
            <v>0</v>
          </cell>
          <cell r="U145" t="str">
            <v>Rupees Nil</v>
          </cell>
          <cell r="V145">
            <v>0</v>
          </cell>
        </row>
        <row r="146">
          <cell r="A146">
            <v>141</v>
          </cell>
          <cell r="S146">
            <v>0</v>
          </cell>
          <cell r="U146" t="str">
            <v>Rupees Nil</v>
          </cell>
          <cell r="V146">
            <v>0</v>
          </cell>
        </row>
        <row r="147">
          <cell r="A147">
            <v>142</v>
          </cell>
          <cell r="S147">
            <v>0</v>
          </cell>
          <cell r="U147" t="str">
            <v>Rupees Nil</v>
          </cell>
          <cell r="V147">
            <v>0</v>
          </cell>
        </row>
        <row r="148">
          <cell r="A148">
            <v>143</v>
          </cell>
          <cell r="S148">
            <v>0</v>
          </cell>
          <cell r="U148" t="str">
            <v>Rupees Nil</v>
          </cell>
          <cell r="V148">
            <v>0</v>
          </cell>
        </row>
        <row r="149">
          <cell r="A149">
            <v>144</v>
          </cell>
          <cell r="S149">
            <v>0</v>
          </cell>
          <cell r="U149" t="str">
            <v>Rupees Nil</v>
          </cell>
          <cell r="V149">
            <v>0</v>
          </cell>
        </row>
        <row r="150">
          <cell r="A150">
            <v>145</v>
          </cell>
          <cell r="S150">
            <v>0</v>
          </cell>
          <cell r="U150" t="str">
            <v>Rupees Nil</v>
          </cell>
          <cell r="V150">
            <v>0</v>
          </cell>
        </row>
        <row r="151">
          <cell r="A151">
            <v>146</v>
          </cell>
          <cell r="S151">
            <v>0</v>
          </cell>
          <cell r="U151" t="str">
            <v>Rupees Nil</v>
          </cell>
          <cell r="V151">
            <v>0</v>
          </cell>
        </row>
        <row r="152">
          <cell r="A152">
            <v>147</v>
          </cell>
          <cell r="S152">
            <v>0</v>
          </cell>
          <cell r="U152" t="str">
            <v>Rupees Nil</v>
          </cell>
          <cell r="V152">
            <v>0</v>
          </cell>
        </row>
        <row r="153">
          <cell r="A153">
            <v>148</v>
          </cell>
          <cell r="S153">
            <v>0</v>
          </cell>
          <cell r="U153" t="str">
            <v>Rupees Nil</v>
          </cell>
          <cell r="V153">
            <v>0</v>
          </cell>
        </row>
        <row r="154">
          <cell r="A154">
            <v>149</v>
          </cell>
          <cell r="S154">
            <v>0</v>
          </cell>
          <cell r="U154" t="str">
            <v>Rupees Nil</v>
          </cell>
          <cell r="V154">
            <v>0</v>
          </cell>
        </row>
        <row r="155">
          <cell r="A155">
            <v>150</v>
          </cell>
          <cell r="S155">
            <v>0</v>
          </cell>
          <cell r="U155" t="str">
            <v>Rupees Nil</v>
          </cell>
          <cell r="V155">
            <v>0</v>
          </cell>
        </row>
        <row r="156">
          <cell r="A156">
            <v>151</v>
          </cell>
          <cell r="S156">
            <v>0</v>
          </cell>
          <cell r="U156" t="str">
            <v>Rupees Nil</v>
          </cell>
          <cell r="V156">
            <v>0</v>
          </cell>
        </row>
        <row r="157">
          <cell r="A157">
            <v>152</v>
          </cell>
          <cell r="S157">
            <v>0</v>
          </cell>
          <cell r="U157" t="str">
            <v>Rupees Nil</v>
          </cell>
          <cell r="V157">
            <v>0</v>
          </cell>
        </row>
        <row r="158">
          <cell r="A158">
            <v>153</v>
          </cell>
          <cell r="S158">
            <v>0</v>
          </cell>
          <cell r="U158" t="str">
            <v>Rupees Nil</v>
          </cell>
          <cell r="V158">
            <v>0</v>
          </cell>
        </row>
        <row r="159">
          <cell r="A159">
            <v>154</v>
          </cell>
          <cell r="S159">
            <v>0</v>
          </cell>
          <cell r="U159" t="str">
            <v>Rupees Nil</v>
          </cell>
          <cell r="V159">
            <v>0</v>
          </cell>
        </row>
        <row r="160">
          <cell r="A160">
            <v>155</v>
          </cell>
          <cell r="S160">
            <v>0</v>
          </cell>
          <cell r="U160" t="str">
            <v>Rupees Nil</v>
          </cell>
          <cell r="V160">
            <v>0</v>
          </cell>
        </row>
        <row r="161">
          <cell r="A161">
            <v>156</v>
          </cell>
          <cell r="S161">
            <v>0</v>
          </cell>
          <cell r="U161" t="str">
            <v>Rupees Nil</v>
          </cell>
          <cell r="V161">
            <v>0</v>
          </cell>
        </row>
        <row r="162">
          <cell r="A162">
            <v>157</v>
          </cell>
          <cell r="S162">
            <v>0</v>
          </cell>
          <cell r="U162" t="str">
            <v>Rupees Nil</v>
          </cell>
          <cell r="V162">
            <v>0</v>
          </cell>
        </row>
        <row r="163">
          <cell r="A163">
            <v>158</v>
          </cell>
          <cell r="S163">
            <v>0</v>
          </cell>
          <cell r="U163" t="str">
            <v>Rupees Nil</v>
          </cell>
          <cell r="V163">
            <v>0</v>
          </cell>
        </row>
        <row r="164">
          <cell r="A164">
            <v>159</v>
          </cell>
          <cell r="S164">
            <v>0</v>
          </cell>
          <cell r="U164" t="str">
            <v>Rupees Nil</v>
          </cell>
          <cell r="V164">
            <v>0</v>
          </cell>
        </row>
        <row r="165">
          <cell r="A165">
            <v>160</v>
          </cell>
          <cell r="S165">
            <v>0</v>
          </cell>
          <cell r="U165" t="str">
            <v>Rupees Nil</v>
          </cell>
          <cell r="V165">
            <v>0</v>
          </cell>
        </row>
        <row r="166">
          <cell r="A166">
            <v>161</v>
          </cell>
          <cell r="S166">
            <v>0</v>
          </cell>
          <cell r="U166" t="str">
            <v>Rupees Nil</v>
          </cell>
          <cell r="V166">
            <v>0</v>
          </cell>
        </row>
        <row r="167">
          <cell r="A167">
            <v>162</v>
          </cell>
          <cell r="S167">
            <v>0</v>
          </cell>
          <cell r="U167" t="str">
            <v>Rupees Nil</v>
          </cell>
          <cell r="V167">
            <v>0</v>
          </cell>
        </row>
        <row r="168">
          <cell r="A168">
            <v>163</v>
          </cell>
          <cell r="S168">
            <v>0</v>
          </cell>
          <cell r="U168" t="str">
            <v>Rupees Nil</v>
          </cell>
          <cell r="V168">
            <v>0</v>
          </cell>
        </row>
        <row r="169">
          <cell r="A169">
            <v>164</v>
          </cell>
          <cell r="S169">
            <v>0</v>
          </cell>
          <cell r="U169" t="str">
            <v>Rupees Nil</v>
          </cell>
          <cell r="V169">
            <v>0</v>
          </cell>
        </row>
        <row r="170">
          <cell r="A170">
            <v>165</v>
          </cell>
          <cell r="S170">
            <v>0</v>
          </cell>
          <cell r="U170" t="str">
            <v>Rupees Nil</v>
          </cell>
          <cell r="V170">
            <v>0</v>
          </cell>
        </row>
        <row r="171">
          <cell r="A171">
            <v>166</v>
          </cell>
          <cell r="S171">
            <v>0</v>
          </cell>
          <cell r="U171" t="str">
            <v>Rupees Nil</v>
          </cell>
          <cell r="V171">
            <v>0</v>
          </cell>
        </row>
        <row r="172">
          <cell r="A172">
            <v>167</v>
          </cell>
          <cell r="S172">
            <v>0</v>
          </cell>
          <cell r="U172" t="str">
            <v>Rupees Nil</v>
          </cell>
          <cell r="V172">
            <v>0</v>
          </cell>
        </row>
        <row r="173">
          <cell r="A173">
            <v>168</v>
          </cell>
          <cell r="S173">
            <v>0</v>
          </cell>
          <cell r="U173" t="str">
            <v>Rupees Nil</v>
          </cell>
          <cell r="V173">
            <v>0</v>
          </cell>
        </row>
        <row r="174">
          <cell r="A174">
            <v>169</v>
          </cell>
          <cell r="S174">
            <v>0</v>
          </cell>
          <cell r="U174" t="str">
            <v>Rupees Nil</v>
          </cell>
          <cell r="V174">
            <v>0</v>
          </cell>
        </row>
        <row r="175">
          <cell r="A175">
            <v>170</v>
          </cell>
          <cell r="S175">
            <v>0</v>
          </cell>
          <cell r="U175" t="str">
            <v>Rupees Nil</v>
          </cell>
          <cell r="V175">
            <v>0</v>
          </cell>
        </row>
        <row r="176">
          <cell r="A176">
            <v>171</v>
          </cell>
          <cell r="S176">
            <v>0</v>
          </cell>
          <cell r="U176" t="str">
            <v>Rupees Nil</v>
          </cell>
          <cell r="V176">
            <v>0</v>
          </cell>
        </row>
        <row r="177">
          <cell r="A177">
            <v>172</v>
          </cell>
          <cell r="S177">
            <v>0</v>
          </cell>
          <cell r="U177" t="str">
            <v>Rupees Nil</v>
          </cell>
          <cell r="V177">
            <v>0</v>
          </cell>
        </row>
        <row r="178">
          <cell r="A178">
            <v>173</v>
          </cell>
          <cell r="S178">
            <v>0</v>
          </cell>
          <cell r="U178" t="str">
            <v>Rupees Nil</v>
          </cell>
          <cell r="V178">
            <v>0</v>
          </cell>
        </row>
        <row r="179">
          <cell r="A179">
            <v>174</v>
          </cell>
          <cell r="S179">
            <v>0</v>
          </cell>
          <cell r="U179" t="str">
            <v>Rupees Nil</v>
          </cell>
          <cell r="V179">
            <v>0</v>
          </cell>
        </row>
        <row r="180">
          <cell r="A180">
            <v>175</v>
          </cell>
          <cell r="S180">
            <v>0</v>
          </cell>
          <cell r="U180" t="str">
            <v>Rupees Nil</v>
          </cell>
          <cell r="V180">
            <v>0</v>
          </cell>
        </row>
        <row r="181">
          <cell r="A181">
            <v>176</v>
          </cell>
          <cell r="S181">
            <v>0</v>
          </cell>
          <cell r="U181" t="str">
            <v>Rupees Nil</v>
          </cell>
          <cell r="V181">
            <v>0</v>
          </cell>
        </row>
        <row r="182">
          <cell r="A182">
            <v>177</v>
          </cell>
          <cell r="S182">
            <v>0</v>
          </cell>
          <cell r="U182" t="str">
            <v>Rupees Nil</v>
          </cell>
          <cell r="V182">
            <v>0</v>
          </cell>
        </row>
        <row r="183">
          <cell r="A183">
            <v>178</v>
          </cell>
          <cell r="S183">
            <v>0</v>
          </cell>
          <cell r="U183" t="str">
            <v>Rupees Nil</v>
          </cell>
          <cell r="V183">
            <v>0</v>
          </cell>
        </row>
        <row r="184">
          <cell r="A184">
            <v>179</v>
          </cell>
          <cell r="S184">
            <v>0</v>
          </cell>
          <cell r="U184" t="str">
            <v>Rupees Nil</v>
          </cell>
          <cell r="V184">
            <v>0</v>
          </cell>
        </row>
        <row r="185">
          <cell r="A185">
            <v>180</v>
          </cell>
          <cell r="S185">
            <v>0</v>
          </cell>
          <cell r="U185" t="str">
            <v>Rupees Nil</v>
          </cell>
          <cell r="V185">
            <v>0</v>
          </cell>
        </row>
        <row r="186">
          <cell r="A186">
            <v>181</v>
          </cell>
          <cell r="S186">
            <v>0</v>
          </cell>
          <cell r="U186" t="str">
            <v>Rupees Nil</v>
          </cell>
          <cell r="V186">
            <v>0</v>
          </cell>
        </row>
        <row r="187">
          <cell r="A187">
            <v>182</v>
          </cell>
          <cell r="S187">
            <v>0</v>
          </cell>
          <cell r="U187" t="str">
            <v>Rupees Nil</v>
          </cell>
          <cell r="V187">
            <v>0</v>
          </cell>
        </row>
        <row r="188">
          <cell r="A188">
            <v>183</v>
          </cell>
          <cell r="S188">
            <v>0</v>
          </cell>
          <cell r="U188" t="str">
            <v>Rupees Nil</v>
          </cell>
          <cell r="V188">
            <v>0</v>
          </cell>
        </row>
        <row r="189">
          <cell r="A189">
            <v>184</v>
          </cell>
          <cell r="S189">
            <v>0</v>
          </cell>
          <cell r="U189" t="str">
            <v>Rupees Nil</v>
          </cell>
          <cell r="V189">
            <v>0</v>
          </cell>
        </row>
        <row r="190">
          <cell r="A190">
            <v>185</v>
          </cell>
          <cell r="S190">
            <v>0</v>
          </cell>
          <cell r="U190" t="str">
            <v>Rupees Nil</v>
          </cell>
          <cell r="V190">
            <v>0</v>
          </cell>
        </row>
        <row r="191">
          <cell r="A191">
            <v>186</v>
          </cell>
          <cell r="S191">
            <v>0</v>
          </cell>
          <cell r="U191" t="str">
            <v>Rupees Nil</v>
          </cell>
          <cell r="V191">
            <v>0</v>
          </cell>
        </row>
        <row r="192">
          <cell r="A192">
            <v>187</v>
          </cell>
          <cell r="S192">
            <v>0</v>
          </cell>
          <cell r="U192" t="str">
            <v>Rupees Nil</v>
          </cell>
          <cell r="V192">
            <v>0</v>
          </cell>
        </row>
        <row r="193">
          <cell r="A193">
            <v>188</v>
          </cell>
          <cell r="S193">
            <v>0</v>
          </cell>
          <cell r="U193" t="str">
            <v>Rupees Nil</v>
          </cell>
          <cell r="V193">
            <v>0</v>
          </cell>
        </row>
        <row r="194">
          <cell r="A194">
            <v>189</v>
          </cell>
          <cell r="S194">
            <v>0</v>
          </cell>
          <cell r="U194" t="str">
            <v>Rupees Nil</v>
          </cell>
          <cell r="V194">
            <v>0</v>
          </cell>
        </row>
        <row r="195">
          <cell r="A195">
            <v>190</v>
          </cell>
          <cell r="S195">
            <v>0</v>
          </cell>
          <cell r="U195" t="str">
            <v>Rupees Nil</v>
          </cell>
          <cell r="V195">
            <v>0</v>
          </cell>
        </row>
        <row r="196">
          <cell r="A196">
            <v>191</v>
          </cell>
          <cell r="S196">
            <v>0</v>
          </cell>
          <cell r="U196" t="str">
            <v>Rupees Nil</v>
          </cell>
          <cell r="V196">
            <v>0</v>
          </cell>
        </row>
        <row r="197">
          <cell r="A197">
            <v>192</v>
          </cell>
          <cell r="S197">
            <v>0</v>
          </cell>
          <cell r="U197" t="str">
            <v>Rupees Nil</v>
          </cell>
          <cell r="V197">
            <v>0</v>
          </cell>
        </row>
        <row r="198">
          <cell r="A198">
            <v>193</v>
          </cell>
          <cell r="S198">
            <v>0</v>
          </cell>
          <cell r="U198" t="str">
            <v>Rupees Nil</v>
          </cell>
          <cell r="V198">
            <v>0</v>
          </cell>
        </row>
        <row r="199">
          <cell r="A199">
            <v>194</v>
          </cell>
          <cell r="S199">
            <v>0</v>
          </cell>
          <cell r="U199" t="str">
            <v>Rupees Nil</v>
          </cell>
          <cell r="V199">
            <v>0</v>
          </cell>
        </row>
        <row r="200">
          <cell r="A200">
            <v>195</v>
          </cell>
          <cell r="S200">
            <v>0</v>
          </cell>
          <cell r="U200" t="str">
            <v>Rupees Nil</v>
          </cell>
          <cell r="V200">
            <v>0</v>
          </cell>
        </row>
        <row r="201">
          <cell r="A201">
            <v>196</v>
          </cell>
          <cell r="S201">
            <v>0</v>
          </cell>
          <cell r="U201" t="str">
            <v>Rupees Nil</v>
          </cell>
          <cell r="V201">
            <v>0</v>
          </cell>
        </row>
        <row r="202">
          <cell r="A202">
            <v>197</v>
          </cell>
          <cell r="S202">
            <v>0</v>
          </cell>
          <cell r="U202" t="str">
            <v>Rupees Nil</v>
          </cell>
          <cell r="V202">
            <v>0</v>
          </cell>
        </row>
        <row r="203">
          <cell r="A203">
            <v>198</v>
          </cell>
          <cell r="S203">
            <v>0</v>
          </cell>
          <cell r="U203" t="str">
            <v>Rupees Nil</v>
          </cell>
          <cell r="V203">
            <v>0</v>
          </cell>
        </row>
        <row r="204">
          <cell r="A204">
            <v>199</v>
          </cell>
          <cell r="S204">
            <v>0</v>
          </cell>
          <cell r="U204" t="str">
            <v>Rupees Nil</v>
          </cell>
          <cell r="V204">
            <v>0</v>
          </cell>
        </row>
        <row r="205">
          <cell r="A205">
            <v>200</v>
          </cell>
          <cell r="S205">
            <v>0</v>
          </cell>
          <cell r="U205" t="str">
            <v>Rupees Nil</v>
          </cell>
          <cell r="V205">
            <v>0</v>
          </cell>
        </row>
        <row r="206">
          <cell r="A206">
            <v>201</v>
          </cell>
          <cell r="S206">
            <v>0</v>
          </cell>
          <cell r="U206" t="str">
            <v>Rupees Nil</v>
          </cell>
          <cell r="V206">
            <v>0</v>
          </cell>
        </row>
        <row r="207">
          <cell r="A207">
            <v>202</v>
          </cell>
          <cell r="S207">
            <v>0</v>
          </cell>
          <cell r="U207" t="str">
            <v>Rupees Nil</v>
          </cell>
          <cell r="V207">
            <v>0</v>
          </cell>
        </row>
        <row r="208">
          <cell r="A208">
            <v>203</v>
          </cell>
          <cell r="S208">
            <v>0</v>
          </cell>
          <cell r="U208" t="str">
            <v>Rupees Nil</v>
          </cell>
          <cell r="V208">
            <v>0</v>
          </cell>
        </row>
        <row r="209">
          <cell r="A209">
            <v>204</v>
          </cell>
          <cell r="S209">
            <v>0</v>
          </cell>
          <cell r="U209" t="str">
            <v>Rupees Nil</v>
          </cell>
          <cell r="V209">
            <v>0</v>
          </cell>
        </row>
        <row r="210">
          <cell r="A210">
            <v>205</v>
          </cell>
          <cell r="S210">
            <v>0</v>
          </cell>
          <cell r="U210" t="str">
            <v>Rupees Nil</v>
          </cell>
          <cell r="V210">
            <v>0</v>
          </cell>
        </row>
        <row r="211">
          <cell r="A211">
            <v>206</v>
          </cell>
          <cell r="S211">
            <v>0</v>
          </cell>
          <cell r="U211" t="str">
            <v>Rupees Nil</v>
          </cell>
          <cell r="V211">
            <v>0</v>
          </cell>
        </row>
        <row r="212">
          <cell r="A212">
            <v>207</v>
          </cell>
          <cell r="S212">
            <v>0</v>
          </cell>
          <cell r="U212" t="str">
            <v>Rupees Nil</v>
          </cell>
          <cell r="V212">
            <v>0</v>
          </cell>
        </row>
        <row r="213">
          <cell r="A213">
            <v>208</v>
          </cell>
          <cell r="S213">
            <v>0</v>
          </cell>
          <cell r="U213" t="str">
            <v>Rupees Nil</v>
          </cell>
          <cell r="V213">
            <v>0</v>
          </cell>
        </row>
        <row r="214">
          <cell r="A214">
            <v>209</v>
          </cell>
          <cell r="S214">
            <v>0</v>
          </cell>
          <cell r="U214" t="str">
            <v>Rupees Nil</v>
          </cell>
          <cell r="V214">
            <v>0</v>
          </cell>
        </row>
        <row r="215">
          <cell r="A215">
            <v>210</v>
          </cell>
          <cell r="S215">
            <v>0</v>
          </cell>
          <cell r="U215" t="str">
            <v>Rupees Nil</v>
          </cell>
          <cell r="V215">
            <v>0</v>
          </cell>
        </row>
        <row r="216">
          <cell r="A216">
            <v>211</v>
          </cell>
          <cell r="S216">
            <v>0</v>
          </cell>
          <cell r="U216" t="str">
            <v>Rupees Nil</v>
          </cell>
          <cell r="V216">
            <v>0</v>
          </cell>
        </row>
        <row r="217">
          <cell r="A217">
            <v>212</v>
          </cell>
          <cell r="S217">
            <v>0</v>
          </cell>
          <cell r="U217" t="str">
            <v>Rupees Nil</v>
          </cell>
          <cell r="V217">
            <v>0</v>
          </cell>
        </row>
        <row r="218">
          <cell r="A218">
            <v>213</v>
          </cell>
          <cell r="S218">
            <v>0</v>
          </cell>
          <cell r="U218" t="str">
            <v>Rupees Nil</v>
          </cell>
          <cell r="V218">
            <v>0</v>
          </cell>
        </row>
        <row r="219">
          <cell r="A219">
            <v>214</v>
          </cell>
          <cell r="S219">
            <v>0</v>
          </cell>
          <cell r="U219" t="str">
            <v>Rupees Nil</v>
          </cell>
          <cell r="V219">
            <v>0</v>
          </cell>
        </row>
        <row r="220">
          <cell r="A220">
            <v>215</v>
          </cell>
          <cell r="S220">
            <v>0</v>
          </cell>
          <cell r="U220" t="str">
            <v>Rupees Nil</v>
          </cell>
          <cell r="V220">
            <v>0</v>
          </cell>
        </row>
        <row r="221">
          <cell r="A221">
            <v>216</v>
          </cell>
          <cell r="S221">
            <v>0</v>
          </cell>
          <cell r="U221" t="str">
            <v>Rupees Nil</v>
          </cell>
          <cell r="V221">
            <v>0</v>
          </cell>
        </row>
        <row r="222">
          <cell r="A222">
            <v>217</v>
          </cell>
          <cell r="S222">
            <v>0</v>
          </cell>
          <cell r="U222" t="str">
            <v>Rupees Nil</v>
          </cell>
          <cell r="V222">
            <v>0</v>
          </cell>
        </row>
        <row r="223">
          <cell r="A223">
            <v>218</v>
          </cell>
          <cell r="S223">
            <v>0</v>
          </cell>
          <cell r="U223" t="str">
            <v>Rupees Nil</v>
          </cell>
          <cell r="V223">
            <v>0</v>
          </cell>
        </row>
        <row r="224">
          <cell r="A224">
            <v>219</v>
          </cell>
          <cell r="S224">
            <v>0</v>
          </cell>
          <cell r="U224" t="str">
            <v>Rupees Nil</v>
          </cell>
          <cell r="V224">
            <v>0</v>
          </cell>
        </row>
        <row r="225">
          <cell r="A225">
            <v>220</v>
          </cell>
          <cell r="S225">
            <v>0</v>
          </cell>
          <cell r="U225" t="str">
            <v>Rupees Nil</v>
          </cell>
          <cell r="V225">
            <v>0</v>
          </cell>
        </row>
        <row r="226">
          <cell r="A226">
            <v>221</v>
          </cell>
          <cell r="S226">
            <v>0</v>
          </cell>
          <cell r="U226" t="str">
            <v>Rupees Nil</v>
          </cell>
          <cell r="V226">
            <v>0</v>
          </cell>
        </row>
        <row r="227">
          <cell r="A227">
            <v>222</v>
          </cell>
          <cell r="S227">
            <v>0</v>
          </cell>
          <cell r="U227" t="str">
            <v>Rupees Nil</v>
          </cell>
          <cell r="V227">
            <v>0</v>
          </cell>
        </row>
        <row r="228">
          <cell r="A228">
            <v>223</v>
          </cell>
          <cell r="S228">
            <v>0</v>
          </cell>
          <cell r="U228" t="str">
            <v>Rupees Nil</v>
          </cell>
          <cell r="V228">
            <v>0</v>
          </cell>
        </row>
        <row r="229">
          <cell r="A229">
            <v>224</v>
          </cell>
          <cell r="S229">
            <v>0</v>
          </cell>
          <cell r="U229" t="str">
            <v>Rupees Nil</v>
          </cell>
          <cell r="V229">
            <v>0</v>
          </cell>
        </row>
        <row r="230">
          <cell r="A230">
            <v>225</v>
          </cell>
          <cell r="S230">
            <v>0</v>
          </cell>
          <cell r="U230" t="str">
            <v>Rupees Nil</v>
          </cell>
          <cell r="V230">
            <v>0</v>
          </cell>
        </row>
        <row r="231">
          <cell r="A231">
            <v>226</v>
          </cell>
          <cell r="S231">
            <v>0</v>
          </cell>
          <cell r="U231" t="str">
            <v>Rupees Nil</v>
          </cell>
          <cell r="V231">
            <v>0</v>
          </cell>
        </row>
        <row r="232">
          <cell r="A232">
            <v>227</v>
          </cell>
          <cell r="S232">
            <v>0</v>
          </cell>
          <cell r="U232" t="str">
            <v>Rupees Nil</v>
          </cell>
          <cell r="V232">
            <v>0</v>
          </cell>
        </row>
        <row r="233">
          <cell r="A233">
            <v>228</v>
          </cell>
          <cell r="S233">
            <v>0</v>
          </cell>
          <cell r="U233" t="str">
            <v>Rupees Nil</v>
          </cell>
          <cell r="V233">
            <v>0</v>
          </cell>
        </row>
        <row r="234">
          <cell r="A234">
            <v>229</v>
          </cell>
          <cell r="S234">
            <v>0</v>
          </cell>
          <cell r="U234" t="str">
            <v>Rupees Nil</v>
          </cell>
          <cell r="V234">
            <v>0</v>
          </cell>
        </row>
        <row r="235">
          <cell r="A235">
            <v>230</v>
          </cell>
          <cell r="S235">
            <v>0</v>
          </cell>
          <cell r="U235" t="str">
            <v>Rupees Nil</v>
          </cell>
          <cell r="V235">
            <v>0</v>
          </cell>
        </row>
        <row r="236">
          <cell r="A236">
            <v>231</v>
          </cell>
          <cell r="S236">
            <v>0</v>
          </cell>
          <cell r="U236" t="str">
            <v>Rupees Nil</v>
          </cell>
          <cell r="V236">
            <v>0</v>
          </cell>
        </row>
        <row r="237">
          <cell r="A237">
            <v>232</v>
          </cell>
          <cell r="S237">
            <v>0</v>
          </cell>
          <cell r="U237" t="str">
            <v>Rupees Nil</v>
          </cell>
          <cell r="V237">
            <v>0</v>
          </cell>
        </row>
        <row r="238">
          <cell r="A238">
            <v>233</v>
          </cell>
          <cell r="S238">
            <v>0</v>
          </cell>
          <cell r="U238" t="str">
            <v>Rupees Nil</v>
          </cell>
          <cell r="V238">
            <v>0</v>
          </cell>
        </row>
        <row r="239">
          <cell r="A239">
            <v>234</v>
          </cell>
          <cell r="S239">
            <v>0</v>
          </cell>
          <cell r="U239" t="str">
            <v>Rupees Nil</v>
          </cell>
          <cell r="V239">
            <v>0</v>
          </cell>
        </row>
        <row r="240">
          <cell r="A240">
            <v>235</v>
          </cell>
          <cell r="S240">
            <v>0</v>
          </cell>
          <cell r="U240" t="str">
            <v>Rupees Nil</v>
          </cell>
          <cell r="V240">
            <v>0</v>
          </cell>
        </row>
        <row r="241">
          <cell r="A241">
            <v>236</v>
          </cell>
          <cell r="S241">
            <v>0</v>
          </cell>
          <cell r="U241" t="str">
            <v>Rupees Nil</v>
          </cell>
          <cell r="V241">
            <v>0</v>
          </cell>
        </row>
        <row r="242">
          <cell r="A242">
            <v>237</v>
          </cell>
          <cell r="S242">
            <v>0</v>
          </cell>
          <cell r="U242" t="str">
            <v>Rupees Nil</v>
          </cell>
          <cell r="V242">
            <v>0</v>
          </cell>
        </row>
        <row r="243">
          <cell r="A243">
            <v>238</v>
          </cell>
          <cell r="S243">
            <v>0</v>
          </cell>
          <cell r="U243" t="str">
            <v>Rupees Nil</v>
          </cell>
          <cell r="V243">
            <v>0</v>
          </cell>
        </row>
        <row r="244">
          <cell r="A244">
            <v>239</v>
          </cell>
          <cell r="S244">
            <v>0</v>
          </cell>
          <cell r="U244" t="str">
            <v>Rupees Nil</v>
          </cell>
          <cell r="V244">
            <v>0</v>
          </cell>
        </row>
        <row r="245">
          <cell r="A245">
            <v>240</v>
          </cell>
          <cell r="S245">
            <v>0</v>
          </cell>
          <cell r="U245" t="str">
            <v>Rupees Nil</v>
          </cell>
          <cell r="V245">
            <v>0</v>
          </cell>
        </row>
        <row r="246">
          <cell r="A246">
            <v>241</v>
          </cell>
          <cell r="S246">
            <v>0</v>
          </cell>
          <cell r="U246" t="str">
            <v>Rupees Nil</v>
          </cell>
          <cell r="V246">
            <v>0</v>
          </cell>
        </row>
        <row r="247">
          <cell r="A247">
            <v>242</v>
          </cell>
          <cell r="S247">
            <v>0</v>
          </cell>
          <cell r="U247" t="str">
            <v>Rupees Nil</v>
          </cell>
          <cell r="V247">
            <v>0</v>
          </cell>
        </row>
        <row r="248">
          <cell r="A248">
            <v>243</v>
          </cell>
          <cell r="S248">
            <v>0</v>
          </cell>
          <cell r="U248" t="str">
            <v>Rupees Nil</v>
          </cell>
          <cell r="V248">
            <v>0</v>
          </cell>
        </row>
        <row r="249">
          <cell r="A249">
            <v>244</v>
          </cell>
          <cell r="S249">
            <v>0</v>
          </cell>
          <cell r="U249" t="str">
            <v>Rupees Nil</v>
          </cell>
          <cell r="V249">
            <v>0</v>
          </cell>
        </row>
        <row r="250">
          <cell r="A250">
            <v>245</v>
          </cell>
          <cell r="S250">
            <v>0</v>
          </cell>
          <cell r="U250" t="str">
            <v>Rupees Nil</v>
          </cell>
          <cell r="V250">
            <v>0</v>
          </cell>
        </row>
        <row r="251">
          <cell r="A251">
            <v>246</v>
          </cell>
          <cell r="S251">
            <v>0</v>
          </cell>
          <cell r="U251" t="str">
            <v>Rupees Nil</v>
          </cell>
          <cell r="V251">
            <v>0</v>
          </cell>
        </row>
        <row r="252">
          <cell r="A252">
            <v>247</v>
          </cell>
          <cell r="S252">
            <v>0</v>
          </cell>
          <cell r="U252" t="str">
            <v>Rupees Nil</v>
          </cell>
          <cell r="V252">
            <v>0</v>
          </cell>
        </row>
        <row r="253">
          <cell r="A253">
            <v>248</v>
          </cell>
          <cell r="S253">
            <v>0</v>
          </cell>
          <cell r="U253" t="str">
            <v>Rupees Nil</v>
          </cell>
          <cell r="V253">
            <v>0</v>
          </cell>
        </row>
        <row r="254">
          <cell r="A254">
            <v>249</v>
          </cell>
          <cell r="S254">
            <v>0</v>
          </cell>
          <cell r="U254" t="str">
            <v>Rupees Nil</v>
          </cell>
          <cell r="V254">
            <v>0</v>
          </cell>
        </row>
        <row r="255">
          <cell r="A255">
            <v>250</v>
          </cell>
          <cell r="S255">
            <v>0</v>
          </cell>
          <cell r="U255" t="str">
            <v>Rupees Nil</v>
          </cell>
          <cell r="V255">
            <v>0</v>
          </cell>
        </row>
        <row r="256">
          <cell r="A256">
            <v>251</v>
          </cell>
          <cell r="S256">
            <v>0</v>
          </cell>
          <cell r="U256" t="str">
            <v>Rupees Nil</v>
          </cell>
          <cell r="V256">
            <v>0</v>
          </cell>
        </row>
        <row r="257">
          <cell r="A257">
            <v>252</v>
          </cell>
          <cell r="S257">
            <v>0</v>
          </cell>
          <cell r="U257" t="str">
            <v>Rupees Nil</v>
          </cell>
          <cell r="V257">
            <v>0</v>
          </cell>
        </row>
        <row r="258">
          <cell r="A258">
            <v>253</v>
          </cell>
          <cell r="S258">
            <v>0</v>
          </cell>
          <cell r="U258" t="str">
            <v>Rupees Nil</v>
          </cell>
          <cell r="V258">
            <v>0</v>
          </cell>
        </row>
        <row r="259">
          <cell r="A259">
            <v>254</v>
          </cell>
          <cell r="S259">
            <v>0</v>
          </cell>
          <cell r="U259" t="str">
            <v>Rupees Nil</v>
          </cell>
          <cell r="V259">
            <v>0</v>
          </cell>
        </row>
        <row r="260">
          <cell r="A260">
            <v>255</v>
          </cell>
          <cell r="S260">
            <v>0</v>
          </cell>
          <cell r="U260" t="str">
            <v>Rupees Nil</v>
          </cell>
          <cell r="V260">
            <v>0</v>
          </cell>
        </row>
        <row r="261">
          <cell r="A261">
            <v>256</v>
          </cell>
          <cell r="S261">
            <v>0</v>
          </cell>
          <cell r="U261" t="str">
            <v>Rupees Nil</v>
          </cell>
          <cell r="V261">
            <v>0</v>
          </cell>
        </row>
        <row r="262">
          <cell r="A262">
            <v>257</v>
          </cell>
          <cell r="S262">
            <v>0</v>
          </cell>
          <cell r="U262" t="str">
            <v>Rupees Nil</v>
          </cell>
          <cell r="V262">
            <v>0</v>
          </cell>
        </row>
        <row r="263">
          <cell r="A263">
            <v>258</v>
          </cell>
          <cell r="S263">
            <v>0</v>
          </cell>
          <cell r="U263" t="str">
            <v>Rupees Nil</v>
          </cell>
          <cell r="V263">
            <v>0</v>
          </cell>
        </row>
        <row r="264">
          <cell r="A264">
            <v>259</v>
          </cell>
          <cell r="S264">
            <v>0</v>
          </cell>
          <cell r="U264" t="str">
            <v>Rupees Nil</v>
          </cell>
          <cell r="V264">
            <v>0</v>
          </cell>
        </row>
        <row r="265">
          <cell r="A265">
            <v>260</v>
          </cell>
          <cell r="S265">
            <v>0</v>
          </cell>
          <cell r="U265" t="str">
            <v>Rupees Nil</v>
          </cell>
          <cell r="V265">
            <v>0</v>
          </cell>
        </row>
        <row r="266">
          <cell r="A266">
            <v>261</v>
          </cell>
          <cell r="S266">
            <v>0</v>
          </cell>
          <cell r="U266" t="str">
            <v>Rupees Nil</v>
          </cell>
          <cell r="V266">
            <v>0</v>
          </cell>
        </row>
        <row r="267">
          <cell r="A267">
            <v>262</v>
          </cell>
          <cell r="S267">
            <v>0</v>
          </cell>
          <cell r="U267" t="str">
            <v>Rupees Nil</v>
          </cell>
          <cell r="V267">
            <v>0</v>
          </cell>
        </row>
        <row r="268">
          <cell r="A268">
            <v>263</v>
          </cell>
          <cell r="S268">
            <v>0</v>
          </cell>
          <cell r="U268" t="str">
            <v>Rupees Nil</v>
          </cell>
          <cell r="V268">
            <v>0</v>
          </cell>
        </row>
        <row r="269">
          <cell r="A269">
            <v>264</v>
          </cell>
          <cell r="S269">
            <v>0</v>
          </cell>
          <cell r="U269" t="str">
            <v>Rupees Nil</v>
          </cell>
          <cell r="V269">
            <v>0</v>
          </cell>
        </row>
        <row r="270">
          <cell r="A270">
            <v>265</v>
          </cell>
          <cell r="S270">
            <v>0</v>
          </cell>
          <cell r="U270" t="str">
            <v>Rupees Nil</v>
          </cell>
          <cell r="V270">
            <v>0</v>
          </cell>
        </row>
        <row r="271">
          <cell r="A271">
            <v>266</v>
          </cell>
          <cell r="S271">
            <v>0</v>
          </cell>
          <cell r="U271" t="str">
            <v>Rupees Nil</v>
          </cell>
          <cell r="V271">
            <v>0</v>
          </cell>
        </row>
        <row r="272">
          <cell r="A272">
            <v>267</v>
          </cell>
          <cell r="S272">
            <v>0</v>
          </cell>
          <cell r="U272" t="str">
            <v>Rupees Nil</v>
          </cell>
          <cell r="V272">
            <v>0</v>
          </cell>
        </row>
        <row r="273">
          <cell r="A273">
            <v>268</v>
          </cell>
          <cell r="S273">
            <v>0</v>
          </cell>
          <cell r="U273" t="str">
            <v>Rupees Nil</v>
          </cell>
          <cell r="V273">
            <v>0</v>
          </cell>
        </row>
        <row r="274">
          <cell r="A274">
            <v>269</v>
          </cell>
          <cell r="S274">
            <v>0</v>
          </cell>
          <cell r="U274" t="str">
            <v>Rupees Nil</v>
          </cell>
          <cell r="V274">
            <v>0</v>
          </cell>
        </row>
        <row r="275">
          <cell r="A275">
            <v>270</v>
          </cell>
          <cell r="S275">
            <v>0</v>
          </cell>
          <cell r="U275" t="str">
            <v>Rupees Nil</v>
          </cell>
          <cell r="V275">
            <v>0</v>
          </cell>
        </row>
        <row r="276">
          <cell r="A276">
            <v>271</v>
          </cell>
          <cell r="S276">
            <v>0</v>
          </cell>
          <cell r="U276" t="str">
            <v>Rupees Nil</v>
          </cell>
          <cell r="V276">
            <v>0</v>
          </cell>
        </row>
        <row r="277">
          <cell r="A277">
            <v>272</v>
          </cell>
          <cell r="S277">
            <v>0</v>
          </cell>
          <cell r="U277" t="str">
            <v>Rupees Nil</v>
          </cell>
          <cell r="V277">
            <v>0</v>
          </cell>
        </row>
        <row r="278">
          <cell r="A278">
            <v>273</v>
          </cell>
          <cell r="S278">
            <v>0</v>
          </cell>
          <cell r="U278" t="str">
            <v>Rupees Nil</v>
          </cell>
          <cell r="V278">
            <v>0</v>
          </cell>
        </row>
        <row r="279">
          <cell r="A279">
            <v>274</v>
          </cell>
          <cell r="S279">
            <v>0</v>
          </cell>
          <cell r="U279" t="str">
            <v>Rupees Nil</v>
          </cell>
          <cell r="V279">
            <v>0</v>
          </cell>
        </row>
        <row r="280">
          <cell r="A280">
            <v>275</v>
          </cell>
          <cell r="S280">
            <v>0</v>
          </cell>
          <cell r="U280" t="str">
            <v>Rupees Nil</v>
          </cell>
          <cell r="V280">
            <v>0</v>
          </cell>
        </row>
        <row r="281">
          <cell r="A281">
            <v>276</v>
          </cell>
          <cell r="S281">
            <v>0</v>
          </cell>
          <cell r="U281" t="str">
            <v>Rupees Nil</v>
          </cell>
          <cell r="V281">
            <v>0</v>
          </cell>
        </row>
        <row r="282">
          <cell r="A282">
            <v>277</v>
          </cell>
          <cell r="S282">
            <v>0</v>
          </cell>
          <cell r="U282" t="str">
            <v>Rupees Nil</v>
          </cell>
          <cell r="V282">
            <v>0</v>
          </cell>
        </row>
        <row r="283">
          <cell r="A283">
            <v>278</v>
          </cell>
          <cell r="S283">
            <v>0</v>
          </cell>
          <cell r="U283" t="str">
            <v>Rupees Nil</v>
          </cell>
          <cell r="V283">
            <v>0</v>
          </cell>
        </row>
        <row r="284">
          <cell r="A284">
            <v>279</v>
          </cell>
          <cell r="S284">
            <v>0</v>
          </cell>
          <cell r="U284" t="str">
            <v>Rupees Nil</v>
          </cell>
          <cell r="V284">
            <v>0</v>
          </cell>
        </row>
        <row r="285">
          <cell r="A285">
            <v>280</v>
          </cell>
          <cell r="S285">
            <v>0</v>
          </cell>
          <cell r="U285" t="str">
            <v>Rupees Nil</v>
          </cell>
          <cell r="V285">
            <v>0</v>
          </cell>
        </row>
        <row r="286">
          <cell r="A286">
            <v>281</v>
          </cell>
          <cell r="S286">
            <v>0</v>
          </cell>
          <cell r="U286" t="str">
            <v>Rupees Nil</v>
          </cell>
          <cell r="V286">
            <v>0</v>
          </cell>
        </row>
        <row r="287">
          <cell r="A287">
            <v>282</v>
          </cell>
          <cell r="S287">
            <v>0</v>
          </cell>
          <cell r="U287" t="str">
            <v>Rupees Nil</v>
          </cell>
          <cell r="V287">
            <v>0</v>
          </cell>
        </row>
        <row r="288">
          <cell r="A288">
            <v>283</v>
          </cell>
          <cell r="S288">
            <v>0</v>
          </cell>
          <cell r="U288" t="str">
            <v>Rupees Nil</v>
          </cell>
          <cell r="V288">
            <v>0</v>
          </cell>
        </row>
        <row r="289">
          <cell r="A289">
            <v>284</v>
          </cell>
          <cell r="S289">
            <v>0</v>
          </cell>
          <cell r="U289" t="str">
            <v>Rupees Nil</v>
          </cell>
          <cell r="V289">
            <v>0</v>
          </cell>
        </row>
        <row r="290">
          <cell r="A290">
            <v>285</v>
          </cell>
          <cell r="S290">
            <v>0</v>
          </cell>
          <cell r="U290" t="str">
            <v>Rupees Nil</v>
          </cell>
          <cell r="V290">
            <v>0</v>
          </cell>
        </row>
        <row r="291">
          <cell r="A291">
            <v>286</v>
          </cell>
          <cell r="S291">
            <v>0</v>
          </cell>
          <cell r="U291" t="str">
            <v>Rupees Nil</v>
          </cell>
          <cell r="V291">
            <v>0</v>
          </cell>
        </row>
        <row r="292">
          <cell r="A292">
            <v>287</v>
          </cell>
          <cell r="S292">
            <v>0</v>
          </cell>
          <cell r="U292" t="str">
            <v>Rupees Nil</v>
          </cell>
          <cell r="V292">
            <v>0</v>
          </cell>
        </row>
        <row r="293">
          <cell r="A293">
            <v>288</v>
          </cell>
          <cell r="S293">
            <v>0</v>
          </cell>
          <cell r="U293" t="str">
            <v>Rupees Nil</v>
          </cell>
          <cell r="V293">
            <v>0</v>
          </cell>
        </row>
        <row r="294">
          <cell r="A294">
            <v>289</v>
          </cell>
          <cell r="S294">
            <v>0</v>
          </cell>
          <cell r="U294" t="str">
            <v>Rupees Nil</v>
          </cell>
          <cell r="V294">
            <v>0</v>
          </cell>
        </row>
        <row r="295">
          <cell r="A295">
            <v>290</v>
          </cell>
          <cell r="S295">
            <v>0</v>
          </cell>
          <cell r="U295" t="str">
            <v>Rupees Nil</v>
          </cell>
          <cell r="V295">
            <v>0</v>
          </cell>
        </row>
        <row r="296">
          <cell r="A296">
            <v>291</v>
          </cell>
          <cell r="S296">
            <v>0</v>
          </cell>
          <cell r="U296" t="str">
            <v>Rupees Nil</v>
          </cell>
          <cell r="V296">
            <v>0</v>
          </cell>
        </row>
        <row r="297">
          <cell r="A297">
            <v>292</v>
          </cell>
          <cell r="S297">
            <v>0</v>
          </cell>
          <cell r="U297" t="str">
            <v>Rupees Nil</v>
          </cell>
          <cell r="V297">
            <v>0</v>
          </cell>
        </row>
        <row r="298">
          <cell r="A298">
            <v>293</v>
          </cell>
          <cell r="S298">
            <v>0</v>
          </cell>
          <cell r="U298" t="str">
            <v>Rupees Nil</v>
          </cell>
          <cell r="V298">
            <v>0</v>
          </cell>
        </row>
        <row r="299">
          <cell r="A299">
            <v>294</v>
          </cell>
          <cell r="S299">
            <v>0</v>
          </cell>
          <cell r="U299" t="str">
            <v>Rupees Nil</v>
          </cell>
          <cell r="V299">
            <v>0</v>
          </cell>
        </row>
        <row r="300">
          <cell r="A300">
            <v>295</v>
          </cell>
          <cell r="S300">
            <v>0</v>
          </cell>
          <cell r="U300" t="str">
            <v>Rupees Nil</v>
          </cell>
          <cell r="V300">
            <v>0</v>
          </cell>
        </row>
        <row r="301">
          <cell r="A301">
            <v>296</v>
          </cell>
          <cell r="S301">
            <v>0</v>
          </cell>
          <cell r="U301" t="str">
            <v>Rupees Nil</v>
          </cell>
          <cell r="V301">
            <v>0</v>
          </cell>
        </row>
        <row r="302">
          <cell r="A302">
            <v>297</v>
          </cell>
          <cell r="S302">
            <v>0</v>
          </cell>
          <cell r="U302" t="str">
            <v>Rupees Nil</v>
          </cell>
          <cell r="V302">
            <v>0</v>
          </cell>
        </row>
        <row r="303">
          <cell r="A303">
            <v>298</v>
          </cell>
          <cell r="S303">
            <v>0</v>
          </cell>
          <cell r="U303" t="str">
            <v>Rupees Nil</v>
          </cell>
          <cell r="V303">
            <v>0</v>
          </cell>
        </row>
        <row r="304">
          <cell r="A304">
            <v>299</v>
          </cell>
          <cell r="S304">
            <v>0</v>
          </cell>
          <cell r="U304" t="str">
            <v>Rupees Nil</v>
          </cell>
          <cell r="V304">
            <v>0</v>
          </cell>
        </row>
        <row r="305">
          <cell r="A305">
            <v>300</v>
          </cell>
          <cell r="S305">
            <v>0</v>
          </cell>
          <cell r="U305" t="str">
            <v>Rupees Nil</v>
          </cell>
          <cell r="V305">
            <v>0</v>
          </cell>
        </row>
        <row r="306">
          <cell r="A306">
            <v>301</v>
          </cell>
          <cell r="S306">
            <v>0</v>
          </cell>
          <cell r="U306" t="str">
            <v>Rupees Nil</v>
          </cell>
          <cell r="V306">
            <v>0</v>
          </cell>
        </row>
        <row r="307">
          <cell r="A307">
            <v>302</v>
          </cell>
          <cell r="S307">
            <v>0</v>
          </cell>
          <cell r="U307" t="str">
            <v>Rupees Nil</v>
          </cell>
          <cell r="V307">
            <v>0</v>
          </cell>
        </row>
        <row r="308">
          <cell r="A308">
            <v>303</v>
          </cell>
          <cell r="S308">
            <v>0</v>
          </cell>
          <cell r="U308" t="str">
            <v>Rupees Nil</v>
          </cell>
          <cell r="V308">
            <v>0</v>
          </cell>
        </row>
        <row r="309">
          <cell r="A309">
            <v>304</v>
          </cell>
          <cell r="S309">
            <v>0</v>
          </cell>
          <cell r="U309" t="str">
            <v>Rupees Nil</v>
          </cell>
          <cell r="V309">
            <v>0</v>
          </cell>
        </row>
        <row r="310">
          <cell r="A310">
            <v>305</v>
          </cell>
          <cell r="S310">
            <v>0</v>
          </cell>
          <cell r="U310" t="str">
            <v>Rupees Nil</v>
          </cell>
          <cell r="V310">
            <v>0</v>
          </cell>
        </row>
        <row r="311">
          <cell r="A311">
            <v>306</v>
          </cell>
          <cell r="S311">
            <v>0</v>
          </cell>
          <cell r="U311" t="str">
            <v>Rupees Nil</v>
          </cell>
          <cell r="V311">
            <v>0</v>
          </cell>
        </row>
        <row r="312">
          <cell r="A312">
            <v>307</v>
          </cell>
          <cell r="S312">
            <v>0</v>
          </cell>
          <cell r="U312" t="str">
            <v>Rupees Nil</v>
          </cell>
          <cell r="V312">
            <v>0</v>
          </cell>
        </row>
        <row r="313">
          <cell r="A313">
            <v>308</v>
          </cell>
          <cell r="S313">
            <v>0</v>
          </cell>
          <cell r="U313" t="str">
            <v>Rupees Nil</v>
          </cell>
          <cell r="V313">
            <v>0</v>
          </cell>
        </row>
        <row r="314">
          <cell r="A314">
            <v>309</v>
          </cell>
          <cell r="S314">
            <v>0</v>
          </cell>
          <cell r="U314" t="str">
            <v>Rupees Nil</v>
          </cell>
          <cell r="V314">
            <v>0</v>
          </cell>
        </row>
        <row r="315">
          <cell r="A315">
            <v>310</v>
          </cell>
          <cell r="S315">
            <v>0</v>
          </cell>
          <cell r="U315" t="str">
            <v>Rupees Nil</v>
          </cell>
          <cell r="V315">
            <v>0</v>
          </cell>
        </row>
        <row r="316">
          <cell r="A316">
            <v>311</v>
          </cell>
          <cell r="S316">
            <v>0</v>
          </cell>
          <cell r="U316" t="str">
            <v>Rupees Nil</v>
          </cell>
          <cell r="V316">
            <v>0</v>
          </cell>
        </row>
        <row r="317">
          <cell r="A317">
            <v>312</v>
          </cell>
          <cell r="S317">
            <v>0</v>
          </cell>
          <cell r="U317" t="str">
            <v>Rupees Nil</v>
          </cell>
          <cell r="V317">
            <v>0</v>
          </cell>
        </row>
        <row r="318">
          <cell r="A318">
            <v>313</v>
          </cell>
          <cell r="S318">
            <v>0</v>
          </cell>
          <cell r="U318" t="str">
            <v>Rupees Nil</v>
          </cell>
          <cell r="V318">
            <v>0</v>
          </cell>
        </row>
        <row r="319">
          <cell r="A319">
            <v>314</v>
          </cell>
          <cell r="S319">
            <v>0</v>
          </cell>
          <cell r="U319" t="str">
            <v>Rupees Nil</v>
          </cell>
          <cell r="V319">
            <v>0</v>
          </cell>
        </row>
        <row r="320">
          <cell r="A320">
            <v>315</v>
          </cell>
          <cell r="S320">
            <v>0</v>
          </cell>
          <cell r="U320" t="str">
            <v>Rupees Nil</v>
          </cell>
          <cell r="V320">
            <v>0</v>
          </cell>
        </row>
        <row r="321">
          <cell r="A321">
            <v>316</v>
          </cell>
          <cell r="S321">
            <v>0</v>
          </cell>
          <cell r="U321" t="str">
            <v>Rupees Nil</v>
          </cell>
          <cell r="V321">
            <v>0</v>
          </cell>
        </row>
        <row r="322">
          <cell r="A322">
            <v>317</v>
          </cell>
          <cell r="S322">
            <v>0</v>
          </cell>
          <cell r="U322" t="str">
            <v>Rupees Nil</v>
          </cell>
          <cell r="V322">
            <v>0</v>
          </cell>
        </row>
        <row r="323">
          <cell r="A323">
            <v>318</v>
          </cell>
          <cell r="S323">
            <v>0</v>
          </cell>
          <cell r="U323" t="str">
            <v>Rupees Nil</v>
          </cell>
          <cell r="V323">
            <v>0</v>
          </cell>
        </row>
        <row r="324">
          <cell r="A324">
            <v>319</v>
          </cell>
          <cell r="S324">
            <v>0</v>
          </cell>
          <cell r="U324" t="str">
            <v>Rupees Nil</v>
          </cell>
          <cell r="V324">
            <v>0</v>
          </cell>
        </row>
        <row r="325">
          <cell r="A325">
            <v>320</v>
          </cell>
          <cell r="S325">
            <v>0</v>
          </cell>
          <cell r="U325" t="str">
            <v>Rupees Nil</v>
          </cell>
          <cell r="V325">
            <v>0</v>
          </cell>
        </row>
        <row r="326">
          <cell r="A326">
            <v>321</v>
          </cell>
          <cell r="S326">
            <v>0</v>
          </cell>
          <cell r="U326" t="str">
            <v>Rupees Nil</v>
          </cell>
          <cell r="V326">
            <v>0</v>
          </cell>
        </row>
        <row r="327">
          <cell r="A327">
            <v>322</v>
          </cell>
          <cell r="S327">
            <v>0</v>
          </cell>
          <cell r="U327" t="str">
            <v>Rupees Nil</v>
          </cell>
          <cell r="V327">
            <v>0</v>
          </cell>
        </row>
        <row r="328">
          <cell r="A328">
            <v>323</v>
          </cell>
          <cell r="S328">
            <v>0</v>
          </cell>
          <cell r="U328" t="str">
            <v>Rupees Nil</v>
          </cell>
          <cell r="V328">
            <v>0</v>
          </cell>
        </row>
        <row r="329">
          <cell r="A329">
            <v>324</v>
          </cell>
          <cell r="S329">
            <v>0</v>
          </cell>
          <cell r="U329" t="str">
            <v>Rupees Nil</v>
          </cell>
          <cell r="V329">
            <v>0</v>
          </cell>
        </row>
        <row r="330">
          <cell r="A330">
            <v>325</v>
          </cell>
          <cell r="S330">
            <v>0</v>
          </cell>
          <cell r="U330" t="str">
            <v>Rupees Nil</v>
          </cell>
          <cell r="V330">
            <v>0</v>
          </cell>
        </row>
        <row r="331">
          <cell r="A331">
            <v>326</v>
          </cell>
          <cell r="S331">
            <v>0</v>
          </cell>
          <cell r="U331" t="str">
            <v>Rupees Nil</v>
          </cell>
          <cell r="V331">
            <v>0</v>
          </cell>
        </row>
        <row r="332">
          <cell r="A332">
            <v>327</v>
          </cell>
          <cell r="S332">
            <v>0</v>
          </cell>
          <cell r="U332" t="str">
            <v>Rupees Nil</v>
          </cell>
          <cell r="V332">
            <v>0</v>
          </cell>
        </row>
        <row r="333">
          <cell r="A333">
            <v>328</v>
          </cell>
          <cell r="S333">
            <v>0</v>
          </cell>
          <cell r="U333" t="str">
            <v>Rupees Nil</v>
          </cell>
          <cell r="V333">
            <v>0</v>
          </cell>
        </row>
        <row r="334">
          <cell r="A334">
            <v>329</v>
          </cell>
          <cell r="S334">
            <v>0</v>
          </cell>
          <cell r="U334" t="str">
            <v>Rupees Nil</v>
          </cell>
          <cell r="V334">
            <v>0</v>
          </cell>
        </row>
        <row r="335">
          <cell r="A335">
            <v>330</v>
          </cell>
          <cell r="S335">
            <v>0</v>
          </cell>
          <cell r="U335" t="str">
            <v>Rupees Nil</v>
          </cell>
          <cell r="V335">
            <v>0</v>
          </cell>
        </row>
        <row r="336">
          <cell r="A336">
            <v>331</v>
          </cell>
          <cell r="S336">
            <v>0</v>
          </cell>
          <cell r="U336" t="str">
            <v>Rupees Nil</v>
          </cell>
          <cell r="V336">
            <v>0</v>
          </cell>
        </row>
        <row r="337">
          <cell r="A337">
            <v>332</v>
          </cell>
          <cell r="S337">
            <v>0</v>
          </cell>
          <cell r="U337" t="str">
            <v>Rupees Nil</v>
          </cell>
          <cell r="V337">
            <v>0</v>
          </cell>
        </row>
        <row r="338">
          <cell r="A338">
            <v>333</v>
          </cell>
          <cell r="S338">
            <v>0</v>
          </cell>
          <cell r="U338" t="str">
            <v>Rupees Nil</v>
          </cell>
          <cell r="V338">
            <v>0</v>
          </cell>
        </row>
        <row r="339">
          <cell r="A339">
            <v>334</v>
          </cell>
          <cell r="S339">
            <v>0</v>
          </cell>
          <cell r="U339" t="str">
            <v>Rupees Nil</v>
          </cell>
          <cell r="V339">
            <v>0</v>
          </cell>
        </row>
        <row r="340">
          <cell r="A340">
            <v>335</v>
          </cell>
          <cell r="S340">
            <v>0</v>
          </cell>
          <cell r="U340" t="str">
            <v>Rupees Nil</v>
          </cell>
          <cell r="V340">
            <v>0</v>
          </cell>
        </row>
        <row r="341">
          <cell r="A341">
            <v>336</v>
          </cell>
          <cell r="S341">
            <v>0</v>
          </cell>
          <cell r="U341" t="str">
            <v>Rupees Nil</v>
          </cell>
          <cell r="V341">
            <v>0</v>
          </cell>
        </row>
        <row r="342">
          <cell r="A342">
            <v>337</v>
          </cell>
          <cell r="S342">
            <v>0</v>
          </cell>
          <cell r="U342" t="str">
            <v>Rupees Nil</v>
          </cell>
          <cell r="V342">
            <v>0</v>
          </cell>
        </row>
        <row r="343">
          <cell r="A343">
            <v>338</v>
          </cell>
          <cell r="S343">
            <v>0</v>
          </cell>
          <cell r="U343" t="str">
            <v>Rupees Nil</v>
          </cell>
          <cell r="V343">
            <v>0</v>
          </cell>
        </row>
        <row r="344">
          <cell r="A344">
            <v>339</v>
          </cell>
          <cell r="S344">
            <v>0</v>
          </cell>
          <cell r="U344" t="str">
            <v>Rupees Nil</v>
          </cell>
          <cell r="V344">
            <v>0</v>
          </cell>
        </row>
        <row r="345">
          <cell r="A345">
            <v>340</v>
          </cell>
          <cell r="S345">
            <v>0</v>
          </cell>
          <cell r="U345" t="str">
            <v>Rupees Nil</v>
          </cell>
          <cell r="V345">
            <v>0</v>
          </cell>
        </row>
        <row r="346">
          <cell r="A346">
            <v>341</v>
          </cell>
          <cell r="S346">
            <v>0</v>
          </cell>
          <cell r="U346" t="str">
            <v>Rupees Nil</v>
          </cell>
          <cell r="V346">
            <v>0</v>
          </cell>
        </row>
        <row r="347">
          <cell r="A347">
            <v>342</v>
          </cell>
          <cell r="S347">
            <v>0</v>
          </cell>
          <cell r="U347" t="str">
            <v>Rupees Nil</v>
          </cell>
          <cell r="V347">
            <v>0</v>
          </cell>
        </row>
        <row r="348">
          <cell r="A348">
            <v>343</v>
          </cell>
          <cell r="S348">
            <v>0</v>
          </cell>
          <cell r="U348" t="str">
            <v>Rupees Nil</v>
          </cell>
          <cell r="V348">
            <v>0</v>
          </cell>
        </row>
        <row r="349">
          <cell r="A349">
            <v>344</v>
          </cell>
          <cell r="S349">
            <v>0</v>
          </cell>
          <cell r="U349" t="str">
            <v>Rupees Nil</v>
          </cell>
          <cell r="V349">
            <v>0</v>
          </cell>
        </row>
        <row r="350">
          <cell r="A350">
            <v>345</v>
          </cell>
          <cell r="S350">
            <v>0</v>
          </cell>
          <cell r="U350" t="str">
            <v>Rupees Nil</v>
          </cell>
          <cell r="V350">
            <v>0</v>
          </cell>
        </row>
        <row r="351">
          <cell r="A351">
            <v>346</v>
          </cell>
          <cell r="S351">
            <v>0</v>
          </cell>
          <cell r="U351" t="str">
            <v>Rupees Nil</v>
          </cell>
          <cell r="V351">
            <v>0</v>
          </cell>
        </row>
        <row r="352">
          <cell r="A352">
            <v>347</v>
          </cell>
          <cell r="S352">
            <v>0</v>
          </cell>
          <cell r="U352" t="str">
            <v>Rupees Nil</v>
          </cell>
          <cell r="V352">
            <v>0</v>
          </cell>
        </row>
        <row r="353">
          <cell r="A353">
            <v>348</v>
          </cell>
          <cell r="S353">
            <v>0</v>
          </cell>
          <cell r="U353" t="str">
            <v>Rupees Nil</v>
          </cell>
          <cell r="V353">
            <v>0</v>
          </cell>
        </row>
        <row r="354">
          <cell r="A354">
            <v>349</v>
          </cell>
          <cell r="S354">
            <v>0</v>
          </cell>
          <cell r="U354" t="str">
            <v>Rupees Nil</v>
          </cell>
          <cell r="V354">
            <v>0</v>
          </cell>
        </row>
        <row r="355">
          <cell r="A355">
            <v>350</v>
          </cell>
          <cell r="S355">
            <v>0</v>
          </cell>
          <cell r="U355" t="str">
            <v>Rupees Nil</v>
          </cell>
          <cell r="V355">
            <v>0</v>
          </cell>
        </row>
        <row r="356">
          <cell r="A356">
            <v>351</v>
          </cell>
          <cell r="S356">
            <v>0</v>
          </cell>
          <cell r="U356" t="str">
            <v>Rupees Nil</v>
          </cell>
          <cell r="V356">
            <v>0</v>
          </cell>
        </row>
        <row r="357">
          <cell r="A357">
            <v>352</v>
          </cell>
          <cell r="S357">
            <v>0</v>
          </cell>
          <cell r="U357" t="str">
            <v>Rupees Nil</v>
          </cell>
          <cell r="V357">
            <v>0</v>
          </cell>
        </row>
        <row r="358">
          <cell r="A358">
            <v>353</v>
          </cell>
          <cell r="S358">
            <v>0</v>
          </cell>
          <cell r="U358" t="str">
            <v>Rupees Nil</v>
          </cell>
          <cell r="V358">
            <v>0</v>
          </cell>
        </row>
        <row r="359">
          <cell r="A359">
            <v>354</v>
          </cell>
          <cell r="S359">
            <v>0</v>
          </cell>
          <cell r="U359" t="str">
            <v>Rupees Nil</v>
          </cell>
          <cell r="V359">
            <v>0</v>
          </cell>
        </row>
        <row r="360">
          <cell r="A360">
            <v>355</v>
          </cell>
          <cell r="S360">
            <v>0</v>
          </cell>
          <cell r="U360" t="str">
            <v>Rupees Nil</v>
          </cell>
          <cell r="V360">
            <v>0</v>
          </cell>
        </row>
        <row r="361">
          <cell r="A361">
            <v>356</v>
          </cell>
          <cell r="S361">
            <v>0</v>
          </cell>
          <cell r="U361" t="str">
            <v>Rupees Nil</v>
          </cell>
          <cell r="V361">
            <v>0</v>
          </cell>
        </row>
        <row r="362">
          <cell r="A362">
            <v>357</v>
          </cell>
          <cell r="S362">
            <v>0</v>
          </cell>
          <cell r="U362" t="str">
            <v>Rupees Nil</v>
          </cell>
          <cell r="V362">
            <v>0</v>
          </cell>
        </row>
        <row r="363">
          <cell r="A363">
            <v>358</v>
          </cell>
          <cell r="S363">
            <v>0</v>
          </cell>
          <cell r="U363" t="str">
            <v>Rupees Nil</v>
          </cell>
          <cell r="V363">
            <v>0</v>
          </cell>
        </row>
        <row r="364">
          <cell r="A364">
            <v>359</v>
          </cell>
          <cell r="S364">
            <v>0</v>
          </cell>
          <cell r="U364" t="str">
            <v>Rupees Nil</v>
          </cell>
          <cell r="V364">
            <v>0</v>
          </cell>
        </row>
        <row r="365">
          <cell r="A365">
            <v>360</v>
          </cell>
          <cell r="S365">
            <v>0</v>
          </cell>
          <cell r="U365" t="str">
            <v>Rupees Nil</v>
          </cell>
          <cell r="V365">
            <v>0</v>
          </cell>
        </row>
        <row r="366">
          <cell r="A366">
            <v>361</v>
          </cell>
          <cell r="S366">
            <v>0</v>
          </cell>
          <cell r="U366" t="str">
            <v>Rupees Nil</v>
          </cell>
          <cell r="V366">
            <v>0</v>
          </cell>
        </row>
        <row r="367">
          <cell r="A367">
            <v>362</v>
          </cell>
          <cell r="S367">
            <v>0</v>
          </cell>
          <cell r="U367" t="str">
            <v>Rupees Nil</v>
          </cell>
          <cell r="V367">
            <v>0</v>
          </cell>
        </row>
        <row r="368">
          <cell r="A368">
            <v>363</v>
          </cell>
          <cell r="S368">
            <v>0</v>
          </cell>
          <cell r="U368" t="str">
            <v>Rupees Nil</v>
          </cell>
          <cell r="V368">
            <v>0</v>
          </cell>
        </row>
        <row r="369">
          <cell r="A369">
            <v>364</v>
          </cell>
          <cell r="S369">
            <v>0</v>
          </cell>
          <cell r="U369" t="str">
            <v>Rupees Nil</v>
          </cell>
          <cell r="V369">
            <v>0</v>
          </cell>
        </row>
        <row r="370">
          <cell r="A370">
            <v>365</v>
          </cell>
          <cell r="S370">
            <v>0</v>
          </cell>
          <cell r="U370" t="str">
            <v>Rupees Nil</v>
          </cell>
          <cell r="V370">
            <v>0</v>
          </cell>
        </row>
        <row r="371">
          <cell r="A371">
            <v>366</v>
          </cell>
          <cell r="S371">
            <v>0</v>
          </cell>
          <cell r="U371" t="str">
            <v>Rupees Nil</v>
          </cell>
          <cell r="V371">
            <v>0</v>
          </cell>
        </row>
        <row r="372">
          <cell r="A372">
            <v>367</v>
          </cell>
          <cell r="S372">
            <v>0</v>
          </cell>
          <cell r="U372" t="str">
            <v>Rupees Nil</v>
          </cell>
          <cell r="V372">
            <v>0</v>
          </cell>
        </row>
        <row r="373">
          <cell r="A373">
            <v>368</v>
          </cell>
          <cell r="S373">
            <v>0</v>
          </cell>
          <cell r="U373" t="str">
            <v>Rupees Nil</v>
          </cell>
          <cell r="V373">
            <v>0</v>
          </cell>
        </row>
        <row r="374">
          <cell r="A374">
            <v>369</v>
          </cell>
          <cell r="S374">
            <v>0</v>
          </cell>
          <cell r="U374" t="str">
            <v>Rupees Nil</v>
          </cell>
          <cell r="V374">
            <v>0</v>
          </cell>
        </row>
        <row r="375">
          <cell r="A375">
            <v>370</v>
          </cell>
          <cell r="S375">
            <v>0</v>
          </cell>
          <cell r="U375" t="str">
            <v>Rupees Nil</v>
          </cell>
          <cell r="V375">
            <v>0</v>
          </cell>
        </row>
        <row r="376">
          <cell r="A376">
            <v>371</v>
          </cell>
          <cell r="S376">
            <v>0</v>
          </cell>
          <cell r="U376" t="str">
            <v>Rupees Nil</v>
          </cell>
          <cell r="V376">
            <v>0</v>
          </cell>
        </row>
        <row r="377">
          <cell r="A377">
            <v>372</v>
          </cell>
          <cell r="S377">
            <v>0</v>
          </cell>
          <cell r="U377" t="str">
            <v>Rupees Nil</v>
          </cell>
          <cell r="V377">
            <v>0</v>
          </cell>
        </row>
        <row r="378">
          <cell r="A378">
            <v>373</v>
          </cell>
          <cell r="S378">
            <v>0</v>
          </cell>
          <cell r="U378" t="str">
            <v>Rupees Nil</v>
          </cell>
          <cell r="V378">
            <v>0</v>
          </cell>
        </row>
        <row r="379">
          <cell r="A379">
            <v>374</v>
          </cell>
          <cell r="S379">
            <v>0</v>
          </cell>
          <cell r="U379" t="str">
            <v>Rupees Nil</v>
          </cell>
          <cell r="V379">
            <v>0</v>
          </cell>
        </row>
        <row r="380">
          <cell r="A380">
            <v>375</v>
          </cell>
          <cell r="S380">
            <v>0</v>
          </cell>
          <cell r="U380" t="str">
            <v>Rupees Nil</v>
          </cell>
          <cell r="V380">
            <v>0</v>
          </cell>
        </row>
        <row r="381">
          <cell r="A381">
            <v>376</v>
          </cell>
          <cell r="S381">
            <v>0</v>
          </cell>
          <cell r="U381" t="str">
            <v>Rupees Nil</v>
          </cell>
          <cell r="V381">
            <v>0</v>
          </cell>
        </row>
        <row r="382">
          <cell r="A382">
            <v>377</v>
          </cell>
          <cell r="S382">
            <v>0</v>
          </cell>
          <cell r="U382" t="str">
            <v>Rupees Nil</v>
          </cell>
          <cell r="V382">
            <v>0</v>
          </cell>
        </row>
        <row r="383">
          <cell r="A383">
            <v>378</v>
          </cell>
          <cell r="S383">
            <v>0</v>
          </cell>
          <cell r="U383" t="str">
            <v>Rupees Nil</v>
          </cell>
          <cell r="V383">
            <v>0</v>
          </cell>
        </row>
        <row r="384">
          <cell r="A384">
            <v>379</v>
          </cell>
          <cell r="S384">
            <v>0</v>
          </cell>
          <cell r="U384" t="str">
            <v>Rupees Nil</v>
          </cell>
          <cell r="V384">
            <v>0</v>
          </cell>
        </row>
        <row r="385">
          <cell r="A385">
            <v>380</v>
          </cell>
          <cell r="S385">
            <v>0</v>
          </cell>
          <cell r="U385" t="str">
            <v>Rupees Nil</v>
          </cell>
          <cell r="V385">
            <v>0</v>
          </cell>
        </row>
        <row r="386">
          <cell r="A386">
            <v>381</v>
          </cell>
          <cell r="S386">
            <v>0</v>
          </cell>
          <cell r="U386" t="str">
            <v>Rupees Nil</v>
          </cell>
          <cell r="V386">
            <v>0</v>
          </cell>
        </row>
        <row r="387">
          <cell r="A387">
            <v>382</v>
          </cell>
          <cell r="S387">
            <v>0</v>
          </cell>
          <cell r="U387" t="str">
            <v>Rupees Nil</v>
          </cell>
          <cell r="V387">
            <v>0</v>
          </cell>
        </row>
        <row r="388">
          <cell r="A388">
            <v>383</v>
          </cell>
          <cell r="S388">
            <v>0</v>
          </cell>
          <cell r="U388" t="str">
            <v>Rupees Nil</v>
          </cell>
          <cell r="V388">
            <v>0</v>
          </cell>
        </row>
        <row r="389">
          <cell r="A389">
            <v>384</v>
          </cell>
          <cell r="S389">
            <v>0</v>
          </cell>
          <cell r="U389" t="str">
            <v>Rupees Nil</v>
          </cell>
          <cell r="V389">
            <v>0</v>
          </cell>
        </row>
        <row r="390">
          <cell r="A390">
            <v>385</v>
          </cell>
          <cell r="S390">
            <v>0</v>
          </cell>
          <cell r="U390" t="str">
            <v>Rupees Nil</v>
          </cell>
          <cell r="V390">
            <v>0</v>
          </cell>
        </row>
        <row r="391">
          <cell r="A391">
            <v>386</v>
          </cell>
          <cell r="S391">
            <v>0</v>
          </cell>
          <cell r="U391" t="str">
            <v>Rupees Nil</v>
          </cell>
          <cell r="V391">
            <v>0</v>
          </cell>
        </row>
        <row r="392">
          <cell r="A392">
            <v>387</v>
          </cell>
          <cell r="S392">
            <v>0</v>
          </cell>
          <cell r="U392" t="str">
            <v>Rupees Nil</v>
          </cell>
          <cell r="V392">
            <v>0</v>
          </cell>
        </row>
        <row r="393">
          <cell r="A393">
            <v>388</v>
          </cell>
          <cell r="S393">
            <v>0</v>
          </cell>
          <cell r="U393" t="str">
            <v>Rupees Nil</v>
          </cell>
          <cell r="V393">
            <v>0</v>
          </cell>
        </row>
        <row r="394">
          <cell r="A394">
            <v>389</v>
          </cell>
          <cell r="S394">
            <v>0</v>
          </cell>
          <cell r="U394" t="str">
            <v>Rupees Nil</v>
          </cell>
          <cell r="V394">
            <v>0</v>
          </cell>
        </row>
        <row r="395">
          <cell r="A395">
            <v>390</v>
          </cell>
          <cell r="S395">
            <v>0</v>
          </cell>
          <cell r="U395" t="str">
            <v>Rupees Nil</v>
          </cell>
          <cell r="V395">
            <v>0</v>
          </cell>
        </row>
        <row r="396">
          <cell r="A396">
            <v>391</v>
          </cell>
          <cell r="S396">
            <v>0</v>
          </cell>
          <cell r="U396" t="str">
            <v>Rupees Nil</v>
          </cell>
          <cell r="V396">
            <v>0</v>
          </cell>
        </row>
        <row r="397">
          <cell r="A397">
            <v>392</v>
          </cell>
          <cell r="S397">
            <v>0</v>
          </cell>
          <cell r="U397" t="str">
            <v>Rupees Nil</v>
          </cell>
          <cell r="V397">
            <v>0</v>
          </cell>
        </row>
        <row r="398">
          <cell r="A398">
            <v>393</v>
          </cell>
          <cell r="S398">
            <v>0</v>
          </cell>
          <cell r="U398" t="str">
            <v>Rupees Nil</v>
          </cell>
          <cell r="V398">
            <v>0</v>
          </cell>
        </row>
        <row r="399">
          <cell r="A399">
            <v>394</v>
          </cell>
          <cell r="S399">
            <v>0</v>
          </cell>
          <cell r="U399" t="str">
            <v>Rupees Nil</v>
          </cell>
          <cell r="V399">
            <v>0</v>
          </cell>
        </row>
        <row r="400">
          <cell r="A400">
            <v>395</v>
          </cell>
          <cell r="S400">
            <v>0</v>
          </cell>
          <cell r="U400" t="str">
            <v>Rupees Nil</v>
          </cell>
          <cell r="V400">
            <v>0</v>
          </cell>
        </row>
        <row r="401">
          <cell r="A401">
            <v>396</v>
          </cell>
          <cell r="S401">
            <v>0</v>
          </cell>
          <cell r="U401" t="str">
            <v>Rupees Nil</v>
          </cell>
          <cell r="V401">
            <v>0</v>
          </cell>
        </row>
        <row r="402">
          <cell r="A402">
            <v>397</v>
          </cell>
          <cell r="S402">
            <v>0</v>
          </cell>
          <cell r="U402" t="str">
            <v>Rupees Nil</v>
          </cell>
          <cell r="V402">
            <v>0</v>
          </cell>
        </row>
        <row r="403">
          <cell r="A403">
            <v>398</v>
          </cell>
          <cell r="S403">
            <v>0</v>
          </cell>
          <cell r="U403" t="str">
            <v>Rupees Nil</v>
          </cell>
          <cell r="V403">
            <v>0</v>
          </cell>
        </row>
        <row r="404">
          <cell r="A404">
            <v>399</v>
          </cell>
          <cell r="S404">
            <v>0</v>
          </cell>
          <cell r="U404" t="str">
            <v>Rupees Nil</v>
          </cell>
          <cell r="V404">
            <v>0</v>
          </cell>
        </row>
        <row r="405">
          <cell r="A405">
            <v>400</v>
          </cell>
          <cell r="S405">
            <v>0</v>
          </cell>
          <cell r="U405" t="str">
            <v>Rupees Nil</v>
          </cell>
          <cell r="V405">
            <v>0</v>
          </cell>
        </row>
        <row r="406">
          <cell r="A406">
            <v>401</v>
          </cell>
          <cell r="S406">
            <v>0</v>
          </cell>
          <cell r="U406" t="str">
            <v>Rupees Nil</v>
          </cell>
          <cell r="V406">
            <v>0</v>
          </cell>
        </row>
        <row r="407">
          <cell r="A407">
            <v>402</v>
          </cell>
          <cell r="S407">
            <v>0</v>
          </cell>
          <cell r="U407" t="str">
            <v>Rupees Nil</v>
          </cell>
          <cell r="V407">
            <v>0</v>
          </cell>
        </row>
        <row r="408">
          <cell r="A408">
            <v>403</v>
          </cell>
          <cell r="S408">
            <v>0</v>
          </cell>
          <cell r="U408" t="str">
            <v>Rupees Nil</v>
          </cell>
          <cell r="V408">
            <v>0</v>
          </cell>
        </row>
        <row r="409">
          <cell r="A409">
            <v>404</v>
          </cell>
          <cell r="S409">
            <v>0</v>
          </cell>
          <cell r="U409" t="str">
            <v>Rupees Nil</v>
          </cell>
          <cell r="V409">
            <v>0</v>
          </cell>
        </row>
        <row r="410">
          <cell r="A410">
            <v>405</v>
          </cell>
          <cell r="S410">
            <v>0</v>
          </cell>
          <cell r="U410" t="str">
            <v>Rupees Nil</v>
          </cell>
          <cell r="V410">
            <v>0</v>
          </cell>
        </row>
        <row r="411">
          <cell r="A411">
            <v>406</v>
          </cell>
          <cell r="S411">
            <v>0</v>
          </cell>
          <cell r="U411" t="str">
            <v>Rupees Nil</v>
          </cell>
          <cell r="V411">
            <v>0</v>
          </cell>
        </row>
        <row r="412">
          <cell r="A412">
            <v>407</v>
          </cell>
          <cell r="S412">
            <v>0</v>
          </cell>
          <cell r="U412" t="str">
            <v>Rupees Nil</v>
          </cell>
          <cell r="V412">
            <v>0</v>
          </cell>
        </row>
        <row r="413">
          <cell r="A413">
            <v>408</v>
          </cell>
          <cell r="S413">
            <v>0</v>
          </cell>
          <cell r="U413" t="str">
            <v>Rupees Nil</v>
          </cell>
          <cell r="V413">
            <v>0</v>
          </cell>
        </row>
        <row r="414">
          <cell r="A414">
            <v>409</v>
          </cell>
          <cell r="S414">
            <v>0</v>
          </cell>
          <cell r="U414" t="str">
            <v>Rupees Nil</v>
          </cell>
          <cell r="V414">
            <v>0</v>
          </cell>
        </row>
        <row r="415">
          <cell r="A415">
            <v>410</v>
          </cell>
          <cell r="S415">
            <v>0</v>
          </cell>
          <cell r="U415" t="str">
            <v>Rupees Nil</v>
          </cell>
          <cell r="V415">
            <v>0</v>
          </cell>
        </row>
        <row r="416">
          <cell r="A416">
            <v>411</v>
          </cell>
          <cell r="S416">
            <v>0</v>
          </cell>
          <cell r="U416" t="str">
            <v>Rupees Nil</v>
          </cell>
          <cell r="V416">
            <v>0</v>
          </cell>
        </row>
        <row r="417">
          <cell r="A417">
            <v>412</v>
          </cell>
          <cell r="S417">
            <v>0</v>
          </cell>
          <cell r="U417" t="str">
            <v>Rupees Nil</v>
          </cell>
          <cell r="V417">
            <v>0</v>
          </cell>
        </row>
        <row r="418">
          <cell r="A418">
            <v>413</v>
          </cell>
          <cell r="S418">
            <v>0</v>
          </cell>
          <cell r="U418" t="str">
            <v>Rupees Nil</v>
          </cell>
          <cell r="V418">
            <v>0</v>
          </cell>
        </row>
        <row r="419">
          <cell r="A419">
            <v>414</v>
          </cell>
          <cell r="S419">
            <v>0</v>
          </cell>
          <cell r="U419" t="str">
            <v>Rupees Nil</v>
          </cell>
          <cell r="V419">
            <v>0</v>
          </cell>
        </row>
        <row r="420">
          <cell r="A420">
            <v>415</v>
          </cell>
          <cell r="S420">
            <v>0</v>
          </cell>
          <cell r="U420" t="str">
            <v>Rupees Nil</v>
          </cell>
          <cell r="V420">
            <v>0</v>
          </cell>
        </row>
        <row r="421">
          <cell r="A421">
            <v>416</v>
          </cell>
          <cell r="S421">
            <v>0</v>
          </cell>
          <cell r="U421" t="str">
            <v>Rupees Nil</v>
          </cell>
          <cell r="V421">
            <v>0</v>
          </cell>
        </row>
        <row r="422">
          <cell r="A422">
            <v>417</v>
          </cell>
          <cell r="S422">
            <v>0</v>
          </cell>
          <cell r="U422" t="str">
            <v>Rupees Nil</v>
          </cell>
          <cell r="V422">
            <v>0</v>
          </cell>
        </row>
        <row r="423">
          <cell r="A423">
            <v>418</v>
          </cell>
          <cell r="S423">
            <v>0</v>
          </cell>
          <cell r="U423" t="str">
            <v>Rupees Nil</v>
          </cell>
          <cell r="V423">
            <v>0</v>
          </cell>
        </row>
        <row r="424">
          <cell r="A424">
            <v>419</v>
          </cell>
          <cell r="S424">
            <v>0</v>
          </cell>
          <cell r="U424" t="str">
            <v>Rupees Nil</v>
          </cell>
          <cell r="V424">
            <v>0</v>
          </cell>
        </row>
        <row r="425">
          <cell r="A425">
            <v>420</v>
          </cell>
          <cell r="S425">
            <v>0</v>
          </cell>
          <cell r="U425" t="str">
            <v>Rupees Nil</v>
          </cell>
          <cell r="V425">
            <v>0</v>
          </cell>
        </row>
        <row r="426">
          <cell r="A426">
            <v>421</v>
          </cell>
          <cell r="S426">
            <v>0</v>
          </cell>
          <cell r="U426" t="str">
            <v>Rupees Nil</v>
          </cell>
          <cell r="V426">
            <v>0</v>
          </cell>
        </row>
        <row r="427">
          <cell r="A427">
            <v>422</v>
          </cell>
          <cell r="S427">
            <v>0</v>
          </cell>
          <cell r="U427" t="str">
            <v>Rupees Nil</v>
          </cell>
          <cell r="V427">
            <v>0</v>
          </cell>
        </row>
        <row r="428">
          <cell r="A428">
            <v>423</v>
          </cell>
          <cell r="S428">
            <v>0</v>
          </cell>
          <cell r="U428" t="str">
            <v>Rupees Nil</v>
          </cell>
          <cell r="V428">
            <v>0</v>
          </cell>
        </row>
        <row r="429">
          <cell r="A429">
            <v>424</v>
          </cell>
          <cell r="S429">
            <v>0</v>
          </cell>
          <cell r="U429" t="str">
            <v>Rupees Nil</v>
          </cell>
          <cell r="V429">
            <v>0</v>
          </cell>
        </row>
        <row r="430">
          <cell r="A430">
            <v>425</v>
          </cell>
          <cell r="S430">
            <v>0</v>
          </cell>
          <cell r="U430" t="str">
            <v>Rupees Nil</v>
          </cell>
          <cell r="V430">
            <v>0</v>
          </cell>
        </row>
        <row r="431">
          <cell r="A431">
            <v>426</v>
          </cell>
          <cell r="S431">
            <v>0</v>
          </cell>
          <cell r="U431" t="str">
            <v>Rupees Nil</v>
          </cell>
          <cell r="V431">
            <v>0</v>
          </cell>
        </row>
        <row r="432">
          <cell r="A432">
            <v>427</v>
          </cell>
          <cell r="S432">
            <v>0</v>
          </cell>
          <cell r="U432" t="str">
            <v>Rupees Nil</v>
          </cell>
          <cell r="V432">
            <v>0</v>
          </cell>
        </row>
        <row r="433">
          <cell r="A433">
            <v>428</v>
          </cell>
          <cell r="S433">
            <v>0</v>
          </cell>
          <cell r="U433" t="str">
            <v>Rupees Nil</v>
          </cell>
          <cell r="V433">
            <v>0</v>
          </cell>
        </row>
        <row r="434">
          <cell r="A434">
            <v>429</v>
          </cell>
          <cell r="S434">
            <v>0</v>
          </cell>
          <cell r="U434" t="str">
            <v>Rupees Nil</v>
          </cell>
          <cell r="V434">
            <v>0</v>
          </cell>
        </row>
        <row r="435">
          <cell r="A435">
            <v>430</v>
          </cell>
          <cell r="S435">
            <v>0</v>
          </cell>
          <cell r="U435" t="str">
            <v>Rupees Nil</v>
          </cell>
          <cell r="V435">
            <v>0</v>
          </cell>
        </row>
        <row r="436">
          <cell r="A436">
            <v>431</v>
          </cell>
          <cell r="S436">
            <v>0</v>
          </cell>
          <cell r="U436" t="str">
            <v>Rupees Nil</v>
          </cell>
          <cell r="V436">
            <v>0</v>
          </cell>
        </row>
        <row r="437">
          <cell r="A437">
            <v>432</v>
          </cell>
          <cell r="S437">
            <v>0</v>
          </cell>
          <cell r="U437" t="str">
            <v>Rupees Nil</v>
          </cell>
          <cell r="V437">
            <v>0</v>
          </cell>
        </row>
        <row r="438">
          <cell r="A438">
            <v>433</v>
          </cell>
          <cell r="S438">
            <v>0</v>
          </cell>
          <cell r="U438" t="str">
            <v>Rupees Nil</v>
          </cell>
          <cell r="V438">
            <v>0</v>
          </cell>
        </row>
        <row r="439">
          <cell r="A439">
            <v>434</v>
          </cell>
          <cell r="S439">
            <v>0</v>
          </cell>
          <cell r="U439" t="str">
            <v>Rupees Nil</v>
          </cell>
          <cell r="V439">
            <v>0</v>
          </cell>
        </row>
        <row r="440">
          <cell r="A440">
            <v>435</v>
          </cell>
          <cell r="S440">
            <v>0</v>
          </cell>
          <cell r="U440" t="str">
            <v>Rupees Nil</v>
          </cell>
          <cell r="V440">
            <v>0</v>
          </cell>
        </row>
        <row r="441">
          <cell r="A441">
            <v>436</v>
          </cell>
          <cell r="S441">
            <v>0</v>
          </cell>
          <cell r="U441" t="str">
            <v>Rupees Nil</v>
          </cell>
          <cell r="V441">
            <v>0</v>
          </cell>
        </row>
        <row r="442">
          <cell r="A442">
            <v>437</v>
          </cell>
          <cell r="S442">
            <v>0</v>
          </cell>
          <cell r="U442" t="str">
            <v>Rupees Nil</v>
          </cell>
          <cell r="V442">
            <v>0</v>
          </cell>
        </row>
        <row r="443">
          <cell r="A443">
            <v>438</v>
          </cell>
          <cell r="S443">
            <v>0</v>
          </cell>
          <cell r="U443" t="str">
            <v>Rupees Nil</v>
          </cell>
          <cell r="V443">
            <v>0</v>
          </cell>
        </row>
        <row r="444">
          <cell r="A444">
            <v>439</v>
          </cell>
          <cell r="S444">
            <v>0</v>
          </cell>
          <cell r="U444" t="str">
            <v>Rupees Nil</v>
          </cell>
          <cell r="V444">
            <v>0</v>
          </cell>
        </row>
        <row r="445">
          <cell r="A445">
            <v>440</v>
          </cell>
          <cell r="S445">
            <v>0</v>
          </cell>
          <cell r="U445" t="str">
            <v>Rupees Nil</v>
          </cell>
          <cell r="V445">
            <v>0</v>
          </cell>
        </row>
        <row r="446">
          <cell r="A446">
            <v>441</v>
          </cell>
          <cell r="S446">
            <v>0</v>
          </cell>
          <cell r="U446" t="str">
            <v>Rupees Nil</v>
          </cell>
          <cell r="V446">
            <v>0</v>
          </cell>
        </row>
        <row r="447">
          <cell r="A447">
            <v>442</v>
          </cell>
          <cell r="S447">
            <v>0</v>
          </cell>
          <cell r="U447" t="str">
            <v>Rupees Nil</v>
          </cell>
          <cell r="V447">
            <v>0</v>
          </cell>
        </row>
        <row r="448">
          <cell r="A448">
            <v>443</v>
          </cell>
          <cell r="S448">
            <v>0</v>
          </cell>
          <cell r="U448" t="str">
            <v>Rupees Nil</v>
          </cell>
          <cell r="V448">
            <v>0</v>
          </cell>
        </row>
        <row r="449">
          <cell r="A449">
            <v>444</v>
          </cell>
          <cell r="S449">
            <v>0</v>
          </cell>
          <cell r="U449" t="str">
            <v>Rupees Nil</v>
          </cell>
          <cell r="V449">
            <v>0</v>
          </cell>
        </row>
        <row r="450">
          <cell r="A450">
            <v>445</v>
          </cell>
          <cell r="S450">
            <v>0</v>
          </cell>
          <cell r="U450" t="str">
            <v>Rupees Nil</v>
          </cell>
          <cell r="V450">
            <v>0</v>
          </cell>
        </row>
        <row r="451">
          <cell r="A451">
            <v>446</v>
          </cell>
          <cell r="S451">
            <v>0</v>
          </cell>
          <cell r="U451" t="str">
            <v>Rupees Nil</v>
          </cell>
          <cell r="V451">
            <v>0</v>
          </cell>
        </row>
        <row r="452">
          <cell r="A452">
            <v>447</v>
          </cell>
          <cell r="S452">
            <v>0</v>
          </cell>
          <cell r="U452" t="str">
            <v>Rupees Nil</v>
          </cell>
          <cell r="V452">
            <v>0</v>
          </cell>
        </row>
        <row r="453">
          <cell r="A453">
            <v>448</v>
          </cell>
          <cell r="S453">
            <v>0</v>
          </cell>
          <cell r="U453" t="str">
            <v>Rupees Nil</v>
          </cell>
          <cell r="V453">
            <v>0</v>
          </cell>
        </row>
        <row r="454">
          <cell r="A454">
            <v>449</v>
          </cell>
          <cell r="S454">
            <v>0</v>
          </cell>
          <cell r="U454" t="str">
            <v>Rupees Nil</v>
          </cell>
          <cell r="V454">
            <v>0</v>
          </cell>
        </row>
        <row r="455">
          <cell r="A455">
            <v>450</v>
          </cell>
          <cell r="S455">
            <v>0</v>
          </cell>
          <cell r="U455" t="str">
            <v>Rupees Nil</v>
          </cell>
          <cell r="V455">
            <v>0</v>
          </cell>
        </row>
        <row r="456">
          <cell r="A456">
            <v>451</v>
          </cell>
          <cell r="S456">
            <v>0</v>
          </cell>
          <cell r="U456" t="str">
            <v>Rupees Nil</v>
          </cell>
          <cell r="V456">
            <v>0</v>
          </cell>
        </row>
        <row r="457">
          <cell r="A457">
            <v>452</v>
          </cell>
          <cell r="S457">
            <v>0</v>
          </cell>
          <cell r="U457" t="str">
            <v>Rupees Nil</v>
          </cell>
          <cell r="V457">
            <v>0</v>
          </cell>
        </row>
        <row r="458">
          <cell r="A458">
            <v>453</v>
          </cell>
          <cell r="S458">
            <v>0</v>
          </cell>
          <cell r="U458" t="str">
            <v>Rupees Nil</v>
          </cell>
          <cell r="V458">
            <v>0</v>
          </cell>
        </row>
        <row r="459">
          <cell r="A459">
            <v>454</v>
          </cell>
          <cell r="S459">
            <v>0</v>
          </cell>
          <cell r="U459" t="str">
            <v>Rupees Nil</v>
          </cell>
          <cell r="V459">
            <v>0</v>
          </cell>
        </row>
        <row r="460">
          <cell r="A460">
            <v>455</v>
          </cell>
          <cell r="S460">
            <v>0</v>
          </cell>
          <cell r="U460" t="str">
            <v>Rupees Nil</v>
          </cell>
          <cell r="V460">
            <v>0</v>
          </cell>
        </row>
        <row r="461">
          <cell r="A461">
            <v>456</v>
          </cell>
          <cell r="S461">
            <v>0</v>
          </cell>
          <cell r="U461" t="str">
            <v>Rupees Nil</v>
          </cell>
          <cell r="V461">
            <v>0</v>
          </cell>
        </row>
        <row r="462">
          <cell r="A462">
            <v>457</v>
          </cell>
          <cell r="S462">
            <v>0</v>
          </cell>
          <cell r="U462" t="str">
            <v>Rupees Nil</v>
          </cell>
          <cell r="V462">
            <v>0</v>
          </cell>
        </row>
        <row r="463">
          <cell r="A463">
            <v>458</v>
          </cell>
          <cell r="S463">
            <v>0</v>
          </cell>
          <cell r="U463" t="str">
            <v>Rupees Nil</v>
          </cell>
          <cell r="V463">
            <v>0</v>
          </cell>
        </row>
        <row r="464">
          <cell r="A464">
            <v>459</v>
          </cell>
          <cell r="S464">
            <v>0</v>
          </cell>
          <cell r="U464" t="str">
            <v>Rupees Nil</v>
          </cell>
          <cell r="V464">
            <v>0</v>
          </cell>
        </row>
        <row r="465">
          <cell r="A465">
            <v>460</v>
          </cell>
          <cell r="S465">
            <v>0</v>
          </cell>
          <cell r="U465" t="str">
            <v>Rupees Nil</v>
          </cell>
          <cell r="V465">
            <v>0</v>
          </cell>
        </row>
        <row r="466">
          <cell r="A466">
            <v>461</v>
          </cell>
          <cell r="S466">
            <v>0</v>
          </cell>
          <cell r="U466" t="str">
            <v>Rupees Nil</v>
          </cell>
          <cell r="V466">
            <v>0</v>
          </cell>
        </row>
        <row r="467">
          <cell r="A467">
            <v>462</v>
          </cell>
          <cell r="S467">
            <v>0</v>
          </cell>
          <cell r="U467" t="str">
            <v>Rupees Nil</v>
          </cell>
          <cell r="V467">
            <v>0</v>
          </cell>
        </row>
        <row r="468">
          <cell r="A468">
            <v>463</v>
          </cell>
          <cell r="S468">
            <v>0</v>
          </cell>
          <cell r="U468" t="str">
            <v>Rupees Nil</v>
          </cell>
          <cell r="V468">
            <v>0</v>
          </cell>
        </row>
        <row r="469">
          <cell r="A469">
            <v>464</v>
          </cell>
          <cell r="S469">
            <v>0</v>
          </cell>
          <cell r="U469" t="str">
            <v>Rupees Nil</v>
          </cell>
          <cell r="V469">
            <v>0</v>
          </cell>
        </row>
        <row r="470">
          <cell r="A470">
            <v>465</v>
          </cell>
          <cell r="S470">
            <v>0</v>
          </cell>
          <cell r="U470" t="str">
            <v>Rupees Nil</v>
          </cell>
          <cell r="V470">
            <v>0</v>
          </cell>
        </row>
        <row r="471">
          <cell r="A471">
            <v>466</v>
          </cell>
          <cell r="S471">
            <v>0</v>
          </cell>
          <cell r="U471" t="str">
            <v>Rupees Nil</v>
          </cell>
          <cell r="V471">
            <v>0</v>
          </cell>
        </row>
        <row r="472">
          <cell r="A472">
            <v>467</v>
          </cell>
          <cell r="S472">
            <v>0</v>
          </cell>
          <cell r="U472" t="str">
            <v>Rupees Nil</v>
          </cell>
          <cell r="V472">
            <v>0</v>
          </cell>
        </row>
        <row r="473">
          <cell r="A473">
            <v>468</v>
          </cell>
          <cell r="S473">
            <v>0</v>
          </cell>
          <cell r="U473" t="str">
            <v>Rupees Nil</v>
          </cell>
          <cell r="V473">
            <v>0</v>
          </cell>
        </row>
        <row r="474">
          <cell r="A474">
            <v>469</v>
          </cell>
          <cell r="S474">
            <v>0</v>
          </cell>
          <cell r="U474" t="str">
            <v>Rupees Nil</v>
          </cell>
          <cell r="V474">
            <v>0</v>
          </cell>
        </row>
        <row r="475">
          <cell r="A475">
            <v>470</v>
          </cell>
          <cell r="S475">
            <v>0</v>
          </cell>
          <cell r="U475" t="str">
            <v>Rupees Nil</v>
          </cell>
          <cell r="V475">
            <v>0</v>
          </cell>
        </row>
        <row r="476">
          <cell r="A476">
            <v>471</v>
          </cell>
          <cell r="S476">
            <v>0</v>
          </cell>
          <cell r="U476" t="str">
            <v>Rupees Nil</v>
          </cell>
          <cell r="V476">
            <v>0</v>
          </cell>
        </row>
        <row r="477">
          <cell r="A477">
            <v>472</v>
          </cell>
          <cell r="S477">
            <v>0</v>
          </cell>
          <cell r="U477" t="str">
            <v>Rupees Nil</v>
          </cell>
          <cell r="V477">
            <v>0</v>
          </cell>
        </row>
        <row r="478">
          <cell r="A478">
            <v>473</v>
          </cell>
          <cell r="S478">
            <v>0</v>
          </cell>
          <cell r="U478" t="str">
            <v>Rupees Nil</v>
          </cell>
          <cell r="V478">
            <v>0</v>
          </cell>
        </row>
        <row r="479">
          <cell r="A479">
            <v>474</v>
          </cell>
          <cell r="S479">
            <v>0</v>
          </cell>
          <cell r="U479" t="str">
            <v>Rupees Nil</v>
          </cell>
          <cell r="V479">
            <v>0</v>
          </cell>
        </row>
        <row r="480">
          <cell r="A480">
            <v>475</v>
          </cell>
          <cell r="S480">
            <v>0</v>
          </cell>
          <cell r="U480" t="str">
            <v>Rupees Nil</v>
          </cell>
          <cell r="V480">
            <v>0</v>
          </cell>
        </row>
        <row r="481">
          <cell r="A481">
            <v>476</v>
          </cell>
          <cell r="S481">
            <v>0</v>
          </cell>
          <cell r="U481" t="str">
            <v>Rupees Nil</v>
          </cell>
          <cell r="V481">
            <v>0</v>
          </cell>
        </row>
        <row r="482">
          <cell r="A482">
            <v>477</v>
          </cell>
          <cell r="S482">
            <v>0</v>
          </cell>
          <cell r="U482" t="str">
            <v>Rupees Nil</v>
          </cell>
          <cell r="V482">
            <v>0</v>
          </cell>
        </row>
        <row r="483">
          <cell r="A483">
            <v>478</v>
          </cell>
          <cell r="S483">
            <v>0</v>
          </cell>
          <cell r="U483" t="str">
            <v>Rupees Nil</v>
          </cell>
          <cell r="V483">
            <v>0</v>
          </cell>
        </row>
        <row r="484">
          <cell r="A484">
            <v>479</v>
          </cell>
          <cell r="S484">
            <v>0</v>
          </cell>
          <cell r="U484" t="str">
            <v>Rupees Nil</v>
          </cell>
          <cell r="V484">
            <v>0</v>
          </cell>
        </row>
        <row r="485">
          <cell r="A485">
            <v>480</v>
          </cell>
          <cell r="S485">
            <v>0</v>
          </cell>
          <cell r="U485" t="str">
            <v>Rupees Nil</v>
          </cell>
          <cell r="V485">
            <v>0</v>
          </cell>
        </row>
        <row r="486">
          <cell r="A486">
            <v>481</v>
          </cell>
          <cell r="S486">
            <v>0</v>
          </cell>
          <cell r="U486" t="str">
            <v>Rupees Nil</v>
          </cell>
          <cell r="V486">
            <v>0</v>
          </cell>
        </row>
        <row r="487">
          <cell r="A487">
            <v>482</v>
          </cell>
          <cell r="S487">
            <v>0</v>
          </cell>
          <cell r="U487" t="str">
            <v>Rupees Nil</v>
          </cell>
          <cell r="V487">
            <v>0</v>
          </cell>
        </row>
        <row r="488">
          <cell r="A488">
            <v>483</v>
          </cell>
          <cell r="S488">
            <v>0</v>
          </cell>
          <cell r="U488" t="str">
            <v>Rupees Nil</v>
          </cell>
          <cell r="V488">
            <v>0</v>
          </cell>
        </row>
        <row r="489">
          <cell r="A489">
            <v>484</v>
          </cell>
          <cell r="S489">
            <v>0</v>
          </cell>
          <cell r="U489" t="str">
            <v>Rupees Nil</v>
          </cell>
          <cell r="V489">
            <v>0</v>
          </cell>
        </row>
        <row r="490">
          <cell r="A490">
            <v>485</v>
          </cell>
          <cell r="S490">
            <v>0</v>
          </cell>
          <cell r="U490" t="str">
            <v>Rupees Nil</v>
          </cell>
          <cell r="V490">
            <v>0</v>
          </cell>
        </row>
        <row r="491">
          <cell r="A491">
            <v>486</v>
          </cell>
          <cell r="S491">
            <v>0</v>
          </cell>
          <cell r="U491" t="str">
            <v>Rupees Nil</v>
          </cell>
          <cell r="V491">
            <v>0</v>
          </cell>
        </row>
        <row r="492">
          <cell r="A492">
            <v>487</v>
          </cell>
          <cell r="S492">
            <v>0</v>
          </cell>
          <cell r="U492" t="str">
            <v>Rupees Nil</v>
          </cell>
          <cell r="V492">
            <v>0</v>
          </cell>
        </row>
        <row r="493">
          <cell r="A493">
            <v>488</v>
          </cell>
          <cell r="S493">
            <v>0</v>
          </cell>
          <cell r="U493" t="str">
            <v>Rupees Nil</v>
          </cell>
          <cell r="V493">
            <v>0</v>
          </cell>
        </row>
        <row r="494">
          <cell r="A494">
            <v>489</v>
          </cell>
          <cell r="S494">
            <v>0</v>
          </cell>
          <cell r="U494" t="str">
            <v>Rupees Nil</v>
          </cell>
          <cell r="V494">
            <v>0</v>
          </cell>
        </row>
        <row r="495">
          <cell r="A495">
            <v>490</v>
          </cell>
          <cell r="S495">
            <v>0</v>
          </cell>
          <cell r="U495" t="str">
            <v>Rupees Nil</v>
          </cell>
          <cell r="V495">
            <v>0</v>
          </cell>
        </row>
        <row r="496">
          <cell r="A496">
            <v>491</v>
          </cell>
          <cell r="S496">
            <v>0</v>
          </cell>
          <cell r="U496" t="str">
            <v>Rupees Nil</v>
          </cell>
          <cell r="V496">
            <v>0</v>
          </cell>
        </row>
        <row r="497">
          <cell r="A497">
            <v>492</v>
          </cell>
          <cell r="S497">
            <v>0</v>
          </cell>
          <cell r="U497" t="str">
            <v>Rupees Nil</v>
          </cell>
          <cell r="V497">
            <v>0</v>
          </cell>
        </row>
        <row r="498">
          <cell r="A498">
            <v>493</v>
          </cell>
          <cell r="S498">
            <v>0</v>
          </cell>
          <cell r="U498" t="str">
            <v>Rupees Nil</v>
          </cell>
          <cell r="V498">
            <v>0</v>
          </cell>
        </row>
        <row r="499">
          <cell r="A499">
            <v>494</v>
          </cell>
          <cell r="S499">
            <v>0</v>
          </cell>
          <cell r="U499" t="str">
            <v>Rupees Nil</v>
          </cell>
          <cell r="V499">
            <v>0</v>
          </cell>
        </row>
        <row r="500">
          <cell r="A500">
            <v>495</v>
          </cell>
          <cell r="S500">
            <v>0</v>
          </cell>
          <cell r="U500" t="str">
            <v>Rupees Nil</v>
          </cell>
          <cell r="V500">
            <v>0</v>
          </cell>
        </row>
        <row r="501">
          <cell r="A501">
            <v>496</v>
          </cell>
          <cell r="S501">
            <v>0</v>
          </cell>
          <cell r="U501" t="str">
            <v>Rupees Nil</v>
          </cell>
          <cell r="V501">
            <v>0</v>
          </cell>
        </row>
        <row r="502">
          <cell r="A502">
            <v>497</v>
          </cell>
          <cell r="S502">
            <v>0</v>
          </cell>
          <cell r="U502" t="str">
            <v>Rupees Nil</v>
          </cell>
          <cell r="V502">
            <v>0</v>
          </cell>
        </row>
        <row r="503">
          <cell r="A503">
            <v>498</v>
          </cell>
          <cell r="S503">
            <v>0</v>
          </cell>
          <cell r="U503" t="str">
            <v>Rupees Nil</v>
          </cell>
          <cell r="V503">
            <v>0</v>
          </cell>
        </row>
        <row r="504">
          <cell r="A504">
            <v>499</v>
          </cell>
          <cell r="S504">
            <v>0</v>
          </cell>
          <cell r="U504" t="str">
            <v>Rupees Nil</v>
          </cell>
          <cell r="V504">
            <v>0</v>
          </cell>
        </row>
        <row r="505">
          <cell r="A505">
            <v>500</v>
          </cell>
          <cell r="S505">
            <v>0</v>
          </cell>
          <cell r="U505" t="str">
            <v>Rupees Nil</v>
          </cell>
          <cell r="V505">
            <v>0</v>
          </cell>
        </row>
      </sheetData>
      <sheetData sheetId="3"/>
      <sheetData sheetId="4">
        <row r="5">
          <cell r="J5" t="str">
            <v>Allahabad Bank</v>
          </cell>
        </row>
        <row r="6">
          <cell r="B6">
            <v>1</v>
          </cell>
          <cell r="C6" t="str">
            <v>One</v>
          </cell>
          <cell r="J6" t="str">
            <v>Andhra Bank</v>
          </cell>
        </row>
        <row r="7">
          <cell r="B7">
            <v>2</v>
          </cell>
          <cell r="C7" t="str">
            <v>Two</v>
          </cell>
          <cell r="J7" t="str">
            <v>Bank of Baroda</v>
          </cell>
        </row>
        <row r="8">
          <cell r="B8">
            <v>3</v>
          </cell>
          <cell r="C8" t="str">
            <v>Three</v>
          </cell>
          <cell r="J8" t="str">
            <v>Bank of India</v>
          </cell>
        </row>
        <row r="9">
          <cell r="B9">
            <v>4</v>
          </cell>
          <cell r="C9" t="str">
            <v>Four</v>
          </cell>
          <cell r="J9" t="str">
            <v>Bank of Maharashtra</v>
          </cell>
        </row>
        <row r="10">
          <cell r="B10">
            <v>5</v>
          </cell>
          <cell r="C10" t="str">
            <v>Five</v>
          </cell>
          <cell r="J10" t="str">
            <v>Canara Bank</v>
          </cell>
        </row>
        <row r="11">
          <cell r="B11">
            <v>6</v>
          </cell>
          <cell r="C11" t="str">
            <v>Six</v>
          </cell>
          <cell r="J11" t="str">
            <v>Central Bank of India</v>
          </cell>
        </row>
        <row r="12">
          <cell r="B12">
            <v>7</v>
          </cell>
          <cell r="C12" t="str">
            <v>Seven</v>
          </cell>
          <cell r="J12" t="str">
            <v>Corporation Bank</v>
          </cell>
        </row>
        <row r="13">
          <cell r="B13">
            <v>8</v>
          </cell>
          <cell r="C13" t="str">
            <v>Eight</v>
          </cell>
          <cell r="J13" t="str">
            <v>Dena Bank</v>
          </cell>
        </row>
        <row r="14">
          <cell r="B14">
            <v>9</v>
          </cell>
          <cell r="C14" t="str">
            <v>Nine</v>
          </cell>
          <cell r="J14" t="str">
            <v>IDBI Bank Limited</v>
          </cell>
        </row>
        <row r="15">
          <cell r="B15">
            <v>10</v>
          </cell>
          <cell r="C15" t="str">
            <v>Ten</v>
          </cell>
          <cell r="J15" t="str">
            <v>Indian Bank</v>
          </cell>
        </row>
        <row r="16">
          <cell r="B16">
            <v>11</v>
          </cell>
          <cell r="C16" t="str">
            <v>Eleven</v>
          </cell>
          <cell r="J16" t="str">
            <v>Indian Overseas Bank</v>
          </cell>
        </row>
        <row r="17">
          <cell r="B17">
            <v>12</v>
          </cell>
          <cell r="C17" t="str">
            <v>Twelve</v>
          </cell>
          <cell r="J17" t="str">
            <v>IDBI Bank   Industrial Development Bank of India</v>
          </cell>
        </row>
        <row r="18">
          <cell r="B18">
            <v>13</v>
          </cell>
          <cell r="C18" t="str">
            <v>Thirteen</v>
          </cell>
          <cell r="J18" t="str">
            <v>Oriental Bank of Commerce</v>
          </cell>
        </row>
        <row r="19">
          <cell r="B19">
            <v>14</v>
          </cell>
          <cell r="C19" t="str">
            <v>Fourteen</v>
          </cell>
          <cell r="J19" t="str">
            <v>Punjab &amp; Sind Bank</v>
          </cell>
        </row>
        <row r="20">
          <cell r="B20">
            <v>15</v>
          </cell>
          <cell r="C20" t="str">
            <v>Fifteen</v>
          </cell>
          <cell r="J20" t="str">
            <v>Punjab National Bank</v>
          </cell>
        </row>
        <row r="21">
          <cell r="B21">
            <v>16</v>
          </cell>
          <cell r="C21" t="str">
            <v>Sixteen</v>
          </cell>
          <cell r="J21" t="str">
            <v>State Bank of Bikaner and Jaipur</v>
          </cell>
        </row>
        <row r="22">
          <cell r="B22">
            <v>17</v>
          </cell>
          <cell r="C22" t="str">
            <v>Seventeen</v>
          </cell>
          <cell r="J22" t="str">
            <v>State Bank of Hyderabad</v>
          </cell>
        </row>
        <row r="23">
          <cell r="B23">
            <v>18</v>
          </cell>
          <cell r="C23" t="str">
            <v>Eighteen</v>
          </cell>
          <cell r="J23" t="str">
            <v>State Bank of India</v>
          </cell>
        </row>
        <row r="24">
          <cell r="B24">
            <v>19</v>
          </cell>
          <cell r="C24" t="str">
            <v>Ninteen</v>
          </cell>
          <cell r="J24" t="str">
            <v>State Bank of Mysore</v>
          </cell>
        </row>
        <row r="25">
          <cell r="B25">
            <v>20</v>
          </cell>
          <cell r="C25" t="str">
            <v>Twenty</v>
          </cell>
          <cell r="J25" t="str">
            <v>State Bank of Patiala</v>
          </cell>
        </row>
        <row r="26">
          <cell r="B26">
            <v>21</v>
          </cell>
          <cell r="C26" t="str">
            <v>Twenty One</v>
          </cell>
          <cell r="J26" t="str">
            <v>State Bank of Travancore</v>
          </cell>
        </row>
        <row r="27">
          <cell r="B27">
            <v>22</v>
          </cell>
          <cell r="C27" t="str">
            <v>Twenty Two</v>
          </cell>
          <cell r="J27" t="str">
            <v>Syndicate Bank</v>
          </cell>
        </row>
        <row r="28">
          <cell r="B28">
            <v>23</v>
          </cell>
          <cell r="C28" t="str">
            <v>Twenty Three</v>
          </cell>
          <cell r="J28" t="str">
            <v>UCO Bank</v>
          </cell>
        </row>
        <row r="29">
          <cell r="B29">
            <v>24</v>
          </cell>
          <cell r="C29" t="str">
            <v>Twenty Four</v>
          </cell>
          <cell r="J29" t="str">
            <v>Union Bank of India</v>
          </cell>
        </row>
        <row r="30">
          <cell r="B30">
            <v>25</v>
          </cell>
          <cell r="C30" t="str">
            <v>Twenty Five</v>
          </cell>
          <cell r="J30" t="str">
            <v>United Bank Of India</v>
          </cell>
        </row>
        <row r="31">
          <cell r="B31">
            <v>26</v>
          </cell>
          <cell r="C31" t="str">
            <v>Twenty Six</v>
          </cell>
          <cell r="J31" t="str">
            <v>Vijaya Bank</v>
          </cell>
        </row>
        <row r="32">
          <cell r="B32">
            <v>27</v>
          </cell>
          <cell r="C32" t="str">
            <v>Twenty Seven</v>
          </cell>
        </row>
        <row r="33">
          <cell r="B33">
            <v>28</v>
          </cell>
          <cell r="C33" t="str">
            <v>Twenty Eight</v>
          </cell>
          <cell r="J33" t="str">
            <v>Axis Bank</v>
          </cell>
        </row>
        <row r="34">
          <cell r="B34">
            <v>29</v>
          </cell>
          <cell r="C34" t="str">
            <v>Twenty Nine</v>
          </cell>
          <cell r="J34" t="str">
            <v>Catholic Syrian Bank Ltd.</v>
          </cell>
        </row>
        <row r="35">
          <cell r="B35">
            <v>30</v>
          </cell>
          <cell r="C35" t="str">
            <v>Thirty</v>
          </cell>
          <cell r="J35" t="str">
            <v>IndusInd Bank Limited</v>
          </cell>
        </row>
        <row r="36">
          <cell r="B36">
            <v>31</v>
          </cell>
          <cell r="C36" t="str">
            <v>Thirty One</v>
          </cell>
          <cell r="J36" t="str">
            <v>ICICI Bank</v>
          </cell>
        </row>
        <row r="37">
          <cell r="B37">
            <v>32</v>
          </cell>
          <cell r="C37" t="str">
            <v>Thirty Two</v>
          </cell>
          <cell r="J37" t="str">
            <v>ING Vysya Bank</v>
          </cell>
        </row>
        <row r="38">
          <cell r="B38">
            <v>33</v>
          </cell>
          <cell r="C38" t="str">
            <v>Thirty Three</v>
          </cell>
          <cell r="J38" t="str">
            <v>Kotak Mahindra Bank Limited</v>
          </cell>
        </row>
        <row r="39">
          <cell r="B39">
            <v>34</v>
          </cell>
          <cell r="C39" t="str">
            <v>Thirty Four</v>
          </cell>
          <cell r="J39" t="str">
            <v>Karnataka Bank</v>
          </cell>
        </row>
        <row r="40">
          <cell r="B40">
            <v>35</v>
          </cell>
          <cell r="C40" t="str">
            <v>Thirty Five</v>
          </cell>
          <cell r="J40" t="str">
            <v>Karur Vysya Bank Limited.</v>
          </cell>
        </row>
        <row r="41">
          <cell r="B41">
            <v>36</v>
          </cell>
          <cell r="C41" t="str">
            <v>Thirty Six</v>
          </cell>
          <cell r="J41" t="str">
            <v>Tamilnad Mercantile Bank Ltd.</v>
          </cell>
        </row>
        <row r="42">
          <cell r="B42">
            <v>37</v>
          </cell>
          <cell r="C42" t="str">
            <v>Thirty Seven</v>
          </cell>
          <cell r="J42" t="str">
            <v>The Dhanalakshmi Bank Limited.</v>
          </cell>
        </row>
        <row r="43">
          <cell r="B43">
            <v>38</v>
          </cell>
          <cell r="C43" t="str">
            <v>Thirty Eight</v>
          </cell>
          <cell r="J43" t="str">
            <v>The Federal Bank Ltd.</v>
          </cell>
        </row>
        <row r="44">
          <cell r="B44">
            <v>39</v>
          </cell>
          <cell r="C44" t="str">
            <v>Thirty Nine</v>
          </cell>
          <cell r="J44" t="str">
            <v>The HDFC Bank Ltd.</v>
          </cell>
        </row>
        <row r="45">
          <cell r="B45">
            <v>40</v>
          </cell>
          <cell r="C45" t="str">
            <v>Forty</v>
          </cell>
          <cell r="J45" t="str">
            <v>The Jammu &amp; Kashmir Bank Ltd.</v>
          </cell>
        </row>
        <row r="46">
          <cell r="B46">
            <v>41</v>
          </cell>
          <cell r="C46" t="str">
            <v>Forty One</v>
          </cell>
          <cell r="J46" t="str">
            <v>The Nainital Bank Ltd.</v>
          </cell>
        </row>
        <row r="47">
          <cell r="B47">
            <v>42</v>
          </cell>
          <cell r="C47" t="str">
            <v>Forty Two</v>
          </cell>
          <cell r="J47" t="str">
            <v>The Lakshmi Vilas Bank Ltd</v>
          </cell>
        </row>
        <row r="48">
          <cell r="B48">
            <v>43</v>
          </cell>
          <cell r="C48" t="str">
            <v>Forty Three</v>
          </cell>
          <cell r="J48" t="str">
            <v>Yes Bank</v>
          </cell>
        </row>
        <row r="49">
          <cell r="B49">
            <v>44</v>
          </cell>
          <cell r="C49" t="str">
            <v>Forty Four</v>
          </cell>
        </row>
        <row r="50">
          <cell r="B50">
            <v>45</v>
          </cell>
          <cell r="C50" t="str">
            <v>Forty Five</v>
          </cell>
          <cell r="J50" t="str">
            <v>Abu Dhabi Commercial Bank Ltd.</v>
          </cell>
        </row>
        <row r="51">
          <cell r="B51">
            <v>46</v>
          </cell>
          <cell r="C51" t="str">
            <v>Forty Six</v>
          </cell>
          <cell r="J51" t="str">
            <v>American Express Bank Ltd.</v>
          </cell>
        </row>
        <row r="52">
          <cell r="B52">
            <v>47</v>
          </cell>
          <cell r="C52" t="str">
            <v>Forty Seven</v>
          </cell>
          <cell r="J52" t="str">
            <v>Arab Bangladesh Bank Limited</v>
          </cell>
        </row>
        <row r="53">
          <cell r="B53">
            <v>48</v>
          </cell>
          <cell r="C53" t="str">
            <v>Forty Eight</v>
          </cell>
          <cell r="J53" t="str">
            <v>Antwerp Diamond Bank N.V.</v>
          </cell>
        </row>
        <row r="54">
          <cell r="B54">
            <v>49</v>
          </cell>
          <cell r="C54" t="str">
            <v>Forty Nine</v>
          </cell>
          <cell r="J54" t="str">
            <v>Bank Internasional Indonesia</v>
          </cell>
        </row>
        <row r="55">
          <cell r="B55">
            <v>50</v>
          </cell>
          <cell r="C55" t="str">
            <v>Fifty</v>
          </cell>
          <cell r="J55" t="str">
            <v>Bank of America N.A.</v>
          </cell>
        </row>
        <row r="56">
          <cell r="B56">
            <v>51</v>
          </cell>
          <cell r="C56" t="str">
            <v>Fifty One</v>
          </cell>
          <cell r="J56" t="str">
            <v>Bank of Bahrain &amp; Kuwait BSC</v>
          </cell>
        </row>
        <row r="57">
          <cell r="B57">
            <v>52</v>
          </cell>
          <cell r="C57" t="str">
            <v>Fifty Two</v>
          </cell>
          <cell r="J57" t="str">
            <v>Barclays Bank Plc</v>
          </cell>
        </row>
        <row r="58">
          <cell r="B58">
            <v>53</v>
          </cell>
          <cell r="C58" t="str">
            <v>Fifty Three</v>
          </cell>
          <cell r="J58" t="str">
            <v>BNP PARIBAS</v>
          </cell>
        </row>
        <row r="59">
          <cell r="B59">
            <v>54</v>
          </cell>
          <cell r="C59" t="str">
            <v>Fifty Four</v>
          </cell>
          <cell r="J59" t="str">
            <v>Bank of Ceylon</v>
          </cell>
        </row>
        <row r="60">
          <cell r="B60">
            <v>55</v>
          </cell>
          <cell r="C60" t="str">
            <v>Fifty Five</v>
          </cell>
          <cell r="J60" t="str">
            <v>Calyon Bank</v>
          </cell>
        </row>
        <row r="61">
          <cell r="B61">
            <v>56</v>
          </cell>
          <cell r="C61" t="str">
            <v>Fifty Six</v>
          </cell>
          <cell r="J61" t="str">
            <v>Citibank N.A.</v>
          </cell>
        </row>
        <row r="62">
          <cell r="B62">
            <v>57</v>
          </cell>
          <cell r="C62" t="str">
            <v>Fifty Seven</v>
          </cell>
          <cell r="J62" t="str">
            <v>Cho Hung Bank</v>
          </cell>
        </row>
        <row r="63">
          <cell r="B63">
            <v>58</v>
          </cell>
          <cell r="C63" t="str">
            <v>Fifty Eight</v>
          </cell>
          <cell r="J63" t="str">
            <v>Chinatrust Commercial Bank Ltd.</v>
          </cell>
        </row>
        <row r="64">
          <cell r="B64">
            <v>59</v>
          </cell>
          <cell r="C64" t="str">
            <v>Fifty Nine</v>
          </cell>
          <cell r="J64" t="str">
            <v>City Union Bank Ltd.</v>
          </cell>
        </row>
        <row r="65">
          <cell r="B65">
            <v>60</v>
          </cell>
          <cell r="C65" t="str">
            <v>Sixty</v>
          </cell>
          <cell r="J65" t="str">
            <v>Coastal Local Area Bank Ltd.</v>
          </cell>
        </row>
        <row r="66">
          <cell r="B66">
            <v>61</v>
          </cell>
          <cell r="C66" t="str">
            <v>Sixty One</v>
          </cell>
          <cell r="J66" t="str">
            <v>Deutsche Bank AG</v>
          </cell>
        </row>
        <row r="67">
          <cell r="B67">
            <v>62</v>
          </cell>
          <cell r="C67" t="str">
            <v>Sixty Two</v>
          </cell>
          <cell r="J67" t="str">
            <v>Development Credit Bank Ltd.</v>
          </cell>
        </row>
        <row r="68">
          <cell r="B68">
            <v>63</v>
          </cell>
          <cell r="C68" t="str">
            <v>Sixty Three</v>
          </cell>
          <cell r="J68" t="str">
            <v>J P Morgan Chase Bank, National Association</v>
          </cell>
        </row>
        <row r="69">
          <cell r="B69">
            <v>64</v>
          </cell>
          <cell r="C69" t="str">
            <v>Sixty Four</v>
          </cell>
          <cell r="J69" t="str">
            <v>Krung Thai Bank Public Company Limited</v>
          </cell>
        </row>
        <row r="70">
          <cell r="B70">
            <v>65</v>
          </cell>
          <cell r="C70" t="str">
            <v>Sixty Five</v>
          </cell>
          <cell r="J70" t="str">
            <v>Mashreqbank psc</v>
          </cell>
        </row>
        <row r="71">
          <cell r="B71">
            <v>66</v>
          </cell>
          <cell r="C71" t="str">
            <v>Sixty Six</v>
          </cell>
          <cell r="J71" t="str">
            <v>Mizuho Corporate Bank Ltd.</v>
          </cell>
        </row>
        <row r="72">
          <cell r="B72">
            <v>67</v>
          </cell>
          <cell r="C72" t="str">
            <v>Sixty Seven</v>
          </cell>
          <cell r="J72" t="str">
            <v>Oman International Bank S A O G</v>
          </cell>
        </row>
        <row r="73">
          <cell r="B73">
            <v>68</v>
          </cell>
          <cell r="C73" t="str">
            <v>Sixty Eight</v>
          </cell>
          <cell r="J73" t="str">
            <v>Societe Generale</v>
          </cell>
        </row>
        <row r="74">
          <cell r="B74">
            <v>69</v>
          </cell>
          <cell r="C74" t="str">
            <v>Sixty Nine</v>
          </cell>
          <cell r="J74" t="str">
            <v>Standard Chartered Bank</v>
          </cell>
        </row>
        <row r="75">
          <cell r="B75">
            <v>70</v>
          </cell>
          <cell r="C75" t="str">
            <v>Seventy</v>
          </cell>
          <cell r="J75" t="str">
            <v>Sonali Bank</v>
          </cell>
        </row>
        <row r="76">
          <cell r="B76">
            <v>71</v>
          </cell>
          <cell r="C76" t="str">
            <v>Seventy One</v>
          </cell>
          <cell r="J76" t="str">
            <v>State Bank of Mauritius Ltd.</v>
          </cell>
        </row>
        <row r="77">
          <cell r="B77">
            <v>72</v>
          </cell>
          <cell r="C77" t="str">
            <v>Seventy Two</v>
          </cell>
          <cell r="J77" t="str">
            <v>The Bank of Nova Scotia</v>
          </cell>
        </row>
        <row r="78">
          <cell r="B78">
            <v>73</v>
          </cell>
          <cell r="C78" t="str">
            <v>Seventy Three</v>
          </cell>
          <cell r="J78" t="str">
            <v>The Bank of Tokyo-Mitsubishi, Ltd.</v>
          </cell>
        </row>
        <row r="79">
          <cell r="B79">
            <v>74</v>
          </cell>
          <cell r="C79" t="str">
            <v>Seventy Four</v>
          </cell>
          <cell r="J79" t="str">
            <v>The Development Bank of Singapore Ltd. (DBS Bank Ltd.)</v>
          </cell>
        </row>
        <row r="80">
          <cell r="B80">
            <v>75</v>
          </cell>
          <cell r="C80" t="str">
            <v>Seventy Five</v>
          </cell>
          <cell r="J80" t="str">
            <v>The Hongkong &amp; Shanghai Banking Corporation Ltd.</v>
          </cell>
        </row>
        <row r="81">
          <cell r="B81">
            <v>76</v>
          </cell>
          <cell r="C81" t="str">
            <v>Seventy Six</v>
          </cell>
          <cell r="J81" t="str">
            <v>The Royal Bank of Scotland N.V.</v>
          </cell>
        </row>
        <row r="82">
          <cell r="B82">
            <v>77</v>
          </cell>
          <cell r="C82" t="str">
            <v>Seventy Seven</v>
          </cell>
        </row>
        <row r="83">
          <cell r="B83">
            <v>78</v>
          </cell>
          <cell r="C83" t="str">
            <v>Seventy Eight</v>
          </cell>
          <cell r="J83" t="str">
            <v>National Bank for Agriculture and Rural Development</v>
          </cell>
        </row>
        <row r="84">
          <cell r="B84">
            <v>79</v>
          </cell>
          <cell r="C84" t="str">
            <v>Seventy Nine</v>
          </cell>
          <cell r="J84" t="str">
            <v>Export-Import Bank of India</v>
          </cell>
        </row>
        <row r="85">
          <cell r="B85">
            <v>80</v>
          </cell>
          <cell r="C85" t="str">
            <v>Eighty</v>
          </cell>
          <cell r="J85" t="str">
            <v>National Housing Bank</v>
          </cell>
        </row>
        <row r="86">
          <cell r="B86">
            <v>81</v>
          </cell>
          <cell r="C86" t="str">
            <v>Eighty One</v>
          </cell>
          <cell r="J86" t="str">
            <v>Small Industries Development Bank of India</v>
          </cell>
        </row>
        <row r="87">
          <cell r="B87">
            <v>82</v>
          </cell>
          <cell r="C87" t="str">
            <v>Eighty Two</v>
          </cell>
          <cell r="J87" t="str">
            <v>Industrial Investment Bank of India Ltd.</v>
          </cell>
        </row>
        <row r="88">
          <cell r="B88">
            <v>83</v>
          </cell>
          <cell r="C88" t="str">
            <v>Eighty Three</v>
          </cell>
          <cell r="J88" t="str">
            <v>North Eastern Development Finance Corporation</v>
          </cell>
        </row>
        <row r="89">
          <cell r="B89">
            <v>84</v>
          </cell>
          <cell r="C89" t="str">
            <v>Eighty Four</v>
          </cell>
        </row>
        <row r="90">
          <cell r="B90">
            <v>85</v>
          </cell>
          <cell r="C90" t="str">
            <v>Eighty Five</v>
          </cell>
        </row>
        <row r="91">
          <cell r="B91">
            <v>86</v>
          </cell>
          <cell r="C91" t="str">
            <v>Eighty Six</v>
          </cell>
        </row>
        <row r="92">
          <cell r="B92">
            <v>87</v>
          </cell>
          <cell r="C92" t="str">
            <v>Eighty Seven</v>
          </cell>
        </row>
        <row r="93">
          <cell r="B93">
            <v>88</v>
          </cell>
          <cell r="C93" t="str">
            <v>Eighty Eight</v>
          </cell>
        </row>
        <row r="94">
          <cell r="B94">
            <v>89</v>
          </cell>
          <cell r="C94" t="str">
            <v>Eighty Nine</v>
          </cell>
        </row>
        <row r="95">
          <cell r="B95">
            <v>90</v>
          </cell>
          <cell r="C95" t="str">
            <v>Ninety</v>
          </cell>
        </row>
        <row r="96">
          <cell r="B96">
            <v>91</v>
          </cell>
          <cell r="C96" t="str">
            <v>Ninety One</v>
          </cell>
        </row>
        <row r="97">
          <cell r="B97">
            <v>92</v>
          </cell>
          <cell r="C97" t="str">
            <v>Ninety Two</v>
          </cell>
        </row>
        <row r="98">
          <cell r="B98">
            <v>93</v>
          </cell>
          <cell r="C98" t="str">
            <v>Ninety Three</v>
          </cell>
        </row>
        <row r="99">
          <cell r="B99">
            <v>94</v>
          </cell>
          <cell r="C99" t="str">
            <v>Ninety Four</v>
          </cell>
        </row>
        <row r="100">
          <cell r="B100">
            <v>95</v>
          </cell>
          <cell r="C100" t="str">
            <v>Ninety Five</v>
          </cell>
        </row>
        <row r="101">
          <cell r="B101">
            <v>96</v>
          </cell>
          <cell r="C101" t="str">
            <v>Ninety Six</v>
          </cell>
        </row>
        <row r="102">
          <cell r="B102">
            <v>97</v>
          </cell>
          <cell r="C102" t="str">
            <v>Ninety Seven</v>
          </cell>
        </row>
        <row r="103">
          <cell r="B103">
            <v>98</v>
          </cell>
          <cell r="C103" t="str">
            <v>Ninety Eight</v>
          </cell>
        </row>
        <row r="104">
          <cell r="B104">
            <v>99</v>
          </cell>
          <cell r="C104" t="str">
            <v>Ninety Nine</v>
          </cell>
        </row>
        <row r="105">
          <cell r="B105">
            <v>100</v>
          </cell>
          <cell r="C105" t="str">
            <v>Hundred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Rs in Word"/>
      <sheetName val="DN 12-13"/>
      <sheetName val="P Invoice 12-13"/>
      <sheetName val="Performa Invoice 12-13"/>
      <sheetName val="Summery 12-13"/>
      <sheetName val="Invoice 12-13"/>
      <sheetName val="Perf Inv 11-12"/>
      <sheetName val="CN 11-12"/>
      <sheetName val="Invoice 10-11"/>
      <sheetName val="MSCDA 04.03.10"/>
      <sheetName val="FEDRAL06.02.2010"/>
      <sheetName val="FEDRAL04.02.2010"/>
      <sheetName val="MSCDA04.02.2010"/>
      <sheetName val="Axis03.02.2010"/>
      <sheetName val="Axis18.01.10"/>
      <sheetName val="PNB 26-11-09"/>
      <sheetName val="DN 11-12"/>
      <sheetName val="Address List"/>
      <sheetName val="Lebal Print"/>
      <sheetName val="Req. Form"/>
      <sheetName val="Summery 11-12"/>
      <sheetName val="Invoice 11-12"/>
    </sheetNames>
    <sheetDataSet>
      <sheetData sheetId="0">
        <row r="5">
          <cell r="B5">
            <v>1</v>
          </cell>
          <cell r="C5" t="str">
            <v>One</v>
          </cell>
        </row>
        <row r="6">
          <cell r="B6">
            <v>2</v>
          </cell>
          <cell r="C6" t="str">
            <v>Two</v>
          </cell>
        </row>
        <row r="7">
          <cell r="B7">
            <v>3</v>
          </cell>
          <cell r="C7" t="str">
            <v>Three</v>
          </cell>
        </row>
        <row r="8">
          <cell r="B8">
            <v>4</v>
          </cell>
          <cell r="C8" t="str">
            <v>Four</v>
          </cell>
        </row>
        <row r="9">
          <cell r="B9">
            <v>5</v>
          </cell>
          <cell r="C9" t="str">
            <v>Five</v>
          </cell>
        </row>
        <row r="10">
          <cell r="B10">
            <v>6</v>
          </cell>
          <cell r="C10" t="str">
            <v>Six</v>
          </cell>
        </row>
        <row r="11">
          <cell r="B11">
            <v>7</v>
          </cell>
          <cell r="C11" t="str">
            <v>Seven</v>
          </cell>
        </row>
        <row r="12">
          <cell r="B12">
            <v>8</v>
          </cell>
          <cell r="C12" t="str">
            <v>Eight</v>
          </cell>
        </row>
        <row r="13">
          <cell r="B13">
            <v>9</v>
          </cell>
          <cell r="C13" t="str">
            <v>Nine</v>
          </cell>
        </row>
        <row r="14">
          <cell r="B14">
            <v>10</v>
          </cell>
          <cell r="C14" t="str">
            <v>Ten</v>
          </cell>
        </row>
        <row r="15">
          <cell r="B15">
            <v>11</v>
          </cell>
          <cell r="C15" t="str">
            <v>Eleven</v>
          </cell>
        </row>
        <row r="16">
          <cell r="B16">
            <v>12</v>
          </cell>
          <cell r="C16" t="str">
            <v>Twelve</v>
          </cell>
        </row>
        <row r="17">
          <cell r="B17">
            <v>13</v>
          </cell>
          <cell r="C17" t="str">
            <v>Thirteen</v>
          </cell>
        </row>
        <row r="18">
          <cell r="B18">
            <v>14</v>
          </cell>
          <cell r="C18" t="str">
            <v>Fourteen</v>
          </cell>
        </row>
        <row r="19">
          <cell r="B19">
            <v>15</v>
          </cell>
          <cell r="C19" t="str">
            <v>Fifteen</v>
          </cell>
        </row>
        <row r="20">
          <cell r="B20">
            <v>16</v>
          </cell>
          <cell r="C20" t="str">
            <v>Sixteen</v>
          </cell>
        </row>
        <row r="21">
          <cell r="B21">
            <v>17</v>
          </cell>
          <cell r="C21" t="str">
            <v>Seventeen</v>
          </cell>
        </row>
        <row r="22">
          <cell r="B22">
            <v>18</v>
          </cell>
          <cell r="C22" t="str">
            <v>Eighteen</v>
          </cell>
        </row>
        <row r="23">
          <cell r="B23">
            <v>19</v>
          </cell>
          <cell r="C23" t="str">
            <v>Ninteen</v>
          </cell>
        </row>
        <row r="24">
          <cell r="B24">
            <v>20</v>
          </cell>
          <cell r="C24" t="str">
            <v>Twenty</v>
          </cell>
        </row>
        <row r="25">
          <cell r="B25">
            <v>21</v>
          </cell>
          <cell r="C25" t="str">
            <v>Twenty one</v>
          </cell>
        </row>
        <row r="26">
          <cell r="B26">
            <v>22</v>
          </cell>
          <cell r="C26" t="str">
            <v>Twenty two</v>
          </cell>
        </row>
        <row r="27">
          <cell r="B27">
            <v>23</v>
          </cell>
          <cell r="C27" t="str">
            <v>Twenty three</v>
          </cell>
        </row>
        <row r="28">
          <cell r="B28">
            <v>24</v>
          </cell>
          <cell r="C28" t="str">
            <v>Twenty Four</v>
          </cell>
        </row>
        <row r="29">
          <cell r="B29">
            <v>25</v>
          </cell>
          <cell r="C29" t="str">
            <v>Twenty Five</v>
          </cell>
        </row>
        <row r="30">
          <cell r="B30">
            <v>26</v>
          </cell>
          <cell r="C30" t="str">
            <v>Twenty Six</v>
          </cell>
        </row>
        <row r="31">
          <cell r="B31">
            <v>27</v>
          </cell>
          <cell r="C31" t="str">
            <v>Twenty Seven</v>
          </cell>
        </row>
        <row r="32">
          <cell r="B32">
            <v>28</v>
          </cell>
          <cell r="C32" t="str">
            <v>Twenty Eight</v>
          </cell>
        </row>
        <row r="33">
          <cell r="B33">
            <v>29</v>
          </cell>
          <cell r="C33" t="str">
            <v>Twenty Nine</v>
          </cell>
        </row>
        <row r="34">
          <cell r="B34">
            <v>30</v>
          </cell>
          <cell r="C34" t="str">
            <v>Thirty</v>
          </cell>
        </row>
        <row r="35">
          <cell r="B35">
            <v>31</v>
          </cell>
          <cell r="C35" t="str">
            <v>Thirty One</v>
          </cell>
        </row>
        <row r="36">
          <cell r="B36">
            <v>32</v>
          </cell>
          <cell r="C36" t="str">
            <v>Thirty Two</v>
          </cell>
        </row>
        <row r="37">
          <cell r="B37">
            <v>33</v>
          </cell>
          <cell r="C37" t="str">
            <v>Thirty Three</v>
          </cell>
        </row>
        <row r="38">
          <cell r="B38">
            <v>34</v>
          </cell>
          <cell r="C38" t="str">
            <v>Thirty Four</v>
          </cell>
        </row>
        <row r="39">
          <cell r="B39">
            <v>35</v>
          </cell>
          <cell r="C39" t="str">
            <v>Thirty Five</v>
          </cell>
        </row>
        <row r="40">
          <cell r="B40">
            <v>36</v>
          </cell>
          <cell r="C40" t="str">
            <v>Thirty Six</v>
          </cell>
        </row>
        <row r="41">
          <cell r="B41">
            <v>37</v>
          </cell>
          <cell r="C41" t="str">
            <v>Thirty Seven</v>
          </cell>
        </row>
        <row r="42">
          <cell r="B42">
            <v>38</v>
          </cell>
          <cell r="C42" t="str">
            <v>Thirty Eight</v>
          </cell>
        </row>
        <row r="43">
          <cell r="B43">
            <v>39</v>
          </cell>
          <cell r="C43" t="str">
            <v>Thirty Nine</v>
          </cell>
        </row>
        <row r="44">
          <cell r="B44">
            <v>40</v>
          </cell>
          <cell r="C44" t="str">
            <v>Forty</v>
          </cell>
        </row>
        <row r="45">
          <cell r="B45">
            <v>41</v>
          </cell>
          <cell r="C45" t="str">
            <v>Forty One</v>
          </cell>
        </row>
        <row r="46">
          <cell r="B46">
            <v>42</v>
          </cell>
          <cell r="C46" t="str">
            <v>Forty Two</v>
          </cell>
        </row>
        <row r="47">
          <cell r="B47">
            <v>43</v>
          </cell>
          <cell r="C47" t="str">
            <v>Forty Three</v>
          </cell>
        </row>
        <row r="48">
          <cell r="B48">
            <v>44</v>
          </cell>
          <cell r="C48" t="str">
            <v>Forty Four</v>
          </cell>
        </row>
        <row r="49">
          <cell r="B49">
            <v>45</v>
          </cell>
          <cell r="C49" t="str">
            <v>Forty Five</v>
          </cell>
        </row>
        <row r="50">
          <cell r="B50">
            <v>46</v>
          </cell>
          <cell r="C50" t="str">
            <v>Forty Six</v>
          </cell>
        </row>
        <row r="51">
          <cell r="B51">
            <v>47</v>
          </cell>
          <cell r="C51" t="str">
            <v>Forty Seven</v>
          </cell>
        </row>
        <row r="52">
          <cell r="B52">
            <v>48</v>
          </cell>
          <cell r="C52" t="str">
            <v>Forty Eight</v>
          </cell>
        </row>
        <row r="53">
          <cell r="B53">
            <v>49</v>
          </cell>
          <cell r="C53" t="str">
            <v>Forty Nine</v>
          </cell>
        </row>
        <row r="54">
          <cell r="B54">
            <v>50</v>
          </cell>
          <cell r="C54" t="str">
            <v>Fifty</v>
          </cell>
        </row>
        <row r="55">
          <cell r="B55">
            <v>51</v>
          </cell>
          <cell r="C55" t="str">
            <v>Fifty One</v>
          </cell>
        </row>
        <row r="56">
          <cell r="B56">
            <v>52</v>
          </cell>
          <cell r="C56" t="str">
            <v>Fifty Two</v>
          </cell>
        </row>
        <row r="57">
          <cell r="B57">
            <v>53</v>
          </cell>
          <cell r="C57" t="str">
            <v>Fifty Three</v>
          </cell>
        </row>
        <row r="58">
          <cell r="B58">
            <v>54</v>
          </cell>
          <cell r="C58" t="str">
            <v>Fifty Four</v>
          </cell>
        </row>
        <row r="59">
          <cell r="B59">
            <v>55</v>
          </cell>
          <cell r="C59" t="str">
            <v>Fifty Five</v>
          </cell>
        </row>
        <row r="60">
          <cell r="B60">
            <v>56</v>
          </cell>
          <cell r="C60" t="str">
            <v>Fifty Six</v>
          </cell>
        </row>
        <row r="61">
          <cell r="B61">
            <v>57</v>
          </cell>
          <cell r="C61" t="str">
            <v>Fifty Seven</v>
          </cell>
        </row>
        <row r="62">
          <cell r="B62">
            <v>58</v>
          </cell>
          <cell r="C62" t="str">
            <v>Fifty Eight</v>
          </cell>
        </row>
        <row r="63">
          <cell r="B63">
            <v>59</v>
          </cell>
          <cell r="C63" t="str">
            <v>Fifty Nine</v>
          </cell>
        </row>
        <row r="64">
          <cell r="B64">
            <v>60</v>
          </cell>
          <cell r="C64" t="str">
            <v>Sixty</v>
          </cell>
        </row>
        <row r="65">
          <cell r="B65">
            <v>61</v>
          </cell>
          <cell r="C65" t="str">
            <v>Sixty One</v>
          </cell>
        </row>
        <row r="66">
          <cell r="B66">
            <v>62</v>
          </cell>
          <cell r="C66" t="str">
            <v>Sixty Two</v>
          </cell>
        </row>
        <row r="67">
          <cell r="B67">
            <v>63</v>
          </cell>
          <cell r="C67" t="str">
            <v>Sixty Three</v>
          </cell>
        </row>
        <row r="68">
          <cell r="B68">
            <v>64</v>
          </cell>
          <cell r="C68" t="str">
            <v>Sixty Four</v>
          </cell>
        </row>
        <row r="69">
          <cell r="B69">
            <v>65</v>
          </cell>
          <cell r="C69" t="str">
            <v>Sixty Five</v>
          </cell>
        </row>
        <row r="70">
          <cell r="B70">
            <v>66</v>
          </cell>
          <cell r="C70" t="str">
            <v>Sixty Six</v>
          </cell>
        </row>
        <row r="71">
          <cell r="B71">
            <v>67</v>
          </cell>
          <cell r="C71" t="str">
            <v>Sixty Seven</v>
          </cell>
        </row>
        <row r="72">
          <cell r="B72">
            <v>68</v>
          </cell>
          <cell r="C72" t="str">
            <v>Sixty Eight</v>
          </cell>
        </row>
        <row r="73">
          <cell r="B73">
            <v>69</v>
          </cell>
          <cell r="C73" t="str">
            <v>Sixty Nine</v>
          </cell>
        </row>
        <row r="74">
          <cell r="B74">
            <v>70</v>
          </cell>
          <cell r="C74" t="str">
            <v>Seventy</v>
          </cell>
        </row>
        <row r="75">
          <cell r="B75">
            <v>71</v>
          </cell>
          <cell r="C75" t="str">
            <v>Seventy One</v>
          </cell>
        </row>
        <row r="76">
          <cell r="B76">
            <v>72</v>
          </cell>
          <cell r="C76" t="str">
            <v>Seventy Two</v>
          </cell>
        </row>
        <row r="77">
          <cell r="B77">
            <v>73</v>
          </cell>
          <cell r="C77" t="str">
            <v>Seventy Three</v>
          </cell>
        </row>
        <row r="78">
          <cell r="B78">
            <v>74</v>
          </cell>
          <cell r="C78" t="str">
            <v>Seventy Four</v>
          </cell>
        </row>
        <row r="79">
          <cell r="B79">
            <v>75</v>
          </cell>
          <cell r="C79" t="str">
            <v>Seventy Five</v>
          </cell>
        </row>
        <row r="80">
          <cell r="B80">
            <v>76</v>
          </cell>
          <cell r="C80" t="str">
            <v>Seventy Six</v>
          </cell>
        </row>
        <row r="81">
          <cell r="B81">
            <v>77</v>
          </cell>
          <cell r="C81" t="str">
            <v>Seventy Seven</v>
          </cell>
        </row>
        <row r="82">
          <cell r="B82">
            <v>78</v>
          </cell>
          <cell r="C82" t="str">
            <v>Seventy Eight</v>
          </cell>
        </row>
        <row r="83">
          <cell r="B83">
            <v>79</v>
          </cell>
          <cell r="C83" t="str">
            <v>Seventy Nine</v>
          </cell>
        </row>
        <row r="84">
          <cell r="B84">
            <v>80</v>
          </cell>
          <cell r="C84" t="str">
            <v>Eighty</v>
          </cell>
        </row>
        <row r="85">
          <cell r="B85">
            <v>81</v>
          </cell>
          <cell r="C85" t="str">
            <v>Eighty One</v>
          </cell>
        </row>
        <row r="86">
          <cell r="B86">
            <v>82</v>
          </cell>
          <cell r="C86" t="str">
            <v>Eighty Two</v>
          </cell>
        </row>
        <row r="87">
          <cell r="B87">
            <v>83</v>
          </cell>
          <cell r="C87" t="str">
            <v>Eighty Three</v>
          </cell>
        </row>
        <row r="88">
          <cell r="B88">
            <v>84</v>
          </cell>
          <cell r="C88" t="str">
            <v>Eighty Four</v>
          </cell>
        </row>
        <row r="89">
          <cell r="B89">
            <v>85</v>
          </cell>
          <cell r="C89" t="str">
            <v>Eighty Five</v>
          </cell>
        </row>
        <row r="90">
          <cell r="B90">
            <v>86</v>
          </cell>
          <cell r="C90" t="str">
            <v>Eighty Six</v>
          </cell>
        </row>
        <row r="91">
          <cell r="B91">
            <v>87</v>
          </cell>
          <cell r="C91" t="str">
            <v>Eighty Seven</v>
          </cell>
        </row>
        <row r="92">
          <cell r="B92">
            <v>88</v>
          </cell>
          <cell r="C92" t="str">
            <v>Eighty Eight</v>
          </cell>
        </row>
        <row r="93">
          <cell r="B93">
            <v>89</v>
          </cell>
          <cell r="C93" t="str">
            <v>Eighty Nine</v>
          </cell>
        </row>
        <row r="94">
          <cell r="B94">
            <v>90</v>
          </cell>
          <cell r="C94" t="str">
            <v>Ninety</v>
          </cell>
        </row>
        <row r="95">
          <cell r="B95">
            <v>91</v>
          </cell>
          <cell r="C95" t="str">
            <v>Ninety One</v>
          </cell>
        </row>
        <row r="96">
          <cell r="B96">
            <v>92</v>
          </cell>
          <cell r="C96" t="str">
            <v>Ninety Two</v>
          </cell>
        </row>
        <row r="97">
          <cell r="B97">
            <v>93</v>
          </cell>
          <cell r="C97" t="str">
            <v>Ninety Three</v>
          </cell>
        </row>
        <row r="98">
          <cell r="B98">
            <v>94</v>
          </cell>
          <cell r="C98" t="str">
            <v>Ninety Four</v>
          </cell>
        </row>
        <row r="99">
          <cell r="B99">
            <v>95</v>
          </cell>
          <cell r="C99" t="str">
            <v>Ninety Five</v>
          </cell>
        </row>
        <row r="100">
          <cell r="B100">
            <v>96</v>
          </cell>
          <cell r="C100" t="str">
            <v>Ninety Six</v>
          </cell>
        </row>
        <row r="101">
          <cell r="B101">
            <v>97</v>
          </cell>
          <cell r="C101" t="str">
            <v>Ninety Seven</v>
          </cell>
        </row>
        <row r="102">
          <cell r="B102">
            <v>98</v>
          </cell>
          <cell r="C102" t="str">
            <v>Ninety Eight</v>
          </cell>
        </row>
        <row r="103">
          <cell r="B103">
            <v>99</v>
          </cell>
          <cell r="C103" t="str">
            <v>Ninety Nine</v>
          </cell>
        </row>
        <row r="104">
          <cell r="B104">
            <v>100</v>
          </cell>
          <cell r="C104" t="str">
            <v>Hundred</v>
          </cell>
        </row>
      </sheetData>
      <sheetData sheetId="1" refreshError="1"/>
      <sheetData sheetId="2" refreshError="1"/>
      <sheetData sheetId="3" refreshError="1"/>
      <sheetData sheetId="4">
        <row r="4">
          <cell r="A4" t="str">
            <v>Sl No.</v>
          </cell>
          <cell r="B4" t="str">
            <v>Invoice No</v>
          </cell>
          <cell r="C4" t="str">
            <v>Invoice Date</v>
          </cell>
          <cell r="D4" t="str">
            <v>Party Name</v>
          </cell>
          <cell r="E4" t="str">
            <v>Training Venue</v>
          </cell>
          <cell r="F4" t="str">
            <v>Nos of Trainee</v>
          </cell>
          <cell r="G4" t="str">
            <v>Date of Training</v>
          </cell>
          <cell r="H4" t="str">
            <v>Subject of Training</v>
          </cell>
          <cell r="I4" t="str">
            <v>Mode of Calculation</v>
          </cell>
          <cell r="J4" t="str">
            <v>Rate Basis</v>
          </cell>
          <cell r="K4" t="str">
            <v>Rate</v>
          </cell>
          <cell r="L4" t="str">
            <v>Reimbushment of Expenses (HEAD-1)</v>
          </cell>
          <cell r="M4" t="str">
            <v>Reimbushment of Expenses (Amount-1)</v>
          </cell>
          <cell r="N4" t="str">
            <v>Reimbushment of Expenses (HEAD-2)</v>
          </cell>
          <cell r="O4" t="str">
            <v>Reimbushment of Expenses (Amount-2)</v>
          </cell>
          <cell r="P4" t="str">
            <v>Service Amount</v>
          </cell>
          <cell r="Q4" t="str">
            <v>Service Tax @ 12%</v>
          </cell>
          <cell r="R4" t="str">
            <v>Education Cess @ 2% on Service Tax</v>
          </cell>
          <cell r="S4" t="str">
            <v xml:space="preserve">Secondary &amp; Higher Education Cess @ 1% on Service Tax </v>
          </cell>
          <cell r="T4" t="str">
            <v>Service Tax</v>
          </cell>
          <cell r="U4" t="str">
            <v>Total Amount</v>
          </cell>
          <cell r="V4" t="str">
            <v>Line 1</v>
          </cell>
          <cell r="W4" t="str">
            <v>Line 2</v>
          </cell>
          <cell r="X4" t="str">
            <v>Hours of Training</v>
          </cell>
          <cell r="Y4" t="str">
            <v>Names of Faculty</v>
          </cell>
          <cell r="Z4" t="str">
            <v>Nos of Lactures</v>
          </cell>
        </row>
        <row r="6">
          <cell r="A6">
            <v>1</v>
          </cell>
          <cell r="B6">
            <v>1</v>
          </cell>
          <cell r="C6">
            <v>41005</v>
          </cell>
          <cell r="D6" t="str">
            <v>TITAN INDUSTRIES LTD., BANGLORE</v>
          </cell>
          <cell r="E6" t="str">
            <v>Hotel Mathan, Bangaluru</v>
          </cell>
          <cell r="F6" t="str">
            <v xml:space="preserve">16+22 </v>
          </cell>
          <cell r="G6" t="str">
            <v>04th Apr.2012</v>
          </cell>
          <cell r="H6" t="str">
            <v>"Energize"</v>
          </cell>
          <cell r="I6" t="str">
            <v>day(s)</v>
          </cell>
          <cell r="J6">
            <v>1</v>
          </cell>
          <cell r="K6">
            <v>8000</v>
          </cell>
          <cell r="L6" t="str">
            <v>-</v>
          </cell>
          <cell r="M6">
            <v>0</v>
          </cell>
          <cell r="N6" t="str">
            <v>-</v>
          </cell>
          <cell r="O6">
            <v>0</v>
          </cell>
          <cell r="P6">
            <v>8000</v>
          </cell>
          <cell r="Q6">
            <v>960</v>
          </cell>
          <cell r="R6">
            <v>19</v>
          </cell>
          <cell r="S6">
            <v>10</v>
          </cell>
          <cell r="T6">
            <v>989</v>
          </cell>
          <cell r="U6">
            <v>8989</v>
          </cell>
          <cell r="V6" t="str">
            <v>Hotel Mathan, Bangaluru on "Energize" for 1 day(s) Session for</v>
          </cell>
          <cell r="W6" t="str">
            <v>16+22  Trainees on dtd. 04th Apr.2012 for Titan Helios Store.</v>
          </cell>
          <cell r="X6">
            <v>4</v>
          </cell>
          <cell r="Y6" t="str">
            <v>Cecil Abraham</v>
          </cell>
          <cell r="Z6">
            <v>1</v>
          </cell>
          <cell r="AA6" t="str">
            <v>for Titan Helios Store.</v>
          </cell>
        </row>
        <row r="7">
          <cell r="A7">
            <v>2</v>
          </cell>
          <cell r="B7">
            <v>2</v>
          </cell>
          <cell r="C7">
            <v>41027</v>
          </cell>
          <cell r="D7" t="str">
            <v>TITAN INDUSTRIES LTD., BANGLORE</v>
          </cell>
          <cell r="E7" t="str">
            <v>The Emerald - Hotel, Juhu, Mumbai</v>
          </cell>
          <cell r="F7">
            <v>31</v>
          </cell>
          <cell r="G7" t="str">
            <v>18th Apr.2012</v>
          </cell>
          <cell r="H7" t="str">
            <v>"Energize"</v>
          </cell>
          <cell r="I7" t="str">
            <v>batch(es)</v>
          </cell>
          <cell r="J7">
            <v>1</v>
          </cell>
          <cell r="K7">
            <v>12000</v>
          </cell>
          <cell r="L7" t="str">
            <v>-</v>
          </cell>
          <cell r="M7">
            <v>0</v>
          </cell>
          <cell r="N7" t="str">
            <v>-</v>
          </cell>
          <cell r="O7">
            <v>0</v>
          </cell>
          <cell r="P7">
            <v>12000</v>
          </cell>
          <cell r="Q7">
            <v>1440</v>
          </cell>
          <cell r="R7">
            <v>29</v>
          </cell>
          <cell r="S7">
            <v>14</v>
          </cell>
          <cell r="T7">
            <v>1483</v>
          </cell>
          <cell r="U7">
            <v>13483</v>
          </cell>
          <cell r="V7" t="str">
            <v>The Emerald - Hotel, Juhu, Mumbai on "Energize" for 1 batch(es) Session for</v>
          </cell>
          <cell r="W7" t="str">
            <v>31 Trainees on dtd. 18th Apr.2012 for Titan Helios Store.</v>
          </cell>
          <cell r="X7">
            <v>4</v>
          </cell>
          <cell r="Y7" t="str">
            <v>Rehana Changi</v>
          </cell>
          <cell r="Z7">
            <v>1</v>
          </cell>
          <cell r="AA7" t="str">
            <v>for Titan Helios Store.</v>
          </cell>
        </row>
        <row r="8">
          <cell r="A8">
            <v>3</v>
          </cell>
          <cell r="B8">
            <v>3</v>
          </cell>
          <cell r="C8">
            <v>41027</v>
          </cell>
          <cell r="D8" t="str">
            <v>TITAN INDUSTRIES LTD., BANGLORE</v>
          </cell>
          <cell r="E8" t="str">
            <v>The Pride Hotel, Pune</v>
          </cell>
          <cell r="F8">
            <v>17</v>
          </cell>
          <cell r="G8" t="str">
            <v>19th Apr.2012</v>
          </cell>
          <cell r="H8" t="str">
            <v>"Energize"</v>
          </cell>
          <cell r="I8" t="str">
            <v>batch(es)</v>
          </cell>
          <cell r="J8">
            <v>1</v>
          </cell>
          <cell r="K8">
            <v>10000</v>
          </cell>
          <cell r="L8" t="str">
            <v>-</v>
          </cell>
          <cell r="M8">
            <v>0</v>
          </cell>
          <cell r="N8" t="str">
            <v>-</v>
          </cell>
          <cell r="O8">
            <v>0</v>
          </cell>
          <cell r="P8">
            <v>10000</v>
          </cell>
          <cell r="Q8">
            <v>1200</v>
          </cell>
          <cell r="R8">
            <v>24</v>
          </cell>
          <cell r="S8">
            <v>12</v>
          </cell>
          <cell r="T8">
            <v>1236</v>
          </cell>
          <cell r="U8">
            <v>11236</v>
          </cell>
          <cell r="V8" t="str">
            <v>The Pride Hotel, Pune on "Energize" for 1 batch(es) Session for</v>
          </cell>
          <cell r="W8" t="str">
            <v>17 Trainees on dtd. 19th Apr.2012 for Titan Helios Store.</v>
          </cell>
          <cell r="X8">
            <v>4</v>
          </cell>
          <cell r="Y8" t="str">
            <v>Khushroo Arya</v>
          </cell>
          <cell r="Z8">
            <v>1</v>
          </cell>
          <cell r="AA8" t="str">
            <v>for Titan Helios Store.</v>
          </cell>
        </row>
        <row r="9">
          <cell r="A9">
            <v>4</v>
          </cell>
          <cell r="B9">
            <v>4</v>
          </cell>
          <cell r="C9">
            <v>41027</v>
          </cell>
          <cell r="D9" t="str">
            <v>TITAN INDUSTRIES LTD., BANGLORE</v>
          </cell>
          <cell r="E9" t="str">
            <v>Hotel Parkland, Nehru Place, Delhi</v>
          </cell>
          <cell r="F9" t="str">
            <v>17 &amp; 15</v>
          </cell>
          <cell r="G9" t="str">
            <v>24th &amp; 25th Apr.2012</v>
          </cell>
          <cell r="H9" t="str">
            <v>"Energize"</v>
          </cell>
          <cell r="I9" t="str">
            <v>batch(es)</v>
          </cell>
          <cell r="J9">
            <v>2</v>
          </cell>
          <cell r="K9">
            <v>10000</v>
          </cell>
          <cell r="L9" t="str">
            <v>-</v>
          </cell>
          <cell r="M9">
            <v>0</v>
          </cell>
          <cell r="N9" t="str">
            <v>-</v>
          </cell>
          <cell r="O9">
            <v>0</v>
          </cell>
          <cell r="P9">
            <v>20000</v>
          </cell>
          <cell r="Q9">
            <v>2400</v>
          </cell>
          <cell r="R9">
            <v>48</v>
          </cell>
          <cell r="S9">
            <v>24</v>
          </cell>
          <cell r="T9">
            <v>2472</v>
          </cell>
          <cell r="U9">
            <v>22472</v>
          </cell>
          <cell r="V9" t="str">
            <v>Hotel Parkland, Nehru Place, Delhi on "Energize" for 2 batch(es) Session for</v>
          </cell>
          <cell r="W9" t="str">
            <v>17 &amp; 15 Trainees on dtd. 24th &amp; 25th Apr.2012 for Titan Helios Store.</v>
          </cell>
          <cell r="X9">
            <v>8</v>
          </cell>
          <cell r="Y9" t="str">
            <v>Nirupam</v>
          </cell>
          <cell r="Z9">
            <v>2</v>
          </cell>
          <cell r="AA9" t="str">
            <v>for Titan Helios Store.</v>
          </cell>
        </row>
        <row r="10">
          <cell r="A10">
            <v>5</v>
          </cell>
          <cell r="B10">
            <v>5</v>
          </cell>
          <cell r="C10">
            <v>41037</v>
          </cell>
          <cell r="D10" t="str">
            <v>TITAN INDUSTRIES LTD., BANGLORE</v>
          </cell>
          <cell r="E10" t="str">
            <v>FIAT, Jayanagar, Bangalore</v>
          </cell>
          <cell r="F10">
            <v>70</v>
          </cell>
          <cell r="G10" t="str">
            <v>02nd Apr. to 12th Apr.2012</v>
          </cell>
          <cell r="H10" t="str">
            <v>"Transformation"</v>
          </cell>
          <cell r="I10" t="str">
            <v>batch(es)</v>
          </cell>
          <cell r="J10">
            <v>3.5</v>
          </cell>
          <cell r="K10">
            <v>45000</v>
          </cell>
          <cell r="L10" t="str">
            <v>-</v>
          </cell>
          <cell r="M10">
            <v>0</v>
          </cell>
          <cell r="N10" t="str">
            <v>-</v>
          </cell>
          <cell r="O10">
            <v>0</v>
          </cell>
          <cell r="P10">
            <v>157500</v>
          </cell>
          <cell r="Q10">
            <v>18900</v>
          </cell>
          <cell r="R10">
            <v>378</v>
          </cell>
          <cell r="S10">
            <v>189</v>
          </cell>
          <cell r="T10">
            <v>19467</v>
          </cell>
          <cell r="U10">
            <v>176967</v>
          </cell>
          <cell r="V10" t="str">
            <v>FIAT, Jayanagar, Bangalore on "Transformation" for 3.5 batch(es) Session for</v>
          </cell>
          <cell r="W10" t="str">
            <v xml:space="preserve">70 Trainees on dtd. 02nd Apr. to 12th Apr.2012 </v>
          </cell>
          <cell r="X10">
            <v>56</v>
          </cell>
          <cell r="Y10" t="str">
            <v>Ramya Shetty, Uma Khanna</v>
          </cell>
        </row>
        <row r="11">
          <cell r="A11">
            <v>6</v>
          </cell>
          <cell r="B11">
            <v>6</v>
          </cell>
          <cell r="C11">
            <v>41039</v>
          </cell>
          <cell r="D11" t="str">
            <v>Postal Training Centre, Mysore</v>
          </cell>
          <cell r="E11" t="str">
            <v>PTC, Mysore</v>
          </cell>
          <cell r="F11" t="str">
            <v>B-1 : 24 &amp; B-2: 25</v>
          </cell>
          <cell r="G11" t="str">
            <v>09th, 10th, 11th, 12th, 13th &amp; 16th Apr.2012</v>
          </cell>
          <cell r="H11" t="str">
            <v>"Grooming &amp; Personal Development"</v>
          </cell>
          <cell r="I11" t="str">
            <v>hour(s)</v>
          </cell>
          <cell r="J11">
            <v>24</v>
          </cell>
          <cell r="K11">
            <v>2000</v>
          </cell>
          <cell r="L11" t="str">
            <v>-</v>
          </cell>
          <cell r="M11">
            <v>0</v>
          </cell>
          <cell r="N11" t="str">
            <v>-</v>
          </cell>
          <cell r="O11">
            <v>0</v>
          </cell>
          <cell r="P11">
            <v>48000</v>
          </cell>
          <cell r="Q11">
            <v>5760</v>
          </cell>
          <cell r="R11">
            <v>115</v>
          </cell>
          <cell r="S11">
            <v>58</v>
          </cell>
          <cell r="T11">
            <v>5933</v>
          </cell>
          <cell r="U11">
            <v>53933</v>
          </cell>
          <cell r="V11" t="str">
            <v>PTC, Mysore on "Grooming &amp; Personal Development" for 24 hour(s) Session for</v>
          </cell>
          <cell r="W11" t="str">
            <v>B-1 : 24 &amp; B-2: 25 Trainees on dtd. 09th, 10th, 11th, 12th, 13th &amp; 16th Apr.2012 .</v>
          </cell>
          <cell r="AA11" t="str">
            <v>.</v>
          </cell>
        </row>
        <row r="12">
          <cell r="A12">
            <v>7</v>
          </cell>
          <cell r="B12">
            <v>7</v>
          </cell>
          <cell r="C12">
            <v>41054</v>
          </cell>
          <cell r="D12" t="str">
            <v>Engineers India Limited, Gurgaon</v>
          </cell>
          <cell r="E12" t="str">
            <v>Engineers India Ltd., Gurgaon</v>
          </cell>
          <cell r="F12">
            <v>21</v>
          </cell>
          <cell r="G12" t="str">
            <v>17th &amp; 18th May.2012</v>
          </cell>
          <cell r="H12" t="str">
            <v>"Express to Excel"</v>
          </cell>
          <cell r="I12" t="str">
            <v>day(s)</v>
          </cell>
          <cell r="J12">
            <v>2</v>
          </cell>
          <cell r="K12">
            <v>22000</v>
          </cell>
          <cell r="L12" t="str">
            <v>-</v>
          </cell>
          <cell r="M12">
            <v>0</v>
          </cell>
          <cell r="N12" t="str">
            <v>-</v>
          </cell>
          <cell r="O12">
            <v>0</v>
          </cell>
          <cell r="P12">
            <v>44000</v>
          </cell>
          <cell r="Q12">
            <v>5280</v>
          </cell>
          <cell r="R12">
            <v>106</v>
          </cell>
          <cell r="S12">
            <v>53</v>
          </cell>
          <cell r="T12">
            <v>5439</v>
          </cell>
          <cell r="U12">
            <v>49439</v>
          </cell>
          <cell r="V12" t="str">
            <v>Engineers India Ltd., Gurgaon on "Express to Excel" for 2 day(s) Session for</v>
          </cell>
          <cell r="W12" t="str">
            <v>21 Trainees on dtd. 17th &amp; 18th May.2012 .</v>
          </cell>
          <cell r="Y12" t="str">
            <v>Khushroo Arya</v>
          </cell>
          <cell r="AA12" t="str">
            <v>.</v>
          </cell>
        </row>
        <row r="13">
          <cell r="A13">
            <v>8</v>
          </cell>
          <cell r="B13">
            <v>8</v>
          </cell>
          <cell r="C13">
            <v>41058</v>
          </cell>
          <cell r="D13" t="str">
            <v>TITAN INDUSTRIES LTD., BANGLORE</v>
          </cell>
          <cell r="E13" t="str">
            <v>FIAT, Jayanagar, Bangalore</v>
          </cell>
          <cell r="F13">
            <v>33</v>
          </cell>
          <cell r="G13" t="str">
            <v>09th, 10th, 23rd &amp; 24th May.2012</v>
          </cell>
          <cell r="H13" t="str">
            <v>"Transformation"</v>
          </cell>
          <cell r="I13" t="str">
            <v>batch(es)</v>
          </cell>
          <cell r="J13">
            <v>2</v>
          </cell>
          <cell r="K13">
            <v>45000</v>
          </cell>
          <cell r="L13" t="str">
            <v>-</v>
          </cell>
          <cell r="M13">
            <v>0</v>
          </cell>
          <cell r="N13" t="str">
            <v>-</v>
          </cell>
          <cell r="O13">
            <v>0</v>
          </cell>
          <cell r="P13">
            <v>90000</v>
          </cell>
          <cell r="Q13">
            <v>10800</v>
          </cell>
          <cell r="R13">
            <v>216</v>
          </cell>
          <cell r="S13">
            <v>108</v>
          </cell>
          <cell r="T13">
            <v>11124</v>
          </cell>
          <cell r="U13">
            <v>101124</v>
          </cell>
          <cell r="V13" t="str">
            <v>FIAT, Jayanagar, Bangalore on "Transformation" for 2 batch(es) Session for</v>
          </cell>
          <cell r="W13" t="str">
            <v>33 Trainees on dtd. 09th, 10th, 23rd &amp; 24th May.2012 .</v>
          </cell>
          <cell r="X13">
            <v>32</v>
          </cell>
          <cell r="Y13" t="str">
            <v>Ramya Shetty, Uma Khanna</v>
          </cell>
          <cell r="AA13" t="str">
            <v>.</v>
          </cell>
        </row>
        <row r="14">
          <cell r="A14">
            <v>9</v>
          </cell>
          <cell r="B14">
            <v>9</v>
          </cell>
          <cell r="C14">
            <v>41068</v>
          </cell>
          <cell r="D14" t="str">
            <v>Postal Training Centre, Mysore</v>
          </cell>
          <cell r="E14" t="str">
            <v>PTC, Mysore</v>
          </cell>
          <cell r="F14" t="str">
            <v>B-1 : 34 &amp; B-2: 33</v>
          </cell>
          <cell r="G14" t="str">
            <v>20th, 21st, 23rd, 24th &amp; 25th Apr.2012</v>
          </cell>
          <cell r="H14" t="str">
            <v>"Grooming &amp; Personal Development"</v>
          </cell>
          <cell r="I14" t="str">
            <v>hour(s)</v>
          </cell>
          <cell r="J14">
            <v>20</v>
          </cell>
          <cell r="K14">
            <v>2000</v>
          </cell>
          <cell r="L14" t="str">
            <v>-</v>
          </cell>
          <cell r="M14">
            <v>0</v>
          </cell>
          <cell r="N14" t="str">
            <v>-</v>
          </cell>
          <cell r="O14">
            <v>0</v>
          </cell>
          <cell r="P14">
            <v>40000</v>
          </cell>
          <cell r="Q14">
            <v>4800</v>
          </cell>
          <cell r="R14">
            <v>96</v>
          </cell>
          <cell r="S14">
            <v>48</v>
          </cell>
          <cell r="T14">
            <v>4944</v>
          </cell>
          <cell r="U14">
            <v>44944</v>
          </cell>
          <cell r="V14" t="str">
            <v>PTC, Mysore on "Grooming &amp; Personal Development" for 20 hour(s) Session for</v>
          </cell>
          <cell r="W14" t="str">
            <v>B-1 : 34 &amp; B-2: 33 Trainees on dtd. 20th, 21st, 23rd, 24th &amp; 25th Apr.2012 .</v>
          </cell>
          <cell r="X14">
            <v>20</v>
          </cell>
          <cell r="Y14" t="str">
            <v>Ponnamma &amp; Kaveri</v>
          </cell>
          <cell r="AA14" t="str">
            <v>.</v>
          </cell>
        </row>
        <row r="15">
          <cell r="A15">
            <v>10</v>
          </cell>
          <cell r="B15">
            <v>10</v>
          </cell>
          <cell r="C15">
            <v>41069</v>
          </cell>
          <cell r="D15" t="str">
            <v>B-Bar Hospitality Venture Pvt. Ltd., New Delhi</v>
          </cell>
          <cell r="F15">
            <v>15</v>
          </cell>
          <cell r="G15" t="str">
            <v>04th &amp; 05th June 2012</v>
          </cell>
          <cell r="H15" t="str">
            <v>"Grooming &amp; Personality Development Program"</v>
          </cell>
          <cell r="I15" t="str">
            <v>day(s)</v>
          </cell>
          <cell r="J15">
            <v>2</v>
          </cell>
          <cell r="K15">
            <v>15000</v>
          </cell>
          <cell r="L15" t="str">
            <v>-</v>
          </cell>
          <cell r="M15">
            <v>0</v>
          </cell>
          <cell r="N15" t="str">
            <v>-</v>
          </cell>
          <cell r="O15">
            <v>0</v>
          </cell>
          <cell r="P15">
            <v>30000</v>
          </cell>
          <cell r="Q15">
            <v>3600</v>
          </cell>
          <cell r="R15">
            <v>72</v>
          </cell>
          <cell r="S15">
            <v>36</v>
          </cell>
          <cell r="T15">
            <v>3708</v>
          </cell>
          <cell r="U15">
            <v>33708</v>
          </cell>
          <cell r="V15" t="str">
            <v xml:space="preserve"> on "Grooming &amp; Personality Development Program" for 2 day(s) Session for</v>
          </cell>
          <cell r="W15" t="str">
            <v>15 Trainees on dtd. 04th &amp; 05th June 2012 .</v>
          </cell>
          <cell r="X15">
            <v>16</v>
          </cell>
          <cell r="Y15" t="str">
            <v>Ms.  Rashmi Yadav &amp; Ms. Ritu Bahuguna</v>
          </cell>
          <cell r="AA15" t="str">
            <v>.</v>
          </cell>
        </row>
        <row r="16">
          <cell r="A16">
            <v>11</v>
          </cell>
          <cell r="B16">
            <v>11</v>
          </cell>
          <cell r="C16">
            <v>41079</v>
          </cell>
          <cell r="D16" t="str">
            <v>Hotel Leelaventure Limited, Bangalore</v>
          </cell>
          <cell r="E16" t="str">
            <v>Leela Palace, Airport Road, Bangalore</v>
          </cell>
          <cell r="F16">
            <v>17</v>
          </cell>
          <cell r="G16" t="str">
            <v>23rd &amp; 24th April 2012</v>
          </cell>
          <cell r="H16" t="str">
            <v>"Grooming, Make up &amp; Attire Workshop"</v>
          </cell>
          <cell r="I16" t="str">
            <v>batch(es)</v>
          </cell>
          <cell r="J16">
            <v>1</v>
          </cell>
          <cell r="K16">
            <v>40000</v>
          </cell>
          <cell r="L16" t="str">
            <v>-</v>
          </cell>
          <cell r="M16">
            <v>0</v>
          </cell>
          <cell r="N16" t="str">
            <v>-</v>
          </cell>
          <cell r="O16">
            <v>0</v>
          </cell>
          <cell r="P16">
            <v>40000</v>
          </cell>
          <cell r="Q16">
            <v>4800</v>
          </cell>
          <cell r="R16">
            <v>96</v>
          </cell>
          <cell r="S16">
            <v>48</v>
          </cell>
          <cell r="T16">
            <v>4944</v>
          </cell>
          <cell r="U16">
            <v>44944</v>
          </cell>
          <cell r="V16" t="str">
            <v>Leela Palace, Airport Road, Bangalore on "Grooming, Make up &amp; Attire Workshop" for 1 batch(es) Session for</v>
          </cell>
          <cell r="W16" t="str">
            <v>17 Trainees on dtd. 23rd &amp; 24th April 2012 .</v>
          </cell>
          <cell r="X16">
            <v>16</v>
          </cell>
          <cell r="Y16" t="str">
            <v>Ramya Shetty</v>
          </cell>
          <cell r="AA16" t="str">
            <v>.</v>
          </cell>
        </row>
        <row r="17">
          <cell r="A17">
            <v>12</v>
          </cell>
          <cell r="B17">
            <v>12</v>
          </cell>
          <cell r="C17">
            <v>41100</v>
          </cell>
          <cell r="D17" t="str">
            <v>B-Bar Hospitality Venture Pvt. Ltd., New Delhi</v>
          </cell>
          <cell r="E17" t="str">
            <v>B-Bar, Select City Mall, Saket</v>
          </cell>
          <cell r="F17">
            <v>16</v>
          </cell>
          <cell r="G17" t="str">
            <v>25th &amp; 26th June 2012</v>
          </cell>
          <cell r="H17" t="str">
            <v>"Grooming &amp; Personality Development Program"</v>
          </cell>
          <cell r="I17" t="str">
            <v>day(s)</v>
          </cell>
          <cell r="J17">
            <v>2</v>
          </cell>
          <cell r="K17">
            <v>15000</v>
          </cell>
          <cell r="L17" t="str">
            <v>-</v>
          </cell>
          <cell r="M17">
            <v>0</v>
          </cell>
          <cell r="N17" t="str">
            <v>-</v>
          </cell>
          <cell r="O17">
            <v>0</v>
          </cell>
          <cell r="P17">
            <v>30000</v>
          </cell>
          <cell r="Q17">
            <v>3600</v>
          </cell>
          <cell r="R17">
            <v>72</v>
          </cell>
          <cell r="S17">
            <v>36</v>
          </cell>
          <cell r="T17">
            <v>3708</v>
          </cell>
          <cell r="U17">
            <v>33708</v>
          </cell>
          <cell r="V17" t="str">
            <v>B-Bar, Select City Mall, Saket on "Grooming &amp; Personality Development Program" for 2 day(s) Session for</v>
          </cell>
          <cell r="W17" t="str">
            <v>16 Trainees on dtd. 25th &amp; 26th June 2012 .</v>
          </cell>
          <cell r="X17">
            <v>16</v>
          </cell>
          <cell r="Y17" t="str">
            <v>Ms.  Rashmi Yadav &amp; Ms. Ritu Bahuguna</v>
          </cell>
          <cell r="AA17" t="str">
            <v>.</v>
          </cell>
        </row>
        <row r="18">
          <cell r="A18">
            <v>13</v>
          </cell>
          <cell r="B18">
            <v>13</v>
          </cell>
          <cell r="C18">
            <v>41120</v>
          </cell>
          <cell r="D18" t="str">
            <v>Reserve Bank of India, Bangalore</v>
          </cell>
          <cell r="E18" t="str">
            <v>RBI, Bangalore</v>
          </cell>
          <cell r="F18">
            <v>19</v>
          </cell>
          <cell r="G18" t="str">
            <v>02nd Jul. 2012</v>
          </cell>
          <cell r="H18" t="str">
            <v>“Performance Enhancement Program”</v>
          </cell>
          <cell r="I18" t="str">
            <v>day(s)</v>
          </cell>
          <cell r="J18">
            <v>1</v>
          </cell>
          <cell r="K18">
            <v>12000</v>
          </cell>
          <cell r="L18" t="str">
            <v>-</v>
          </cell>
          <cell r="M18">
            <v>0</v>
          </cell>
          <cell r="N18" t="str">
            <v>-</v>
          </cell>
          <cell r="O18">
            <v>0</v>
          </cell>
          <cell r="P18">
            <v>12000</v>
          </cell>
          <cell r="Q18">
            <v>1440</v>
          </cell>
          <cell r="R18">
            <v>29</v>
          </cell>
          <cell r="S18">
            <v>14</v>
          </cell>
          <cell r="T18">
            <v>1483</v>
          </cell>
          <cell r="U18">
            <v>13483</v>
          </cell>
          <cell r="V18" t="str">
            <v>RBI, Bangalore on “Performance Enhancement Program” for 1 day(s) Session for</v>
          </cell>
          <cell r="W18" t="str">
            <v>19 Trainees on dtd. 02nd Jul. 2012 .</v>
          </cell>
          <cell r="X18">
            <v>8</v>
          </cell>
          <cell r="Y18" t="str">
            <v>Cecil Abraham</v>
          </cell>
          <cell r="AA18" t="str">
            <v>.</v>
          </cell>
        </row>
        <row r="19">
          <cell r="A19">
            <v>14</v>
          </cell>
          <cell r="B19">
            <v>14</v>
          </cell>
          <cell r="C19">
            <v>41121</v>
          </cell>
          <cell r="D19" t="str">
            <v>United India Insurance Co. Ltd., Ludhiana</v>
          </cell>
          <cell r="E19" t="str">
            <v>FIAT, Ludhiana Centre</v>
          </cell>
          <cell r="F19">
            <v>22</v>
          </cell>
          <cell r="G19" t="str">
            <v>25th &amp; 26th June 2012</v>
          </cell>
          <cell r="H19" t="str">
            <v>“Personal Effectiveness Program”</v>
          </cell>
          <cell r="I19" t="str">
            <v>batch(es)</v>
          </cell>
          <cell r="J19">
            <v>1</v>
          </cell>
          <cell r="K19">
            <v>15000</v>
          </cell>
          <cell r="L19" t="str">
            <v>-</v>
          </cell>
          <cell r="M19">
            <v>0</v>
          </cell>
          <cell r="N19" t="str">
            <v>-</v>
          </cell>
          <cell r="O19">
            <v>0</v>
          </cell>
          <cell r="P19">
            <v>15000</v>
          </cell>
          <cell r="Q19">
            <v>1800</v>
          </cell>
          <cell r="R19">
            <v>36</v>
          </cell>
          <cell r="S19">
            <v>18</v>
          </cell>
          <cell r="T19">
            <v>1854</v>
          </cell>
          <cell r="U19">
            <v>16854</v>
          </cell>
          <cell r="V19" t="str">
            <v>FIAT, Ludhiana Centre on “Personal Effectiveness Program” for 1 batch(es) Session for</v>
          </cell>
          <cell r="W19" t="str">
            <v>22 Trainees on dtd. 25th &amp; 26th June 2012 .</v>
          </cell>
          <cell r="X19">
            <v>12</v>
          </cell>
          <cell r="Y19" t="str">
            <v>Jyotsna</v>
          </cell>
          <cell r="AA19" t="str">
            <v>.</v>
          </cell>
        </row>
        <row r="20">
          <cell r="A20">
            <v>15</v>
          </cell>
          <cell r="B20">
            <v>15</v>
          </cell>
          <cell r="C20">
            <v>41121</v>
          </cell>
          <cell r="D20" t="str">
            <v>United India Insurance Co. Ltd., Ludhiana</v>
          </cell>
          <cell r="E20" t="str">
            <v>FIAT, Ludhiana Centre</v>
          </cell>
          <cell r="F20">
            <v>25</v>
          </cell>
          <cell r="G20" t="str">
            <v>27th &amp; 28th June 2012</v>
          </cell>
          <cell r="H20" t="str">
            <v>“Personal Effectiveness Program”</v>
          </cell>
          <cell r="I20" t="str">
            <v>batch(es)</v>
          </cell>
          <cell r="J20">
            <v>1</v>
          </cell>
          <cell r="K20">
            <v>15000</v>
          </cell>
          <cell r="L20" t="str">
            <v>-</v>
          </cell>
          <cell r="M20">
            <v>0</v>
          </cell>
          <cell r="N20" t="str">
            <v>-</v>
          </cell>
          <cell r="O20">
            <v>0</v>
          </cell>
          <cell r="P20">
            <v>15000</v>
          </cell>
          <cell r="Q20">
            <v>1800</v>
          </cell>
          <cell r="R20">
            <v>36</v>
          </cell>
          <cell r="S20">
            <v>18</v>
          </cell>
          <cell r="T20">
            <v>1854</v>
          </cell>
          <cell r="U20">
            <v>16854</v>
          </cell>
          <cell r="V20" t="str">
            <v>FIAT, Ludhiana Centre on “Personal Effectiveness Program” for 1 batch(es) Session for</v>
          </cell>
          <cell r="W20" t="str">
            <v>25 Trainees on dtd. 27th &amp; 28th June 2012 .</v>
          </cell>
          <cell r="X20">
            <v>12</v>
          </cell>
          <cell r="Y20" t="str">
            <v>Jyotsna</v>
          </cell>
          <cell r="AA20" t="str">
            <v>.</v>
          </cell>
        </row>
        <row r="21">
          <cell r="A21">
            <v>16</v>
          </cell>
          <cell r="B21">
            <v>16</v>
          </cell>
          <cell r="C21">
            <v>41139</v>
          </cell>
          <cell r="D21" t="str">
            <v>Indian Oil Corporation Limited, Mumbai</v>
          </cell>
          <cell r="E21" t="str">
            <v>IOCL Trainng Centre, Bandra East, Mumbai</v>
          </cell>
          <cell r="F21">
            <v>21</v>
          </cell>
          <cell r="G21" t="str">
            <v>08th August 2012</v>
          </cell>
          <cell r="H21" t="str">
            <v>"Leadership EDGE"</v>
          </cell>
          <cell r="I21" t="str">
            <v>day(s)</v>
          </cell>
          <cell r="J21">
            <v>1</v>
          </cell>
          <cell r="K21">
            <v>30000</v>
          </cell>
          <cell r="L21" t="str">
            <v>-</v>
          </cell>
          <cell r="M21">
            <v>0</v>
          </cell>
          <cell r="N21" t="str">
            <v>-</v>
          </cell>
          <cell r="O21">
            <v>0</v>
          </cell>
          <cell r="P21">
            <v>30000</v>
          </cell>
          <cell r="Q21">
            <v>3600</v>
          </cell>
          <cell r="R21">
            <v>72</v>
          </cell>
          <cell r="S21">
            <v>36</v>
          </cell>
          <cell r="T21">
            <v>3708</v>
          </cell>
          <cell r="U21">
            <v>33708</v>
          </cell>
          <cell r="V21" t="str">
            <v>IOCL Trainng Centre, Bandra East, Mumbai on "Leadership EDGE" for 1 day(s) Session for</v>
          </cell>
          <cell r="W21" t="str">
            <v>21 Trainees on dtd. 08th August 2012 .</v>
          </cell>
          <cell r="Y21" t="str">
            <v>David Iddon</v>
          </cell>
          <cell r="AA21" t="str">
            <v>.</v>
          </cell>
        </row>
        <row r="22">
          <cell r="A22">
            <v>17</v>
          </cell>
          <cell r="B22">
            <v>17</v>
          </cell>
          <cell r="C22">
            <v>41152</v>
          </cell>
          <cell r="D22" t="str">
            <v>Mercedes-Benz India Private Limited</v>
          </cell>
          <cell r="E22" t="str">
            <v>Chakan, Pune</v>
          </cell>
          <cell r="F22">
            <v>16</v>
          </cell>
          <cell r="G22" t="str">
            <v>20th &amp; 21st August 2012</v>
          </cell>
          <cell r="H22" t="str">
            <v>"Impact"</v>
          </cell>
          <cell r="I22" t="str">
            <v>day(s)</v>
          </cell>
          <cell r="J22">
            <v>2</v>
          </cell>
          <cell r="K22">
            <v>17500</v>
          </cell>
          <cell r="L22" t="str">
            <v>-For Travel Allowance</v>
          </cell>
          <cell r="M22">
            <v>4000</v>
          </cell>
          <cell r="N22" t="str">
            <v>-For Meal Allowance</v>
          </cell>
          <cell r="O22">
            <v>600</v>
          </cell>
          <cell r="P22">
            <v>35000</v>
          </cell>
          <cell r="Q22">
            <v>4200</v>
          </cell>
          <cell r="R22">
            <v>84</v>
          </cell>
          <cell r="S22">
            <v>42</v>
          </cell>
          <cell r="T22">
            <v>4326</v>
          </cell>
          <cell r="U22">
            <v>43326</v>
          </cell>
          <cell r="V22" t="str">
            <v>Chakan, Pune on "Impact" for 2 day(s) Session for</v>
          </cell>
          <cell r="W22" t="str">
            <v>16 Trainees on dtd. 20th &amp; 21st August 2012 .</v>
          </cell>
          <cell r="AA22" t="str">
            <v>.</v>
          </cell>
        </row>
        <row r="23">
          <cell r="A23">
            <v>18</v>
          </cell>
          <cell r="B23">
            <v>18</v>
          </cell>
          <cell r="C23">
            <v>41188</v>
          </cell>
          <cell r="D23" t="str">
            <v>Fresh &amp; Honest Café Limited</v>
          </cell>
          <cell r="E23" t="str">
            <v>Chennai</v>
          </cell>
          <cell r="F23">
            <v>17</v>
          </cell>
          <cell r="G23" t="str">
            <v>07th Sept. 2012</v>
          </cell>
          <cell r="H23" t="str">
            <v>"Personal Effectiveness Program"</v>
          </cell>
          <cell r="I23" t="str">
            <v>day(s)</v>
          </cell>
          <cell r="J23">
            <v>1</v>
          </cell>
          <cell r="K23">
            <v>12500</v>
          </cell>
          <cell r="L23" t="str">
            <v>-</v>
          </cell>
          <cell r="M23">
            <v>0</v>
          </cell>
          <cell r="N23" t="str">
            <v>-</v>
          </cell>
          <cell r="O23">
            <v>0</v>
          </cell>
          <cell r="P23">
            <v>12500</v>
          </cell>
          <cell r="Q23">
            <v>1500</v>
          </cell>
          <cell r="R23">
            <v>30</v>
          </cell>
          <cell r="S23">
            <v>15</v>
          </cell>
          <cell r="T23">
            <v>1545</v>
          </cell>
          <cell r="U23">
            <v>14045</v>
          </cell>
          <cell r="V23" t="str">
            <v>Chennai on "Personal Effectiveness Program" for 1 day(s) Session for</v>
          </cell>
          <cell r="W23" t="str">
            <v>17 Trainees on dtd. 07th Sept. 2012 .</v>
          </cell>
          <cell r="Y23" t="str">
            <v>Cecil Abraham</v>
          </cell>
          <cell r="AA23" t="str">
            <v>.</v>
          </cell>
        </row>
        <row r="24">
          <cell r="A24">
            <v>19</v>
          </cell>
          <cell r="B24">
            <v>19</v>
          </cell>
          <cell r="C24">
            <v>41188</v>
          </cell>
          <cell r="D24" t="str">
            <v>Ford Business Service Centre Pvt. Ltd., Chennai</v>
          </cell>
          <cell r="E24" t="str">
            <v>Coimbtore</v>
          </cell>
          <cell r="F24" t="str">
            <v>B-1 : 27 &amp; B-2 : 28</v>
          </cell>
          <cell r="G24" t="str">
            <v>13th &amp; 14th Sept. 2012</v>
          </cell>
          <cell r="H24" t="str">
            <v>"Campus to Corporate"</v>
          </cell>
          <cell r="I24" t="str">
            <v>day(s)</v>
          </cell>
          <cell r="J24">
            <v>2</v>
          </cell>
          <cell r="K24">
            <v>15000</v>
          </cell>
          <cell r="L24" t="str">
            <v>-For Local Conveyance &amp; Travel Cost</v>
          </cell>
          <cell r="M24">
            <v>2950</v>
          </cell>
          <cell r="N24" t="str">
            <v>-</v>
          </cell>
          <cell r="O24">
            <v>0</v>
          </cell>
          <cell r="P24">
            <v>30000</v>
          </cell>
          <cell r="Q24">
            <v>3954</v>
          </cell>
          <cell r="R24">
            <v>79</v>
          </cell>
          <cell r="S24">
            <v>40</v>
          </cell>
          <cell r="T24">
            <v>4073</v>
          </cell>
          <cell r="U24">
            <v>37023</v>
          </cell>
          <cell r="V24" t="str">
            <v>Coimbtore on "Campus to Corporate" for 2 day(s) Session for</v>
          </cell>
          <cell r="W24" t="str">
            <v>B-1 : 27 &amp; B-2 : 28 Trainees on dtd. 13th &amp; 14th Sept. 2012 [  PO No. B0230001 ].</v>
          </cell>
          <cell r="Y24" t="str">
            <v>Cecil Abraham</v>
          </cell>
          <cell r="AA24" t="str">
            <v>[  PO No. B0230001 ].</v>
          </cell>
        </row>
        <row r="25">
          <cell r="A25">
            <v>20</v>
          </cell>
          <cell r="B25">
            <v>20</v>
          </cell>
          <cell r="C25">
            <v>41192</v>
          </cell>
          <cell r="D25" t="str">
            <v>Fresh &amp; Honest Café Limited</v>
          </cell>
          <cell r="E25" t="str">
            <v>Chennai</v>
          </cell>
          <cell r="F25">
            <v>21</v>
          </cell>
          <cell r="G25" t="str">
            <v>05th &amp; 06th Oct. 2012</v>
          </cell>
          <cell r="H25" t="str">
            <v>"Key Account Management Program"</v>
          </cell>
          <cell r="I25" t="str">
            <v>day(s)</v>
          </cell>
          <cell r="J25">
            <v>1</v>
          </cell>
          <cell r="K25">
            <v>12500</v>
          </cell>
          <cell r="L25" t="str">
            <v>-</v>
          </cell>
          <cell r="M25">
            <v>0</v>
          </cell>
          <cell r="N25" t="str">
            <v>-</v>
          </cell>
          <cell r="O25">
            <v>0</v>
          </cell>
          <cell r="P25">
            <v>12500</v>
          </cell>
          <cell r="Q25">
            <v>1500</v>
          </cell>
          <cell r="R25">
            <v>30</v>
          </cell>
          <cell r="S25">
            <v>15</v>
          </cell>
          <cell r="T25">
            <v>1545</v>
          </cell>
          <cell r="U25">
            <v>14045</v>
          </cell>
          <cell r="V25" t="str">
            <v>Chennai on "Key Account Management Program" for 1 day(s) Session for</v>
          </cell>
          <cell r="W25" t="str">
            <v>21 Trainees on dtd. 05th &amp; 06th Oct. 2012 .</v>
          </cell>
          <cell r="Y25" t="str">
            <v>Cecil Abraham</v>
          </cell>
          <cell r="AA25" t="str">
            <v>.</v>
          </cell>
        </row>
        <row r="26">
          <cell r="A26">
            <v>21</v>
          </cell>
          <cell r="B26">
            <v>21</v>
          </cell>
          <cell r="C26">
            <v>41207</v>
          </cell>
          <cell r="D26" t="str">
            <v xml:space="preserve">BSES Yamuna Power Limited, </v>
          </cell>
          <cell r="E26" t="str">
            <v xml:space="preserve">FIAT Vikas Marg Center </v>
          </cell>
          <cell r="F26" t="str">
            <v>14 CCO’s, 18 females, 22 males participants</v>
          </cell>
          <cell r="G26" t="str">
            <v>15th to 23rd October 2012</v>
          </cell>
          <cell r="H26" t="str">
            <v>"Grooming, Attire &amp; Personality Development"</v>
          </cell>
          <cell r="I26" t="str">
            <v>batch(es)</v>
          </cell>
          <cell r="J26">
            <v>3</v>
          </cell>
          <cell r="K26">
            <v>33333.33</v>
          </cell>
          <cell r="L26" t="str">
            <v>-</v>
          </cell>
          <cell r="M26">
            <v>0</v>
          </cell>
          <cell r="N26" t="str">
            <v>-</v>
          </cell>
          <cell r="O26">
            <v>0</v>
          </cell>
          <cell r="P26">
            <v>100000</v>
          </cell>
          <cell r="Q26">
            <v>12000</v>
          </cell>
          <cell r="R26">
            <v>240</v>
          </cell>
          <cell r="S26">
            <v>120</v>
          </cell>
          <cell r="T26">
            <v>12360</v>
          </cell>
          <cell r="U26">
            <v>112360</v>
          </cell>
          <cell r="V26" t="str">
            <v>FIAT Vikas Marg Center  on "Grooming, Attire &amp; Personality Development" for 3 batch(es) Session for</v>
          </cell>
          <cell r="W26" t="str">
            <v>14 CCO’s, 18 females, 22 males participants Trainees on dtd. 15th to 23rd October 2012 for two days batches.</v>
          </cell>
          <cell r="AA26" t="str">
            <v>for two days batches.</v>
          </cell>
        </row>
        <row r="27">
          <cell r="A27">
            <v>22</v>
          </cell>
          <cell r="B27">
            <v>22</v>
          </cell>
          <cell r="C27">
            <v>41208</v>
          </cell>
          <cell r="D27" t="str">
            <v>DAV Institute of Management, Faridabad</v>
          </cell>
          <cell r="E27" t="str">
            <v>NH 3, NIT, Faridabad</v>
          </cell>
          <cell r="F27" t="str">
            <v>269+99</v>
          </cell>
          <cell r="G27" t="str">
            <v>18th to 31st July &amp; 06th to 31st August 2012</v>
          </cell>
          <cell r="H27" t="str">
            <v>"Training / workshop: Soft Skills Workshop"</v>
          </cell>
          <cell r="I27" t="str">
            <v>participant(s)</v>
          </cell>
          <cell r="J27">
            <v>368</v>
          </cell>
          <cell r="K27">
            <v>900</v>
          </cell>
          <cell r="L27" t="str">
            <v>-For Local Conveyance &amp; Travel Cost</v>
          </cell>
          <cell r="M27">
            <v>36026</v>
          </cell>
          <cell r="N27" t="str">
            <v>-</v>
          </cell>
          <cell r="O27">
            <v>0</v>
          </cell>
          <cell r="P27">
            <v>331200</v>
          </cell>
          <cell r="Q27">
            <v>44067</v>
          </cell>
          <cell r="R27">
            <v>881</v>
          </cell>
          <cell r="S27">
            <v>441</v>
          </cell>
          <cell r="T27">
            <v>45389</v>
          </cell>
          <cell r="U27">
            <v>412615</v>
          </cell>
          <cell r="V27" t="str">
            <v>NH 3, NIT, Faridabad on "Training / workshop: Soft Skills Workshop" for 368 participant(s) Session for</v>
          </cell>
          <cell r="W27" t="str">
            <v>269+99 Trainees on dtd. 18th to 31st July &amp; 06th to 31st August 2012 .</v>
          </cell>
          <cell r="AA27" t="str">
            <v>.</v>
          </cell>
        </row>
        <row r="28">
          <cell r="A28">
            <v>23</v>
          </cell>
          <cell r="B28">
            <v>23</v>
          </cell>
          <cell r="C28">
            <v>41212</v>
          </cell>
          <cell r="D28" t="str">
            <v>Fresh &amp; Honest Café Limited</v>
          </cell>
          <cell r="E28" t="str">
            <v>Chennai</v>
          </cell>
          <cell r="F28">
            <v>21</v>
          </cell>
          <cell r="G28" t="str">
            <v>05th &amp; 06th Oct. 2012</v>
          </cell>
          <cell r="H28" t="str">
            <v>"Key Account Management Program"</v>
          </cell>
          <cell r="I28" t="str">
            <v>day(s)</v>
          </cell>
          <cell r="J28">
            <v>2</v>
          </cell>
          <cell r="K28">
            <v>12500</v>
          </cell>
          <cell r="L28" t="str">
            <v>-</v>
          </cell>
          <cell r="M28">
            <v>0</v>
          </cell>
          <cell r="N28" t="str">
            <v>-</v>
          </cell>
          <cell r="O28">
            <v>0</v>
          </cell>
          <cell r="P28">
            <v>25000</v>
          </cell>
          <cell r="Q28">
            <v>3000</v>
          </cell>
          <cell r="R28">
            <v>60</v>
          </cell>
          <cell r="S28">
            <v>30</v>
          </cell>
          <cell r="T28">
            <v>3090</v>
          </cell>
          <cell r="U28">
            <v>28090</v>
          </cell>
          <cell r="V28" t="str">
            <v>Chennai on "Key Account Management Program" for 2 day(s) Session for</v>
          </cell>
          <cell r="W28" t="str">
            <v>21 Trainees on dtd. 05th &amp; 06th Oct. 2012 .</v>
          </cell>
          <cell r="AA28" t="str">
            <v>.</v>
          </cell>
        </row>
        <row r="29">
          <cell r="A29">
            <v>24</v>
          </cell>
          <cell r="B29">
            <v>24</v>
          </cell>
          <cell r="C29">
            <v>41274</v>
          </cell>
          <cell r="D29" t="str">
            <v>Pegasus India Conference Services Pvt Ltd., Mumbai</v>
          </cell>
          <cell r="E29" t="str">
            <v>Taj- Chandigarh</v>
          </cell>
          <cell r="F29">
            <v>58</v>
          </cell>
          <cell r="G29" t="str">
            <v>13th Dec. 2012</v>
          </cell>
          <cell r="H29" t="str">
            <v>"Customer Care"</v>
          </cell>
          <cell r="I29" t="str">
            <v>participant(s)</v>
          </cell>
          <cell r="J29">
            <v>58</v>
          </cell>
          <cell r="K29">
            <v>550</v>
          </cell>
          <cell r="L29" t="str">
            <v>-</v>
          </cell>
          <cell r="M29">
            <v>0</v>
          </cell>
          <cell r="N29" t="str">
            <v>-</v>
          </cell>
          <cell r="O29">
            <v>0</v>
          </cell>
          <cell r="P29">
            <v>31900</v>
          </cell>
          <cell r="Q29">
            <v>3828</v>
          </cell>
          <cell r="R29">
            <v>77</v>
          </cell>
          <cell r="S29">
            <v>38</v>
          </cell>
          <cell r="T29">
            <v>3943</v>
          </cell>
          <cell r="U29">
            <v>35843</v>
          </cell>
          <cell r="V29" t="str">
            <v>Taj- Chandigarh on "Customer Care" for 58 participant(s) Session for</v>
          </cell>
          <cell r="W29" t="str">
            <v>58 Trainees on dtd. 13th Dec. 2012 .</v>
          </cell>
          <cell r="X29">
            <v>6</v>
          </cell>
          <cell r="Y29" t="str">
            <v>Anupama Mankotia</v>
          </cell>
          <cell r="Z29">
            <v>1</v>
          </cell>
          <cell r="AA29" t="str">
            <v>.</v>
          </cell>
        </row>
        <row r="30">
          <cell r="A30">
            <v>25</v>
          </cell>
          <cell r="B30">
            <v>25</v>
          </cell>
          <cell r="C30">
            <v>41274</v>
          </cell>
          <cell r="D30" t="str">
            <v>Pegasus India Conference Services Pvt Ltd., Mumbai</v>
          </cell>
          <cell r="E30" t="str">
            <v>Kolkata-Oberai</v>
          </cell>
          <cell r="F30">
            <v>79</v>
          </cell>
          <cell r="G30" t="str">
            <v>13th Oct. 2012</v>
          </cell>
          <cell r="H30" t="str">
            <v>"Customer Care"</v>
          </cell>
          <cell r="I30" t="str">
            <v>participant(s)</v>
          </cell>
          <cell r="J30">
            <v>79</v>
          </cell>
          <cell r="K30">
            <v>550</v>
          </cell>
          <cell r="L30" t="str">
            <v>-</v>
          </cell>
          <cell r="M30">
            <v>0</v>
          </cell>
          <cell r="N30" t="str">
            <v>-</v>
          </cell>
          <cell r="O30">
            <v>0</v>
          </cell>
          <cell r="P30">
            <v>43450</v>
          </cell>
          <cell r="Q30">
            <v>5214</v>
          </cell>
          <cell r="R30">
            <v>104</v>
          </cell>
          <cell r="S30">
            <v>52</v>
          </cell>
          <cell r="T30">
            <v>5370</v>
          </cell>
          <cell r="U30">
            <v>48820</v>
          </cell>
          <cell r="V30" t="str">
            <v>Kolkata-Oberai on "Customer Care" for 79 participant(s) Session for</v>
          </cell>
          <cell r="W30" t="str">
            <v>79 Trainees on dtd. 13th Oct. 2012 .</v>
          </cell>
          <cell r="X30">
            <v>6</v>
          </cell>
          <cell r="Y30" t="str">
            <v>Manideepa, Gargi</v>
          </cell>
          <cell r="Z30">
            <v>1</v>
          </cell>
          <cell r="AA30" t="str">
            <v>.</v>
          </cell>
        </row>
        <row r="31">
          <cell r="A31">
            <v>26</v>
          </cell>
          <cell r="B31">
            <v>26</v>
          </cell>
          <cell r="C31">
            <v>41274</v>
          </cell>
          <cell r="D31" t="str">
            <v>Pegasus India Conference Services Pvt Ltd., Mumbai</v>
          </cell>
          <cell r="E31" t="str">
            <v>Rohini, New Delhi-Radisson Hotel</v>
          </cell>
          <cell r="F31">
            <v>130</v>
          </cell>
          <cell r="G31" t="str">
            <v>09th Oct. 2012</v>
          </cell>
          <cell r="H31" t="str">
            <v>"Customer Care"</v>
          </cell>
          <cell r="I31" t="str">
            <v>participant(s)</v>
          </cell>
          <cell r="J31">
            <v>130</v>
          </cell>
          <cell r="K31">
            <v>550</v>
          </cell>
          <cell r="L31" t="str">
            <v>-</v>
          </cell>
          <cell r="M31">
            <v>0</v>
          </cell>
          <cell r="N31" t="str">
            <v>-</v>
          </cell>
          <cell r="O31">
            <v>0</v>
          </cell>
          <cell r="P31">
            <v>71500</v>
          </cell>
          <cell r="Q31">
            <v>8580</v>
          </cell>
          <cell r="R31">
            <v>172</v>
          </cell>
          <cell r="S31">
            <v>86</v>
          </cell>
          <cell r="T31">
            <v>8838</v>
          </cell>
          <cell r="U31">
            <v>80338</v>
          </cell>
          <cell r="V31" t="str">
            <v>Rohini, New Delhi-Radisson Hotel on "Customer Care" for 130 participant(s) Session for</v>
          </cell>
          <cell r="W31" t="str">
            <v>130 Trainees on dtd. 09th Oct. 2012 .</v>
          </cell>
          <cell r="X31">
            <v>6</v>
          </cell>
          <cell r="Y31" t="str">
            <v>Rohini Kathuria, Puneet, Nirupam Pande</v>
          </cell>
          <cell r="Z31">
            <v>1</v>
          </cell>
          <cell r="AA31" t="str">
            <v>.</v>
          </cell>
        </row>
        <row r="32">
          <cell r="A32">
            <v>27</v>
          </cell>
          <cell r="B32">
            <v>27</v>
          </cell>
          <cell r="J32">
            <v>108</v>
          </cell>
          <cell r="K32">
            <v>550</v>
          </cell>
          <cell r="L32" t="str">
            <v>-</v>
          </cell>
          <cell r="M32">
            <v>0</v>
          </cell>
          <cell r="N32" t="str">
            <v>-</v>
          </cell>
          <cell r="O32">
            <v>0</v>
          </cell>
          <cell r="P32">
            <v>59400</v>
          </cell>
          <cell r="Q32">
            <v>7128</v>
          </cell>
          <cell r="R32">
            <v>143</v>
          </cell>
          <cell r="S32">
            <v>71</v>
          </cell>
          <cell r="T32">
            <v>7342</v>
          </cell>
          <cell r="U32">
            <v>66742</v>
          </cell>
          <cell r="V32" t="str">
            <v xml:space="preserve"> on  for 108  Session for</v>
          </cell>
          <cell r="W32" t="str">
            <v xml:space="preserve"> Trainees on dtd.  .</v>
          </cell>
          <cell r="AA32" t="str">
            <v>.</v>
          </cell>
        </row>
        <row r="33">
          <cell r="A33">
            <v>28</v>
          </cell>
          <cell r="B33">
            <v>28</v>
          </cell>
          <cell r="C33">
            <v>41323</v>
          </cell>
          <cell r="D33" t="str">
            <v>Pricol Limited, Coimbtore</v>
          </cell>
          <cell r="E33" t="str">
            <v>Coimbatore (Pricol Ltd premises)</v>
          </cell>
          <cell r="F33">
            <v>15</v>
          </cell>
          <cell r="G33" t="str">
            <v>11th Dec. 2012</v>
          </cell>
          <cell r="H33" t="str">
            <v>"KEYS"</v>
          </cell>
          <cell r="I33" t="str">
            <v>day(s)</v>
          </cell>
          <cell r="J33">
            <v>1</v>
          </cell>
          <cell r="K33">
            <v>18000</v>
          </cell>
          <cell r="L33" t="str">
            <v xml:space="preserve">-For Conveyance </v>
          </cell>
          <cell r="M33">
            <v>800</v>
          </cell>
          <cell r="N33" t="str">
            <v>-</v>
          </cell>
          <cell r="O33">
            <v>0</v>
          </cell>
          <cell r="P33">
            <v>18000</v>
          </cell>
          <cell r="Q33">
            <v>2256</v>
          </cell>
          <cell r="R33">
            <v>45</v>
          </cell>
          <cell r="S33">
            <v>23</v>
          </cell>
          <cell r="T33">
            <v>2324</v>
          </cell>
          <cell r="U33">
            <v>21124</v>
          </cell>
          <cell r="V33" t="str">
            <v>Coimbatore (Pricol Ltd premises) on "KEYS" for 1 day(s) Session for</v>
          </cell>
          <cell r="W33" t="str">
            <v>15 Trainees on dtd. 11th Dec. 2012 .</v>
          </cell>
          <cell r="AA33" t="str">
            <v>.</v>
          </cell>
        </row>
        <row r="34">
          <cell r="A34">
            <v>29</v>
          </cell>
          <cell r="B34">
            <v>29</v>
          </cell>
          <cell r="C34">
            <v>41323</v>
          </cell>
          <cell r="D34" t="str">
            <v>Postal Training Centre, Madurai</v>
          </cell>
          <cell r="E34" t="str">
            <v>Madurai (PTC Office)</v>
          </cell>
          <cell r="F34">
            <v>11</v>
          </cell>
          <cell r="G34" t="str">
            <v>18th &amp; 19th Jan. 2013</v>
          </cell>
          <cell r="H34" t="str">
            <v>"Energize"</v>
          </cell>
          <cell r="I34" t="str">
            <v>batch(es)</v>
          </cell>
          <cell r="J34">
            <v>1</v>
          </cell>
          <cell r="K34">
            <v>30000</v>
          </cell>
          <cell r="L34" t="str">
            <v>-</v>
          </cell>
          <cell r="M34">
            <v>0</v>
          </cell>
          <cell r="N34" t="str">
            <v>-</v>
          </cell>
          <cell r="O34">
            <v>0</v>
          </cell>
          <cell r="P34">
            <v>30000</v>
          </cell>
          <cell r="Q34">
            <v>3600</v>
          </cell>
          <cell r="R34">
            <v>72</v>
          </cell>
          <cell r="S34">
            <v>36</v>
          </cell>
          <cell r="T34">
            <v>3708</v>
          </cell>
          <cell r="U34">
            <v>33708</v>
          </cell>
          <cell r="V34" t="str">
            <v>Madurai (PTC Office) on "Energize" for 1 batch(es) Session for</v>
          </cell>
          <cell r="W34" t="str">
            <v>11 Trainees on dtd. 18th &amp; 19th Jan. 2013 .</v>
          </cell>
          <cell r="AA34" t="str">
            <v>.</v>
          </cell>
        </row>
        <row r="35">
          <cell r="A35">
            <v>30</v>
          </cell>
          <cell r="B35">
            <v>30</v>
          </cell>
          <cell r="C35">
            <v>41323</v>
          </cell>
          <cell r="D35" t="str">
            <v>Postal Training Centre, Madurai</v>
          </cell>
          <cell r="E35" t="str">
            <v>Madurai (PTC Office)</v>
          </cell>
          <cell r="F35">
            <v>13</v>
          </cell>
          <cell r="G35" t="str">
            <v>01st &amp; 02nd Feb. 2013</v>
          </cell>
          <cell r="H35" t="str">
            <v>"Energize"</v>
          </cell>
          <cell r="I35" t="str">
            <v>batch(es)</v>
          </cell>
          <cell r="J35">
            <v>1</v>
          </cell>
          <cell r="K35">
            <v>30000</v>
          </cell>
          <cell r="L35" t="str">
            <v>-</v>
          </cell>
          <cell r="M35">
            <v>0</v>
          </cell>
          <cell r="N35" t="str">
            <v>-</v>
          </cell>
          <cell r="O35">
            <v>0</v>
          </cell>
          <cell r="P35">
            <v>30000</v>
          </cell>
          <cell r="Q35">
            <v>3600</v>
          </cell>
          <cell r="R35">
            <v>72</v>
          </cell>
          <cell r="S35">
            <v>36</v>
          </cell>
          <cell r="T35">
            <v>3708</v>
          </cell>
          <cell r="U35">
            <v>33708</v>
          </cell>
          <cell r="V35" t="str">
            <v>Madurai (PTC Office) on "Energize" for 1 batch(es) Session for</v>
          </cell>
          <cell r="W35" t="str">
            <v>13 Trainees on dtd. 01st &amp; 02nd Feb. 2013 .</v>
          </cell>
          <cell r="AA35" t="str">
            <v>.</v>
          </cell>
        </row>
        <row r="36">
          <cell r="A36">
            <v>31</v>
          </cell>
          <cell r="B36">
            <v>31</v>
          </cell>
          <cell r="C36">
            <v>41323</v>
          </cell>
          <cell r="D36" t="str">
            <v>Postal Training Centre, Madurai</v>
          </cell>
          <cell r="E36" t="str">
            <v>Madurai (PTC Office)</v>
          </cell>
          <cell r="F36">
            <v>15</v>
          </cell>
          <cell r="G36" t="str">
            <v>04th &amp; 05th Feb. 2013</v>
          </cell>
          <cell r="H36" t="str">
            <v>"Energize"</v>
          </cell>
          <cell r="I36" t="str">
            <v>batch(es)</v>
          </cell>
          <cell r="J36">
            <v>1</v>
          </cell>
          <cell r="K36">
            <v>30000</v>
          </cell>
          <cell r="L36" t="str">
            <v>-</v>
          </cell>
          <cell r="M36">
            <v>0</v>
          </cell>
          <cell r="N36" t="str">
            <v>-</v>
          </cell>
          <cell r="O36">
            <v>0</v>
          </cell>
          <cell r="P36">
            <v>30000</v>
          </cell>
          <cell r="Q36">
            <v>3600</v>
          </cell>
          <cell r="R36">
            <v>72</v>
          </cell>
          <cell r="S36">
            <v>36</v>
          </cell>
          <cell r="T36">
            <v>3708</v>
          </cell>
          <cell r="U36">
            <v>33708</v>
          </cell>
          <cell r="V36" t="str">
            <v>Madurai (PTC Office) on "Energize" for 1 batch(es) Session for</v>
          </cell>
          <cell r="W36" t="str">
            <v>15 Trainees on dtd. 04th &amp; 05th Feb. 2013 .</v>
          </cell>
          <cell r="AA36" t="str">
            <v>.</v>
          </cell>
        </row>
        <row r="37">
          <cell r="A37">
            <v>32</v>
          </cell>
          <cell r="B37">
            <v>32</v>
          </cell>
          <cell r="C37">
            <v>41342</v>
          </cell>
          <cell r="D37" t="str">
            <v xml:space="preserve">BSES Yamuna Power Limited, </v>
          </cell>
          <cell r="E37" t="str">
            <v xml:space="preserve">FIAT Vikas Marg Center </v>
          </cell>
          <cell r="F37" t="str">
            <v>19+17+16</v>
          </cell>
          <cell r="G37" t="str">
            <v>13th to 19th Feb. 2013</v>
          </cell>
          <cell r="H37" t="str">
            <v>"At your service"</v>
          </cell>
          <cell r="I37" t="str">
            <v>participant(s)</v>
          </cell>
          <cell r="J37">
            <v>52</v>
          </cell>
          <cell r="K37">
            <v>1800</v>
          </cell>
          <cell r="L37" t="str">
            <v>-</v>
          </cell>
          <cell r="M37">
            <v>0</v>
          </cell>
          <cell r="N37" t="str">
            <v>-</v>
          </cell>
          <cell r="O37">
            <v>0</v>
          </cell>
          <cell r="P37">
            <v>93600</v>
          </cell>
          <cell r="Q37">
            <v>11232</v>
          </cell>
          <cell r="R37">
            <v>225</v>
          </cell>
          <cell r="S37">
            <v>112</v>
          </cell>
          <cell r="T37">
            <v>11569</v>
          </cell>
          <cell r="U37">
            <v>105169</v>
          </cell>
          <cell r="V37" t="str">
            <v>FIAT Vikas Marg Center  on "At your service" for 52 participant(s) Session for</v>
          </cell>
          <cell r="W37" t="str">
            <v>19+17+16 Trainees on dtd. 13th to 19th Feb. 2013 for two days batches.</v>
          </cell>
          <cell r="AA37" t="str">
            <v>for two days batches.</v>
          </cell>
        </row>
        <row r="38">
          <cell r="A38">
            <v>33</v>
          </cell>
          <cell r="L38" t="str">
            <v>-</v>
          </cell>
          <cell r="M38">
            <v>0</v>
          </cell>
          <cell r="N38" t="str">
            <v>-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 t="str">
            <v xml:space="preserve"> on  for   Session for</v>
          </cell>
          <cell r="W38" t="str">
            <v xml:space="preserve"> Trainees on dtd.  .</v>
          </cell>
          <cell r="AA38" t="str">
            <v>.</v>
          </cell>
        </row>
        <row r="39">
          <cell r="A39">
            <v>34</v>
          </cell>
          <cell r="L39" t="str">
            <v>-</v>
          </cell>
          <cell r="M39">
            <v>0</v>
          </cell>
          <cell r="N39" t="str">
            <v>-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 t="str">
            <v xml:space="preserve"> on  for   Session for</v>
          </cell>
          <cell r="W39" t="str">
            <v xml:space="preserve"> Trainees on dtd.  .</v>
          </cell>
          <cell r="AA39" t="str">
            <v>.</v>
          </cell>
        </row>
        <row r="40">
          <cell r="A40">
            <v>35</v>
          </cell>
          <cell r="L40" t="str">
            <v>-</v>
          </cell>
          <cell r="M40">
            <v>0</v>
          </cell>
          <cell r="N40" t="str">
            <v>-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 t="str">
            <v xml:space="preserve"> on  for   Session for</v>
          </cell>
          <cell r="W40" t="str">
            <v xml:space="preserve"> Trainees on dtd.  .</v>
          </cell>
          <cell r="AA40" t="str">
            <v>.</v>
          </cell>
        </row>
        <row r="41">
          <cell r="A41">
            <v>36</v>
          </cell>
          <cell r="L41" t="str">
            <v>-</v>
          </cell>
          <cell r="M41">
            <v>0</v>
          </cell>
          <cell r="N41" t="str">
            <v>-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 t="str">
            <v xml:space="preserve"> on  for   Session for</v>
          </cell>
          <cell r="W41" t="str">
            <v xml:space="preserve"> Trainees on dtd.  .</v>
          </cell>
          <cell r="AA41" t="str">
            <v>.</v>
          </cell>
        </row>
        <row r="42">
          <cell r="A42">
            <v>37</v>
          </cell>
          <cell r="L42" t="str">
            <v>-</v>
          </cell>
          <cell r="M42">
            <v>0</v>
          </cell>
          <cell r="N42" t="str">
            <v>-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 t="str">
            <v xml:space="preserve"> on  for   Session for</v>
          </cell>
          <cell r="W42" t="str">
            <v xml:space="preserve"> Trainees on dtd.  .</v>
          </cell>
          <cell r="AA42" t="str">
            <v>.</v>
          </cell>
        </row>
        <row r="43">
          <cell r="A43">
            <v>38</v>
          </cell>
          <cell r="L43" t="str">
            <v>-</v>
          </cell>
          <cell r="M43">
            <v>0</v>
          </cell>
          <cell r="N43" t="str">
            <v>-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 t="str">
            <v xml:space="preserve"> on  for   Session for</v>
          </cell>
          <cell r="W43" t="str">
            <v xml:space="preserve"> Trainees on dtd.  .</v>
          </cell>
          <cell r="AA43" t="str">
            <v>.</v>
          </cell>
        </row>
        <row r="44">
          <cell r="A44">
            <v>39</v>
          </cell>
          <cell r="L44" t="str">
            <v>-</v>
          </cell>
          <cell r="M44">
            <v>0</v>
          </cell>
          <cell r="N44" t="str">
            <v>-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 t="str">
            <v xml:space="preserve"> on  for   Session for</v>
          </cell>
          <cell r="W44" t="str">
            <v xml:space="preserve"> Trainees on dtd.  .</v>
          </cell>
          <cell r="AA44" t="str">
            <v>.</v>
          </cell>
        </row>
        <row r="45">
          <cell r="A45">
            <v>40</v>
          </cell>
          <cell r="L45" t="str">
            <v>-</v>
          </cell>
          <cell r="M45">
            <v>0</v>
          </cell>
          <cell r="N45" t="str">
            <v>-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 t="str">
            <v xml:space="preserve"> on  for   Session for</v>
          </cell>
          <cell r="W45" t="str">
            <v xml:space="preserve"> Trainees on dtd.  .</v>
          </cell>
          <cell r="AA45" t="str">
            <v>.</v>
          </cell>
        </row>
        <row r="46">
          <cell r="A46">
            <v>41</v>
          </cell>
          <cell r="L46" t="str">
            <v>-</v>
          </cell>
          <cell r="M46">
            <v>0</v>
          </cell>
          <cell r="N46" t="str">
            <v>-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 t="str">
            <v xml:space="preserve"> on  for   Session for</v>
          </cell>
          <cell r="W46" t="str">
            <v xml:space="preserve"> Trainees on dtd.  </v>
          </cell>
        </row>
        <row r="47">
          <cell r="A47">
            <v>42</v>
          </cell>
          <cell r="L47" t="str">
            <v>-</v>
          </cell>
          <cell r="M47">
            <v>0</v>
          </cell>
          <cell r="N47" t="str">
            <v>-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 t="str">
            <v xml:space="preserve"> on  for   Session for</v>
          </cell>
          <cell r="W47" t="str">
            <v xml:space="preserve"> Trainees on dtd.  </v>
          </cell>
        </row>
        <row r="48">
          <cell r="A48">
            <v>43</v>
          </cell>
          <cell r="L48" t="str">
            <v>-</v>
          </cell>
          <cell r="M48">
            <v>0</v>
          </cell>
          <cell r="N48" t="str">
            <v>-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 t="str">
            <v xml:space="preserve"> on  for   Session for</v>
          </cell>
          <cell r="W48" t="str">
            <v xml:space="preserve"> Trainees on dtd.  </v>
          </cell>
        </row>
        <row r="49">
          <cell r="A49">
            <v>44</v>
          </cell>
          <cell r="L49" t="str">
            <v>-</v>
          </cell>
          <cell r="M49">
            <v>0</v>
          </cell>
          <cell r="N49" t="str">
            <v>-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 t="str">
            <v xml:space="preserve"> on  for   Session for</v>
          </cell>
          <cell r="W49" t="str">
            <v xml:space="preserve"> Trainees on dtd.  </v>
          </cell>
        </row>
        <row r="50">
          <cell r="A50">
            <v>45</v>
          </cell>
          <cell r="L50" t="str">
            <v>-</v>
          </cell>
          <cell r="M50">
            <v>0</v>
          </cell>
          <cell r="N50" t="str">
            <v>-</v>
          </cell>
          <cell r="O50">
            <v>0</v>
          </cell>
          <cell r="P50">
            <v>0</v>
          </cell>
          <cell r="Q50">
            <v>0</v>
          </cell>
          <cell r="T50" t="str">
            <v>"Exempted"</v>
          </cell>
          <cell r="U50">
            <v>0</v>
          </cell>
          <cell r="V50" t="str">
            <v xml:space="preserve"> on  for   Session for</v>
          </cell>
          <cell r="W50" t="str">
            <v xml:space="preserve"> Trainees on dtd.  </v>
          </cell>
        </row>
        <row r="51">
          <cell r="A51">
            <v>46</v>
          </cell>
          <cell r="L51" t="str">
            <v>-</v>
          </cell>
          <cell r="M51">
            <v>0</v>
          </cell>
          <cell r="N51" t="str">
            <v>-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 t="str">
            <v xml:space="preserve"> on  for   Session for</v>
          </cell>
          <cell r="W51" t="str">
            <v xml:space="preserve"> Trainees on dtd.  </v>
          </cell>
        </row>
        <row r="52">
          <cell r="A52">
            <v>47</v>
          </cell>
          <cell r="L52" t="str">
            <v>-</v>
          </cell>
          <cell r="M52">
            <v>0</v>
          </cell>
          <cell r="N52" t="str">
            <v>-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 t="str">
            <v xml:space="preserve"> on  for   Session for</v>
          </cell>
          <cell r="W52" t="str">
            <v xml:space="preserve"> Trainees on dtd.  </v>
          </cell>
        </row>
        <row r="53">
          <cell r="A53">
            <v>48</v>
          </cell>
          <cell r="L53" t="str">
            <v>-</v>
          </cell>
          <cell r="M53">
            <v>0</v>
          </cell>
          <cell r="N53" t="str">
            <v>-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 t="str">
            <v xml:space="preserve"> on  for   Session for</v>
          </cell>
          <cell r="W53" t="str">
            <v xml:space="preserve"> Trainees on dtd.  </v>
          </cell>
        </row>
        <row r="54">
          <cell r="A54">
            <v>49</v>
          </cell>
          <cell r="L54" t="str">
            <v>-</v>
          </cell>
          <cell r="M54">
            <v>0</v>
          </cell>
          <cell r="N54" t="str">
            <v>-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 t="str">
            <v xml:space="preserve"> on  for   Session for</v>
          </cell>
          <cell r="W54" t="str">
            <v xml:space="preserve"> Trainees on dtd.  </v>
          </cell>
        </row>
        <row r="55">
          <cell r="A55">
            <v>50</v>
          </cell>
          <cell r="L55" t="str">
            <v>-</v>
          </cell>
          <cell r="M55">
            <v>0</v>
          </cell>
          <cell r="N55" t="str">
            <v>-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 t="str">
            <v xml:space="preserve"> on  for   Session for</v>
          </cell>
          <cell r="W55" t="str">
            <v xml:space="preserve"> Trainees on dtd.  </v>
          </cell>
        </row>
        <row r="56">
          <cell r="A56">
            <v>51</v>
          </cell>
          <cell r="L56" t="str">
            <v>-</v>
          </cell>
          <cell r="M56">
            <v>0</v>
          </cell>
          <cell r="N56" t="str">
            <v>-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 t="str">
            <v xml:space="preserve"> on  for   Session for</v>
          </cell>
          <cell r="W56" t="str">
            <v xml:space="preserve"> Trainees on dtd.  </v>
          </cell>
        </row>
        <row r="57">
          <cell r="A57">
            <v>52</v>
          </cell>
          <cell r="L57" t="str">
            <v>-</v>
          </cell>
          <cell r="M57">
            <v>0</v>
          </cell>
          <cell r="N57" t="str">
            <v>-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 t="str">
            <v xml:space="preserve"> on  for   Session for</v>
          </cell>
          <cell r="W57" t="str">
            <v xml:space="preserve"> Trainees on dtd.  </v>
          </cell>
        </row>
        <row r="58">
          <cell r="A58">
            <v>53</v>
          </cell>
          <cell r="L58" t="str">
            <v>-</v>
          </cell>
          <cell r="M58">
            <v>0</v>
          </cell>
          <cell r="N58" t="str">
            <v>-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 t="str">
            <v xml:space="preserve"> on  for   Session for</v>
          </cell>
          <cell r="W58" t="str">
            <v xml:space="preserve"> Trainees on dtd.  </v>
          </cell>
        </row>
        <row r="59">
          <cell r="A59">
            <v>54</v>
          </cell>
          <cell r="L59" t="str">
            <v>-</v>
          </cell>
          <cell r="M59">
            <v>0</v>
          </cell>
          <cell r="N59" t="str">
            <v>-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 t="str">
            <v xml:space="preserve"> on  for   Session for</v>
          </cell>
          <cell r="W59" t="str">
            <v xml:space="preserve"> Trainees on dtd.  </v>
          </cell>
        </row>
        <row r="60">
          <cell r="A60">
            <v>55</v>
          </cell>
          <cell r="L60" t="str">
            <v>-</v>
          </cell>
          <cell r="M60">
            <v>0</v>
          </cell>
          <cell r="N60" t="str">
            <v>-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 t="str">
            <v xml:space="preserve"> on  for   Session for</v>
          </cell>
          <cell r="W60" t="str">
            <v xml:space="preserve"> Trainees on dtd.  </v>
          </cell>
        </row>
        <row r="61">
          <cell r="A61">
            <v>56</v>
          </cell>
          <cell r="L61" t="str">
            <v>-</v>
          </cell>
          <cell r="M61">
            <v>0</v>
          </cell>
          <cell r="N61" t="str">
            <v>-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 t="str">
            <v xml:space="preserve"> on  for   Session for</v>
          </cell>
          <cell r="W61" t="str">
            <v xml:space="preserve"> Trainees on dtd.  </v>
          </cell>
        </row>
        <row r="62">
          <cell r="A62">
            <v>57</v>
          </cell>
          <cell r="L62" t="str">
            <v>-</v>
          </cell>
          <cell r="M62">
            <v>0</v>
          </cell>
          <cell r="N62" t="str">
            <v>-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 t="str">
            <v xml:space="preserve"> on  for   Session for</v>
          </cell>
          <cell r="W62" t="str">
            <v xml:space="preserve"> Trainees on dtd.  </v>
          </cell>
        </row>
        <row r="63">
          <cell r="A63">
            <v>58</v>
          </cell>
          <cell r="L63" t="str">
            <v>-</v>
          </cell>
          <cell r="M63">
            <v>0</v>
          </cell>
          <cell r="N63" t="str">
            <v>-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 t="str">
            <v xml:space="preserve"> on  for   Session for</v>
          </cell>
          <cell r="W63" t="str">
            <v xml:space="preserve"> Trainees on dtd.  </v>
          </cell>
        </row>
        <row r="64">
          <cell r="A64">
            <v>59</v>
          </cell>
          <cell r="L64" t="str">
            <v>-</v>
          </cell>
          <cell r="M64">
            <v>0</v>
          </cell>
          <cell r="N64" t="str">
            <v>-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 t="str">
            <v xml:space="preserve"> on  for   Session for</v>
          </cell>
          <cell r="W64" t="str">
            <v xml:space="preserve"> Trainees on dtd.  </v>
          </cell>
        </row>
        <row r="65">
          <cell r="A65">
            <v>60</v>
          </cell>
          <cell r="L65" t="str">
            <v>-</v>
          </cell>
          <cell r="M65">
            <v>0</v>
          </cell>
          <cell r="N65" t="str">
            <v>-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 t="str">
            <v xml:space="preserve"> on  for   Session for</v>
          </cell>
          <cell r="W65" t="str">
            <v xml:space="preserve"> Trainees on dtd.  </v>
          </cell>
        </row>
        <row r="66">
          <cell r="A66">
            <v>61</v>
          </cell>
          <cell r="L66" t="str">
            <v>-</v>
          </cell>
          <cell r="M66">
            <v>0</v>
          </cell>
          <cell r="N66" t="str">
            <v>-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 t="str">
            <v xml:space="preserve"> on  for   Session for</v>
          </cell>
          <cell r="W66" t="str">
            <v xml:space="preserve"> Trainees on dtd.  </v>
          </cell>
        </row>
        <row r="67">
          <cell r="A67">
            <v>62</v>
          </cell>
          <cell r="L67" t="str">
            <v>-</v>
          </cell>
          <cell r="M67">
            <v>0</v>
          </cell>
          <cell r="N67" t="str">
            <v>-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 t="str">
            <v xml:space="preserve"> on  for   Session for</v>
          </cell>
          <cell r="W67" t="str">
            <v xml:space="preserve"> Trainees on dtd.  </v>
          </cell>
        </row>
        <row r="68">
          <cell r="A68">
            <v>63</v>
          </cell>
          <cell r="L68" t="str">
            <v>-</v>
          </cell>
          <cell r="M68">
            <v>0</v>
          </cell>
          <cell r="N68" t="str">
            <v>-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 t="str">
            <v xml:space="preserve"> on  for   Session for</v>
          </cell>
          <cell r="W68" t="str">
            <v xml:space="preserve"> Trainees on dtd.  </v>
          </cell>
        </row>
        <row r="69">
          <cell r="A69">
            <v>64</v>
          </cell>
          <cell r="L69" t="str">
            <v>-</v>
          </cell>
          <cell r="M69">
            <v>0</v>
          </cell>
          <cell r="N69" t="str">
            <v>-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 t="str">
            <v xml:space="preserve"> on  for   Session for</v>
          </cell>
          <cell r="W69" t="str">
            <v xml:space="preserve"> Trainees on dtd.  </v>
          </cell>
        </row>
        <row r="70">
          <cell r="A70">
            <v>65</v>
          </cell>
          <cell r="L70" t="str">
            <v>-</v>
          </cell>
          <cell r="M70">
            <v>0</v>
          </cell>
          <cell r="N70" t="str">
            <v>-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 t="str">
            <v xml:space="preserve"> on  for   Session for</v>
          </cell>
          <cell r="W70" t="str">
            <v xml:space="preserve"> Trainees on dtd.  </v>
          </cell>
        </row>
        <row r="71">
          <cell r="A71">
            <v>66</v>
          </cell>
          <cell r="L71" t="str">
            <v>-</v>
          </cell>
          <cell r="M71">
            <v>0</v>
          </cell>
          <cell r="N71" t="str">
            <v>-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 t="str">
            <v xml:space="preserve"> on  for   Session for</v>
          </cell>
          <cell r="W71" t="str">
            <v xml:space="preserve"> Trainees on dtd.  </v>
          </cell>
        </row>
        <row r="72">
          <cell r="A72">
            <v>67</v>
          </cell>
          <cell r="L72" t="str">
            <v>-</v>
          </cell>
          <cell r="M72">
            <v>0</v>
          </cell>
          <cell r="N72" t="str">
            <v>-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 t="str">
            <v xml:space="preserve"> on  for   Session for</v>
          </cell>
          <cell r="W72" t="str">
            <v xml:space="preserve"> Trainees on dtd.  </v>
          </cell>
        </row>
        <row r="73">
          <cell r="A73">
            <v>68</v>
          </cell>
          <cell r="L73" t="str">
            <v>-</v>
          </cell>
          <cell r="M73">
            <v>0</v>
          </cell>
          <cell r="N73" t="str">
            <v>-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 t="str">
            <v xml:space="preserve"> on  for   Session for</v>
          </cell>
          <cell r="W73" t="str">
            <v xml:space="preserve"> Trainees on dtd.  </v>
          </cell>
        </row>
        <row r="74">
          <cell r="A74">
            <v>69</v>
          </cell>
          <cell r="L74" t="str">
            <v>-</v>
          </cell>
          <cell r="M74">
            <v>0</v>
          </cell>
          <cell r="N74" t="str">
            <v>-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 t="str">
            <v xml:space="preserve"> on  for   Session for</v>
          </cell>
          <cell r="W74" t="str">
            <v xml:space="preserve"> Trainees on dtd.  </v>
          </cell>
        </row>
        <row r="75">
          <cell r="A75">
            <v>70</v>
          </cell>
          <cell r="L75" t="str">
            <v>-</v>
          </cell>
          <cell r="M75">
            <v>0</v>
          </cell>
          <cell r="N75" t="str">
            <v>-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 t="str">
            <v xml:space="preserve"> on  for   Session for</v>
          </cell>
          <cell r="W75" t="str">
            <v xml:space="preserve"> Trainees on dtd.  </v>
          </cell>
        </row>
        <row r="76">
          <cell r="A76">
            <v>71</v>
          </cell>
          <cell r="L76" t="str">
            <v>-</v>
          </cell>
          <cell r="M76">
            <v>0</v>
          </cell>
          <cell r="N76" t="str">
            <v>-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 t="str">
            <v xml:space="preserve"> on  for   Session for</v>
          </cell>
          <cell r="W76" t="str">
            <v xml:space="preserve"> Trainees on dtd.  </v>
          </cell>
        </row>
        <row r="77">
          <cell r="A77">
            <v>72</v>
          </cell>
          <cell r="L77" t="str">
            <v>-</v>
          </cell>
          <cell r="M77">
            <v>0</v>
          </cell>
          <cell r="N77" t="str">
            <v>-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 t="str">
            <v xml:space="preserve"> on  for   Session for</v>
          </cell>
          <cell r="W77" t="str">
            <v xml:space="preserve"> Trainees on dtd.  </v>
          </cell>
        </row>
        <row r="78">
          <cell r="A78">
            <v>73</v>
          </cell>
          <cell r="L78" t="str">
            <v>-</v>
          </cell>
          <cell r="M78">
            <v>0</v>
          </cell>
          <cell r="N78" t="str">
            <v>-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 t="str">
            <v xml:space="preserve"> on  for   Session for</v>
          </cell>
          <cell r="W78" t="str">
            <v xml:space="preserve"> Trainees on dtd.  </v>
          </cell>
        </row>
        <row r="79">
          <cell r="A79">
            <v>74</v>
          </cell>
          <cell r="L79" t="str">
            <v>-</v>
          </cell>
          <cell r="M79">
            <v>0</v>
          </cell>
          <cell r="N79" t="str">
            <v>-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 t="str">
            <v xml:space="preserve"> on  for   Session for</v>
          </cell>
          <cell r="W79" t="str">
            <v xml:space="preserve"> Trainees on dtd.  </v>
          </cell>
        </row>
        <row r="80">
          <cell r="A80">
            <v>75</v>
          </cell>
          <cell r="L80" t="str">
            <v>-</v>
          </cell>
          <cell r="M80">
            <v>0</v>
          </cell>
          <cell r="N80" t="str">
            <v>-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 t="str">
            <v xml:space="preserve"> on  for   Session for</v>
          </cell>
          <cell r="W80" t="str">
            <v xml:space="preserve"> Trainees on dtd.  </v>
          </cell>
        </row>
        <row r="81">
          <cell r="A81">
            <v>76</v>
          </cell>
          <cell r="L81" t="str">
            <v>-</v>
          </cell>
          <cell r="M81">
            <v>0</v>
          </cell>
          <cell r="N81" t="str">
            <v>-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 t="str">
            <v xml:space="preserve"> on  for   Session for</v>
          </cell>
          <cell r="W81" t="str">
            <v xml:space="preserve"> Trainees on dtd.  </v>
          </cell>
        </row>
        <row r="82">
          <cell r="A82">
            <v>77</v>
          </cell>
          <cell r="L82" t="str">
            <v>-</v>
          </cell>
          <cell r="M82">
            <v>0</v>
          </cell>
          <cell r="N82" t="str">
            <v>-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 t="str">
            <v xml:space="preserve"> on  for   Session for</v>
          </cell>
          <cell r="W82" t="str">
            <v xml:space="preserve"> Trainees on dtd.  </v>
          </cell>
        </row>
        <row r="83">
          <cell r="A83">
            <v>78</v>
          </cell>
          <cell r="L83" t="str">
            <v>-</v>
          </cell>
          <cell r="M83">
            <v>0</v>
          </cell>
          <cell r="N83" t="str">
            <v>-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 t="str">
            <v xml:space="preserve"> on  for   Session for</v>
          </cell>
          <cell r="W83" t="str">
            <v xml:space="preserve"> Trainees on dtd.  </v>
          </cell>
        </row>
        <row r="84">
          <cell r="A84">
            <v>79</v>
          </cell>
          <cell r="L84" t="str">
            <v>-</v>
          </cell>
          <cell r="M84">
            <v>0</v>
          </cell>
          <cell r="N84" t="str">
            <v>-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 t="str">
            <v xml:space="preserve"> on  for   Session for</v>
          </cell>
          <cell r="W84" t="str">
            <v xml:space="preserve"> Trainees on dtd.  </v>
          </cell>
        </row>
        <row r="85">
          <cell r="A85">
            <v>80</v>
          </cell>
          <cell r="L85" t="str">
            <v>-</v>
          </cell>
          <cell r="M85">
            <v>0</v>
          </cell>
          <cell r="N85" t="str">
            <v>-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 t="str">
            <v xml:space="preserve"> on  for   Session for</v>
          </cell>
          <cell r="W85" t="str">
            <v xml:space="preserve"> Trainees on dtd.  </v>
          </cell>
        </row>
        <row r="86">
          <cell r="A86">
            <v>81</v>
          </cell>
          <cell r="L86" t="str">
            <v>-</v>
          </cell>
          <cell r="M86">
            <v>0</v>
          </cell>
          <cell r="N86" t="str">
            <v>-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 t="str">
            <v xml:space="preserve"> on  for   Session for</v>
          </cell>
          <cell r="W86" t="str">
            <v xml:space="preserve"> Trainees on dtd.  </v>
          </cell>
        </row>
        <row r="87">
          <cell r="A87">
            <v>82</v>
          </cell>
          <cell r="L87" t="str">
            <v>-</v>
          </cell>
          <cell r="M87">
            <v>0</v>
          </cell>
          <cell r="N87" t="str">
            <v>-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 t="str">
            <v xml:space="preserve"> on  for   Session for</v>
          </cell>
          <cell r="W87" t="str">
            <v xml:space="preserve"> Trainees on dtd.  </v>
          </cell>
        </row>
        <row r="88">
          <cell r="A88">
            <v>83</v>
          </cell>
          <cell r="L88" t="str">
            <v>-</v>
          </cell>
          <cell r="M88">
            <v>0</v>
          </cell>
          <cell r="N88" t="str">
            <v>-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 t="str">
            <v xml:space="preserve"> on  for   Session for</v>
          </cell>
          <cell r="W88" t="str">
            <v xml:space="preserve"> Trainees on dtd.  </v>
          </cell>
        </row>
        <row r="89">
          <cell r="A89">
            <v>84</v>
          </cell>
          <cell r="L89" t="str">
            <v>-</v>
          </cell>
          <cell r="M89">
            <v>0</v>
          </cell>
          <cell r="N89" t="str">
            <v>-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 t="str">
            <v xml:space="preserve"> on  for   Session for</v>
          </cell>
          <cell r="W89" t="str">
            <v xml:space="preserve"> Trainees on dtd.  </v>
          </cell>
        </row>
        <row r="90">
          <cell r="A90">
            <v>85</v>
          </cell>
          <cell r="L90" t="str">
            <v>-</v>
          </cell>
          <cell r="M90">
            <v>0</v>
          </cell>
          <cell r="N90" t="str">
            <v>-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 t="str">
            <v xml:space="preserve"> on  for   Session for</v>
          </cell>
          <cell r="W90" t="str">
            <v xml:space="preserve"> Trainees on dtd.  </v>
          </cell>
        </row>
        <row r="91">
          <cell r="A91">
            <v>86</v>
          </cell>
          <cell r="L91" t="str">
            <v>-</v>
          </cell>
          <cell r="M91">
            <v>0</v>
          </cell>
          <cell r="N91" t="str">
            <v>-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str">
            <v xml:space="preserve"> on  for   Session for</v>
          </cell>
          <cell r="W91" t="str">
            <v xml:space="preserve"> Trainees on dtd.  </v>
          </cell>
        </row>
        <row r="92">
          <cell r="A92">
            <v>87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 t="str">
            <v xml:space="preserve"> on  for   Session for</v>
          </cell>
          <cell r="W92" t="str">
            <v xml:space="preserve"> Trainees on dtd.  </v>
          </cell>
        </row>
        <row r="93">
          <cell r="A93">
            <v>88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 t="str">
            <v xml:space="preserve"> on  for   Session for</v>
          </cell>
          <cell r="W93" t="str">
            <v xml:space="preserve"> Trainees on dtd.  </v>
          </cell>
        </row>
        <row r="94">
          <cell r="A94">
            <v>89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 t="str">
            <v xml:space="preserve"> on  for   Session for</v>
          </cell>
          <cell r="W94" t="str">
            <v xml:space="preserve"> Trainees on dtd.  </v>
          </cell>
        </row>
        <row r="95">
          <cell r="A95">
            <v>90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 t="str">
            <v xml:space="preserve"> on  for   Session for</v>
          </cell>
          <cell r="W95" t="str">
            <v xml:space="preserve"> Trainees on dtd.  </v>
          </cell>
        </row>
        <row r="96">
          <cell r="A96">
            <v>91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 t="str">
            <v xml:space="preserve"> on  for   Session for</v>
          </cell>
          <cell r="W96" t="str">
            <v xml:space="preserve"> Trainees on dtd.  </v>
          </cell>
        </row>
        <row r="97">
          <cell r="A97">
            <v>92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 t="str">
            <v xml:space="preserve"> on  for   Session for</v>
          </cell>
          <cell r="W97" t="str">
            <v xml:space="preserve"> Trainees on dtd.  </v>
          </cell>
        </row>
        <row r="98">
          <cell r="A98">
            <v>93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 t="str">
            <v xml:space="preserve"> on  for   Session for</v>
          </cell>
          <cell r="W98" t="str">
            <v xml:space="preserve"> Trainees on dtd.  </v>
          </cell>
        </row>
        <row r="99">
          <cell r="A99">
            <v>94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 t="str">
            <v xml:space="preserve"> on  for   Session for</v>
          </cell>
          <cell r="W99" t="str">
            <v xml:space="preserve"> Trainees on dtd.  </v>
          </cell>
        </row>
        <row r="100">
          <cell r="A100">
            <v>95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 t="str">
            <v xml:space="preserve"> on  for   Session for</v>
          </cell>
          <cell r="W100" t="str">
            <v xml:space="preserve"> Trainees on dtd.  </v>
          </cell>
        </row>
        <row r="101">
          <cell r="A101">
            <v>96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 t="str">
            <v xml:space="preserve"> on  for   Session for</v>
          </cell>
          <cell r="W101" t="str">
            <v xml:space="preserve"> Trainees on dtd.  </v>
          </cell>
        </row>
        <row r="102">
          <cell r="A102">
            <v>97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 t="str">
            <v xml:space="preserve"> on  for   Session for</v>
          </cell>
          <cell r="W102" t="str">
            <v xml:space="preserve"> Trainees on dtd.  </v>
          </cell>
        </row>
        <row r="103">
          <cell r="A103">
            <v>98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 t="str">
            <v xml:space="preserve"> on  for   Session for</v>
          </cell>
          <cell r="W103" t="str">
            <v xml:space="preserve"> Trainees on dtd.  </v>
          </cell>
        </row>
        <row r="104">
          <cell r="A104">
            <v>99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 t="str">
            <v xml:space="preserve"> on  for   Session for</v>
          </cell>
          <cell r="W104" t="str">
            <v xml:space="preserve"> Trainees on dtd.  </v>
          </cell>
        </row>
        <row r="105">
          <cell r="A105">
            <v>100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 t="str">
            <v xml:space="preserve"> on  for   Session for</v>
          </cell>
          <cell r="W105" t="str">
            <v xml:space="preserve"> Trainees on dtd.  </v>
          </cell>
        </row>
        <row r="108">
          <cell r="D108" t="str">
            <v>Total</v>
          </cell>
          <cell r="M108">
            <v>43776</v>
          </cell>
          <cell r="O108">
            <v>600</v>
          </cell>
          <cell r="P108">
            <v>1555550</v>
          </cell>
          <cell r="Q108">
            <v>191439</v>
          </cell>
          <cell r="R108">
            <v>3830</v>
          </cell>
          <cell r="S108">
            <v>1915</v>
          </cell>
          <cell r="T108">
            <v>197184</v>
          </cell>
          <cell r="U108">
            <v>1796510</v>
          </cell>
          <cell r="V108">
            <v>0</v>
          </cell>
        </row>
        <row r="111">
          <cell r="G111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">
          <cell r="B3" t="str">
            <v>AMRI HOSPITALS - WOMEN AND CHILD CARE</v>
          </cell>
          <cell r="C3" t="str">
            <v xml:space="preserve">124, Mukundapur, </v>
          </cell>
          <cell r="D3" t="str">
            <v>E.M.Bypass Kolkata - 700 099</v>
          </cell>
          <cell r="E3" t="str">
            <v>Phone : (033) 2436 3000, 2436 4000</v>
          </cell>
          <cell r="F3" t="str">
            <v>Miss. Reema (HR) 9007176332</v>
          </cell>
        </row>
        <row r="4">
          <cell r="B4" t="str">
            <v>ABS Fitness &amp; Wellness Club,</v>
          </cell>
          <cell r="C4" t="str">
            <v>K. A.  Ms. Sushma Kapase</v>
          </cell>
          <cell r="D4" t="str">
            <v>9th Floor, ICC Trade Tower,</v>
          </cell>
          <cell r="E4" t="str">
            <v>S. B. Road, Pune-16</v>
          </cell>
          <cell r="F4" t="str">
            <v>Ph. 020-30281317/8</v>
          </cell>
          <cell r="G4" t="str">
            <v xml:space="preserve"> </v>
          </cell>
        </row>
        <row r="5">
          <cell r="B5" t="str">
            <v>AI SATS,</v>
          </cell>
          <cell r="C5" t="str">
            <v>Maintenance Centre Gate-2,</v>
          </cell>
          <cell r="D5" t="str">
            <v>Rajiv Gandhi International Airport,</v>
          </cell>
          <cell r="E5" t="str">
            <v>Shamshabad-501218, Ranga Reddy District,</v>
          </cell>
          <cell r="F5" t="str">
            <v>Andhra Pradesh</v>
          </cell>
          <cell r="G5" t="str">
            <v xml:space="preserve"> </v>
          </cell>
        </row>
        <row r="6">
          <cell r="B6" t="str">
            <v>AMRI Hospital</v>
          </cell>
          <cell r="C6" t="str">
            <v>Salt Lake,</v>
          </cell>
          <cell r="D6" t="str">
            <v>Kolkata</v>
          </cell>
          <cell r="E6" t="str">
            <v xml:space="preserve"> </v>
          </cell>
          <cell r="F6" t="str">
            <v xml:space="preserve"> </v>
          </cell>
          <cell r="G6" t="str">
            <v xml:space="preserve"> </v>
          </cell>
        </row>
        <row r="7">
          <cell r="B7" t="str">
            <v>APEEJAY SURRENDRA CORPORATE SERVICES</v>
          </cell>
          <cell r="C7" t="str">
            <v>PVT. LTD</v>
          </cell>
          <cell r="D7" t="str">
            <v>APEEJAY HOUSE</v>
          </cell>
          <cell r="E7" t="str">
            <v xml:space="preserve">15th,  PARKSTREET </v>
          </cell>
          <cell r="F7" t="str">
            <v>KOLKATA - 700 016</v>
          </cell>
          <cell r="G7" t="str">
            <v xml:space="preserve"> </v>
          </cell>
        </row>
        <row r="8">
          <cell r="B8" t="str">
            <v>Axis Bank Limited</v>
          </cell>
          <cell r="C8" t="str">
            <v>Miss. Vidhya Shendge (Human Resources, )</v>
          </cell>
          <cell r="D8" t="str">
            <v>Wadia International Center,</v>
          </cell>
          <cell r="E8" t="str">
            <v>Pandurang Budhkar Marg, Worli, Mumbai - 400 025,</v>
          </cell>
          <cell r="F8" t="str">
            <v>Ph.022-24252649</v>
          </cell>
          <cell r="G8" t="str">
            <v xml:space="preserve"> </v>
          </cell>
        </row>
        <row r="9">
          <cell r="B9" t="str">
            <v>Axis Bank Limited, Worli,  Mumbai</v>
          </cell>
          <cell r="C9" t="str">
            <v>Mr. K. J. Paul, Vice President - Human Resources</v>
          </cell>
          <cell r="D9" t="str">
            <v>Axis House, Corporate Office,</v>
          </cell>
          <cell r="E9" t="str">
            <v>Bombay Dyeing Mills Compound,</v>
          </cell>
          <cell r="F9" t="str">
            <v>Pandurang Budhkar Marg,Worli, Mumbai-25</v>
          </cell>
          <cell r="G9" t="str">
            <v>Ph: (022) 2425 2525</v>
          </cell>
        </row>
        <row r="10">
          <cell r="B10" t="str">
            <v>B-Bar Hospitality Venture Pvt. Ltd., New Delhi</v>
          </cell>
          <cell r="C10" t="str">
            <v>K.A.- Mr. Shiv Mahan- Sr. Manager HR- Group MEGA.</v>
          </cell>
          <cell r="D10" t="str">
            <v>NSIC Complex, Maa Anandmayee Marg,</v>
          </cell>
          <cell r="E10" t="str">
            <v xml:space="preserve">Okhla Industrial Estate-III, </v>
          </cell>
          <cell r="F10" t="str">
            <v>New Delhi- 110020 INDIA</v>
          </cell>
          <cell r="G10" t="str">
            <v>Mob: +91.9711511313 Tel: 011.41630000, Ext. 318</v>
          </cell>
        </row>
        <row r="11">
          <cell r="B11" t="str">
            <v xml:space="preserve">BSES Yamuna Power Limited, </v>
          </cell>
          <cell r="C11" t="str">
            <v>K.A. - Ms. Sapana Rathod (Customer Care Dept.)</v>
          </cell>
          <cell r="D11" t="str">
            <v>Shakti Kiran Building</v>
          </cell>
          <cell r="E11" t="str">
            <v>Karkardooma, Delhi- 110 032</v>
          </cell>
          <cell r="F11" t="str">
            <v>Ph: 011 39999230, 011-39992043/45</v>
          </cell>
        </row>
        <row r="12">
          <cell r="B12" t="str">
            <v>Cancer Treatment Services Hyderabad Pvt. Ltd.</v>
          </cell>
          <cell r="C12" t="str">
            <v>K.A. - Mr. Andrew J. Shogan (COO)</v>
          </cell>
          <cell r="D12" t="str">
            <v>B-104, Aparna Towers,</v>
          </cell>
          <cell r="E12" t="str">
            <v>Kundapur, Hydrabad [ A.P.] 500 084</v>
          </cell>
          <cell r="F12" t="str">
            <v>Phone : 040 23119116</v>
          </cell>
        </row>
        <row r="13">
          <cell r="B13" t="str">
            <v>Corporation Bank</v>
          </cell>
          <cell r="C13" t="str">
            <v>K.A. Dr. K. Govinda Bhat,  Ph.D.,</v>
          </cell>
          <cell r="D13" t="str">
            <v>DGM and Principal, Corp.Bank Staff Training College</v>
          </cell>
          <cell r="E13" t="str">
            <v>Balmatta, Mangalore - 575 002</v>
          </cell>
          <cell r="F13" t="str">
            <v>Ph. +91-9845071315</v>
          </cell>
          <cell r="G13" t="str">
            <v xml:space="preserve"> </v>
          </cell>
        </row>
        <row r="14">
          <cell r="B14" t="str">
            <v>DAV Institute of Management, Faridabad</v>
          </cell>
          <cell r="C14" t="str">
            <v>K.A.- Mr. N. K. Sharma,</v>
          </cell>
          <cell r="D14" t="str">
            <v>NIT, NH-3, Near ESI Hospital,</v>
          </cell>
          <cell r="E14" t="str">
            <v>Faridabad, Haryana, India</v>
          </cell>
          <cell r="F14" t="str">
            <v>Ph. (0129)-42708082</v>
          </cell>
        </row>
        <row r="15">
          <cell r="B15" t="str">
            <v>ENAM Securities Direct Private Limited</v>
          </cell>
          <cell r="C15" t="str">
            <v>Mr. K.S.N.Raju (Sr.Vice President-Franchisee Develop.)</v>
          </cell>
          <cell r="D15" t="str">
            <v>201, Laxmi Towers, 'A' Wing</v>
          </cell>
          <cell r="E15" t="str">
            <v>Bandra-Kurla Complex, Bandra (East)</v>
          </cell>
          <cell r="F15" t="str">
            <v>Mumbai – 400 051</v>
          </cell>
        </row>
        <row r="16">
          <cell r="B16" t="str">
            <v>EMAAR MGF</v>
          </cell>
          <cell r="C16" t="str">
            <v>Emaar MGF Building</v>
          </cell>
          <cell r="D16" t="str">
            <v>Opposite Hotel Bristol</v>
          </cell>
          <cell r="E16" t="str">
            <v>Phase-1, Gurgaon</v>
          </cell>
          <cell r="F16" t="str">
            <v>Haryana</v>
          </cell>
          <cell r="G16" t="str">
            <v xml:space="preserve"> </v>
          </cell>
        </row>
        <row r="17">
          <cell r="B17" t="str">
            <v>Engineers India Limited, Gurgaon</v>
          </cell>
          <cell r="C17" t="str">
            <v>K.A.- Mr. Satyavir Singh (Head-Learning &amp; Development)</v>
          </cell>
          <cell r="D17" t="str">
            <v>Research &amp; Development Complex,</v>
          </cell>
          <cell r="E17" t="str">
            <v>Sector-16 (on NH8), Gurgaon-122 001</v>
          </cell>
          <cell r="F17" t="str">
            <v>Haryana</v>
          </cell>
          <cell r="G17" t="str">
            <v>Phone (0124-4794008)</v>
          </cell>
        </row>
        <row r="18">
          <cell r="B18" t="str">
            <v>EREVMAX TECHNOLOGIES PVT. LTD.</v>
          </cell>
          <cell r="C18" t="str">
            <v xml:space="preserve">Mr. Jagat Mohan Sarkar, </v>
          </cell>
          <cell r="D18" t="str">
            <v>12th Floor, Tower - 1, DLF I.T. Park, Block - AF 08,</v>
          </cell>
          <cell r="E18" t="str">
            <v>Major Arterial Road, Rajarhat, KOLKATA - 700 156</v>
          </cell>
          <cell r="F18" t="str">
            <v>Ph.033-2324 2204</v>
          </cell>
          <cell r="G18" t="str">
            <v xml:space="preserve"> </v>
          </cell>
        </row>
        <row r="19">
          <cell r="B19" t="str">
            <v>Escorts Heart Institute and Research Centre</v>
          </cell>
          <cell r="C19" t="str">
            <v xml:space="preserve">Mr. Sumit Grover , HR Department, </v>
          </cell>
          <cell r="D19" t="str">
            <v>Okhla Road,</v>
          </cell>
          <cell r="E19" t="str">
            <v>Near New Friends Colony,</v>
          </cell>
          <cell r="F19" t="str">
            <v>New Delhi</v>
          </cell>
          <cell r="G19" t="str">
            <v xml:space="preserve"> </v>
          </cell>
        </row>
        <row r="20">
          <cell r="B20" t="str">
            <v>ESCORTS Limited</v>
          </cell>
          <cell r="C20" t="str">
            <v xml:space="preserve">Mr. </v>
          </cell>
          <cell r="D20" t="str">
            <v xml:space="preserve">Plot No. 114, Sector - 24, </v>
          </cell>
          <cell r="E20" t="str">
            <v>Faridabad - [H.R.] Pin - 121 005</v>
          </cell>
          <cell r="F20" t="str">
            <v xml:space="preserve">Ph. </v>
          </cell>
          <cell r="G20" t="str">
            <v xml:space="preserve"> </v>
          </cell>
        </row>
        <row r="21">
          <cell r="B21" t="str">
            <v>FEDERAL BANK LTD.,</v>
          </cell>
          <cell r="C21" t="str">
            <v>Federal Heights,</v>
          </cell>
          <cell r="D21" t="str">
            <v>Bye Pass Junction,</v>
          </cell>
          <cell r="E21" t="str">
            <v>Aluva, Kerala</v>
          </cell>
          <cell r="F21" t="str">
            <v>Pin - 683101</v>
          </cell>
          <cell r="G21" t="str">
            <v xml:space="preserve"> </v>
          </cell>
        </row>
        <row r="22">
          <cell r="B22" t="str">
            <v>Ford Business Service Centre Pvt. Ltd., Chennai</v>
          </cell>
          <cell r="C22" t="str">
            <v>Ms. Boney Laiza</v>
          </cell>
          <cell r="D22" t="str">
            <v>1B, RMZ Millenia, 143,  Dr. MGR Road,</v>
          </cell>
          <cell r="E22" t="str">
            <v xml:space="preserve">North Veeran Salai, </v>
          </cell>
          <cell r="F22" t="str">
            <v>Perungudi, Chennai - 600097</v>
          </cell>
        </row>
        <row r="23">
          <cell r="B23" t="str">
            <v>Ford Business Service Centre Pvt. Ltd., Coimbtore</v>
          </cell>
          <cell r="C23" t="str">
            <v>Ms. Anbukarasi</v>
          </cell>
          <cell r="D23" t="str">
            <v>KTC Tech park, Kumaraguru College of Technology-</v>
          </cell>
          <cell r="E23" t="str">
            <v>Campus, Saravanampatty, Coimbatore - 641035.</v>
          </cell>
          <cell r="F23" t="str">
            <v>Phone No : 0422 - 3063282.</v>
          </cell>
        </row>
        <row r="24">
          <cell r="B24" t="str">
            <v>Fresh &amp; Honest Café Limited</v>
          </cell>
          <cell r="C24" t="str">
            <v>Ms. Rajeswari (Senior Manager-HR)</v>
          </cell>
          <cell r="D24" t="str">
            <v>4th Floor, Tower 2, TVH Beliciaa Towers,</v>
          </cell>
          <cell r="E24" t="str">
            <v>Block No: 94, MRC Nagar Main Road,</v>
          </cell>
          <cell r="F24" t="str">
            <v>MRC Nagar, Chennia - 600 028</v>
          </cell>
          <cell r="G24" t="str">
            <v>Ph. No: +91-4424622595</v>
          </cell>
        </row>
        <row r="25">
          <cell r="B25" t="str">
            <v>GMR Hydrabad International Airport Limited</v>
          </cell>
          <cell r="C25" t="str">
            <v>Naresh Varma, Associate Executive - HR</v>
          </cell>
          <cell r="D25" t="str">
            <v xml:space="preserve">W.S. # HR 03, 3rd Floor, New Office Building, </v>
          </cell>
          <cell r="E25" t="str">
            <v>Shamshabad, Hyderabad [A.P.] - 500 409,</v>
          </cell>
          <cell r="G25" t="str">
            <v xml:space="preserve"> </v>
          </cell>
        </row>
        <row r="26">
          <cell r="B26" t="str">
            <v>GMR Infrastructure Limited</v>
          </cell>
          <cell r="C26" t="str">
            <v>25/1, Museum Road,</v>
          </cell>
          <cell r="D26" t="str">
            <v>Skip House, Bangalore.</v>
          </cell>
          <cell r="E26" t="str">
            <v xml:space="preserve"> </v>
          </cell>
          <cell r="F26" t="str">
            <v xml:space="preserve"> </v>
          </cell>
          <cell r="G26" t="str">
            <v xml:space="preserve"> </v>
          </cell>
        </row>
        <row r="27">
          <cell r="B27" t="str">
            <v>Hotel Leelaventure Limited, Bangalore</v>
          </cell>
          <cell r="C27" t="str">
            <v>KA. - Mr. Satheesh Karunakaran (Head - Training)</v>
          </cell>
          <cell r="D27" t="str">
            <v>The Leela Palace</v>
          </cell>
          <cell r="E27" t="str">
            <v>23, Airport Road, Bangalore - 560 008</v>
          </cell>
          <cell r="F27" t="str">
            <v>Ph.-  080 - 30571154, 25211234</v>
          </cell>
        </row>
        <row r="28">
          <cell r="B28" t="str">
            <v>Indian Association of Tour Operators</v>
          </cell>
          <cell r="C28" t="str">
            <v xml:space="preserve">Mr. G. Kanjilal (Executive Director), </v>
          </cell>
          <cell r="D28" t="str">
            <v xml:space="preserve">310, Padma Tower - II, </v>
          </cell>
          <cell r="E28" t="str">
            <v>22, Rajendra Place, New Delhi-110008</v>
          </cell>
          <cell r="F28" t="str">
            <v xml:space="preserve"> </v>
          </cell>
          <cell r="G28" t="str">
            <v xml:space="preserve"> </v>
          </cell>
        </row>
        <row r="29">
          <cell r="B29" t="str">
            <v>Indian Oil Corporation Limited, New Delhi</v>
          </cell>
          <cell r="C29" t="str">
            <v>Mr.S.G. Bhagwat, Chief T &amp; D Manager, Marketing Division</v>
          </cell>
          <cell r="D29" t="str">
            <v>Indian Oil Bhawan</v>
          </cell>
          <cell r="E29" t="str">
            <v>1, Sri Aurobindo Marg Yusuf Sarai,</v>
          </cell>
          <cell r="F29" t="str">
            <v>New Delhi - 110 016</v>
          </cell>
          <cell r="G29" t="str">
            <v>Ph: (011) 26851801, 26518080 Extn: 1017</v>
          </cell>
        </row>
        <row r="30">
          <cell r="B30" t="str">
            <v>Indian Oil Corporation Limited, Mumbai</v>
          </cell>
          <cell r="C30" t="str">
            <v>K. A. : Mr. Raj Dube (Chief Training &amp; Devel.Manager)</v>
          </cell>
          <cell r="D30" t="str">
            <v>Indian Oil Bhavan</v>
          </cell>
          <cell r="E30" t="str">
            <v>G-9, Ali Yavar Jung Marg,</v>
          </cell>
          <cell r="F30" t="str">
            <v>Bandra (E), Mumbai – 400 051</v>
          </cell>
          <cell r="G30" t="str">
            <v>Ph: (022) 26447161, 9833128672</v>
          </cell>
        </row>
        <row r="31">
          <cell r="B31" t="str">
            <v>Limelight Media Solution Pvt. Ltd.</v>
          </cell>
          <cell r="C31" t="str">
            <v>52A, Shakespeare Sarani,</v>
          </cell>
          <cell r="D31" t="str">
            <v>Chandan Niketan Building,</v>
          </cell>
          <cell r="E31" t="str">
            <v>5th Floor, KOLKATA -700 017.</v>
          </cell>
          <cell r="F31" t="str">
            <v>Phone :+91 40710111-18</v>
          </cell>
          <cell r="G31" t="str">
            <v xml:space="preserve"> </v>
          </cell>
        </row>
        <row r="32">
          <cell r="B32" t="str">
            <v>Mahindra Holidays &amp; Resorts India Limuted</v>
          </cell>
          <cell r="C32" t="str">
            <v>Mr. Madhusudhanan (Zonal Training Manager - MHRIL)</v>
          </cell>
          <cell r="D32" t="str">
            <v>Mahindra Towers, #17,18, Patullos Road,</v>
          </cell>
          <cell r="E32" t="str">
            <v>Mount Road, Chennai - 600002</v>
          </cell>
          <cell r="F32" t="str">
            <v>Mobile:09962554156</v>
          </cell>
        </row>
        <row r="33">
          <cell r="B33" t="str">
            <v>Mantri Developers Private Limited</v>
          </cell>
          <cell r="C33" t="str">
            <v xml:space="preserve">Mr. Bharat Dhuppar (Chief Marketing Officer), </v>
          </cell>
          <cell r="D33" t="str">
            <v>Mantri House. #41, Vittal Mallya Road,</v>
          </cell>
          <cell r="E33" t="str">
            <v>Bangalore - 560 001,</v>
          </cell>
          <cell r="F33" t="str">
            <v>Ph.+91 80 4130 0000</v>
          </cell>
          <cell r="G33" t="str">
            <v>Ph: +91 2135673000 / 3317</v>
          </cell>
        </row>
        <row r="34">
          <cell r="B34" t="str">
            <v>Mercedes-Benz India Private Limited</v>
          </cell>
          <cell r="C34" t="str">
            <v xml:space="preserve">Mr. Ashok Sharma (CIM Dept.), </v>
          </cell>
          <cell r="D34" t="str">
            <v>Plot E-3, MIDCChakan, Phase III, Chakan -</v>
          </cell>
          <cell r="E34" t="str">
            <v xml:space="preserve">Industrial area, Kuruli &amp; Nighoje, Taluka: Khed, </v>
          </cell>
          <cell r="F34" t="str">
            <v>PUNE - 410 501 (MH) (India)</v>
          </cell>
        </row>
        <row r="35">
          <cell r="B35" t="str">
            <v>Metzeler Automotive Profiles India Pvt. Ltd.,</v>
          </cell>
          <cell r="C35" t="str">
            <v>Ms. Jancy Joseph</v>
          </cell>
          <cell r="D35" t="str">
            <v>Plot No. 24 A,  Site IV,</v>
          </cell>
          <cell r="E35" t="str">
            <v>Sahibabad Industrial Area,</v>
          </cell>
          <cell r="F35" t="str">
            <v>Ghaziabad. (U.P.)</v>
          </cell>
          <cell r="G35" t="str">
            <v xml:space="preserve"> </v>
          </cell>
        </row>
        <row r="36">
          <cell r="B36" t="str">
            <v>MSCDA Ltd.,</v>
          </cell>
          <cell r="C36" t="str">
            <v>6th Floor, Corporate Park New Tower,</v>
          </cell>
          <cell r="D36" t="str">
            <v>Sion Trombay Road,</v>
          </cell>
          <cell r="E36" t="str">
            <v>Chembur, Mumbai (M.H.)</v>
          </cell>
          <cell r="F36" t="str">
            <v>Pin - 400 071</v>
          </cell>
          <cell r="G36" t="str">
            <v xml:space="preserve"> </v>
          </cell>
        </row>
        <row r="37">
          <cell r="B37" t="str">
            <v>Nihilent Technologies Private Limited, Pune</v>
          </cell>
          <cell r="C37" t="str">
            <v>K.A. - Mr. Ganesh Kulkarni</v>
          </cell>
          <cell r="D37" t="str">
            <v>4th Floor, Weikfield IT Citi Infopark,</v>
          </cell>
          <cell r="E37" t="str">
            <v>Nagar Road, Pune, Maharashtra - 411 014</v>
          </cell>
          <cell r="F37" t="str">
            <v>Phone : 020-39846100</v>
          </cell>
        </row>
        <row r="38">
          <cell r="B38" t="str">
            <v>Pegasus India Conference Services Pvt Ltd., Mumbai</v>
          </cell>
          <cell r="C38" t="str">
            <v>K.A. - Mr. Shlok K T / Pradeep</v>
          </cell>
          <cell r="D38" t="str">
            <v xml:space="preserve">Sales Office : A 2, Sam Rock
</v>
          </cell>
          <cell r="E38" t="str">
            <v>C D Barfeewalla Road
Andheri ( W), Mumbai – 400 048</v>
          </cell>
          <cell r="F38" t="str">
            <v>Phone : 022-26245018/26249392,
9820010880 / 9372730777</v>
          </cell>
        </row>
        <row r="39">
          <cell r="B39" t="str">
            <v>Postal Training Centre, Mysore</v>
          </cell>
          <cell r="C39" t="str">
            <v>K.A. - Mr. Jagadeesh Pai (Deputy Director)</v>
          </cell>
          <cell r="D39" t="str">
            <v>T. Naripur Road, T. Naripur Road,</v>
          </cell>
          <cell r="E39" t="str">
            <v>Opposite Gopal Gowda Hospital, Nazarbad,</v>
          </cell>
          <cell r="F39" t="str">
            <v>Mysore, Karnataka 570 010</v>
          </cell>
          <cell r="G39" t="str">
            <v>Tel. : 0821-2521600, Fax : 0821-2522023</v>
          </cell>
        </row>
        <row r="40">
          <cell r="B40" t="str">
            <v>Postal Training Centre, Madurai</v>
          </cell>
          <cell r="C40" t="str">
            <v>K.A. - Ms. Nirmala Devi (Director)</v>
          </cell>
          <cell r="D40" t="str">
            <v>Perungudi</v>
          </cell>
          <cell r="E40" t="str">
            <v>Madurai</v>
          </cell>
          <cell r="F40" t="str">
            <v>Tamil Nadu - 625 022</v>
          </cell>
        </row>
        <row r="41">
          <cell r="B41" t="str">
            <v>Pricol Limited, Coimbtore</v>
          </cell>
          <cell r="C41" t="str">
            <v>K.A. - Ms. Aruna  (L&amp;D)</v>
          </cell>
          <cell r="D41" t="str">
            <v>132, Ooty Main Road, [ PLANT I ]</v>
          </cell>
          <cell r="E41" t="str">
            <v>Perianaickenpalayam,</v>
          </cell>
          <cell r="F41" t="str">
            <v>Coimbatore - 641 020.</v>
          </cell>
          <cell r="G41" t="str">
            <v>Ph. 0422 4331227</v>
          </cell>
        </row>
        <row r="42">
          <cell r="B42" t="str">
            <v>Religare Enterprises Limited</v>
          </cell>
          <cell r="C42" t="str">
            <v>A3, A4, A5, GYS Global,</v>
          </cell>
          <cell r="D42" t="str">
            <v>Sector - 125</v>
          </cell>
          <cell r="E42" t="str">
            <v>Noida, [U.P.]</v>
          </cell>
          <cell r="F42" t="str">
            <v>Pin - 201 301</v>
          </cell>
          <cell r="G42" t="str">
            <v xml:space="preserve"> </v>
          </cell>
        </row>
        <row r="43">
          <cell r="B43" t="str">
            <v>Reserve Bank of India, Bangalore</v>
          </cell>
          <cell r="C43" t="str">
            <v>K.A.- Ms. Lalitha (HR Dept.)</v>
          </cell>
          <cell r="D43" t="str">
            <v>10/3/8, Nrupthunga Road,</v>
          </cell>
          <cell r="E43" t="str">
            <v>Bangalore-560 001 (Karnataka)</v>
          </cell>
          <cell r="F43" t="str">
            <v>Tel: +91 80 222180344</v>
          </cell>
          <cell r="G43" t="str">
            <v>Mob: 08095990570</v>
          </cell>
        </row>
        <row r="44">
          <cell r="B44" t="str">
            <v>Reserve Bank of India, Chennai</v>
          </cell>
          <cell r="C44" t="str">
            <v>K.A.- Ms. Sujatha</v>
          </cell>
          <cell r="D44" t="str">
            <v>Fort Glacis, Rajaji Salai,</v>
          </cell>
          <cell r="E44" t="str">
            <v>Chennai – 600 001  (Tamil Nadu)</v>
          </cell>
          <cell r="F44" t="str">
            <v xml:space="preserve">Mobile: 09444468394 </v>
          </cell>
        </row>
        <row r="45">
          <cell r="B45" t="str">
            <v>Royal Orchid</v>
          </cell>
          <cell r="C45" t="str">
            <v xml:space="preserve">2. Mr. S. V. Bhagwat
 (HR Manager)
</v>
          </cell>
          <cell r="D45" t="str">
            <v>Hotel Royal Orchid</v>
          </cell>
          <cell r="E45" t="str">
            <v>1, Golf Avenue, Adjoining KGA Golf Course,</v>
          </cell>
          <cell r="F45" t="str">
            <v>Airport Road, Bangalore- 560008</v>
          </cell>
          <cell r="G45" t="str">
            <v xml:space="preserve"> </v>
          </cell>
        </row>
        <row r="46">
          <cell r="B46" t="str">
            <v>State Bank of Travancore,</v>
          </cell>
          <cell r="C46" t="str">
            <v>K.A. - Mr. Johnson E. K. (AGM-Marketing)</v>
          </cell>
          <cell r="D46" t="str">
            <v>Head Office, Poojapura,</v>
          </cell>
          <cell r="E46" t="str">
            <v>Thiruvananthapuram, Kerala.</v>
          </cell>
          <cell r="F46" t="str">
            <v>Ph.: 0471 2353254 Mob : 9947077855</v>
          </cell>
        </row>
        <row r="47">
          <cell r="B47" t="str">
            <v>TAJ BANJARA</v>
          </cell>
          <cell r="C47" t="str">
            <v>Taj Banjara Road No.1</v>
          </cell>
          <cell r="D47" t="str">
            <v>Banjara Hills</v>
          </cell>
          <cell r="E47" t="str">
            <v>Hyderabad - 34</v>
          </cell>
          <cell r="F47" t="str">
            <v xml:space="preserve"> </v>
          </cell>
          <cell r="G47" t="str">
            <v xml:space="preserve"> </v>
          </cell>
        </row>
        <row r="48">
          <cell r="B48" t="str">
            <v>TITAN INDUSTRIES LTD., BANGLORE</v>
          </cell>
          <cell r="C48" t="str">
            <v>KA. - Mrs. Sethi</v>
          </cell>
          <cell r="D48" t="str">
            <v>Tower ‘A’, Golden Enclave, HAL Airport Road,</v>
          </cell>
          <cell r="E48" t="str">
            <v>Bangalore – 560 017</v>
          </cell>
          <cell r="F48" t="str">
            <v>Ph.-  080 - 66609659</v>
          </cell>
        </row>
        <row r="49">
          <cell r="B49" t="str">
            <v>TITAN INDUSTRIES LIMITED, BANGLORE</v>
          </cell>
          <cell r="C49" t="str">
            <v>KA. - Ms Rajeshwari K</v>
          </cell>
          <cell r="D49" t="str">
            <v>Tower ‘A’, Golden Enclave, HAL Airport Road,</v>
          </cell>
          <cell r="E49" t="str">
            <v>Bangalore – 560 017</v>
          </cell>
          <cell r="F49" t="str">
            <v>Ph.-  080 - 66609659</v>
          </cell>
        </row>
        <row r="50">
          <cell r="B50" t="str">
            <v xml:space="preserve">TITAN INDUSTRIES LIMITED, BANGLORE </v>
          </cell>
          <cell r="C50" t="str">
            <v>KA. - Mr. V. Govind Raj [ VP &amp; Chief of Retail services)</v>
          </cell>
          <cell r="D50" t="str">
            <v>Tower ‘A’, Golden Enclave, HAL Airport Road,</v>
          </cell>
          <cell r="E50" t="str">
            <v>Bangalore – 560 017</v>
          </cell>
          <cell r="F50" t="str">
            <v>Ph.-  080 - 66609659</v>
          </cell>
        </row>
        <row r="51">
          <cell r="B51" t="str">
            <v>Vikram Hospital Pvt Ltd.</v>
          </cell>
          <cell r="C51" t="str">
            <v>K.A. - Sunil Kumar</v>
          </cell>
          <cell r="D51" t="str">
            <v># 46, Vivekananda Road,</v>
          </cell>
          <cell r="E51" t="str">
            <v>Yadavagiri,</v>
          </cell>
          <cell r="F51" t="str">
            <v>Mysore - 570020</v>
          </cell>
          <cell r="G51" t="str">
            <v xml:space="preserve"> </v>
          </cell>
        </row>
        <row r="52">
          <cell r="B52" t="str">
            <v xml:space="preserve">National Training Academy, Employees’ </v>
          </cell>
          <cell r="C52" t="str">
            <v>State Insurance Corporation</v>
          </cell>
          <cell r="D52" t="str">
            <v>KA.- Dr. Aseem Logani (Director)</v>
          </cell>
          <cell r="E52" t="str">
            <v>NRPO Building, EPFO Complex, 2nd Floor</v>
          </cell>
          <cell r="F52" t="str">
            <v>Dwarka Sector - 23, New Delhi – 110 075</v>
          </cell>
          <cell r="G52" t="str">
            <v>Mob. 9871519888</v>
          </cell>
        </row>
        <row r="53">
          <cell r="B53" t="str">
            <v xml:space="preserve">Zonal Training Institute (West Zone), Employees’ </v>
          </cell>
          <cell r="C53" t="str">
            <v>State Insurance Corporation</v>
          </cell>
          <cell r="D53" t="str">
            <v>KA.- Mr. Nar Singh (Joint Director-Training)</v>
          </cell>
          <cell r="E53" t="str">
            <v>Panchdeep Bhawan, 108,  N.M. Joshi Marg</v>
          </cell>
          <cell r="F53" t="str">
            <v>Lower Parel, Mumbai – 400 005</v>
          </cell>
          <cell r="G53" t="str">
            <v>Phone No. : 022-61208787</v>
          </cell>
          <cell r="H53" t="str">
            <v xml:space="preserve"> </v>
          </cell>
        </row>
        <row r="54">
          <cell r="B54" t="str">
            <v>United India Insurance Co. Ltd., Ludhiana</v>
          </cell>
          <cell r="C54" t="str">
            <v>KA. - Mr. R. K. Singh</v>
          </cell>
          <cell r="D54" t="str">
            <v>Regional Training Centre,</v>
          </cell>
          <cell r="E54" t="str">
            <v>R.O.-136, Feroze Gandhi Market,</v>
          </cell>
          <cell r="F54" t="str">
            <v>Ludhiana, Punjab -141 001</v>
          </cell>
          <cell r="G54" t="str">
            <v>Ph. No: (0161) 5030723, 5030711</v>
          </cell>
        </row>
        <row r="55">
          <cell r="B55" t="str">
            <v>Wizcraft International Entertainment Pvt. Ltd.</v>
          </cell>
          <cell r="C55" t="str">
            <v>KA. - Ms.Sindhu Nadig (Client Servicing Executive)</v>
          </cell>
          <cell r="D55" t="str">
            <v xml:space="preserve">No. 25, 12th B Main, HAL IInd Stage, </v>
          </cell>
          <cell r="E55" t="str">
            <v>Indira Nagar, Bangalore - 560 038, India</v>
          </cell>
          <cell r="F55" t="str">
            <v>Ph.- +91 80 - 2528 2646, Mob.98802 75120</v>
          </cell>
        </row>
        <row r="126">
          <cell r="B126" t="str">
            <v>Indian Oil Corporation Limited</v>
          </cell>
        </row>
        <row r="127">
          <cell r="B127" t="str">
            <v>Mr S C Bhagwat, Chief T &amp; D Manager</v>
          </cell>
        </row>
        <row r="128">
          <cell r="B128" t="str">
            <v>Marketing Division</v>
          </cell>
        </row>
        <row r="129">
          <cell r="B129" t="str">
            <v>Indian Oil Bhawan</v>
          </cell>
        </row>
        <row r="130">
          <cell r="B130" t="str">
            <v>1, Sri Aurobindo Marg Yusuf Sarai,</v>
          </cell>
        </row>
        <row r="131">
          <cell r="B131" t="str">
            <v>New Delhi - 110016</v>
          </cell>
        </row>
        <row r="132">
          <cell r="B132" t="str">
            <v>Ph: (011) 26851801, 26518080 Extn: 1017</v>
          </cell>
        </row>
        <row r="135">
          <cell r="B135" t="str">
            <v>United India Insurance Co. Ltd., Ludhiana</v>
          </cell>
        </row>
        <row r="136">
          <cell r="B136" t="str">
            <v>KA. - Mr. R. K. Singh</v>
          </cell>
        </row>
        <row r="137">
          <cell r="B137" t="str">
            <v>Regional Training Centre,</v>
          </cell>
        </row>
        <row r="138">
          <cell r="B138" t="str">
            <v>R.O.-136, Feroze Gandhi Market,</v>
          </cell>
        </row>
        <row r="139">
          <cell r="B139" t="str">
            <v>Ludhiana, Punjab -141 001</v>
          </cell>
        </row>
        <row r="140">
          <cell r="B140" t="str">
            <v>Ph no: 0161 5030723,5030711</v>
          </cell>
        </row>
      </sheetData>
      <sheetData sheetId="18" refreshError="1"/>
      <sheetData sheetId="19" refreshError="1"/>
      <sheetData sheetId="20">
        <row r="4">
          <cell r="A4" t="str">
            <v>Sl No.</v>
          </cell>
          <cell r="B4" t="str">
            <v>Invoice No</v>
          </cell>
          <cell r="C4" t="str">
            <v>Invoice Date</v>
          </cell>
          <cell r="D4" t="str">
            <v>Party Name</v>
          </cell>
          <cell r="E4" t="str">
            <v>Training Venue</v>
          </cell>
          <cell r="F4" t="str">
            <v>Nos of Trainee</v>
          </cell>
          <cell r="G4" t="str">
            <v>Date of Training</v>
          </cell>
          <cell r="H4" t="str">
            <v>Subject of Training</v>
          </cell>
          <cell r="I4" t="str">
            <v>Mode of Calculation</v>
          </cell>
          <cell r="J4" t="str">
            <v>Rate Basis</v>
          </cell>
          <cell r="K4" t="str">
            <v>Rate</v>
          </cell>
          <cell r="L4" t="str">
            <v>Service Amount</v>
          </cell>
          <cell r="M4" t="str">
            <v>Reimbushment of Expenses (HEAD-1)</v>
          </cell>
          <cell r="N4" t="str">
            <v>Reimbushment of Expenses (Amount-1)</v>
          </cell>
          <cell r="O4" t="str">
            <v>Reimbushment of Expenses (HEAD-2)</v>
          </cell>
          <cell r="P4" t="str">
            <v>Reimbushment of Expenses (Amount-2)</v>
          </cell>
          <cell r="Q4" t="str">
            <v>Service Tax @ 10%</v>
          </cell>
          <cell r="R4" t="str">
            <v>Education Cess @ 2% on Service Tax</v>
          </cell>
          <cell r="S4" t="str">
            <v xml:space="preserve">Secondary &amp; Higher Education Cess @ 1% on Service Tax </v>
          </cell>
          <cell r="T4" t="str">
            <v>Service Tax</v>
          </cell>
          <cell r="U4" t="str">
            <v>Total Amount</v>
          </cell>
          <cell r="V4" t="str">
            <v>Line 1</v>
          </cell>
          <cell r="W4" t="str">
            <v>Line 2</v>
          </cell>
          <cell r="X4" t="str">
            <v>Hours of Training</v>
          </cell>
          <cell r="Y4" t="str">
            <v>Names of Faculty</v>
          </cell>
          <cell r="Z4" t="str">
            <v>Nos of Lactures</v>
          </cell>
        </row>
        <row r="6">
          <cell r="A6">
            <v>1</v>
          </cell>
          <cell r="B6">
            <v>1</v>
          </cell>
          <cell r="C6">
            <v>40642</v>
          </cell>
          <cell r="D6" t="str">
            <v>AMRI HOSPITALS - WOMEN AND CHILD CARE</v>
          </cell>
          <cell r="E6" t="str">
            <v>Amri, Mukundapur, Kolkata</v>
          </cell>
          <cell r="F6">
            <v>40</v>
          </cell>
          <cell r="G6" t="str">
            <v>06th Apr.11 to 09th Apr.2011</v>
          </cell>
          <cell r="I6" t="str">
            <v>day(s)</v>
          </cell>
          <cell r="J6">
            <v>4</v>
          </cell>
          <cell r="K6">
            <v>10000</v>
          </cell>
          <cell r="L6">
            <v>40000</v>
          </cell>
          <cell r="M6" t="str">
            <v>Expenses</v>
          </cell>
          <cell r="N6">
            <v>0</v>
          </cell>
          <cell r="Q6">
            <v>4000</v>
          </cell>
          <cell r="R6">
            <v>80</v>
          </cell>
          <cell r="S6">
            <v>40</v>
          </cell>
          <cell r="T6">
            <v>4120</v>
          </cell>
          <cell r="U6">
            <v>44120</v>
          </cell>
          <cell r="V6" t="str">
            <v>Amri, Mukundapur, Kolkata for 4 day(s) Session for</v>
          </cell>
          <cell r="W6" t="str">
            <v>40 Trainees on dtd. 06th Apr.11 to 09th Apr.2011.</v>
          </cell>
          <cell r="X6">
            <v>32</v>
          </cell>
          <cell r="Y6" t="str">
            <v>Ranjay Kumar</v>
          </cell>
          <cell r="Z6">
            <v>4</v>
          </cell>
        </row>
        <row r="7">
          <cell r="A7">
            <v>2</v>
          </cell>
          <cell r="B7">
            <v>2</v>
          </cell>
          <cell r="C7">
            <v>40646</v>
          </cell>
          <cell r="D7" t="str">
            <v>Axis Bank Limited</v>
          </cell>
          <cell r="E7" t="str">
            <v>11 Shakespeare Sarani, Kolkata</v>
          </cell>
          <cell r="F7">
            <v>32</v>
          </cell>
          <cell r="G7" t="str">
            <v>12th Apr.2011</v>
          </cell>
          <cell r="I7" t="str">
            <v>day(s)</v>
          </cell>
          <cell r="J7">
            <v>1</v>
          </cell>
          <cell r="K7">
            <v>12500</v>
          </cell>
          <cell r="L7">
            <v>12500</v>
          </cell>
          <cell r="M7" t="str">
            <v>Expenses</v>
          </cell>
          <cell r="N7">
            <v>0</v>
          </cell>
          <cell r="Q7">
            <v>1250</v>
          </cell>
          <cell r="R7">
            <v>25</v>
          </cell>
          <cell r="S7">
            <v>13</v>
          </cell>
          <cell r="T7">
            <v>1288</v>
          </cell>
          <cell r="U7">
            <v>13788</v>
          </cell>
          <cell r="V7" t="str">
            <v>11 Shakespeare Sarani, Kolkata for 1 day(s) Session for</v>
          </cell>
          <cell r="W7" t="str">
            <v>32 Trainees on dtd. 12th Apr.2011.</v>
          </cell>
          <cell r="X7">
            <v>8</v>
          </cell>
          <cell r="Y7" t="str">
            <v>Ranjay Kumar</v>
          </cell>
          <cell r="Z7">
            <v>1</v>
          </cell>
        </row>
        <row r="8">
          <cell r="A8">
            <v>3</v>
          </cell>
          <cell r="B8">
            <v>3</v>
          </cell>
          <cell r="C8">
            <v>40646</v>
          </cell>
          <cell r="D8" t="str">
            <v>AMRI HOSPITALS - WOMEN AND CHILD CARE</v>
          </cell>
          <cell r="E8" t="str">
            <v>Amri, Mukundapur, Kolkata</v>
          </cell>
          <cell r="F8">
            <v>24</v>
          </cell>
          <cell r="G8" t="str">
            <v>13th Apr.2011</v>
          </cell>
          <cell r="I8" t="str">
            <v>day(s)</v>
          </cell>
          <cell r="J8">
            <v>1</v>
          </cell>
          <cell r="K8">
            <v>10000</v>
          </cell>
          <cell r="L8">
            <v>10000</v>
          </cell>
          <cell r="M8" t="str">
            <v>Expenses</v>
          </cell>
          <cell r="N8">
            <v>0</v>
          </cell>
          <cell r="Q8">
            <v>1000</v>
          </cell>
          <cell r="R8">
            <v>20</v>
          </cell>
          <cell r="S8">
            <v>10</v>
          </cell>
          <cell r="T8">
            <v>1030</v>
          </cell>
          <cell r="U8">
            <v>11030</v>
          </cell>
          <cell r="V8" t="str">
            <v>Amri, Mukundapur, Kolkata for 1 day(s) Session for</v>
          </cell>
          <cell r="W8" t="str">
            <v>24 Trainees on dtd. 13th Apr.2011.</v>
          </cell>
          <cell r="X8">
            <v>8</v>
          </cell>
          <cell r="Y8" t="str">
            <v>Ranjay Kumar</v>
          </cell>
          <cell r="Z8">
            <v>1</v>
          </cell>
        </row>
        <row r="9">
          <cell r="A9">
            <v>4</v>
          </cell>
          <cell r="B9">
            <v>4</v>
          </cell>
          <cell r="C9">
            <v>40647</v>
          </cell>
          <cell r="D9" t="str">
            <v xml:space="preserve">Zonal Training Institute (West Zone), Employees’ </v>
          </cell>
          <cell r="E9" t="str">
            <v>ESIC Office, Marol, Mumbai</v>
          </cell>
          <cell r="F9">
            <v>38</v>
          </cell>
          <cell r="G9" t="str">
            <v>13th Apr.2011</v>
          </cell>
          <cell r="I9" t="str">
            <v>day(s)</v>
          </cell>
          <cell r="J9">
            <v>1</v>
          </cell>
          <cell r="K9">
            <v>9066</v>
          </cell>
          <cell r="L9">
            <v>9066</v>
          </cell>
          <cell r="M9" t="str">
            <v>Expenses</v>
          </cell>
          <cell r="N9">
            <v>0</v>
          </cell>
          <cell r="Q9">
            <v>907</v>
          </cell>
          <cell r="R9">
            <v>18</v>
          </cell>
          <cell r="S9">
            <v>9</v>
          </cell>
          <cell r="T9">
            <v>934</v>
          </cell>
          <cell r="U9">
            <v>10000</v>
          </cell>
          <cell r="V9" t="str">
            <v>ESIC Office, Marol, Mumbai for 1 day(s) Session for</v>
          </cell>
          <cell r="W9" t="str">
            <v>38 Trainees on dtd. 13th Apr.2011.</v>
          </cell>
          <cell r="X9">
            <v>8</v>
          </cell>
          <cell r="Y9" t="str">
            <v>Sanjay Khadve</v>
          </cell>
          <cell r="Z9">
            <v>1</v>
          </cell>
        </row>
        <row r="10">
          <cell r="A10">
            <v>5</v>
          </cell>
          <cell r="B10">
            <v>5</v>
          </cell>
          <cell r="C10">
            <v>40653</v>
          </cell>
          <cell r="D10" t="str">
            <v xml:space="preserve">Zonal Training Institute (West Zone), Employees’ </v>
          </cell>
          <cell r="E10" t="str">
            <v>ESIC Office, Marol, Mumbai</v>
          </cell>
          <cell r="F10">
            <v>39</v>
          </cell>
          <cell r="G10" t="str">
            <v>15th Apr.2011</v>
          </cell>
          <cell r="I10" t="str">
            <v>day(s)</v>
          </cell>
          <cell r="J10">
            <v>1</v>
          </cell>
          <cell r="K10">
            <v>9066</v>
          </cell>
          <cell r="L10">
            <v>9066</v>
          </cell>
          <cell r="M10" t="str">
            <v>Expenses</v>
          </cell>
          <cell r="N10">
            <v>0</v>
          </cell>
          <cell r="Q10">
            <v>907</v>
          </cell>
          <cell r="R10">
            <v>18</v>
          </cell>
          <cell r="S10">
            <v>9</v>
          </cell>
          <cell r="T10">
            <v>934</v>
          </cell>
          <cell r="U10">
            <v>10000</v>
          </cell>
          <cell r="V10" t="str">
            <v>ESIC Office, Marol, Mumbai for 1 day(s) Session for</v>
          </cell>
          <cell r="W10" t="str">
            <v>39 Trainees on dtd. 15th Apr.2011.</v>
          </cell>
          <cell r="X10">
            <v>8</v>
          </cell>
          <cell r="Y10" t="str">
            <v>Sanjay Khadve</v>
          </cell>
          <cell r="Z10">
            <v>1</v>
          </cell>
        </row>
        <row r="11">
          <cell r="A11">
            <v>6</v>
          </cell>
          <cell r="B11">
            <v>6</v>
          </cell>
          <cell r="C11">
            <v>40653</v>
          </cell>
          <cell r="D11" t="str">
            <v xml:space="preserve">Zonal Training Institute (West Zone), Employees’ </v>
          </cell>
          <cell r="E11" t="str">
            <v>ESIC Office, Marol, Mumbai</v>
          </cell>
          <cell r="F11">
            <v>29</v>
          </cell>
          <cell r="G11" t="str">
            <v>18th Apr.2011</v>
          </cell>
          <cell r="I11" t="str">
            <v>day(s)</v>
          </cell>
          <cell r="J11">
            <v>1</v>
          </cell>
          <cell r="K11">
            <v>9066</v>
          </cell>
          <cell r="L11">
            <v>9066</v>
          </cell>
          <cell r="M11" t="str">
            <v>Expenses</v>
          </cell>
          <cell r="N11">
            <v>0</v>
          </cell>
          <cell r="Q11">
            <v>907</v>
          </cell>
          <cell r="R11">
            <v>18</v>
          </cell>
          <cell r="S11">
            <v>9</v>
          </cell>
          <cell r="T11">
            <v>934</v>
          </cell>
          <cell r="U11">
            <v>10000</v>
          </cell>
          <cell r="V11" t="str">
            <v>ESIC Office, Marol, Mumbai for 1 day(s) Session for</v>
          </cell>
          <cell r="W11" t="str">
            <v>29 Trainees on dtd. 18th Apr.2011.</v>
          </cell>
          <cell r="X11">
            <v>8</v>
          </cell>
          <cell r="Y11" t="str">
            <v>Sanjay Khadve</v>
          </cell>
          <cell r="Z11">
            <v>1</v>
          </cell>
        </row>
        <row r="12">
          <cell r="A12">
            <v>7</v>
          </cell>
          <cell r="B12">
            <v>7</v>
          </cell>
          <cell r="C12">
            <v>40653</v>
          </cell>
          <cell r="D12" t="str">
            <v xml:space="preserve">Zonal Training Institute (West Zone), Employees’ </v>
          </cell>
          <cell r="E12" t="str">
            <v>ESIC Office, Marol, Mumbai</v>
          </cell>
          <cell r="F12">
            <v>22</v>
          </cell>
          <cell r="G12" t="str">
            <v>19th Apr.2011</v>
          </cell>
          <cell r="I12" t="str">
            <v>day(s)</v>
          </cell>
          <cell r="J12">
            <v>1</v>
          </cell>
          <cell r="K12">
            <v>9066</v>
          </cell>
          <cell r="L12">
            <v>9066</v>
          </cell>
          <cell r="M12" t="str">
            <v>Expenses</v>
          </cell>
          <cell r="N12">
            <v>0</v>
          </cell>
          <cell r="Q12">
            <v>907</v>
          </cell>
          <cell r="R12">
            <v>18</v>
          </cell>
          <cell r="S12">
            <v>9</v>
          </cell>
          <cell r="T12">
            <v>934</v>
          </cell>
          <cell r="U12">
            <v>10000</v>
          </cell>
          <cell r="V12" t="str">
            <v>ESIC Office, Marol, Mumbai for 1 day(s) Session for</v>
          </cell>
          <cell r="W12" t="str">
            <v>22 Trainees on dtd. 19th Apr.2011.</v>
          </cell>
          <cell r="X12">
            <v>8</v>
          </cell>
          <cell r="Y12" t="str">
            <v>Sanjay Khadve</v>
          </cell>
          <cell r="Z12">
            <v>1</v>
          </cell>
        </row>
        <row r="13">
          <cell r="A13">
            <v>8</v>
          </cell>
          <cell r="B13">
            <v>8</v>
          </cell>
          <cell r="C13">
            <v>40654</v>
          </cell>
          <cell r="D13" t="str">
            <v>Postal Training Centre, Mysore</v>
          </cell>
          <cell r="E13" t="str">
            <v>Postal Training Centre, Mysore</v>
          </cell>
          <cell r="F13">
            <v>58</v>
          </cell>
          <cell r="G13" t="str">
            <v>13th Apr.2011</v>
          </cell>
          <cell r="I13" t="str">
            <v>hour(s)</v>
          </cell>
          <cell r="J13">
            <v>2</v>
          </cell>
          <cell r="K13">
            <v>2500</v>
          </cell>
          <cell r="L13">
            <v>5000</v>
          </cell>
          <cell r="M13" t="str">
            <v>Expenses</v>
          </cell>
          <cell r="N13">
            <v>0</v>
          </cell>
          <cell r="Q13">
            <v>500</v>
          </cell>
          <cell r="R13">
            <v>10</v>
          </cell>
          <cell r="S13">
            <v>5</v>
          </cell>
          <cell r="T13">
            <v>515</v>
          </cell>
          <cell r="U13">
            <v>5515</v>
          </cell>
          <cell r="V13" t="str">
            <v>Postal Training Centre, Mysore for 2 hour(s) Session for</v>
          </cell>
          <cell r="W13" t="str">
            <v>58 Trainees on dtd. 13th Apr.2011.</v>
          </cell>
          <cell r="X13">
            <v>2</v>
          </cell>
          <cell r="Y13" t="str">
            <v>Ms Marissa</v>
          </cell>
          <cell r="Z13">
            <v>1</v>
          </cell>
        </row>
        <row r="14">
          <cell r="A14">
            <v>9</v>
          </cell>
          <cell r="B14">
            <v>9</v>
          </cell>
          <cell r="C14">
            <v>40654</v>
          </cell>
          <cell r="D14" t="str">
            <v>Postal Training Centre, Mysore</v>
          </cell>
          <cell r="E14" t="str">
            <v>Postal Training Centre, Mysore</v>
          </cell>
          <cell r="F14">
            <v>56</v>
          </cell>
          <cell r="G14" t="str">
            <v>15th Apr.2011</v>
          </cell>
          <cell r="I14" t="str">
            <v>hour(s)</v>
          </cell>
          <cell r="J14">
            <v>3</v>
          </cell>
          <cell r="K14">
            <v>2500</v>
          </cell>
          <cell r="L14">
            <v>7500</v>
          </cell>
          <cell r="M14" t="str">
            <v>Expenses</v>
          </cell>
          <cell r="N14">
            <v>0</v>
          </cell>
          <cell r="Q14">
            <v>750</v>
          </cell>
          <cell r="R14">
            <v>15</v>
          </cell>
          <cell r="S14">
            <v>8</v>
          </cell>
          <cell r="T14">
            <v>773</v>
          </cell>
          <cell r="U14">
            <v>8273</v>
          </cell>
          <cell r="V14" t="str">
            <v>Postal Training Centre, Mysore for 3 hour(s) Session for</v>
          </cell>
          <cell r="W14" t="str">
            <v>56 Trainees on dtd. 15th Apr.2011.</v>
          </cell>
          <cell r="X14">
            <v>3</v>
          </cell>
          <cell r="Y14" t="str">
            <v>Ponnamma</v>
          </cell>
          <cell r="Z14">
            <v>1</v>
          </cell>
        </row>
        <row r="15">
          <cell r="A15">
            <v>10</v>
          </cell>
          <cell r="B15">
            <v>10</v>
          </cell>
          <cell r="C15">
            <v>40654</v>
          </cell>
          <cell r="D15" t="str">
            <v>Postal Training Centre, Mysore</v>
          </cell>
          <cell r="E15" t="str">
            <v>Postal Training Centre, Mysore</v>
          </cell>
          <cell r="F15">
            <v>59</v>
          </cell>
          <cell r="G15" t="str">
            <v>18th Apr.2011</v>
          </cell>
          <cell r="I15" t="str">
            <v>hour(s)</v>
          </cell>
          <cell r="J15">
            <v>3</v>
          </cell>
          <cell r="K15">
            <v>2500</v>
          </cell>
          <cell r="L15">
            <v>7500</v>
          </cell>
          <cell r="M15" t="str">
            <v>Expenses</v>
          </cell>
          <cell r="N15">
            <v>0</v>
          </cell>
          <cell r="Q15">
            <v>750</v>
          </cell>
          <cell r="R15">
            <v>15</v>
          </cell>
          <cell r="S15">
            <v>8</v>
          </cell>
          <cell r="T15">
            <v>773</v>
          </cell>
          <cell r="U15">
            <v>8273</v>
          </cell>
          <cell r="V15" t="str">
            <v>Postal Training Centre, Mysore for 3 hour(s) Session for</v>
          </cell>
          <cell r="W15" t="str">
            <v>59 Trainees on dtd. 18th Apr.2011.</v>
          </cell>
          <cell r="X15">
            <v>3</v>
          </cell>
          <cell r="Y15" t="str">
            <v>Arun Karumbaya</v>
          </cell>
          <cell r="Z15">
            <v>1</v>
          </cell>
        </row>
        <row r="16">
          <cell r="A16">
            <v>11</v>
          </cell>
          <cell r="B16">
            <v>11</v>
          </cell>
          <cell r="C16">
            <v>40654</v>
          </cell>
          <cell r="D16" t="str">
            <v>Postal Training Centre, Mysore</v>
          </cell>
          <cell r="E16" t="str">
            <v>Postal Training Centre, Mysore</v>
          </cell>
          <cell r="F16">
            <v>59</v>
          </cell>
          <cell r="G16" t="str">
            <v>19th Apr.2011</v>
          </cell>
          <cell r="I16" t="str">
            <v>hour(s)</v>
          </cell>
          <cell r="J16">
            <v>3</v>
          </cell>
          <cell r="K16">
            <v>2500</v>
          </cell>
          <cell r="L16">
            <v>7500</v>
          </cell>
          <cell r="M16" t="str">
            <v>Expenses</v>
          </cell>
          <cell r="N16">
            <v>0</v>
          </cell>
          <cell r="Q16">
            <v>750</v>
          </cell>
          <cell r="R16">
            <v>15</v>
          </cell>
          <cell r="S16">
            <v>8</v>
          </cell>
          <cell r="T16">
            <v>773</v>
          </cell>
          <cell r="U16">
            <v>8273</v>
          </cell>
          <cell r="V16" t="str">
            <v>Postal Training Centre, Mysore for 3 hour(s) Session for</v>
          </cell>
          <cell r="W16" t="str">
            <v>59 Trainees on dtd. 19th Apr.2011.</v>
          </cell>
          <cell r="X16">
            <v>2</v>
          </cell>
          <cell r="Y16" t="str">
            <v>Ms Marissa</v>
          </cell>
          <cell r="Z16">
            <v>1</v>
          </cell>
        </row>
        <row r="17">
          <cell r="A17">
            <v>12</v>
          </cell>
          <cell r="B17">
            <v>12</v>
          </cell>
          <cell r="C17">
            <v>40655</v>
          </cell>
          <cell r="D17" t="str">
            <v xml:space="preserve">Zonal Training Institute (West Zone), Employees’ </v>
          </cell>
          <cell r="E17" t="str">
            <v>ESIC Office, Marol, Mumbai</v>
          </cell>
          <cell r="F17">
            <v>40</v>
          </cell>
          <cell r="G17" t="str">
            <v>20th Apr.2011</v>
          </cell>
          <cell r="I17" t="str">
            <v>day(s)</v>
          </cell>
          <cell r="J17">
            <v>1</v>
          </cell>
          <cell r="K17">
            <v>9066</v>
          </cell>
          <cell r="L17">
            <v>9066</v>
          </cell>
          <cell r="M17" t="str">
            <v>Expenses</v>
          </cell>
          <cell r="N17">
            <v>0</v>
          </cell>
          <cell r="Q17">
            <v>907</v>
          </cell>
          <cell r="R17">
            <v>18</v>
          </cell>
          <cell r="S17">
            <v>9</v>
          </cell>
          <cell r="T17">
            <v>934</v>
          </cell>
          <cell r="U17">
            <v>10000</v>
          </cell>
          <cell r="V17" t="str">
            <v>ESIC Office, Marol, Mumbai for 1 day(s) Session for</v>
          </cell>
          <cell r="W17" t="str">
            <v>40 Trainees on dtd. 20th Apr.2011.</v>
          </cell>
          <cell r="X17">
            <v>8</v>
          </cell>
          <cell r="Y17" t="str">
            <v>Sanjay Khadve</v>
          </cell>
          <cell r="Z17">
            <v>1</v>
          </cell>
        </row>
        <row r="18">
          <cell r="A18">
            <v>13</v>
          </cell>
          <cell r="B18">
            <v>13</v>
          </cell>
          <cell r="C18">
            <v>40655</v>
          </cell>
          <cell r="D18" t="str">
            <v xml:space="preserve">Zonal Training Institute (West Zone), Employees’ </v>
          </cell>
          <cell r="E18" t="str">
            <v>ESIC Office, Marol, Mumbai</v>
          </cell>
          <cell r="F18">
            <v>36</v>
          </cell>
          <cell r="G18" t="str">
            <v>21st Apr.2011</v>
          </cell>
          <cell r="I18" t="str">
            <v>day(s)</v>
          </cell>
          <cell r="J18">
            <v>1</v>
          </cell>
          <cell r="K18">
            <v>9066</v>
          </cell>
          <cell r="L18">
            <v>9066</v>
          </cell>
          <cell r="M18" t="str">
            <v>Expenses</v>
          </cell>
          <cell r="N18">
            <v>0</v>
          </cell>
          <cell r="Q18">
            <v>907</v>
          </cell>
          <cell r="R18">
            <v>18</v>
          </cell>
          <cell r="S18">
            <v>9</v>
          </cell>
          <cell r="T18">
            <v>934</v>
          </cell>
          <cell r="U18">
            <v>10000</v>
          </cell>
          <cell r="V18" t="str">
            <v>ESIC Office, Marol, Mumbai for 1 day(s) Session for</v>
          </cell>
          <cell r="W18" t="str">
            <v>36 Trainees on dtd. 21st Apr.2011.</v>
          </cell>
          <cell r="X18">
            <v>8</v>
          </cell>
          <cell r="Y18" t="str">
            <v>Zhhnat Hasta</v>
          </cell>
          <cell r="Z18">
            <v>1</v>
          </cell>
        </row>
        <row r="19">
          <cell r="A19">
            <v>14</v>
          </cell>
          <cell r="B19">
            <v>14</v>
          </cell>
          <cell r="C19">
            <v>40656</v>
          </cell>
          <cell r="D19" t="str">
            <v>AMRI HOSPITALS - WOMEN AND CHILD CARE</v>
          </cell>
          <cell r="E19" t="str">
            <v>Amri, Mukundapur, Kolkata</v>
          </cell>
          <cell r="F19">
            <v>22</v>
          </cell>
          <cell r="G19" t="str">
            <v>14th Apr.2011</v>
          </cell>
          <cell r="I19" t="str">
            <v>day(s)</v>
          </cell>
          <cell r="J19">
            <v>1</v>
          </cell>
          <cell r="K19">
            <v>10000</v>
          </cell>
          <cell r="L19">
            <v>10000</v>
          </cell>
          <cell r="M19" t="str">
            <v>Expenses</v>
          </cell>
          <cell r="N19">
            <v>0</v>
          </cell>
          <cell r="Q19">
            <v>1000</v>
          </cell>
          <cell r="R19">
            <v>20</v>
          </cell>
          <cell r="S19">
            <v>10</v>
          </cell>
          <cell r="T19">
            <v>1030</v>
          </cell>
          <cell r="U19">
            <v>11030</v>
          </cell>
          <cell r="V19" t="str">
            <v>Amri, Mukundapur, Kolkata for 1 day(s) Session for</v>
          </cell>
          <cell r="W19" t="str">
            <v>22 Trainees on dtd. 14th Apr.2011.</v>
          </cell>
          <cell r="X19">
            <v>8</v>
          </cell>
          <cell r="Y19" t="str">
            <v>Ranjay Kumar</v>
          </cell>
          <cell r="Z19">
            <v>1</v>
          </cell>
        </row>
        <row r="20">
          <cell r="A20">
            <v>15</v>
          </cell>
          <cell r="B20">
            <v>15</v>
          </cell>
          <cell r="C20">
            <v>40659</v>
          </cell>
          <cell r="D20" t="str">
            <v>State Bank of Travancore,</v>
          </cell>
          <cell r="E20" t="str">
            <v>Frankfinn Center, Thiruvanthapuram</v>
          </cell>
          <cell r="F20">
            <v>24</v>
          </cell>
          <cell r="G20" t="str">
            <v>25th Apr.2011</v>
          </cell>
          <cell r="I20" t="str">
            <v>Participant(s)</v>
          </cell>
          <cell r="J20">
            <v>24</v>
          </cell>
          <cell r="K20">
            <v>1200</v>
          </cell>
          <cell r="L20">
            <v>28800</v>
          </cell>
          <cell r="M20" t="str">
            <v>Expenses</v>
          </cell>
          <cell r="N20">
            <v>0</v>
          </cell>
          <cell r="Q20">
            <v>2880</v>
          </cell>
          <cell r="R20">
            <v>58</v>
          </cell>
          <cell r="S20">
            <v>29</v>
          </cell>
          <cell r="T20">
            <v>2967</v>
          </cell>
          <cell r="U20">
            <v>31767</v>
          </cell>
          <cell r="V20" t="str">
            <v xml:space="preserve">Frankfinn Center, Thiruvanthapuram for 24 Participant(s) </v>
          </cell>
          <cell r="W20" t="str">
            <v>Session on dtd. 25th Apr.2011.</v>
          </cell>
          <cell r="X20">
            <v>8</v>
          </cell>
          <cell r="Y20" t="str">
            <v>Cecil Abraham</v>
          </cell>
          <cell r="Z20">
            <v>1</v>
          </cell>
          <cell r="AA20" t="str">
            <v>Salary</v>
          </cell>
        </row>
        <row r="21">
          <cell r="A21">
            <v>16</v>
          </cell>
          <cell r="B21">
            <v>16</v>
          </cell>
          <cell r="C21">
            <v>40659</v>
          </cell>
          <cell r="D21" t="str">
            <v>State Bank of Travancore,</v>
          </cell>
          <cell r="E21" t="str">
            <v>Frankfinn Center, Thiruvanthapuram</v>
          </cell>
          <cell r="F21">
            <v>24</v>
          </cell>
          <cell r="G21" t="str">
            <v>26th Apr.2011</v>
          </cell>
          <cell r="I21" t="str">
            <v>Participant(s)</v>
          </cell>
          <cell r="J21">
            <v>24</v>
          </cell>
          <cell r="K21">
            <v>1200</v>
          </cell>
          <cell r="L21">
            <v>28800</v>
          </cell>
          <cell r="M21" t="str">
            <v>Expenses</v>
          </cell>
          <cell r="N21">
            <v>0</v>
          </cell>
          <cell r="Q21">
            <v>2880</v>
          </cell>
          <cell r="R21">
            <v>58</v>
          </cell>
          <cell r="S21">
            <v>29</v>
          </cell>
          <cell r="T21">
            <v>2967</v>
          </cell>
          <cell r="U21">
            <v>31767</v>
          </cell>
          <cell r="V21" t="str">
            <v xml:space="preserve">Frankfinn Center, Thiruvanthapuram for 24 Participant(s) </v>
          </cell>
          <cell r="W21" t="str">
            <v>Session on dtd. 26th Apr.2011.</v>
          </cell>
          <cell r="X21">
            <v>8</v>
          </cell>
          <cell r="Y21" t="str">
            <v>Cecil Abraham</v>
          </cell>
          <cell r="Z21">
            <v>1</v>
          </cell>
          <cell r="AA21" t="str">
            <v>Salary</v>
          </cell>
        </row>
        <row r="22">
          <cell r="A22">
            <v>17</v>
          </cell>
          <cell r="B22">
            <v>17</v>
          </cell>
          <cell r="C22">
            <v>40662</v>
          </cell>
          <cell r="D22" t="str">
            <v>State Bank of Travancore,</v>
          </cell>
          <cell r="E22" t="str">
            <v>Frankfinn Center, Thiruvanthapuram</v>
          </cell>
          <cell r="F22">
            <v>25</v>
          </cell>
          <cell r="G22" t="str">
            <v>27th Apr.2011</v>
          </cell>
          <cell r="I22" t="str">
            <v>Participant(s)</v>
          </cell>
          <cell r="J22">
            <v>25</v>
          </cell>
          <cell r="K22">
            <v>1200</v>
          </cell>
          <cell r="L22">
            <v>30000</v>
          </cell>
          <cell r="M22" t="str">
            <v>Expenses</v>
          </cell>
          <cell r="N22">
            <v>0</v>
          </cell>
          <cell r="Q22">
            <v>3000</v>
          </cell>
          <cell r="R22">
            <v>60</v>
          </cell>
          <cell r="S22">
            <v>30</v>
          </cell>
          <cell r="T22">
            <v>3090</v>
          </cell>
          <cell r="U22">
            <v>33090</v>
          </cell>
          <cell r="V22" t="str">
            <v xml:space="preserve">Frankfinn Center, Thiruvanthapuram for 25 Participant(s) </v>
          </cell>
          <cell r="W22" t="str">
            <v>Session on dtd. 27th Apr.2011.</v>
          </cell>
          <cell r="X22">
            <v>8</v>
          </cell>
          <cell r="Y22" t="str">
            <v>Cecil Abraham</v>
          </cell>
          <cell r="Z22">
            <v>1</v>
          </cell>
          <cell r="AA22" t="str">
            <v>Salary</v>
          </cell>
        </row>
        <row r="23">
          <cell r="A23">
            <v>18</v>
          </cell>
          <cell r="B23">
            <v>18</v>
          </cell>
          <cell r="C23">
            <v>40662</v>
          </cell>
          <cell r="D23" t="str">
            <v>State Bank of Travancore,</v>
          </cell>
          <cell r="E23" t="str">
            <v>Frankfinn Center, Thiruvanthapuram</v>
          </cell>
          <cell r="F23">
            <v>25</v>
          </cell>
          <cell r="G23" t="str">
            <v>28th Apr.2011</v>
          </cell>
          <cell r="I23" t="str">
            <v>Participant(s)</v>
          </cell>
          <cell r="J23">
            <v>25</v>
          </cell>
          <cell r="K23">
            <v>1200</v>
          </cell>
          <cell r="L23">
            <v>30000</v>
          </cell>
          <cell r="M23" t="str">
            <v>Expenses</v>
          </cell>
          <cell r="N23">
            <v>0</v>
          </cell>
          <cell r="Q23">
            <v>3000</v>
          </cell>
          <cell r="R23">
            <v>60</v>
          </cell>
          <cell r="S23">
            <v>30</v>
          </cell>
          <cell r="T23">
            <v>3090</v>
          </cell>
          <cell r="U23">
            <v>33090</v>
          </cell>
          <cell r="V23" t="str">
            <v xml:space="preserve">Frankfinn Center, Thiruvanthapuram for 25 Participant(s) </v>
          </cell>
          <cell r="W23" t="str">
            <v>Session on dtd. 28th Apr.2011.</v>
          </cell>
          <cell r="X23">
            <v>8</v>
          </cell>
          <cell r="Y23" t="str">
            <v>Cecil Abraham</v>
          </cell>
          <cell r="Z23">
            <v>1</v>
          </cell>
          <cell r="AA23" t="str">
            <v>Salary</v>
          </cell>
        </row>
        <row r="24">
          <cell r="A24">
            <v>19</v>
          </cell>
          <cell r="B24">
            <v>19</v>
          </cell>
          <cell r="C24">
            <v>40663</v>
          </cell>
          <cell r="D24" t="str">
            <v xml:space="preserve">Zonal Training Institute (West Zone), Employees’ </v>
          </cell>
          <cell r="E24" t="str">
            <v>ESIC Office, Marol, Mumbai</v>
          </cell>
          <cell r="F24">
            <v>37</v>
          </cell>
          <cell r="G24" t="str">
            <v>25st Apr.2011</v>
          </cell>
          <cell r="I24" t="str">
            <v>day(s)</v>
          </cell>
          <cell r="J24">
            <v>1</v>
          </cell>
          <cell r="K24">
            <v>9066</v>
          </cell>
          <cell r="L24">
            <v>9066</v>
          </cell>
          <cell r="M24" t="str">
            <v>Expenses</v>
          </cell>
          <cell r="N24">
            <v>0</v>
          </cell>
          <cell r="Q24">
            <v>907</v>
          </cell>
          <cell r="R24">
            <v>18</v>
          </cell>
          <cell r="S24">
            <v>9</v>
          </cell>
          <cell r="T24">
            <v>934</v>
          </cell>
          <cell r="U24">
            <v>10000</v>
          </cell>
          <cell r="V24" t="str">
            <v>ESIC Office, Marol, Mumbai for 1 day(s) Session for</v>
          </cell>
          <cell r="W24" t="str">
            <v>37 Trainees on dtd. 25st Apr.2011.</v>
          </cell>
          <cell r="X24">
            <v>8</v>
          </cell>
          <cell r="Y24" t="str">
            <v>Sanjay Khadve</v>
          </cell>
          <cell r="Z24">
            <v>1</v>
          </cell>
        </row>
        <row r="25">
          <cell r="A25">
            <v>20</v>
          </cell>
          <cell r="B25">
            <v>20</v>
          </cell>
          <cell r="C25">
            <v>40663</v>
          </cell>
          <cell r="D25" t="str">
            <v xml:space="preserve">Zonal Training Institute (West Zone), Employees’ </v>
          </cell>
          <cell r="E25" t="str">
            <v>ESIC Office, Marol, Mumbai</v>
          </cell>
          <cell r="F25">
            <v>36</v>
          </cell>
          <cell r="G25" t="str">
            <v>26st Apr.2011</v>
          </cell>
          <cell r="I25" t="str">
            <v>day(s)</v>
          </cell>
          <cell r="J25">
            <v>1</v>
          </cell>
          <cell r="K25">
            <v>9066</v>
          </cell>
          <cell r="L25">
            <v>9066</v>
          </cell>
          <cell r="M25" t="str">
            <v>Expenses</v>
          </cell>
          <cell r="N25">
            <v>0</v>
          </cell>
          <cell r="Q25">
            <v>907</v>
          </cell>
          <cell r="R25">
            <v>18</v>
          </cell>
          <cell r="S25">
            <v>9</v>
          </cell>
          <cell r="T25">
            <v>934</v>
          </cell>
          <cell r="U25">
            <v>10000</v>
          </cell>
          <cell r="V25" t="str">
            <v>ESIC Office, Marol, Mumbai for 1 day(s) Session for</v>
          </cell>
          <cell r="W25" t="str">
            <v>36 Trainees on dtd. 26st Apr.2011.</v>
          </cell>
          <cell r="X25">
            <v>8</v>
          </cell>
          <cell r="Y25" t="str">
            <v>Sanjay Khadve</v>
          </cell>
          <cell r="Z25">
            <v>1</v>
          </cell>
        </row>
        <row r="26">
          <cell r="A26">
            <v>21</v>
          </cell>
          <cell r="B26">
            <v>21</v>
          </cell>
          <cell r="C26">
            <v>40663</v>
          </cell>
          <cell r="D26" t="str">
            <v xml:space="preserve">Zonal Training Institute (West Zone), Employees’ </v>
          </cell>
          <cell r="E26" t="str">
            <v>ESIC Office, Marol, Mumbai</v>
          </cell>
          <cell r="F26">
            <v>36</v>
          </cell>
          <cell r="G26" t="str">
            <v>27st Apr.2011</v>
          </cell>
          <cell r="I26" t="str">
            <v>day(s)</v>
          </cell>
          <cell r="J26">
            <v>1</v>
          </cell>
          <cell r="K26">
            <v>9066</v>
          </cell>
          <cell r="L26">
            <v>9066</v>
          </cell>
          <cell r="M26" t="str">
            <v>Expenses</v>
          </cell>
          <cell r="N26">
            <v>0</v>
          </cell>
          <cell r="Q26">
            <v>907</v>
          </cell>
          <cell r="R26">
            <v>18</v>
          </cell>
          <cell r="S26">
            <v>9</v>
          </cell>
          <cell r="T26">
            <v>934</v>
          </cell>
          <cell r="U26">
            <v>10000</v>
          </cell>
          <cell r="V26" t="str">
            <v>ESIC Office, Marol, Mumbai for 1 day(s) Session for</v>
          </cell>
          <cell r="W26" t="str">
            <v>36 Trainees on dtd. 27st Apr.2011.</v>
          </cell>
          <cell r="X26">
            <v>8</v>
          </cell>
          <cell r="Y26" t="str">
            <v>Sanjay Khadve</v>
          </cell>
          <cell r="Z26">
            <v>1</v>
          </cell>
        </row>
        <row r="27">
          <cell r="A27">
            <v>22</v>
          </cell>
          <cell r="B27">
            <v>22</v>
          </cell>
          <cell r="C27">
            <v>40663</v>
          </cell>
          <cell r="D27" t="str">
            <v xml:space="preserve">Zonal Training Institute (West Zone), Employees’ </v>
          </cell>
          <cell r="E27" t="str">
            <v>ESIC Office, Marol, Mumbai</v>
          </cell>
          <cell r="F27">
            <v>37</v>
          </cell>
          <cell r="G27" t="str">
            <v>28st Apr.2011</v>
          </cell>
          <cell r="I27" t="str">
            <v>day(s)</v>
          </cell>
          <cell r="J27">
            <v>1</v>
          </cell>
          <cell r="K27">
            <v>9066</v>
          </cell>
          <cell r="L27">
            <v>9066</v>
          </cell>
          <cell r="M27" t="str">
            <v>Expenses</v>
          </cell>
          <cell r="N27">
            <v>0</v>
          </cell>
          <cell r="Q27">
            <v>907</v>
          </cell>
          <cell r="R27">
            <v>18</v>
          </cell>
          <cell r="S27">
            <v>9</v>
          </cell>
          <cell r="T27">
            <v>934</v>
          </cell>
          <cell r="U27">
            <v>10000</v>
          </cell>
          <cell r="V27" t="str">
            <v>ESIC Office, Marol, Mumbai for 1 day(s) Session for</v>
          </cell>
          <cell r="W27" t="str">
            <v>37 Trainees on dtd. 28st Apr.2011.</v>
          </cell>
          <cell r="X27">
            <v>8</v>
          </cell>
          <cell r="Y27" t="str">
            <v>Sanjay Khadve</v>
          </cell>
          <cell r="Z27">
            <v>1</v>
          </cell>
        </row>
        <row r="28">
          <cell r="A28">
            <v>23</v>
          </cell>
          <cell r="B28">
            <v>23</v>
          </cell>
          <cell r="C28">
            <v>40663</v>
          </cell>
          <cell r="D28" t="str">
            <v xml:space="preserve">Zonal Training Institute (West Zone), Employees’ </v>
          </cell>
          <cell r="E28" t="str">
            <v>ESIC Office, Marol, Mumbai</v>
          </cell>
          <cell r="F28">
            <v>38</v>
          </cell>
          <cell r="G28" t="str">
            <v>29st Apr.2011</v>
          </cell>
          <cell r="I28" t="str">
            <v>day(s)</v>
          </cell>
          <cell r="J28">
            <v>1</v>
          </cell>
          <cell r="K28">
            <v>9066</v>
          </cell>
          <cell r="L28">
            <v>9066</v>
          </cell>
          <cell r="M28" t="str">
            <v>Expenses</v>
          </cell>
          <cell r="N28">
            <v>0</v>
          </cell>
          <cell r="Q28">
            <v>907</v>
          </cell>
          <cell r="R28">
            <v>18</v>
          </cell>
          <cell r="S28">
            <v>9</v>
          </cell>
          <cell r="T28">
            <v>934</v>
          </cell>
          <cell r="U28">
            <v>10000</v>
          </cell>
          <cell r="V28" t="str">
            <v>ESIC Office, Marol, Mumbai for 1 day(s) Session for</v>
          </cell>
          <cell r="W28" t="str">
            <v>38 Trainees on dtd. 29st Apr.2011.</v>
          </cell>
          <cell r="X28">
            <v>8</v>
          </cell>
          <cell r="Y28" t="str">
            <v>Sanjay Khadve</v>
          </cell>
          <cell r="Z28">
            <v>1</v>
          </cell>
        </row>
        <row r="29">
          <cell r="A29">
            <v>24</v>
          </cell>
          <cell r="B29">
            <v>24</v>
          </cell>
          <cell r="C29">
            <v>40667</v>
          </cell>
          <cell r="D29" t="str">
            <v>State Bank of Travancore,</v>
          </cell>
          <cell r="E29" t="str">
            <v>Frankfinn Center, Thiruvanthapuram</v>
          </cell>
          <cell r="F29">
            <v>22</v>
          </cell>
          <cell r="G29" t="str">
            <v>02nd May.2011</v>
          </cell>
          <cell r="I29" t="str">
            <v>Participant(s)</v>
          </cell>
          <cell r="J29">
            <v>22</v>
          </cell>
          <cell r="K29">
            <v>1200</v>
          </cell>
          <cell r="L29">
            <v>26400</v>
          </cell>
          <cell r="M29" t="str">
            <v>Expenses</v>
          </cell>
          <cell r="N29">
            <v>0</v>
          </cell>
          <cell r="Q29">
            <v>2640</v>
          </cell>
          <cell r="R29">
            <v>53</v>
          </cell>
          <cell r="S29">
            <v>26</v>
          </cell>
          <cell r="T29">
            <v>2719</v>
          </cell>
          <cell r="U29">
            <v>29119</v>
          </cell>
          <cell r="V29" t="str">
            <v xml:space="preserve">Frankfinn Center, Thiruvanthapuram for 22 Participant(s) </v>
          </cell>
          <cell r="W29" t="str">
            <v>Session on dtd. 02nd May.2011.</v>
          </cell>
          <cell r="X29">
            <v>8</v>
          </cell>
          <cell r="Y29" t="str">
            <v>Cecil Abraham</v>
          </cell>
          <cell r="Z29">
            <v>1</v>
          </cell>
          <cell r="AA29" t="str">
            <v>Salary</v>
          </cell>
        </row>
        <row r="30">
          <cell r="A30">
            <v>25</v>
          </cell>
          <cell r="B30">
            <v>25</v>
          </cell>
          <cell r="C30">
            <v>40667</v>
          </cell>
          <cell r="D30" t="str">
            <v>State Bank of Travancore,</v>
          </cell>
          <cell r="E30" t="str">
            <v>Frankfinn Center, Thiruvanthapuram</v>
          </cell>
          <cell r="F30">
            <v>21</v>
          </cell>
          <cell r="G30" t="str">
            <v>03rd May.2011</v>
          </cell>
          <cell r="I30" t="str">
            <v>Participant(s)</v>
          </cell>
          <cell r="J30">
            <v>21</v>
          </cell>
          <cell r="K30">
            <v>1200</v>
          </cell>
          <cell r="L30">
            <v>25200</v>
          </cell>
          <cell r="M30" t="str">
            <v>Expenses</v>
          </cell>
          <cell r="N30">
            <v>0</v>
          </cell>
          <cell r="Q30">
            <v>2520</v>
          </cell>
          <cell r="R30">
            <v>50</v>
          </cell>
          <cell r="S30">
            <v>25</v>
          </cell>
          <cell r="T30">
            <v>2595</v>
          </cell>
          <cell r="U30">
            <v>27795</v>
          </cell>
          <cell r="V30" t="str">
            <v xml:space="preserve">Frankfinn Center, Thiruvanthapuram for 21 Participant(s) </v>
          </cell>
          <cell r="W30" t="str">
            <v>Session on dtd. 03rd May.2011.</v>
          </cell>
          <cell r="X30">
            <v>8</v>
          </cell>
          <cell r="Y30" t="str">
            <v>Cecil Abraham</v>
          </cell>
          <cell r="Z30">
            <v>1</v>
          </cell>
          <cell r="AA30" t="str">
            <v>Salary</v>
          </cell>
        </row>
        <row r="31">
          <cell r="A31">
            <v>26</v>
          </cell>
          <cell r="B31">
            <v>26</v>
          </cell>
          <cell r="C31">
            <v>40668</v>
          </cell>
          <cell r="D31" t="str">
            <v>AMRI HOSPITALS - WOMEN AND CHILD CARE</v>
          </cell>
          <cell r="E31" t="str">
            <v>Amri, Mukundapur, Kolkata</v>
          </cell>
          <cell r="F31">
            <v>32</v>
          </cell>
          <cell r="G31" t="str">
            <v>30th Apr.2011</v>
          </cell>
          <cell r="I31" t="str">
            <v>day(s)</v>
          </cell>
          <cell r="J31">
            <v>1</v>
          </cell>
          <cell r="K31">
            <v>10000</v>
          </cell>
          <cell r="L31">
            <v>10000</v>
          </cell>
          <cell r="M31" t="str">
            <v>Expenses</v>
          </cell>
          <cell r="N31">
            <v>0</v>
          </cell>
          <cell r="Q31">
            <v>1000</v>
          </cell>
          <cell r="R31">
            <v>20</v>
          </cell>
          <cell r="S31">
            <v>10</v>
          </cell>
          <cell r="T31">
            <v>1030</v>
          </cell>
          <cell r="U31">
            <v>11030</v>
          </cell>
          <cell r="V31" t="str">
            <v>Amri, Mukundapur, Kolkata for 1 day(s) Session for</v>
          </cell>
          <cell r="W31" t="str">
            <v>32 Trainees on dtd. 30th Apr.2011.</v>
          </cell>
          <cell r="X31">
            <v>8</v>
          </cell>
          <cell r="Y31" t="str">
            <v>Ranjay Kumar</v>
          </cell>
          <cell r="Z31">
            <v>1</v>
          </cell>
        </row>
        <row r="32">
          <cell r="A32">
            <v>27</v>
          </cell>
          <cell r="B32">
            <v>27</v>
          </cell>
          <cell r="C32">
            <v>40682</v>
          </cell>
          <cell r="D32" t="str">
            <v>AMRI HOSPITALS - WOMEN AND CHILD CARE</v>
          </cell>
          <cell r="E32" t="str">
            <v>Amri, Mukundapur, Kolkata</v>
          </cell>
          <cell r="F32">
            <v>16</v>
          </cell>
          <cell r="G32" t="str">
            <v>07th May.2011</v>
          </cell>
          <cell r="I32" t="str">
            <v>day(s)</v>
          </cell>
          <cell r="J32">
            <v>1</v>
          </cell>
          <cell r="K32">
            <v>10000</v>
          </cell>
          <cell r="L32">
            <v>10000</v>
          </cell>
          <cell r="M32" t="str">
            <v>Expenses</v>
          </cell>
          <cell r="N32">
            <v>0</v>
          </cell>
          <cell r="Q32">
            <v>1000</v>
          </cell>
          <cell r="R32">
            <v>20</v>
          </cell>
          <cell r="S32">
            <v>10</v>
          </cell>
          <cell r="T32">
            <v>1030</v>
          </cell>
          <cell r="U32">
            <v>11030</v>
          </cell>
          <cell r="V32" t="str">
            <v>Amri, Mukundapur, Kolkata for 1 day(s) Session for</v>
          </cell>
          <cell r="W32" t="str">
            <v>16 Trainees on dtd. 07th May.2011.</v>
          </cell>
          <cell r="X32">
            <v>8</v>
          </cell>
          <cell r="Y32" t="str">
            <v>Ranjay Kumar</v>
          </cell>
          <cell r="Z32">
            <v>1</v>
          </cell>
        </row>
        <row r="33">
          <cell r="A33">
            <v>28</v>
          </cell>
          <cell r="B33">
            <v>28</v>
          </cell>
          <cell r="C33">
            <v>40682</v>
          </cell>
          <cell r="D33" t="str">
            <v>AMRI HOSPITALS - WOMEN AND CHILD CARE</v>
          </cell>
          <cell r="E33" t="str">
            <v>Amri, Mukundapur, Kolkata</v>
          </cell>
          <cell r="F33">
            <v>16</v>
          </cell>
          <cell r="G33" t="str">
            <v>11th May.2011</v>
          </cell>
          <cell r="I33" t="str">
            <v>day(s)</v>
          </cell>
          <cell r="J33">
            <v>1</v>
          </cell>
          <cell r="K33">
            <v>10000</v>
          </cell>
          <cell r="L33">
            <v>10000</v>
          </cell>
          <cell r="M33" t="str">
            <v>Expenses</v>
          </cell>
          <cell r="N33">
            <v>0</v>
          </cell>
          <cell r="Q33">
            <v>1000</v>
          </cell>
          <cell r="R33">
            <v>20</v>
          </cell>
          <cell r="S33">
            <v>10</v>
          </cell>
          <cell r="T33">
            <v>1030</v>
          </cell>
          <cell r="U33">
            <v>11030</v>
          </cell>
          <cell r="V33" t="str">
            <v>Amri, Mukundapur, Kolkata for 1 day(s) Session for</v>
          </cell>
          <cell r="W33" t="str">
            <v>16 Trainees on dtd. 11th May.2011.</v>
          </cell>
          <cell r="X33">
            <v>8</v>
          </cell>
          <cell r="Y33" t="str">
            <v>Ranjay Kumar</v>
          </cell>
          <cell r="Z33">
            <v>1</v>
          </cell>
        </row>
        <row r="34">
          <cell r="A34">
            <v>29</v>
          </cell>
          <cell r="B34">
            <v>29</v>
          </cell>
          <cell r="C34">
            <v>40702</v>
          </cell>
          <cell r="D34" t="str">
            <v>Mahindra Holidays &amp; Resorts India Limuted</v>
          </cell>
          <cell r="E34" t="str">
            <v>Club Mahindra Holiday World, Hyderabad</v>
          </cell>
          <cell r="F34">
            <v>12</v>
          </cell>
          <cell r="G34" t="str">
            <v>05th Jun.11 to 07th Jun.2011</v>
          </cell>
          <cell r="I34" t="str">
            <v>day(s)</v>
          </cell>
          <cell r="J34">
            <v>3</v>
          </cell>
          <cell r="K34">
            <v>10000</v>
          </cell>
          <cell r="L34">
            <v>30000</v>
          </cell>
          <cell r="M34" t="str">
            <v>Expenses</v>
          </cell>
          <cell r="N34">
            <v>1979</v>
          </cell>
          <cell r="Q34">
            <v>3000</v>
          </cell>
          <cell r="R34">
            <v>60</v>
          </cell>
          <cell r="S34">
            <v>30</v>
          </cell>
          <cell r="T34">
            <v>3090</v>
          </cell>
          <cell r="U34">
            <v>35069</v>
          </cell>
          <cell r="V34" t="str">
            <v>Club Mahindra Holiday World, Hyderabad for 3 day(s) Session for</v>
          </cell>
          <cell r="W34" t="str">
            <v>12 Trainees on dtd. 05th Jun.11 to 07th Jun.2011.</v>
          </cell>
          <cell r="X34">
            <v>8</v>
          </cell>
          <cell r="Y34" t="str">
            <v>Cecil Abraham</v>
          </cell>
          <cell r="Z34">
            <v>3</v>
          </cell>
        </row>
        <row r="35">
          <cell r="A35">
            <v>30</v>
          </cell>
          <cell r="B35">
            <v>30</v>
          </cell>
          <cell r="C35">
            <v>40760</v>
          </cell>
          <cell r="D35" t="str">
            <v>Mahindra Holidays &amp; Resorts India Limuted</v>
          </cell>
          <cell r="E35" t="str">
            <v>Club Mahindra Holiday World, Hyderabad</v>
          </cell>
          <cell r="F35">
            <v>25</v>
          </cell>
          <cell r="G35" t="str">
            <v>25th July.2011</v>
          </cell>
          <cell r="I35" t="str">
            <v>day(s)</v>
          </cell>
          <cell r="J35">
            <v>1</v>
          </cell>
          <cell r="K35">
            <v>10000</v>
          </cell>
          <cell r="L35">
            <v>10000</v>
          </cell>
          <cell r="M35" t="str">
            <v>Expenses</v>
          </cell>
          <cell r="N35">
            <v>2180</v>
          </cell>
          <cell r="Q35">
            <v>1000</v>
          </cell>
          <cell r="R35">
            <v>20</v>
          </cell>
          <cell r="S35">
            <v>10</v>
          </cell>
          <cell r="T35">
            <v>1030</v>
          </cell>
          <cell r="U35">
            <v>13210</v>
          </cell>
          <cell r="V35" t="str">
            <v>Club Mahindra Holiday World, Hyderabad for 1 day(s) Session for</v>
          </cell>
          <cell r="W35" t="str">
            <v>25 Trainees on dtd. 25th July.2011.</v>
          </cell>
          <cell r="X35">
            <v>8</v>
          </cell>
          <cell r="Y35" t="str">
            <v>Cecil Abraham</v>
          </cell>
          <cell r="Z35">
            <v>1</v>
          </cell>
        </row>
        <row r="36">
          <cell r="A36">
            <v>31</v>
          </cell>
          <cell r="B36">
            <v>31</v>
          </cell>
          <cell r="C36">
            <v>40760</v>
          </cell>
          <cell r="D36" t="str">
            <v>Mahindra Holidays &amp; Resorts India Limuted</v>
          </cell>
          <cell r="E36" t="str">
            <v>Club Mahindra Holiday Branch Office, Bangalore</v>
          </cell>
          <cell r="F36">
            <v>10</v>
          </cell>
          <cell r="G36" t="str">
            <v>03rd Aug.11 &amp; 04th Aug.2011</v>
          </cell>
          <cell r="I36" t="str">
            <v>day(s)</v>
          </cell>
          <cell r="J36">
            <v>2</v>
          </cell>
          <cell r="K36">
            <v>10000</v>
          </cell>
          <cell r="L36">
            <v>20000</v>
          </cell>
          <cell r="M36" t="str">
            <v>Expenses</v>
          </cell>
          <cell r="N36">
            <v>680</v>
          </cell>
          <cell r="Q36">
            <v>2000</v>
          </cell>
          <cell r="R36">
            <v>40</v>
          </cell>
          <cell r="S36">
            <v>20</v>
          </cell>
          <cell r="T36">
            <v>2060</v>
          </cell>
          <cell r="U36">
            <v>22740</v>
          </cell>
          <cell r="V36" t="str">
            <v>Club Mahindra Holiday Branch Office, Bangalore for 2 day(s) Session for</v>
          </cell>
          <cell r="W36" t="str">
            <v>10 Trainees on dtd. 03rd Aug.11 &amp; 04th Aug.2011.</v>
          </cell>
          <cell r="X36">
            <v>8</v>
          </cell>
          <cell r="Y36" t="str">
            <v>Cecil Abraham</v>
          </cell>
          <cell r="Z36">
            <v>1</v>
          </cell>
        </row>
        <row r="37">
          <cell r="A37">
            <v>32</v>
          </cell>
          <cell r="B37">
            <v>32</v>
          </cell>
          <cell r="C37">
            <v>40765</v>
          </cell>
          <cell r="D37" t="str">
            <v>Axis Bank Limited</v>
          </cell>
          <cell r="E37" t="str">
            <v>YASHADA, Management Development centre Deptt. Raj Bhawan Complex Baner Road, Pune</v>
          </cell>
          <cell r="F37">
            <v>25</v>
          </cell>
          <cell r="G37" t="str">
            <v>14th Jul.11 to 15th Jul.2011</v>
          </cell>
          <cell r="I37" t="str">
            <v>day(s)</v>
          </cell>
          <cell r="J37">
            <v>2</v>
          </cell>
          <cell r="K37">
            <v>12500</v>
          </cell>
          <cell r="L37">
            <v>25000</v>
          </cell>
          <cell r="M37" t="str">
            <v>Expenses</v>
          </cell>
          <cell r="N37">
            <v>0</v>
          </cell>
          <cell r="Q37">
            <v>2500</v>
          </cell>
          <cell r="R37">
            <v>50</v>
          </cell>
          <cell r="S37">
            <v>25</v>
          </cell>
          <cell r="T37">
            <v>2575</v>
          </cell>
          <cell r="U37">
            <v>27575</v>
          </cell>
          <cell r="V37" t="str">
            <v>YASHADA, Management Development centre Deptt. Raj Bhawan Complex Baner Road, Pune for 2 day(s) Session for</v>
          </cell>
          <cell r="W37" t="str">
            <v>25 Trainees on dtd. 14th Jul.11 to 15th Jul.2011.</v>
          </cell>
          <cell r="X37">
            <v>8</v>
          </cell>
          <cell r="Y37" t="str">
            <v>Khushroo Arya</v>
          </cell>
          <cell r="Z37">
            <v>1</v>
          </cell>
        </row>
        <row r="38">
          <cell r="A38">
            <v>33</v>
          </cell>
          <cell r="B38">
            <v>33</v>
          </cell>
          <cell r="C38">
            <v>40780</v>
          </cell>
          <cell r="D38" t="str">
            <v>Fresh &amp; Honest Café Limited</v>
          </cell>
          <cell r="E38" t="str">
            <v>Chennai</v>
          </cell>
          <cell r="F38">
            <v>15</v>
          </cell>
          <cell r="G38" t="str">
            <v>09th Aug.2011</v>
          </cell>
          <cell r="I38" t="str">
            <v>day(s)</v>
          </cell>
          <cell r="J38">
            <v>1</v>
          </cell>
          <cell r="K38">
            <v>12500</v>
          </cell>
          <cell r="L38">
            <v>12500</v>
          </cell>
          <cell r="M38" t="str">
            <v>Expenses</v>
          </cell>
          <cell r="N38">
            <v>0</v>
          </cell>
          <cell r="Q38">
            <v>1250</v>
          </cell>
          <cell r="R38">
            <v>25</v>
          </cell>
          <cell r="S38">
            <v>13</v>
          </cell>
          <cell r="T38">
            <v>1288</v>
          </cell>
          <cell r="U38">
            <v>13788</v>
          </cell>
          <cell r="V38" t="str">
            <v>Chennai for 1 day(s) Session for</v>
          </cell>
          <cell r="W38" t="str">
            <v>15 Trainees on dtd. 09th Aug.2011.</v>
          </cell>
          <cell r="X38">
            <v>8</v>
          </cell>
          <cell r="Y38" t="str">
            <v>Cecil Abraham</v>
          </cell>
          <cell r="Z38">
            <v>1</v>
          </cell>
        </row>
        <row r="39">
          <cell r="A39">
            <v>34</v>
          </cell>
          <cell r="B39">
            <v>34</v>
          </cell>
          <cell r="C39">
            <v>40780</v>
          </cell>
          <cell r="D39" t="str">
            <v>Ford Business Service Centre Pvt. Ltd., Chennai</v>
          </cell>
          <cell r="E39" t="str">
            <v>Chennai</v>
          </cell>
          <cell r="F39">
            <v>23</v>
          </cell>
          <cell r="G39" t="str">
            <v>10th Aug.2011</v>
          </cell>
          <cell r="I39" t="str">
            <v>day(s)</v>
          </cell>
          <cell r="J39">
            <v>1</v>
          </cell>
          <cell r="K39">
            <v>15000</v>
          </cell>
          <cell r="L39">
            <v>15000</v>
          </cell>
          <cell r="M39" t="str">
            <v>Expenses</v>
          </cell>
          <cell r="N39">
            <v>0</v>
          </cell>
          <cell r="Q39">
            <v>1500</v>
          </cell>
          <cell r="R39">
            <v>30</v>
          </cell>
          <cell r="S39">
            <v>15</v>
          </cell>
          <cell r="T39">
            <v>1545</v>
          </cell>
          <cell r="U39">
            <v>16545</v>
          </cell>
          <cell r="V39" t="str">
            <v>Chennai for 1 day(s) Session for</v>
          </cell>
          <cell r="W39" t="str">
            <v>23 Trainees on dtd. 10th Aug.2011.</v>
          </cell>
          <cell r="X39">
            <v>8</v>
          </cell>
          <cell r="Y39" t="str">
            <v>Cecil Abraham</v>
          </cell>
          <cell r="Z39">
            <v>1</v>
          </cell>
        </row>
        <row r="40">
          <cell r="A40">
            <v>35</v>
          </cell>
          <cell r="B40">
            <v>35</v>
          </cell>
          <cell r="C40">
            <v>40780</v>
          </cell>
          <cell r="D40" t="str">
            <v>ENAM Securities Direct Private Limited</v>
          </cell>
          <cell r="E40" t="str">
            <v>Coimbatore</v>
          </cell>
          <cell r="F40">
            <v>26</v>
          </cell>
          <cell r="G40" t="str">
            <v>20th Aug.2011</v>
          </cell>
          <cell r="I40" t="str">
            <v>day(s)</v>
          </cell>
          <cell r="J40">
            <v>1</v>
          </cell>
          <cell r="K40">
            <v>17000</v>
          </cell>
          <cell r="L40">
            <v>17000</v>
          </cell>
          <cell r="M40" t="str">
            <v>Expenses</v>
          </cell>
          <cell r="N40">
            <v>0</v>
          </cell>
          <cell r="Q40">
            <v>1700</v>
          </cell>
          <cell r="R40">
            <v>34</v>
          </cell>
          <cell r="S40">
            <v>17</v>
          </cell>
          <cell r="T40">
            <v>1751</v>
          </cell>
          <cell r="U40">
            <v>18751</v>
          </cell>
          <cell r="V40" t="str">
            <v>Coimbatore for 1 day(s) Session for</v>
          </cell>
          <cell r="W40" t="str">
            <v>26 Trainees on dtd. 20th Aug.2011.</v>
          </cell>
          <cell r="X40">
            <v>8</v>
          </cell>
          <cell r="Y40" t="str">
            <v>Cecil Abraham</v>
          </cell>
          <cell r="Z40">
            <v>1</v>
          </cell>
        </row>
        <row r="41">
          <cell r="A41">
            <v>36</v>
          </cell>
          <cell r="B41">
            <v>36</v>
          </cell>
          <cell r="C41">
            <v>40788</v>
          </cell>
          <cell r="D41" t="str">
            <v>Postal Training Centre, Mysore</v>
          </cell>
          <cell r="E41" t="str">
            <v>Postal Training Centre, Mysore</v>
          </cell>
          <cell r="F41">
            <v>90</v>
          </cell>
          <cell r="G41" t="str">
            <v>2nd, 3rd, 4th, 5th, 6th, 16th, 17th, 18th, 19th, 20th &amp; 22nd Aug 2011</v>
          </cell>
          <cell r="I41" t="str">
            <v>hour(s)</v>
          </cell>
          <cell r="J41">
            <v>36</v>
          </cell>
          <cell r="K41">
            <v>2000</v>
          </cell>
          <cell r="L41">
            <v>72000</v>
          </cell>
          <cell r="M41" t="str">
            <v>Expenses</v>
          </cell>
          <cell r="N41">
            <v>0</v>
          </cell>
          <cell r="Q41">
            <v>7200</v>
          </cell>
          <cell r="R41">
            <v>144</v>
          </cell>
          <cell r="S41">
            <v>72</v>
          </cell>
          <cell r="T41">
            <v>7416</v>
          </cell>
          <cell r="U41">
            <v>79416</v>
          </cell>
          <cell r="V41" t="str">
            <v>Postal Training Centre, Mysore for 36 hour(s) Session for</v>
          </cell>
          <cell r="W41" t="str">
            <v>90 Trainees on dtd. 2nd, 3rd, 4th, 5th, 6th, 16th, 17th, 18th, 19th, 20th &amp; 22nd Aug 2011.</v>
          </cell>
          <cell r="X41">
            <v>2</v>
          </cell>
          <cell r="Y41" t="str">
            <v>Batch 1: Poonamma, Kaveri &amp; Sandhya, Batch 2 &amp; 3: Poonamma, Kaveri &amp; Arun Karumb</v>
          </cell>
          <cell r="Z41">
            <v>1</v>
          </cell>
        </row>
        <row r="42">
          <cell r="A42">
            <v>37</v>
          </cell>
          <cell r="B42">
            <v>37</v>
          </cell>
          <cell r="C42">
            <v>40810</v>
          </cell>
          <cell r="D42" t="str">
            <v>Ford Business Service Centre Pvt. Ltd., Chennai</v>
          </cell>
          <cell r="E42" t="str">
            <v>Coimbtore</v>
          </cell>
          <cell r="F42">
            <v>96</v>
          </cell>
          <cell r="G42" t="str">
            <v>12th, 13th, 14th &amp; 15nd Sep 2011</v>
          </cell>
          <cell r="H42" t="str">
            <v>Campus to Corporate</v>
          </cell>
          <cell r="I42" t="str">
            <v>day(s)</v>
          </cell>
          <cell r="J42">
            <v>4</v>
          </cell>
          <cell r="K42">
            <v>15000</v>
          </cell>
          <cell r="L42">
            <v>60000</v>
          </cell>
          <cell r="M42" t="str">
            <v>Expenses</v>
          </cell>
          <cell r="N42">
            <v>3855</v>
          </cell>
          <cell r="Q42">
            <v>6000</v>
          </cell>
          <cell r="R42">
            <v>120</v>
          </cell>
          <cell r="S42">
            <v>60</v>
          </cell>
          <cell r="T42">
            <v>6180</v>
          </cell>
          <cell r="U42">
            <v>70035</v>
          </cell>
          <cell r="V42" t="str">
            <v>Coimbtore on Campus to Corporate for 4 day(s) Session for</v>
          </cell>
          <cell r="W42" t="str">
            <v>96 Trainees on dtd. 12th, 13th, 14th &amp; 15nd Sep 2011.</v>
          </cell>
          <cell r="X42">
            <v>8</v>
          </cell>
          <cell r="Y42" t="str">
            <v>Cecil Abraham</v>
          </cell>
          <cell r="Z42">
            <v>1</v>
          </cell>
        </row>
        <row r="43">
          <cell r="A43">
            <v>38</v>
          </cell>
          <cell r="B43">
            <v>38</v>
          </cell>
          <cell r="C43">
            <v>40823</v>
          </cell>
          <cell r="D43" t="str">
            <v>Ford Business Service Centre Pvt. Ltd., Coimbtore</v>
          </cell>
          <cell r="E43" t="str">
            <v>Coimbtore</v>
          </cell>
          <cell r="F43">
            <v>96</v>
          </cell>
          <cell r="G43" t="str">
            <v>12th, 13th, 14th &amp; 15nd Sep 2011</v>
          </cell>
          <cell r="H43" t="str">
            <v>Campus to Corporate</v>
          </cell>
          <cell r="I43" t="str">
            <v>day(s)</v>
          </cell>
          <cell r="J43">
            <v>4</v>
          </cell>
          <cell r="K43">
            <v>15000</v>
          </cell>
          <cell r="L43">
            <v>60000</v>
          </cell>
          <cell r="M43" t="str">
            <v>Expenses</v>
          </cell>
          <cell r="Q43">
            <v>6000</v>
          </cell>
          <cell r="R43">
            <v>120</v>
          </cell>
          <cell r="S43">
            <v>60</v>
          </cell>
          <cell r="T43">
            <v>6180</v>
          </cell>
          <cell r="U43">
            <v>66180</v>
          </cell>
          <cell r="V43" t="str">
            <v>Coimbtore on Campus to Corporate for 4 day(s) Session for</v>
          </cell>
          <cell r="W43" t="str">
            <v>96 Trainees on dtd. 12th, 13th, 14th &amp; 15nd Sep 2011.</v>
          </cell>
          <cell r="X43">
            <v>8</v>
          </cell>
          <cell r="Y43" t="str">
            <v>Cecil Abraham</v>
          </cell>
          <cell r="Z43">
            <v>1</v>
          </cell>
        </row>
        <row r="44">
          <cell r="A44">
            <v>39</v>
          </cell>
          <cell r="B44">
            <v>39</v>
          </cell>
          <cell r="C44">
            <v>40845</v>
          </cell>
          <cell r="D44" t="str">
            <v>Postal Training Centre, Madurai</v>
          </cell>
          <cell r="E44" t="str">
            <v>PTC, Madurai</v>
          </cell>
          <cell r="F44">
            <v>37</v>
          </cell>
          <cell r="G44" t="str">
            <v>11th Oct. 2011</v>
          </cell>
          <cell r="H44" t="str">
            <v>Energise</v>
          </cell>
          <cell r="I44" t="str">
            <v>day(s)</v>
          </cell>
          <cell r="J44">
            <v>1</v>
          </cell>
          <cell r="K44">
            <v>13000</v>
          </cell>
          <cell r="L44">
            <v>13000</v>
          </cell>
          <cell r="M44" t="str">
            <v xml:space="preserve">Conveyance, Travelling, boarding </v>
          </cell>
          <cell r="N44">
            <v>0</v>
          </cell>
          <cell r="Q44">
            <v>1300</v>
          </cell>
          <cell r="R44">
            <v>26</v>
          </cell>
          <cell r="S44">
            <v>13</v>
          </cell>
          <cell r="T44">
            <v>1339</v>
          </cell>
          <cell r="U44">
            <v>14339</v>
          </cell>
          <cell r="V44" t="str">
            <v>PTC, Madurai on Energise for 1 day(s) Session for</v>
          </cell>
          <cell r="W44" t="str">
            <v>37 Trainees on dtd. 11th Oct. 2011.</v>
          </cell>
          <cell r="X44">
            <v>8</v>
          </cell>
          <cell r="Y44" t="str">
            <v>Mr.Cecil Abraham, Ms.Kaveri Pratap &amp; Mr. Jonshan</v>
          </cell>
          <cell r="Z44">
            <v>1</v>
          </cell>
        </row>
        <row r="45">
          <cell r="A45">
            <v>40</v>
          </cell>
          <cell r="B45">
            <v>40</v>
          </cell>
          <cell r="C45">
            <v>40845</v>
          </cell>
          <cell r="D45" t="str">
            <v>Postal Training Centre, Madurai</v>
          </cell>
          <cell r="E45" t="str">
            <v>PTC, Madurai</v>
          </cell>
          <cell r="F45">
            <v>37</v>
          </cell>
          <cell r="G45" t="str">
            <v>12th Oct. 2011</v>
          </cell>
          <cell r="H45" t="str">
            <v>Energise</v>
          </cell>
          <cell r="I45" t="str">
            <v>day(s)</v>
          </cell>
          <cell r="J45">
            <v>1</v>
          </cell>
          <cell r="K45">
            <v>13000</v>
          </cell>
          <cell r="L45">
            <v>13000</v>
          </cell>
          <cell r="M45" t="str">
            <v xml:space="preserve">Conveyance, Travelling, boarding </v>
          </cell>
          <cell r="N45">
            <v>0</v>
          </cell>
          <cell r="Q45">
            <v>1300</v>
          </cell>
          <cell r="R45">
            <v>26</v>
          </cell>
          <cell r="S45">
            <v>13</v>
          </cell>
          <cell r="T45">
            <v>1339</v>
          </cell>
          <cell r="U45">
            <v>14339</v>
          </cell>
          <cell r="V45" t="str">
            <v>PTC, Madurai on Energise for 1 day(s) Session for</v>
          </cell>
          <cell r="W45" t="str">
            <v>37 Trainees on dtd. 12th Oct. 2011.</v>
          </cell>
          <cell r="X45">
            <v>8</v>
          </cell>
          <cell r="Y45" t="str">
            <v>Mr.Cecil Abraham, Ms.Kaveri Pratap &amp; Mr. Jonshan</v>
          </cell>
          <cell r="Z45">
            <v>1</v>
          </cell>
        </row>
        <row r="46">
          <cell r="A46">
            <v>41</v>
          </cell>
          <cell r="B46">
            <v>41</v>
          </cell>
          <cell r="C46">
            <v>40845</v>
          </cell>
          <cell r="D46" t="str">
            <v>Postal Training Centre, Madurai</v>
          </cell>
          <cell r="E46" t="str">
            <v>PTC, Madurai</v>
          </cell>
          <cell r="F46">
            <v>37</v>
          </cell>
          <cell r="G46" t="str">
            <v>13th Oct. 2011</v>
          </cell>
          <cell r="H46" t="str">
            <v>Energise</v>
          </cell>
          <cell r="I46" t="str">
            <v>day(s)</v>
          </cell>
          <cell r="J46">
            <v>1</v>
          </cell>
          <cell r="K46">
            <v>13000</v>
          </cell>
          <cell r="L46">
            <v>13000</v>
          </cell>
          <cell r="M46" t="str">
            <v xml:space="preserve">Conveyance, Travelling, boarding </v>
          </cell>
          <cell r="N46">
            <v>0</v>
          </cell>
          <cell r="Q46">
            <v>1300</v>
          </cell>
          <cell r="R46">
            <v>26</v>
          </cell>
          <cell r="S46">
            <v>13</v>
          </cell>
          <cell r="T46">
            <v>1339</v>
          </cell>
          <cell r="U46">
            <v>14339</v>
          </cell>
          <cell r="V46" t="str">
            <v>PTC, Madurai on Energise for 1 day(s) Session for</v>
          </cell>
          <cell r="W46" t="str">
            <v>37 Trainees on dtd. 13th Oct. 2011.</v>
          </cell>
          <cell r="X46">
            <v>8</v>
          </cell>
          <cell r="Y46" t="str">
            <v>Mr.Cecil Abraham, Ms.Kaveri Pratap &amp; Mr. Jonshan</v>
          </cell>
          <cell r="Z46">
            <v>1</v>
          </cell>
        </row>
        <row r="47">
          <cell r="A47">
            <v>42</v>
          </cell>
          <cell r="B47">
            <v>42</v>
          </cell>
          <cell r="C47">
            <v>40845</v>
          </cell>
          <cell r="D47" t="str">
            <v>Postal Training Centre, Madurai</v>
          </cell>
          <cell r="E47" t="str">
            <v>PTC, Madurai</v>
          </cell>
          <cell r="F47">
            <v>37</v>
          </cell>
          <cell r="G47" t="str">
            <v>14th Oct. 2011</v>
          </cell>
          <cell r="H47" t="str">
            <v>Energise</v>
          </cell>
          <cell r="I47" t="str">
            <v>day(s)</v>
          </cell>
          <cell r="J47">
            <v>1</v>
          </cell>
          <cell r="K47">
            <v>13000</v>
          </cell>
          <cell r="L47">
            <v>13000</v>
          </cell>
          <cell r="M47" t="str">
            <v xml:space="preserve">Conveyance, Travelling, boarding </v>
          </cell>
          <cell r="N47">
            <v>0</v>
          </cell>
          <cell r="Q47">
            <v>1300</v>
          </cell>
          <cell r="R47">
            <v>26</v>
          </cell>
          <cell r="S47">
            <v>13</v>
          </cell>
          <cell r="T47">
            <v>1339</v>
          </cell>
          <cell r="U47">
            <v>14339</v>
          </cell>
          <cell r="V47" t="str">
            <v>PTC, Madurai on Energise for 1 day(s) Session for</v>
          </cell>
          <cell r="W47" t="str">
            <v>37 Trainees on dtd. 14th Oct. 2011.</v>
          </cell>
          <cell r="X47">
            <v>8</v>
          </cell>
          <cell r="Y47" t="str">
            <v>Mr.Cecil Abraham, Ms.Kaveri Pratap &amp; Mr. Jonshan</v>
          </cell>
          <cell r="Z47">
            <v>1</v>
          </cell>
        </row>
        <row r="48">
          <cell r="A48">
            <v>43</v>
          </cell>
          <cell r="B48">
            <v>43</v>
          </cell>
          <cell r="C48">
            <v>40845</v>
          </cell>
          <cell r="D48" t="str">
            <v>Postal Training Centre, Madurai</v>
          </cell>
          <cell r="E48" t="str">
            <v>PTC, Madurai</v>
          </cell>
          <cell r="F48">
            <v>38</v>
          </cell>
          <cell r="G48" t="str">
            <v>15th Oct. 2011</v>
          </cell>
          <cell r="H48" t="str">
            <v>Energise</v>
          </cell>
          <cell r="I48" t="str">
            <v>day(s)</v>
          </cell>
          <cell r="J48">
            <v>1</v>
          </cell>
          <cell r="K48">
            <v>13000</v>
          </cell>
          <cell r="L48">
            <v>13000</v>
          </cell>
          <cell r="M48" t="str">
            <v xml:space="preserve">Conveyance, Travelling, boarding </v>
          </cell>
          <cell r="N48">
            <v>0</v>
          </cell>
          <cell r="Q48">
            <v>1300</v>
          </cell>
          <cell r="R48">
            <v>26</v>
          </cell>
          <cell r="S48">
            <v>13</v>
          </cell>
          <cell r="T48">
            <v>1339</v>
          </cell>
          <cell r="U48">
            <v>14339</v>
          </cell>
          <cell r="V48" t="str">
            <v>PTC, Madurai on Energise for 1 day(s) Session for</v>
          </cell>
          <cell r="W48" t="str">
            <v>38 Trainees on dtd. 15th Oct. 2011.</v>
          </cell>
          <cell r="X48">
            <v>8</v>
          </cell>
          <cell r="Y48" t="str">
            <v>Mr.Cecil Abraham, Ms.Kaveri Pratap &amp; Mr. Jonshan</v>
          </cell>
          <cell r="Z48">
            <v>1</v>
          </cell>
        </row>
        <row r="49">
          <cell r="A49">
            <v>44</v>
          </cell>
          <cell r="B49">
            <v>44</v>
          </cell>
          <cell r="C49">
            <v>40845</v>
          </cell>
          <cell r="D49" t="str">
            <v>Postal Training Centre, Madurai</v>
          </cell>
          <cell r="E49" t="str">
            <v>PTC, Madurai</v>
          </cell>
          <cell r="F49">
            <v>38</v>
          </cell>
          <cell r="G49" t="str">
            <v>16th Oct. 2011</v>
          </cell>
          <cell r="H49" t="str">
            <v>Energise</v>
          </cell>
          <cell r="I49" t="str">
            <v>day(s)</v>
          </cell>
          <cell r="J49">
            <v>1</v>
          </cell>
          <cell r="K49">
            <v>13000</v>
          </cell>
          <cell r="L49">
            <v>13000</v>
          </cell>
          <cell r="M49" t="str">
            <v xml:space="preserve">Conveyance, Travelling, boarding </v>
          </cell>
          <cell r="N49">
            <v>0</v>
          </cell>
          <cell r="Q49">
            <v>1300</v>
          </cell>
          <cell r="R49">
            <v>26</v>
          </cell>
          <cell r="S49">
            <v>13</v>
          </cell>
          <cell r="T49">
            <v>1339</v>
          </cell>
          <cell r="U49">
            <v>14339</v>
          </cell>
          <cell r="V49" t="str">
            <v>PTC, Madurai on Energise for 1 day(s) Session for</v>
          </cell>
          <cell r="W49" t="str">
            <v>38 Trainees on dtd. 16th Oct. 2011.</v>
          </cell>
          <cell r="X49">
            <v>8</v>
          </cell>
          <cell r="Y49" t="str">
            <v>Mr.Cecil Abraham, Ms.Kaveri Pratap &amp; Mr. Jonshan</v>
          </cell>
          <cell r="Z49">
            <v>1</v>
          </cell>
        </row>
        <row r="50">
          <cell r="A50">
            <v>45</v>
          </cell>
          <cell r="B50">
            <v>45</v>
          </cell>
          <cell r="C50">
            <v>40877</v>
          </cell>
          <cell r="D50" t="str">
            <v>Reserve Bank of India, Bangalore</v>
          </cell>
          <cell r="E50" t="str">
            <v>RBI, Bangalore</v>
          </cell>
          <cell r="F50">
            <v>20</v>
          </cell>
          <cell r="G50" t="str">
            <v>24h Novl.11 to 25th Nov.2011</v>
          </cell>
          <cell r="H50" t="str">
            <v>Energise</v>
          </cell>
          <cell r="I50" t="str">
            <v>day(s)</v>
          </cell>
          <cell r="J50">
            <v>2</v>
          </cell>
          <cell r="K50">
            <v>12000</v>
          </cell>
          <cell r="L50">
            <v>24000</v>
          </cell>
          <cell r="M50" t="str">
            <v xml:space="preserve">Conveyance, Travelling, boarding </v>
          </cell>
          <cell r="N50">
            <v>0</v>
          </cell>
          <cell r="Q50" t="str">
            <v>"Exempted"</v>
          </cell>
          <cell r="T50" t="str">
            <v>"Exempted"</v>
          </cell>
          <cell r="U50">
            <v>24000</v>
          </cell>
          <cell r="V50" t="str">
            <v>RBI, Bangalore on Energise for 2 day(s) Session for</v>
          </cell>
          <cell r="W50" t="str">
            <v>20 Trainees on dtd. 24h Novl.11 to 25th Nov.2011.</v>
          </cell>
          <cell r="X50">
            <v>8</v>
          </cell>
          <cell r="Y50" t="str">
            <v>Mr.Cecil Abraham, Ms.Kaveri Pratap &amp; Mr. Jonshan</v>
          </cell>
          <cell r="Z50">
            <v>1</v>
          </cell>
        </row>
        <row r="51">
          <cell r="A51">
            <v>46</v>
          </cell>
          <cell r="B51">
            <v>46</v>
          </cell>
          <cell r="C51">
            <v>40878</v>
          </cell>
          <cell r="D51" t="str">
            <v>Axis Bank Limited, Worli,  Mumbai</v>
          </cell>
          <cell r="E51" t="str">
            <v>Axis House, Worli, Mumbai</v>
          </cell>
          <cell r="F51">
            <v>23</v>
          </cell>
          <cell r="G51" t="str">
            <v>12th Oct. 2011</v>
          </cell>
          <cell r="H51" t="str">
            <v>Lead for Results</v>
          </cell>
          <cell r="I51" t="str">
            <v>day(s)</v>
          </cell>
          <cell r="J51">
            <v>1</v>
          </cell>
          <cell r="K51">
            <v>12500</v>
          </cell>
          <cell r="L51">
            <v>12500</v>
          </cell>
          <cell r="M51" t="str">
            <v>Expenses</v>
          </cell>
          <cell r="N51">
            <v>0</v>
          </cell>
          <cell r="Q51">
            <v>1250</v>
          </cell>
          <cell r="R51">
            <v>25</v>
          </cell>
          <cell r="S51">
            <v>13</v>
          </cell>
          <cell r="T51">
            <v>1288</v>
          </cell>
          <cell r="U51">
            <v>13788</v>
          </cell>
          <cell r="V51" t="str">
            <v>Axis House, Worli, Mumbai for 1 day(s) Session for</v>
          </cell>
          <cell r="W51" t="str">
            <v>23 Trainees on dtd. 12th Oct. 2011.</v>
          </cell>
          <cell r="X51">
            <v>8</v>
          </cell>
          <cell r="Y51" t="str">
            <v>Khushroo Arya</v>
          </cell>
          <cell r="Z51">
            <v>1</v>
          </cell>
        </row>
        <row r="52">
          <cell r="A52">
            <v>47</v>
          </cell>
          <cell r="B52">
            <v>47</v>
          </cell>
          <cell r="C52">
            <v>40878</v>
          </cell>
          <cell r="D52" t="str">
            <v>Axis Bank Limited, Worli,  Mumbai</v>
          </cell>
          <cell r="E52" t="str">
            <v>Hotel Karl Residency, Andheri Mumbai</v>
          </cell>
          <cell r="F52">
            <v>31</v>
          </cell>
          <cell r="G52" t="str">
            <v>15th Oct. 2011</v>
          </cell>
          <cell r="H52" t="str">
            <v>Saarathi</v>
          </cell>
          <cell r="I52" t="str">
            <v>day(s)</v>
          </cell>
          <cell r="J52">
            <v>1</v>
          </cell>
          <cell r="K52">
            <v>12500</v>
          </cell>
          <cell r="L52">
            <v>12500</v>
          </cell>
          <cell r="M52" t="str">
            <v>Expenses</v>
          </cell>
          <cell r="N52">
            <v>0</v>
          </cell>
          <cell r="Q52">
            <v>1250</v>
          </cell>
          <cell r="R52">
            <v>25</v>
          </cell>
          <cell r="S52">
            <v>13</v>
          </cell>
          <cell r="T52">
            <v>1288</v>
          </cell>
          <cell r="U52">
            <v>13788</v>
          </cell>
          <cell r="V52" t="str">
            <v>Hotel Karl Residency, Andheri Mumbai for 1 day(s) Session for</v>
          </cell>
          <cell r="W52" t="str">
            <v>31 Trainees on dtd. 15th Oct. 2011.</v>
          </cell>
          <cell r="X52">
            <v>8</v>
          </cell>
          <cell r="Y52" t="str">
            <v>Khushroo Arya</v>
          </cell>
          <cell r="Z52">
            <v>1</v>
          </cell>
        </row>
        <row r="53">
          <cell r="A53">
            <v>48</v>
          </cell>
          <cell r="B53">
            <v>48</v>
          </cell>
          <cell r="C53">
            <v>40878</v>
          </cell>
          <cell r="D53" t="str">
            <v>Axis Bank Limited, Worli,  Mumbai</v>
          </cell>
          <cell r="E53" t="str">
            <v>Axis House, Worli, Mumbai</v>
          </cell>
          <cell r="F53">
            <v>27</v>
          </cell>
          <cell r="G53" t="str">
            <v>19th Oct. 2011</v>
          </cell>
          <cell r="H53" t="str">
            <v>Saarathi</v>
          </cell>
          <cell r="I53" t="str">
            <v>day(s)</v>
          </cell>
          <cell r="J53">
            <v>1</v>
          </cell>
          <cell r="K53">
            <v>12500</v>
          </cell>
          <cell r="L53">
            <v>12500</v>
          </cell>
          <cell r="M53" t="str">
            <v>Expenses</v>
          </cell>
          <cell r="N53">
            <v>0</v>
          </cell>
          <cell r="Q53">
            <v>1250</v>
          </cell>
          <cell r="R53">
            <v>25</v>
          </cell>
          <cell r="S53">
            <v>13</v>
          </cell>
          <cell r="T53">
            <v>1288</v>
          </cell>
          <cell r="U53">
            <v>13788</v>
          </cell>
          <cell r="V53" t="str">
            <v>Axis House, Worli, Mumbai for 1 day(s) Session for</v>
          </cell>
          <cell r="W53" t="str">
            <v>27 Trainees on dtd. 19th Oct. 2011.</v>
          </cell>
          <cell r="X53">
            <v>8</v>
          </cell>
          <cell r="Y53" t="str">
            <v>Khushroo Arya</v>
          </cell>
          <cell r="Z53">
            <v>1</v>
          </cell>
        </row>
        <row r="54">
          <cell r="A54">
            <v>49</v>
          </cell>
          <cell r="B54">
            <v>49</v>
          </cell>
          <cell r="C54">
            <v>40878</v>
          </cell>
          <cell r="D54" t="str">
            <v>Axis Bank Limited, Worli,  Mumbai</v>
          </cell>
          <cell r="E54" t="str">
            <v>Axis House, Worli, Mumbai</v>
          </cell>
          <cell r="F54">
            <v>31</v>
          </cell>
          <cell r="G54" t="str">
            <v>21st Oct.11 to 22nd Oct.2011</v>
          </cell>
          <cell r="H54" t="str">
            <v>Sawagat Induction Programme BBRM</v>
          </cell>
          <cell r="I54" t="str">
            <v>day(s)</v>
          </cell>
          <cell r="J54">
            <v>2</v>
          </cell>
          <cell r="K54">
            <v>12500</v>
          </cell>
          <cell r="L54">
            <v>25000</v>
          </cell>
          <cell r="M54" t="str">
            <v>Expenses</v>
          </cell>
          <cell r="N54">
            <v>0</v>
          </cell>
          <cell r="Q54">
            <v>2500</v>
          </cell>
          <cell r="R54">
            <v>50</v>
          </cell>
          <cell r="S54">
            <v>25</v>
          </cell>
          <cell r="T54">
            <v>2575</v>
          </cell>
          <cell r="U54">
            <v>27575</v>
          </cell>
          <cell r="V54" t="str">
            <v>Axis House, Worli, Mumbai for 2 day(s) Session for</v>
          </cell>
          <cell r="W54" t="str">
            <v>31 Trainees on dtd. 21st Oct.11 to 22nd Oct.2011.</v>
          </cell>
          <cell r="X54">
            <v>8</v>
          </cell>
          <cell r="Y54" t="str">
            <v>Khushroo Arya</v>
          </cell>
          <cell r="Z54">
            <v>1</v>
          </cell>
        </row>
        <row r="55">
          <cell r="A55">
            <v>50</v>
          </cell>
          <cell r="B55">
            <v>50</v>
          </cell>
          <cell r="C55">
            <v>40880</v>
          </cell>
          <cell r="D55" t="str">
            <v>Reserve Bank of India, Bangalore</v>
          </cell>
          <cell r="E55" t="str">
            <v>RBI, Bangalore</v>
          </cell>
          <cell r="F55">
            <v>20</v>
          </cell>
          <cell r="G55" t="str">
            <v>24h Novl.11 to 25th Nov.2011</v>
          </cell>
          <cell r="H55" t="str">
            <v>Energise</v>
          </cell>
          <cell r="I55" t="str">
            <v>day(s)</v>
          </cell>
          <cell r="J55">
            <v>2</v>
          </cell>
          <cell r="K55">
            <v>12000</v>
          </cell>
          <cell r="L55">
            <v>24000</v>
          </cell>
          <cell r="N55">
            <v>0</v>
          </cell>
          <cell r="Q55">
            <v>2400</v>
          </cell>
          <cell r="R55">
            <v>48</v>
          </cell>
          <cell r="S55">
            <v>24</v>
          </cell>
          <cell r="T55">
            <v>2472</v>
          </cell>
          <cell r="U55">
            <v>26472</v>
          </cell>
          <cell r="V55" t="str">
            <v>RBI, Bangalore on Energise for 2 day(s) Session for</v>
          </cell>
          <cell r="W55" t="str">
            <v>20 Trainees on dtd. 24h Novl.11 to 25th Nov.2011.</v>
          </cell>
          <cell r="X55">
            <v>8</v>
          </cell>
          <cell r="Y55" t="str">
            <v>Mr.Cecil Abraham, Ms.Kaveri Pratap &amp; Mr. Jonshan</v>
          </cell>
          <cell r="Z55">
            <v>1</v>
          </cell>
        </row>
        <row r="56">
          <cell r="A56">
            <v>51</v>
          </cell>
          <cell r="B56">
            <v>51</v>
          </cell>
          <cell r="C56">
            <v>40892</v>
          </cell>
          <cell r="D56" t="str">
            <v>Wizcraft International Entertainment Pvt. Ltd.</v>
          </cell>
          <cell r="E56" t="str">
            <v>Gurgaon</v>
          </cell>
          <cell r="F56">
            <v>44</v>
          </cell>
          <cell r="G56" t="str">
            <v>14th &amp; 15th Dec. 2011</v>
          </cell>
          <cell r="H56" t="str">
            <v>"Equip"</v>
          </cell>
          <cell r="I56" t="str">
            <v>day(s)</v>
          </cell>
          <cell r="J56">
            <v>2</v>
          </cell>
          <cell r="K56">
            <v>30000</v>
          </cell>
          <cell r="L56">
            <v>60000</v>
          </cell>
          <cell r="M56" t="str">
            <v>Expenses</v>
          </cell>
          <cell r="N56">
            <v>0</v>
          </cell>
          <cell r="Q56">
            <v>6000</v>
          </cell>
          <cell r="R56">
            <v>120</v>
          </cell>
          <cell r="S56">
            <v>60</v>
          </cell>
          <cell r="T56">
            <v>6180</v>
          </cell>
          <cell r="U56">
            <v>66180</v>
          </cell>
          <cell r="V56" t="str">
            <v>Gurgaon on "Equip" for 2 day(s) Session for</v>
          </cell>
          <cell r="W56" t="str">
            <v>44 Trainees on dtd. 14th &amp; 15th Dec. 2011.</v>
          </cell>
          <cell r="X56">
            <v>12</v>
          </cell>
          <cell r="Y56" t="str">
            <v>Cecil Abraham &amp; Elizabeth</v>
          </cell>
          <cell r="Z56">
            <v>2</v>
          </cell>
        </row>
        <row r="57">
          <cell r="A57">
            <v>52</v>
          </cell>
          <cell r="B57">
            <v>52</v>
          </cell>
          <cell r="C57">
            <v>40905</v>
          </cell>
          <cell r="D57" t="str">
            <v>Postal Training Centre, Mysore</v>
          </cell>
          <cell r="E57" t="str">
            <v>Postal Training Centre, Mysore</v>
          </cell>
          <cell r="F57">
            <v>62</v>
          </cell>
          <cell r="G57" t="str">
            <v>27th, 28th, 29th, 30th Sept. 2011, 01st &amp; 03rd Oct.2011</v>
          </cell>
          <cell r="I57" t="str">
            <v>hour(s)</v>
          </cell>
          <cell r="J57">
            <v>24</v>
          </cell>
          <cell r="K57">
            <v>2000</v>
          </cell>
          <cell r="L57">
            <v>48000</v>
          </cell>
          <cell r="M57" t="str">
            <v>Expenses</v>
          </cell>
          <cell r="N57">
            <v>0</v>
          </cell>
          <cell r="Q57">
            <v>4800</v>
          </cell>
          <cell r="R57">
            <v>96</v>
          </cell>
          <cell r="S57">
            <v>48</v>
          </cell>
          <cell r="T57">
            <v>4944</v>
          </cell>
          <cell r="U57">
            <v>52944</v>
          </cell>
          <cell r="V57" t="str">
            <v>Postal Training Centre, Mysore for 24 hour(s) Session for</v>
          </cell>
          <cell r="W57" t="str">
            <v xml:space="preserve"> 2 Batches 62 Trainees on dtd. 27th, 28th, 29th, 30th Sept. 2011, 01st &amp; 03rd Oct.2011.</v>
          </cell>
          <cell r="X57">
            <v>2</v>
          </cell>
          <cell r="Y57" t="str">
            <v>Ms Marissa</v>
          </cell>
          <cell r="Z57">
            <v>1</v>
          </cell>
        </row>
        <row r="58">
          <cell r="A58">
            <v>53</v>
          </cell>
          <cell r="B58">
            <v>53</v>
          </cell>
          <cell r="C58">
            <v>40905</v>
          </cell>
          <cell r="D58" t="str">
            <v>Postal Training Centre, Mysore</v>
          </cell>
          <cell r="E58" t="str">
            <v>Postal Training Centre, Mysore</v>
          </cell>
          <cell r="F58">
            <v>56</v>
          </cell>
          <cell r="G58" t="str">
            <v>17th, 18th, 21st, 22nd &amp; 23rd Nov.2011</v>
          </cell>
          <cell r="I58" t="str">
            <v>hour(s)</v>
          </cell>
          <cell r="J58">
            <v>24</v>
          </cell>
          <cell r="K58">
            <v>2000</v>
          </cell>
          <cell r="L58">
            <v>48000</v>
          </cell>
          <cell r="M58" t="str">
            <v>Expenses</v>
          </cell>
          <cell r="N58">
            <v>0</v>
          </cell>
          <cell r="Q58">
            <v>4800</v>
          </cell>
          <cell r="R58">
            <v>96</v>
          </cell>
          <cell r="S58">
            <v>48</v>
          </cell>
          <cell r="T58">
            <v>4944</v>
          </cell>
          <cell r="U58">
            <v>52944</v>
          </cell>
          <cell r="V58" t="str">
            <v>Postal Training Centre, Mysore for 24 hour(s) Session for</v>
          </cell>
          <cell r="W58" t="str">
            <v xml:space="preserve"> 2 Batches 56 Trainees on dtd. 17th, 18th, 21st, 22nd &amp; 23rd Nov.2011.</v>
          </cell>
          <cell r="X58">
            <v>2</v>
          </cell>
          <cell r="Y58" t="str">
            <v>Ms Marissa</v>
          </cell>
          <cell r="Z58">
            <v>1</v>
          </cell>
        </row>
        <row r="59">
          <cell r="A59">
            <v>54</v>
          </cell>
          <cell r="B59">
            <v>54</v>
          </cell>
          <cell r="C59">
            <v>40906</v>
          </cell>
          <cell r="D59" t="str">
            <v>Axis Bank Limited, Worli,  Mumbai</v>
          </cell>
          <cell r="E59" t="str">
            <v>Axis House, Bombay Dyeing Mills Compound, Worli, Mumbai</v>
          </cell>
          <cell r="F59">
            <v>29</v>
          </cell>
          <cell r="G59" t="str">
            <v>17th Nov.11 to 18th Nov.2011</v>
          </cell>
          <cell r="H59" t="str">
            <v>'Shubh Arambh'</v>
          </cell>
          <cell r="I59" t="str">
            <v>day(s)</v>
          </cell>
          <cell r="J59">
            <v>2</v>
          </cell>
          <cell r="K59">
            <v>15000</v>
          </cell>
          <cell r="L59">
            <v>30000</v>
          </cell>
          <cell r="M59" t="str">
            <v>Expenses</v>
          </cell>
          <cell r="N59">
            <v>0</v>
          </cell>
          <cell r="Q59">
            <v>3000</v>
          </cell>
          <cell r="R59">
            <v>60</v>
          </cell>
          <cell r="S59">
            <v>30</v>
          </cell>
          <cell r="T59">
            <v>3090</v>
          </cell>
          <cell r="U59">
            <v>33090</v>
          </cell>
          <cell r="V59" t="str">
            <v>Axis House, Bombay Dyeing Mills Compound, Worli, Mumbai on 'Shubh Arambh' for 2 day(s) Session for</v>
          </cell>
          <cell r="W59" t="str">
            <v>29 Trainees on dtd. 17th Nov.11 to 18th Nov.2011.</v>
          </cell>
          <cell r="X59">
            <v>8</v>
          </cell>
          <cell r="Y59" t="str">
            <v>Khushroo Arya</v>
          </cell>
          <cell r="Z59">
            <v>1</v>
          </cell>
        </row>
        <row r="60">
          <cell r="A60">
            <v>55</v>
          </cell>
          <cell r="B60">
            <v>55</v>
          </cell>
          <cell r="C60">
            <v>40919</v>
          </cell>
          <cell r="D60" t="str">
            <v>Fresh &amp; Honest Café Limited</v>
          </cell>
          <cell r="E60" t="str">
            <v>Training Centre, F &amp; H, Chennai</v>
          </cell>
          <cell r="F60">
            <v>14</v>
          </cell>
          <cell r="G60" t="str">
            <v>06th Jan. 2012</v>
          </cell>
          <cell r="H60" t="str">
            <v>Personal Effectiveness Program – Soft Skills</v>
          </cell>
          <cell r="I60" t="str">
            <v>day(s)</v>
          </cell>
          <cell r="J60">
            <v>1</v>
          </cell>
          <cell r="K60">
            <v>12500</v>
          </cell>
          <cell r="L60">
            <v>12500</v>
          </cell>
          <cell r="M60" t="str">
            <v>Expenses</v>
          </cell>
          <cell r="N60">
            <v>0</v>
          </cell>
          <cell r="Q60">
            <v>1250</v>
          </cell>
          <cell r="R60">
            <v>25</v>
          </cell>
          <cell r="S60">
            <v>13</v>
          </cell>
          <cell r="T60">
            <v>1288</v>
          </cell>
          <cell r="U60">
            <v>13788</v>
          </cell>
          <cell r="V60" t="str">
            <v>Training Centre, F &amp; H, Chennai on Personal Effectiveness Program – Soft Skills for 1 day(s) Session for</v>
          </cell>
          <cell r="W60" t="str">
            <v>14 Trainees on dtd. 06th Jan. 2012.</v>
          </cell>
          <cell r="X60">
            <v>8</v>
          </cell>
          <cell r="Y60" t="str">
            <v>Cecil Abraham</v>
          </cell>
          <cell r="Z60">
            <v>1</v>
          </cell>
        </row>
        <row r="61">
          <cell r="A61">
            <v>56</v>
          </cell>
          <cell r="B61">
            <v>56</v>
          </cell>
          <cell r="C61">
            <v>40922</v>
          </cell>
          <cell r="D61" t="str">
            <v>Indian Oil Corporation Limited</v>
          </cell>
          <cell r="E61" t="str">
            <v>Indian Oil Marketing Div, Aurobindo Marg, New Delhi</v>
          </cell>
          <cell r="F61">
            <v>20</v>
          </cell>
          <cell r="G61" t="str">
            <v>09th Jan.12 to 12th Jan.2012</v>
          </cell>
          <cell r="H61" t="str">
            <v xml:space="preserve"> “Leadership Intervention” </v>
          </cell>
          <cell r="I61" t="str">
            <v>day(s)</v>
          </cell>
          <cell r="J61">
            <v>4</v>
          </cell>
          <cell r="K61">
            <v>14000</v>
          </cell>
          <cell r="L61">
            <v>56000</v>
          </cell>
          <cell r="M61" t="str">
            <v>Expenses</v>
          </cell>
          <cell r="N61">
            <v>0</v>
          </cell>
          <cell r="Q61">
            <v>5600</v>
          </cell>
          <cell r="R61">
            <v>112</v>
          </cell>
          <cell r="S61">
            <v>56</v>
          </cell>
          <cell r="T61">
            <v>5768</v>
          </cell>
          <cell r="U61">
            <v>61768</v>
          </cell>
          <cell r="V61" t="str">
            <v>Indian Oil Marketing Div, Aurobindo Marg, New Delhi on  “Leadership Intervention”  for 4 day(s) Session for</v>
          </cell>
          <cell r="W61" t="str">
            <v>20 Trainees on dtd. 09th Jan.12 to 12th Jan.2012.</v>
          </cell>
          <cell r="X61">
            <v>8</v>
          </cell>
          <cell r="Y61" t="str">
            <v>Khushroo Arya</v>
          </cell>
          <cell r="Z61">
            <v>1</v>
          </cell>
        </row>
        <row r="62">
          <cell r="A62">
            <v>57</v>
          </cell>
          <cell r="B62">
            <v>57</v>
          </cell>
          <cell r="C62">
            <v>40926</v>
          </cell>
          <cell r="D62" t="str">
            <v>Postal Training Centre, Mysore</v>
          </cell>
          <cell r="E62" t="str">
            <v>P. T. C., Mysore</v>
          </cell>
          <cell r="F62">
            <v>60</v>
          </cell>
          <cell r="G62" t="str">
            <v>26th Dec.11 to 29th Dec.2011 &amp; 30th Dec.11, 02nd, 03rd n 04th Jan.2012</v>
          </cell>
          <cell r="H62" t="str">
            <v>"Personal Development"</v>
          </cell>
          <cell r="I62" t="str">
            <v>hour(s)</v>
          </cell>
          <cell r="J62">
            <v>16</v>
          </cell>
          <cell r="K62">
            <v>2000</v>
          </cell>
          <cell r="L62">
            <v>32000</v>
          </cell>
          <cell r="M62" t="str">
            <v>Expenses</v>
          </cell>
          <cell r="N62">
            <v>0</v>
          </cell>
          <cell r="Q62">
            <v>3200</v>
          </cell>
          <cell r="R62">
            <v>64</v>
          </cell>
          <cell r="S62">
            <v>32</v>
          </cell>
          <cell r="T62">
            <v>3296</v>
          </cell>
          <cell r="U62">
            <v>35296</v>
          </cell>
          <cell r="V62" t="str">
            <v>P. T. C., Mysore on "Personal Development" for 16 hour(s) Session for</v>
          </cell>
          <cell r="W62" t="str">
            <v xml:space="preserve"> 2 Batches 60 Trainees on dtd. 26th Dec.11 to 29th Dec.2011 &amp; 30th Dec.11, 02nd, 03rd n 04th Jan.2012.</v>
          </cell>
          <cell r="X62">
            <v>16</v>
          </cell>
          <cell r="Y62" t="str">
            <v>Poonamma</v>
          </cell>
          <cell r="Z62">
            <v>1</v>
          </cell>
        </row>
        <row r="63">
          <cell r="A63">
            <v>58</v>
          </cell>
          <cell r="B63">
            <v>58</v>
          </cell>
          <cell r="C63">
            <v>40928</v>
          </cell>
          <cell r="D63" t="str">
            <v>United India Insurance Co. Ltd., Ludhiana</v>
          </cell>
          <cell r="E63" t="str">
            <v>Frankfinn Centre Ludhiana</v>
          </cell>
          <cell r="F63">
            <v>34</v>
          </cell>
          <cell r="G63" t="str">
            <v>16th Jan.12 to 17th Jan.2012</v>
          </cell>
          <cell r="H63" t="str">
            <v>“Personal Effectiveness Program”</v>
          </cell>
          <cell r="I63" t="str">
            <v>batch(s)</v>
          </cell>
          <cell r="J63">
            <v>1</v>
          </cell>
          <cell r="K63">
            <v>15000</v>
          </cell>
          <cell r="L63">
            <v>15000</v>
          </cell>
          <cell r="M63" t="str">
            <v>Expenses</v>
          </cell>
          <cell r="N63">
            <v>0</v>
          </cell>
          <cell r="Q63">
            <v>1500</v>
          </cell>
          <cell r="R63">
            <v>30</v>
          </cell>
          <cell r="S63">
            <v>15</v>
          </cell>
          <cell r="T63">
            <v>1545</v>
          </cell>
          <cell r="U63">
            <v>16545</v>
          </cell>
          <cell r="V63" t="str">
            <v>Frankfinn Centre Ludhiana on “Personal Effectiveness Program” for 1 batch(s) Session for</v>
          </cell>
          <cell r="W63" t="str">
            <v>34 Trainees on dtd. 16th Jan.12 to 17th Jan.2012.</v>
          </cell>
          <cell r="X63">
            <v>12</v>
          </cell>
          <cell r="Y63" t="str">
            <v>Jyotsana</v>
          </cell>
          <cell r="Z63">
            <v>2</v>
          </cell>
          <cell r="AA63">
            <v>1500</v>
          </cell>
          <cell r="AB63">
            <v>3000</v>
          </cell>
        </row>
        <row r="64">
          <cell r="A64">
            <v>59</v>
          </cell>
          <cell r="B64">
            <v>59</v>
          </cell>
          <cell r="C64">
            <v>40928</v>
          </cell>
          <cell r="D64" t="str">
            <v>United India Insurance Co. Ltd., Ludhiana</v>
          </cell>
          <cell r="E64" t="str">
            <v>Frankfinn Centre Ludhiana</v>
          </cell>
          <cell r="F64">
            <v>34</v>
          </cell>
          <cell r="G64" t="str">
            <v>18th Jan.12 to 19th Jan.2012</v>
          </cell>
          <cell r="H64" t="str">
            <v>“Personal Effectiveness Program”</v>
          </cell>
          <cell r="I64" t="str">
            <v>batch(s)</v>
          </cell>
          <cell r="J64">
            <v>1</v>
          </cell>
          <cell r="K64">
            <v>15000</v>
          </cell>
          <cell r="L64">
            <v>15000</v>
          </cell>
          <cell r="M64" t="str">
            <v>Expenses</v>
          </cell>
          <cell r="N64">
            <v>0</v>
          </cell>
          <cell r="Q64">
            <v>1500</v>
          </cell>
          <cell r="R64">
            <v>30</v>
          </cell>
          <cell r="S64">
            <v>15</v>
          </cell>
          <cell r="T64">
            <v>1545</v>
          </cell>
          <cell r="U64">
            <v>16545</v>
          </cell>
          <cell r="V64" t="str">
            <v>Frankfinn Centre Ludhiana on “Personal Effectiveness Program” for 1 batch(s) Session for</v>
          </cell>
          <cell r="W64" t="str">
            <v>34 Trainees on dtd. 18th Jan.12 to 19th Jan.2012.</v>
          </cell>
          <cell r="X64">
            <v>12</v>
          </cell>
          <cell r="Y64" t="str">
            <v>Jyotsana</v>
          </cell>
          <cell r="Z64">
            <v>2</v>
          </cell>
          <cell r="AA64">
            <v>1500</v>
          </cell>
          <cell r="AB64">
            <v>3000</v>
          </cell>
        </row>
        <row r="65">
          <cell r="A65">
            <v>60</v>
          </cell>
          <cell r="B65">
            <v>60</v>
          </cell>
          <cell r="C65">
            <v>40946</v>
          </cell>
          <cell r="D65" t="str">
            <v>United India Insurance Co. Ltd., Ludhiana</v>
          </cell>
          <cell r="E65" t="str">
            <v>Frankfinn Centre Ludhiana</v>
          </cell>
          <cell r="F65">
            <v>34</v>
          </cell>
          <cell r="G65" t="str">
            <v>20th Jan.12 to 21st Jan.2012</v>
          </cell>
          <cell r="H65" t="str">
            <v>“Personal Effectiveness Program”</v>
          </cell>
          <cell r="I65" t="str">
            <v>batch(s)</v>
          </cell>
          <cell r="J65">
            <v>1</v>
          </cell>
          <cell r="K65">
            <v>15000</v>
          </cell>
          <cell r="L65">
            <v>15000</v>
          </cell>
          <cell r="M65" t="str">
            <v>-</v>
          </cell>
          <cell r="O65" t="str">
            <v>-</v>
          </cell>
          <cell r="Q65">
            <v>1500</v>
          </cell>
          <cell r="R65">
            <v>30</v>
          </cell>
          <cell r="S65">
            <v>15</v>
          </cell>
          <cell r="T65">
            <v>1545</v>
          </cell>
          <cell r="U65">
            <v>16545</v>
          </cell>
          <cell r="V65" t="str">
            <v>Frankfinn Centre Ludhiana on “Personal Effectiveness Program” for 1 batch(s) Session for</v>
          </cell>
          <cell r="W65" t="str">
            <v>34 Trainees on dtd. 20th Jan.12 to 21st Jan.2012.</v>
          </cell>
          <cell r="X65">
            <v>12</v>
          </cell>
          <cell r="Y65" t="str">
            <v>Jyotsana</v>
          </cell>
          <cell r="Z65">
            <v>2</v>
          </cell>
          <cell r="AA65">
            <v>1500</v>
          </cell>
          <cell r="AB65">
            <v>3000</v>
          </cell>
        </row>
        <row r="66">
          <cell r="A66">
            <v>61</v>
          </cell>
          <cell r="B66">
            <v>61</v>
          </cell>
          <cell r="C66">
            <v>40946</v>
          </cell>
          <cell r="D66" t="str">
            <v>United India Insurance Co. Ltd., Ludhiana</v>
          </cell>
          <cell r="E66" t="str">
            <v>Frankfinn Centre Ludhiana</v>
          </cell>
          <cell r="F66">
            <v>34</v>
          </cell>
          <cell r="G66" t="str">
            <v>23rd Jan.12 to 24th Jan.2012</v>
          </cell>
          <cell r="H66" t="str">
            <v>“Personal Effectiveness Program”</v>
          </cell>
          <cell r="I66" t="str">
            <v>batch(s)</v>
          </cell>
          <cell r="J66">
            <v>1</v>
          </cell>
          <cell r="K66">
            <v>15000</v>
          </cell>
          <cell r="L66">
            <v>15000</v>
          </cell>
          <cell r="M66" t="str">
            <v>-</v>
          </cell>
          <cell r="N66">
            <v>0</v>
          </cell>
          <cell r="O66" t="str">
            <v>-</v>
          </cell>
          <cell r="P66">
            <v>0</v>
          </cell>
          <cell r="Q66">
            <v>1500</v>
          </cell>
          <cell r="R66">
            <v>30</v>
          </cell>
          <cell r="S66">
            <v>15</v>
          </cell>
          <cell r="T66">
            <v>1545</v>
          </cell>
          <cell r="U66">
            <v>16545</v>
          </cell>
          <cell r="V66" t="str">
            <v>Frankfinn Centre Ludhiana on “Personal Effectiveness Program” for 1 batch(s) Session for</v>
          </cell>
          <cell r="W66" t="str">
            <v>34 Trainees on dtd. 23rd Jan.12 to 24th Jan.2012.</v>
          </cell>
          <cell r="X66">
            <v>12</v>
          </cell>
          <cell r="Y66" t="str">
            <v>Jyotsana</v>
          </cell>
          <cell r="Z66">
            <v>2</v>
          </cell>
          <cell r="AA66">
            <v>1500</v>
          </cell>
          <cell r="AB66">
            <v>3000</v>
          </cell>
        </row>
        <row r="67">
          <cell r="A67">
            <v>62</v>
          </cell>
          <cell r="B67">
            <v>62</v>
          </cell>
          <cell r="C67">
            <v>40946</v>
          </cell>
          <cell r="D67" t="str">
            <v>United India Insurance Co. Ltd., Ludhiana</v>
          </cell>
          <cell r="E67" t="str">
            <v>Frankfinn Centre Ludhiana</v>
          </cell>
          <cell r="F67">
            <v>34</v>
          </cell>
          <cell r="G67" t="str">
            <v>27th Jan.12 to 28th Jan.2012</v>
          </cell>
          <cell r="H67" t="str">
            <v>“Personal Effectiveness Program”</v>
          </cell>
          <cell r="I67" t="str">
            <v>batch(s)</v>
          </cell>
          <cell r="J67">
            <v>1</v>
          </cell>
          <cell r="K67">
            <v>15000</v>
          </cell>
          <cell r="L67">
            <v>15000</v>
          </cell>
          <cell r="M67" t="str">
            <v>-</v>
          </cell>
          <cell r="N67">
            <v>0</v>
          </cell>
          <cell r="O67" t="str">
            <v>-</v>
          </cell>
          <cell r="P67">
            <v>0</v>
          </cell>
          <cell r="Q67">
            <v>1500</v>
          </cell>
          <cell r="R67">
            <v>30</v>
          </cell>
          <cell r="S67">
            <v>15</v>
          </cell>
          <cell r="T67">
            <v>1545</v>
          </cell>
          <cell r="U67">
            <v>16545</v>
          </cell>
          <cell r="V67" t="str">
            <v>Frankfinn Centre Ludhiana on “Personal Effectiveness Program” for 1 batch(s) Session for</v>
          </cell>
          <cell r="W67" t="str">
            <v>34 Trainees on dtd. 27th Jan.12 to 28th Jan.2012.</v>
          </cell>
          <cell r="X67">
            <v>12</v>
          </cell>
          <cell r="Y67" t="str">
            <v>Jyotsana</v>
          </cell>
        </row>
        <row r="68">
          <cell r="A68">
            <v>63</v>
          </cell>
          <cell r="B68">
            <v>63</v>
          </cell>
          <cell r="C68">
            <v>40946</v>
          </cell>
          <cell r="D68" t="str">
            <v>United India Insurance Co. Ltd., Ludhiana</v>
          </cell>
          <cell r="E68" t="str">
            <v>Frankfinn Centre Ludhiana</v>
          </cell>
          <cell r="F68">
            <v>33</v>
          </cell>
          <cell r="G68" t="str">
            <v>01st Feb.12 to 02nd Feb.2012</v>
          </cell>
          <cell r="H68" t="str">
            <v>“Personal Effectiveness Program”</v>
          </cell>
          <cell r="I68" t="str">
            <v>batch(s)</v>
          </cell>
          <cell r="J68">
            <v>1</v>
          </cell>
          <cell r="K68">
            <v>15000</v>
          </cell>
          <cell r="L68">
            <v>15000</v>
          </cell>
          <cell r="M68" t="str">
            <v>-</v>
          </cell>
          <cell r="N68">
            <v>0</v>
          </cell>
          <cell r="O68" t="str">
            <v>-</v>
          </cell>
          <cell r="P68">
            <v>0</v>
          </cell>
          <cell r="Q68">
            <v>1500</v>
          </cell>
          <cell r="R68">
            <v>30</v>
          </cell>
          <cell r="S68">
            <v>15</v>
          </cell>
          <cell r="T68">
            <v>1545</v>
          </cell>
          <cell r="U68">
            <v>16545</v>
          </cell>
          <cell r="V68" t="str">
            <v>Frankfinn Centre Ludhiana on “Personal Effectiveness Program” for 1 batch(s) Session for</v>
          </cell>
          <cell r="W68" t="str">
            <v>33 Trainees on dtd. 01st Feb.12 to 02nd Feb.2012.</v>
          </cell>
          <cell r="X68">
            <v>12</v>
          </cell>
          <cell r="Y68" t="str">
            <v>Jyotsana</v>
          </cell>
        </row>
        <row r="69">
          <cell r="A69">
            <v>64</v>
          </cell>
          <cell r="B69">
            <v>64</v>
          </cell>
          <cell r="C69">
            <v>40946</v>
          </cell>
          <cell r="D69" t="str">
            <v>United India Insurance Co. Ltd., Ludhiana</v>
          </cell>
          <cell r="E69" t="str">
            <v>Frankfinn Centre Ludhiana</v>
          </cell>
          <cell r="F69">
            <v>34</v>
          </cell>
          <cell r="G69" t="str">
            <v>03rd Feb.12 to 04th Feb.2012</v>
          </cell>
          <cell r="H69" t="str">
            <v>“Personal Effectiveness Program”</v>
          </cell>
          <cell r="I69" t="str">
            <v>batch(s)</v>
          </cell>
          <cell r="J69">
            <v>1</v>
          </cell>
          <cell r="K69">
            <v>15000</v>
          </cell>
          <cell r="L69">
            <v>15000</v>
          </cell>
          <cell r="M69" t="str">
            <v>-</v>
          </cell>
          <cell r="N69">
            <v>0</v>
          </cell>
          <cell r="O69" t="str">
            <v>-</v>
          </cell>
          <cell r="P69">
            <v>0</v>
          </cell>
          <cell r="Q69">
            <v>1500</v>
          </cell>
          <cell r="R69">
            <v>30</v>
          </cell>
          <cell r="S69">
            <v>15</v>
          </cell>
          <cell r="T69">
            <v>1545</v>
          </cell>
          <cell r="U69">
            <v>16545</v>
          </cell>
          <cell r="V69" t="str">
            <v>Frankfinn Centre Ludhiana on “Personal Effectiveness Program” for 1 batch(s) Session for</v>
          </cell>
          <cell r="W69" t="str">
            <v>34 Trainees on dtd. 03rd Feb.12 to 04th Feb.2012.</v>
          </cell>
          <cell r="X69">
            <v>12</v>
          </cell>
          <cell r="Y69" t="str">
            <v>Jyotsana</v>
          </cell>
        </row>
        <row r="70">
          <cell r="A70">
            <v>65</v>
          </cell>
          <cell r="B70">
            <v>65</v>
          </cell>
          <cell r="C70">
            <v>40952</v>
          </cell>
          <cell r="D70" t="str">
            <v>United India Insurance Co. Ltd., Ludhiana</v>
          </cell>
          <cell r="E70" t="str">
            <v>Frankfinn Centre Ludhiana</v>
          </cell>
          <cell r="F70">
            <v>35</v>
          </cell>
          <cell r="G70" t="str">
            <v>08th Feb.12 to 09th Feb.2012</v>
          </cell>
          <cell r="H70" t="str">
            <v>“Personal Effectiveness Program”</v>
          </cell>
          <cell r="I70" t="str">
            <v>batch(s)</v>
          </cell>
          <cell r="J70">
            <v>1</v>
          </cell>
          <cell r="K70">
            <v>15000</v>
          </cell>
          <cell r="L70">
            <v>15000</v>
          </cell>
          <cell r="M70" t="str">
            <v>-</v>
          </cell>
          <cell r="N70">
            <v>0</v>
          </cell>
          <cell r="O70" t="str">
            <v>-</v>
          </cell>
          <cell r="P70">
            <v>0</v>
          </cell>
          <cell r="Q70">
            <v>1500</v>
          </cell>
          <cell r="R70">
            <v>30</v>
          </cell>
          <cell r="S70">
            <v>15</v>
          </cell>
          <cell r="T70">
            <v>1545</v>
          </cell>
          <cell r="U70">
            <v>16545</v>
          </cell>
          <cell r="V70" t="str">
            <v>Frankfinn Centre Ludhiana on “Personal Effectiveness Program” for 1 batch(s) Session for</v>
          </cell>
          <cell r="W70" t="str">
            <v>35 Trainees on dtd. 08th Feb.12 to 09th Feb.2012.</v>
          </cell>
          <cell r="X70">
            <v>12</v>
          </cell>
          <cell r="Y70" t="str">
            <v>Jyotsana</v>
          </cell>
        </row>
        <row r="71">
          <cell r="A71">
            <v>66</v>
          </cell>
          <cell r="B71">
            <v>66</v>
          </cell>
          <cell r="C71">
            <v>40954</v>
          </cell>
          <cell r="D71" t="str">
            <v>United India Insurance Co. Ltd., Ludhiana</v>
          </cell>
          <cell r="E71" t="str">
            <v>Frankfinn Centre Ludhiana</v>
          </cell>
          <cell r="F71">
            <v>34</v>
          </cell>
          <cell r="G71" t="str">
            <v>10th Feb.12 to 11th Feb.2012</v>
          </cell>
          <cell r="H71" t="str">
            <v>“Personal Effectiveness Program”</v>
          </cell>
          <cell r="I71" t="str">
            <v>batch(s)</v>
          </cell>
          <cell r="J71">
            <v>1</v>
          </cell>
          <cell r="K71">
            <v>15000</v>
          </cell>
          <cell r="L71">
            <v>15000</v>
          </cell>
          <cell r="M71" t="str">
            <v>-</v>
          </cell>
          <cell r="N71">
            <v>0</v>
          </cell>
          <cell r="O71" t="str">
            <v>-</v>
          </cell>
          <cell r="P71">
            <v>0</v>
          </cell>
          <cell r="Q71">
            <v>1500</v>
          </cell>
          <cell r="R71">
            <v>30</v>
          </cell>
          <cell r="S71">
            <v>15</v>
          </cell>
          <cell r="T71">
            <v>1545</v>
          </cell>
          <cell r="U71">
            <v>16545</v>
          </cell>
          <cell r="V71" t="str">
            <v>Frankfinn Centre Ludhiana on “Personal Effectiveness Program” for 1 batch(s) Session for</v>
          </cell>
          <cell r="W71" t="str">
            <v>34 Trainees on dtd. 10th Feb.12 to 11th Feb.2012.</v>
          </cell>
          <cell r="X71">
            <v>12</v>
          </cell>
          <cell r="Y71" t="str">
            <v>Jyotsana</v>
          </cell>
        </row>
        <row r="72">
          <cell r="A72">
            <v>67</v>
          </cell>
          <cell r="B72">
            <v>67</v>
          </cell>
          <cell r="C72">
            <v>40954</v>
          </cell>
          <cell r="D72" t="str">
            <v>United India Insurance Co. Ltd., Ludhiana</v>
          </cell>
          <cell r="E72" t="str">
            <v>Frankfinn Centre Ludhiana</v>
          </cell>
          <cell r="F72">
            <v>31</v>
          </cell>
          <cell r="G72" t="str">
            <v>13th Feb.12 to 14th Feb.2012</v>
          </cell>
          <cell r="H72" t="str">
            <v>“Personal Effectiveness Program”</v>
          </cell>
          <cell r="I72" t="str">
            <v>batch(s)</v>
          </cell>
          <cell r="J72">
            <v>1</v>
          </cell>
          <cell r="K72">
            <v>15000</v>
          </cell>
          <cell r="L72">
            <v>15000</v>
          </cell>
          <cell r="M72" t="str">
            <v>-</v>
          </cell>
          <cell r="N72">
            <v>0</v>
          </cell>
          <cell r="O72" t="str">
            <v>-</v>
          </cell>
          <cell r="P72">
            <v>0</v>
          </cell>
          <cell r="Q72">
            <v>1500</v>
          </cell>
          <cell r="R72">
            <v>30</v>
          </cell>
          <cell r="S72">
            <v>15</v>
          </cell>
          <cell r="T72">
            <v>1545</v>
          </cell>
          <cell r="U72">
            <v>16545</v>
          </cell>
          <cell r="V72" t="str">
            <v>Frankfinn Centre Ludhiana on “Personal Effectiveness Program” for 1 batch(s) Session for</v>
          </cell>
          <cell r="W72" t="str">
            <v>31 Trainees on dtd. 13th Feb.12 to 14th Feb.2012.</v>
          </cell>
          <cell r="X72">
            <v>12</v>
          </cell>
          <cell r="Y72" t="str">
            <v>Jyotsana</v>
          </cell>
        </row>
        <row r="73">
          <cell r="A73">
            <v>68</v>
          </cell>
          <cell r="B73">
            <v>68</v>
          </cell>
          <cell r="C73">
            <v>40957</v>
          </cell>
          <cell r="D73" t="str">
            <v>United India Insurance Co. Ltd., Ludhiana</v>
          </cell>
          <cell r="E73" t="str">
            <v>Frankfinn Centre Ludhiana</v>
          </cell>
          <cell r="F73">
            <v>35</v>
          </cell>
          <cell r="G73" t="str">
            <v>15th Feb.12 to 16th Feb.2012</v>
          </cell>
          <cell r="H73" t="str">
            <v>“Personal Effectiveness Program”</v>
          </cell>
          <cell r="I73" t="str">
            <v>batch(s)</v>
          </cell>
          <cell r="J73">
            <v>1</v>
          </cell>
          <cell r="K73">
            <v>15000</v>
          </cell>
          <cell r="L73">
            <v>15000</v>
          </cell>
          <cell r="M73" t="str">
            <v>-</v>
          </cell>
          <cell r="N73">
            <v>0</v>
          </cell>
          <cell r="O73" t="str">
            <v>-</v>
          </cell>
          <cell r="P73">
            <v>0</v>
          </cell>
          <cell r="Q73">
            <v>1500</v>
          </cell>
          <cell r="R73">
            <v>30</v>
          </cell>
          <cell r="S73">
            <v>15</v>
          </cell>
          <cell r="T73">
            <v>1545</v>
          </cell>
          <cell r="U73">
            <v>16545</v>
          </cell>
          <cell r="V73" t="str">
            <v>Frankfinn Centre Ludhiana on “Personal Effectiveness Program” for 1 batch(s) Session for</v>
          </cell>
          <cell r="W73" t="str">
            <v>35 Trainees on dtd. 15th Feb.12 to 16th Feb.2012.</v>
          </cell>
          <cell r="X73">
            <v>12</v>
          </cell>
          <cell r="Y73" t="str">
            <v>Jyotsana</v>
          </cell>
        </row>
        <row r="74">
          <cell r="A74">
            <v>69</v>
          </cell>
          <cell r="B74">
            <v>69</v>
          </cell>
          <cell r="C74">
            <v>40963</v>
          </cell>
          <cell r="D74" t="str">
            <v>Ford Business Service Centre Pvt. Ltd., Coimbtore</v>
          </cell>
          <cell r="E74" t="str">
            <v>Coimbtore</v>
          </cell>
          <cell r="F74" t="str">
            <v>07, 21</v>
          </cell>
          <cell r="G74" t="str">
            <v>30th Jan.12 and  31st Jan.2012</v>
          </cell>
          <cell r="H74" t="str">
            <v>Campus to Corporate</v>
          </cell>
          <cell r="I74" t="str">
            <v>day(s)</v>
          </cell>
          <cell r="J74">
            <v>2</v>
          </cell>
          <cell r="K74">
            <v>15000</v>
          </cell>
          <cell r="L74">
            <v>30000</v>
          </cell>
          <cell r="M74" t="str">
            <v>- Travelling &amp; Conveyance</v>
          </cell>
          <cell r="N74">
            <v>3200</v>
          </cell>
          <cell r="O74" t="str">
            <v>-</v>
          </cell>
          <cell r="P74">
            <v>0</v>
          </cell>
          <cell r="Q74">
            <v>3320</v>
          </cell>
          <cell r="R74">
            <v>66</v>
          </cell>
          <cell r="S74">
            <v>33</v>
          </cell>
          <cell r="T74">
            <v>3419</v>
          </cell>
          <cell r="U74">
            <v>36619</v>
          </cell>
          <cell r="V74" t="str">
            <v>Coimbtore on Campus to Corporate for 2 day(s) Session for</v>
          </cell>
          <cell r="W74" t="str">
            <v>07, 21 Trainees on dtd. 30th Jan.12 and  31st Jan.2012.</v>
          </cell>
          <cell r="X74">
            <v>8</v>
          </cell>
          <cell r="Y74" t="str">
            <v>Cecil Abraham</v>
          </cell>
          <cell r="Z74">
            <v>1</v>
          </cell>
        </row>
        <row r="75">
          <cell r="A75">
            <v>70</v>
          </cell>
          <cell r="B75">
            <v>70</v>
          </cell>
          <cell r="C75">
            <v>40963</v>
          </cell>
          <cell r="D75" t="str">
            <v>Postal Training Centre, Madurai</v>
          </cell>
          <cell r="E75" t="str">
            <v>PTC, Madurai</v>
          </cell>
          <cell r="F75">
            <v>22</v>
          </cell>
          <cell r="G75" t="str">
            <v>07th Feb. 2012</v>
          </cell>
          <cell r="H75" t="str">
            <v>Energise</v>
          </cell>
          <cell r="I75" t="str">
            <v>day(s)</v>
          </cell>
          <cell r="J75">
            <v>1</v>
          </cell>
          <cell r="K75">
            <v>13000</v>
          </cell>
          <cell r="L75">
            <v>13000</v>
          </cell>
          <cell r="M75" t="str">
            <v>-</v>
          </cell>
          <cell r="N75">
            <v>0</v>
          </cell>
          <cell r="O75" t="str">
            <v>-</v>
          </cell>
          <cell r="P75">
            <v>0</v>
          </cell>
          <cell r="Q75">
            <v>1300</v>
          </cell>
          <cell r="R75">
            <v>26</v>
          </cell>
          <cell r="S75">
            <v>13</v>
          </cell>
          <cell r="T75">
            <v>1339</v>
          </cell>
          <cell r="U75">
            <v>14339</v>
          </cell>
          <cell r="V75" t="str">
            <v>PTC, Madurai on Energise for 1 day(s) Session for</v>
          </cell>
          <cell r="W75" t="str">
            <v>22 Trainees on dtd. 07th Feb. 2012.</v>
          </cell>
        </row>
        <row r="76">
          <cell r="A76">
            <v>71</v>
          </cell>
          <cell r="B76">
            <v>71</v>
          </cell>
          <cell r="C76">
            <v>40963</v>
          </cell>
          <cell r="D76" t="str">
            <v>Postal Training Centre, Madurai</v>
          </cell>
          <cell r="E76" t="str">
            <v>PTC, Madurai</v>
          </cell>
          <cell r="F76">
            <v>22</v>
          </cell>
          <cell r="G76" t="str">
            <v>08th Feb. 2012</v>
          </cell>
          <cell r="H76" t="str">
            <v>Energise</v>
          </cell>
          <cell r="I76" t="str">
            <v>day(s)</v>
          </cell>
          <cell r="J76">
            <v>1</v>
          </cell>
          <cell r="K76">
            <v>13000</v>
          </cell>
          <cell r="L76">
            <v>13000</v>
          </cell>
          <cell r="M76" t="str">
            <v>-</v>
          </cell>
          <cell r="N76">
            <v>0</v>
          </cell>
          <cell r="O76" t="str">
            <v>-</v>
          </cell>
          <cell r="P76">
            <v>0</v>
          </cell>
          <cell r="Q76">
            <v>1300</v>
          </cell>
          <cell r="R76">
            <v>26</v>
          </cell>
          <cell r="S76">
            <v>13</v>
          </cell>
          <cell r="T76">
            <v>1339</v>
          </cell>
          <cell r="U76">
            <v>14339</v>
          </cell>
          <cell r="V76" t="str">
            <v>PTC, Madurai on Energise for 1 day(s) Session for</v>
          </cell>
          <cell r="W76" t="str">
            <v>22 Trainees on dtd. 08th Feb. 2012.</v>
          </cell>
        </row>
        <row r="77">
          <cell r="A77">
            <v>72</v>
          </cell>
          <cell r="B77">
            <v>72</v>
          </cell>
          <cell r="C77">
            <v>40963</v>
          </cell>
          <cell r="D77" t="str">
            <v>Reserve Bank of India, Chennai</v>
          </cell>
          <cell r="E77" t="str">
            <v>RBI, Chennai</v>
          </cell>
          <cell r="F77">
            <v>29</v>
          </cell>
          <cell r="G77" t="str">
            <v>14th &amp; 15th Feb. 2012</v>
          </cell>
          <cell r="H77" t="str">
            <v>“Personal Effectiveness Program”</v>
          </cell>
          <cell r="I77" t="str">
            <v>day(s)</v>
          </cell>
          <cell r="J77">
            <v>2</v>
          </cell>
          <cell r="K77">
            <v>12000</v>
          </cell>
          <cell r="L77">
            <v>24000</v>
          </cell>
          <cell r="M77" t="str">
            <v>-</v>
          </cell>
          <cell r="N77">
            <v>0</v>
          </cell>
          <cell r="O77" t="str">
            <v>-</v>
          </cell>
          <cell r="P77">
            <v>0</v>
          </cell>
          <cell r="Q77">
            <v>2400</v>
          </cell>
          <cell r="R77">
            <v>48</v>
          </cell>
          <cell r="S77">
            <v>24</v>
          </cell>
          <cell r="T77">
            <v>2472</v>
          </cell>
          <cell r="U77">
            <v>26472</v>
          </cell>
          <cell r="V77" t="str">
            <v>RBI, Chennai on “Personal Effectiveness Program” for 2 day(s) Session for</v>
          </cell>
          <cell r="W77" t="str">
            <v>29 Trainees on dtd. 14th &amp; 15th Feb. 2012.</v>
          </cell>
        </row>
        <row r="78">
          <cell r="A78">
            <v>73</v>
          </cell>
          <cell r="B78">
            <v>73</v>
          </cell>
          <cell r="C78">
            <v>40967</v>
          </cell>
          <cell r="D78" t="str">
            <v>United India Insurance Co. Ltd., Ludhiana</v>
          </cell>
          <cell r="E78" t="str">
            <v>Frankfinn Centre Ludhiana</v>
          </cell>
          <cell r="F78">
            <v>36</v>
          </cell>
          <cell r="G78" t="str">
            <v>17th Feb.12 to 18th Feb.2012</v>
          </cell>
          <cell r="H78" t="str">
            <v>“Personal Effectiveness Program”</v>
          </cell>
          <cell r="I78" t="str">
            <v>batch(s)</v>
          </cell>
          <cell r="J78">
            <v>1</v>
          </cell>
          <cell r="K78">
            <v>15000</v>
          </cell>
          <cell r="L78">
            <v>15000</v>
          </cell>
          <cell r="M78" t="str">
            <v>-</v>
          </cell>
          <cell r="N78">
            <v>0</v>
          </cell>
          <cell r="O78" t="str">
            <v>-</v>
          </cell>
          <cell r="P78">
            <v>0</v>
          </cell>
          <cell r="Q78">
            <v>1500</v>
          </cell>
          <cell r="R78">
            <v>30</v>
          </cell>
          <cell r="S78">
            <v>15</v>
          </cell>
          <cell r="T78">
            <v>1545</v>
          </cell>
          <cell r="U78">
            <v>16545</v>
          </cell>
          <cell r="V78" t="str">
            <v>Frankfinn Centre Ludhiana on “Personal Effectiveness Program” for 1 batch(s) Session for</v>
          </cell>
          <cell r="W78" t="str">
            <v>36 Trainees on dtd. 17th Feb.12 to 18th Feb.2012.</v>
          </cell>
          <cell r="X78">
            <v>12</v>
          </cell>
          <cell r="Y78" t="str">
            <v>Jyotsana</v>
          </cell>
        </row>
        <row r="79">
          <cell r="A79">
            <v>74</v>
          </cell>
          <cell r="B79">
            <v>74</v>
          </cell>
          <cell r="C79">
            <v>40967</v>
          </cell>
          <cell r="D79" t="str">
            <v>United India Insurance Co. Ltd., Ludhiana</v>
          </cell>
          <cell r="E79" t="str">
            <v>Frankfinn Centre Ludhiana</v>
          </cell>
          <cell r="F79">
            <v>38</v>
          </cell>
          <cell r="G79" t="str">
            <v>22nd Feb.12 to 23rd Feb.2012</v>
          </cell>
          <cell r="H79" t="str">
            <v>“Personal Effectiveness Program”</v>
          </cell>
          <cell r="I79" t="str">
            <v>batch(s)</v>
          </cell>
          <cell r="J79">
            <v>1</v>
          </cell>
          <cell r="K79">
            <v>15000</v>
          </cell>
          <cell r="L79">
            <v>15000</v>
          </cell>
          <cell r="M79" t="str">
            <v>-</v>
          </cell>
          <cell r="N79">
            <v>0</v>
          </cell>
          <cell r="O79" t="str">
            <v>-</v>
          </cell>
          <cell r="P79">
            <v>0</v>
          </cell>
          <cell r="Q79">
            <v>1500</v>
          </cell>
          <cell r="R79">
            <v>30</v>
          </cell>
          <cell r="S79">
            <v>15</v>
          </cell>
          <cell r="T79">
            <v>1545</v>
          </cell>
          <cell r="U79">
            <v>16545</v>
          </cell>
          <cell r="V79" t="str">
            <v>Frankfinn Centre Ludhiana on “Personal Effectiveness Program” for 1 batch(s) Session for</v>
          </cell>
          <cell r="W79" t="str">
            <v>38 Trainees on dtd. 22nd Feb.12 to 23rd Feb.2012.</v>
          </cell>
          <cell r="X79">
            <v>12</v>
          </cell>
          <cell r="Y79" t="str">
            <v>Jyotsana</v>
          </cell>
        </row>
        <row r="80">
          <cell r="A80">
            <v>75</v>
          </cell>
          <cell r="B80">
            <v>75</v>
          </cell>
          <cell r="C80">
            <v>40967</v>
          </cell>
          <cell r="D80" t="str">
            <v>United India Insurance Co. Ltd., Ludhiana</v>
          </cell>
          <cell r="E80" t="str">
            <v>Frankfinn Centre Ludhiana</v>
          </cell>
          <cell r="F80">
            <v>40</v>
          </cell>
          <cell r="G80" t="str">
            <v>24th Feb.12 to 25th Feb.2012</v>
          </cell>
          <cell r="H80" t="str">
            <v>“Personal Effectiveness Program”</v>
          </cell>
          <cell r="I80" t="str">
            <v>batch(s)</v>
          </cell>
          <cell r="J80">
            <v>1</v>
          </cell>
          <cell r="K80">
            <v>15000</v>
          </cell>
          <cell r="L80">
            <v>15000</v>
          </cell>
          <cell r="M80" t="str">
            <v>-</v>
          </cell>
          <cell r="N80">
            <v>0</v>
          </cell>
          <cell r="O80" t="str">
            <v>-</v>
          </cell>
          <cell r="P80">
            <v>0</v>
          </cell>
          <cell r="Q80">
            <v>1500</v>
          </cell>
          <cell r="R80">
            <v>30</v>
          </cell>
          <cell r="S80">
            <v>15</v>
          </cell>
          <cell r="T80">
            <v>1545</v>
          </cell>
          <cell r="U80">
            <v>16545</v>
          </cell>
          <cell r="V80" t="str">
            <v>Frankfinn Centre Ludhiana on “Personal Effectiveness Program” for 1 batch(s) Session for</v>
          </cell>
          <cell r="W80" t="str">
            <v>40 Trainees on dtd. 24th Feb.12 to 25th Feb.2012.</v>
          </cell>
          <cell r="X80">
            <v>12</v>
          </cell>
          <cell r="Y80" t="str">
            <v>Jyotsana</v>
          </cell>
        </row>
        <row r="81">
          <cell r="A81">
            <v>76</v>
          </cell>
          <cell r="B81">
            <v>76</v>
          </cell>
          <cell r="C81">
            <v>40967</v>
          </cell>
          <cell r="D81" t="str">
            <v>United India Insurance Co. Ltd., Ludhiana</v>
          </cell>
          <cell r="E81" t="str">
            <v>Frankfinn Centre Ludhiana</v>
          </cell>
          <cell r="F81">
            <v>40</v>
          </cell>
          <cell r="G81" t="str">
            <v>27th Feb.12 to 28th Feb.2012</v>
          </cell>
          <cell r="H81" t="str">
            <v>“Personal Effectiveness Program”</v>
          </cell>
          <cell r="I81" t="str">
            <v>batch(s)</v>
          </cell>
          <cell r="J81">
            <v>1</v>
          </cell>
          <cell r="K81">
            <v>15000</v>
          </cell>
          <cell r="L81">
            <v>15000</v>
          </cell>
          <cell r="M81" t="str">
            <v>-</v>
          </cell>
          <cell r="N81">
            <v>0</v>
          </cell>
          <cell r="O81" t="str">
            <v>-</v>
          </cell>
          <cell r="P81">
            <v>0</v>
          </cell>
          <cell r="Q81">
            <v>1500</v>
          </cell>
          <cell r="R81">
            <v>30</v>
          </cell>
          <cell r="S81">
            <v>15</v>
          </cell>
          <cell r="T81">
            <v>1545</v>
          </cell>
          <cell r="U81">
            <v>16545</v>
          </cell>
          <cell r="V81" t="str">
            <v>Frankfinn Centre Ludhiana on “Personal Effectiveness Program” for 1 batch(s) Session for</v>
          </cell>
          <cell r="W81" t="str">
            <v>40 Trainees on dtd. 27th Feb.12 to 28th Feb.2012.</v>
          </cell>
          <cell r="X81">
            <v>12</v>
          </cell>
          <cell r="Y81" t="str">
            <v>Jyotsana</v>
          </cell>
        </row>
        <row r="82">
          <cell r="A82">
            <v>77</v>
          </cell>
          <cell r="B82">
            <v>77</v>
          </cell>
          <cell r="C82">
            <v>40971</v>
          </cell>
          <cell r="D82" t="str">
            <v>United India Insurance Co. Ltd., Ludhiana</v>
          </cell>
          <cell r="E82" t="str">
            <v>Frankfinn Centre Ludhiana</v>
          </cell>
          <cell r="F82">
            <v>32</v>
          </cell>
          <cell r="G82" t="str">
            <v>29th Feb.12 to 01st Mar.2012</v>
          </cell>
          <cell r="H82" t="str">
            <v>“Personal Effectiveness Program”</v>
          </cell>
          <cell r="I82" t="str">
            <v>batch(s)</v>
          </cell>
          <cell r="J82">
            <v>1</v>
          </cell>
          <cell r="K82">
            <v>15000</v>
          </cell>
          <cell r="L82">
            <v>15000</v>
          </cell>
          <cell r="M82" t="str">
            <v>-</v>
          </cell>
          <cell r="N82">
            <v>0</v>
          </cell>
          <cell r="O82" t="str">
            <v>-</v>
          </cell>
          <cell r="P82">
            <v>0</v>
          </cell>
          <cell r="Q82">
            <v>1500</v>
          </cell>
          <cell r="R82">
            <v>30</v>
          </cell>
          <cell r="S82">
            <v>15</v>
          </cell>
          <cell r="T82">
            <v>1545</v>
          </cell>
          <cell r="U82">
            <v>16545</v>
          </cell>
          <cell r="V82" t="str">
            <v>Frankfinn Centre Ludhiana on “Personal Effectiveness Program” for 1 batch(s) Session for</v>
          </cell>
          <cell r="W82" t="str">
            <v>32 Trainees on dtd. 29th Feb.12 to 01st Mar.2012.</v>
          </cell>
          <cell r="X82">
            <v>12</v>
          </cell>
          <cell r="Y82" t="str">
            <v>Jyotsana</v>
          </cell>
        </row>
        <row r="83">
          <cell r="A83">
            <v>78</v>
          </cell>
          <cell r="B83">
            <v>78</v>
          </cell>
          <cell r="C83">
            <v>40984</v>
          </cell>
          <cell r="D83" t="str">
            <v>Ford Business Service Centre Pvt. Ltd., Chennai</v>
          </cell>
          <cell r="E83" t="str">
            <v>Chennai</v>
          </cell>
          <cell r="F83">
            <v>10</v>
          </cell>
          <cell r="G83" t="str">
            <v>17th Feb. 2012</v>
          </cell>
          <cell r="H83" t="str">
            <v>Campus to Corporate</v>
          </cell>
          <cell r="I83" t="str">
            <v>day(s)</v>
          </cell>
          <cell r="J83">
            <v>1</v>
          </cell>
          <cell r="K83">
            <v>15000</v>
          </cell>
          <cell r="L83">
            <v>15000</v>
          </cell>
          <cell r="M83" t="str">
            <v>-</v>
          </cell>
          <cell r="N83">
            <v>0</v>
          </cell>
          <cell r="O83" t="str">
            <v>-</v>
          </cell>
          <cell r="P83">
            <v>0</v>
          </cell>
          <cell r="Q83">
            <v>1500</v>
          </cell>
          <cell r="R83">
            <v>30</v>
          </cell>
          <cell r="S83">
            <v>15</v>
          </cell>
          <cell r="T83">
            <v>1545</v>
          </cell>
          <cell r="U83">
            <v>16545</v>
          </cell>
          <cell r="V83" t="str">
            <v>Chennai on Campus to Corporate for 1 day(s) Session for</v>
          </cell>
          <cell r="W83" t="str">
            <v>10 Trainees on dtd. 17th Feb. 2012.</v>
          </cell>
          <cell r="X83">
            <v>8</v>
          </cell>
          <cell r="Y83" t="str">
            <v>Cecil Abraham</v>
          </cell>
        </row>
        <row r="84">
          <cell r="A84">
            <v>79</v>
          </cell>
          <cell r="B84">
            <v>79</v>
          </cell>
          <cell r="C84">
            <v>40989</v>
          </cell>
          <cell r="D84" t="str">
            <v>Axis Bank Limited, Worli,  Mumbai</v>
          </cell>
          <cell r="E84" t="str">
            <v>Axis House, Bombay Dyeing Mills Compound, Worli, Mumbai</v>
          </cell>
          <cell r="F84">
            <v>29</v>
          </cell>
          <cell r="G84" t="str">
            <v>17th Nov.11 to 18th Nov.2011</v>
          </cell>
          <cell r="H84" t="str">
            <v>'Shubh Arambh'</v>
          </cell>
          <cell r="I84" t="str">
            <v>day(s)</v>
          </cell>
          <cell r="J84">
            <v>2</v>
          </cell>
          <cell r="K84">
            <v>11000</v>
          </cell>
          <cell r="L84">
            <v>22000</v>
          </cell>
          <cell r="M84" t="str">
            <v>-</v>
          </cell>
          <cell r="N84">
            <v>0</v>
          </cell>
          <cell r="O84" t="str">
            <v>-</v>
          </cell>
          <cell r="P84">
            <v>0</v>
          </cell>
          <cell r="Q84">
            <v>2200</v>
          </cell>
          <cell r="R84">
            <v>44</v>
          </cell>
          <cell r="S84">
            <v>22</v>
          </cell>
          <cell r="T84">
            <v>2266</v>
          </cell>
          <cell r="U84">
            <v>24266</v>
          </cell>
          <cell r="V84" t="str">
            <v>Axis House, Bombay Dyeing Mills Compound, Worli, Mumbai on 'Shubh Arambh' for 2 day(s) Session for</v>
          </cell>
          <cell r="W84" t="str">
            <v>29 Trainees on dtd. 17th Nov.11 to 18th Nov.2011.</v>
          </cell>
          <cell r="X84">
            <v>8</v>
          </cell>
          <cell r="Y84" t="str">
            <v>Khushroo Arya</v>
          </cell>
          <cell r="Z84">
            <v>1</v>
          </cell>
        </row>
        <row r="85">
          <cell r="A85">
            <v>80</v>
          </cell>
          <cell r="B85">
            <v>80</v>
          </cell>
          <cell r="C85">
            <v>40989</v>
          </cell>
          <cell r="D85" t="str">
            <v>Reserve Bank of India, Bangalore</v>
          </cell>
          <cell r="E85" t="str">
            <v>RBI, Bangalore</v>
          </cell>
          <cell r="F85">
            <v>22</v>
          </cell>
          <cell r="G85" t="str">
            <v>15h &amp; 16th Mar. 2012</v>
          </cell>
          <cell r="H85" t="str">
            <v>“Personal Effectiveness Program”</v>
          </cell>
          <cell r="I85" t="str">
            <v>day(s)</v>
          </cell>
          <cell r="J85">
            <v>2</v>
          </cell>
          <cell r="K85">
            <v>12000</v>
          </cell>
          <cell r="L85">
            <v>24000</v>
          </cell>
          <cell r="M85" t="str">
            <v>-</v>
          </cell>
          <cell r="N85">
            <v>0</v>
          </cell>
          <cell r="O85" t="str">
            <v>-</v>
          </cell>
          <cell r="P85">
            <v>0</v>
          </cell>
          <cell r="Q85">
            <v>2400</v>
          </cell>
          <cell r="R85">
            <v>48</v>
          </cell>
          <cell r="S85">
            <v>24</v>
          </cell>
          <cell r="T85">
            <v>2472</v>
          </cell>
          <cell r="U85">
            <v>26472</v>
          </cell>
          <cell r="V85" t="str">
            <v>RBI, Bangalore on “Personal Effectiveness Program” for 2 day(s) Session for</v>
          </cell>
          <cell r="W85" t="str">
            <v>22 Trainees on dtd. 15h &amp; 16th Mar. 2012.</v>
          </cell>
          <cell r="X85">
            <v>16</v>
          </cell>
          <cell r="Y85" t="str">
            <v>Cecil Abraham</v>
          </cell>
        </row>
        <row r="86">
          <cell r="A86">
            <v>81</v>
          </cell>
          <cell r="B86">
            <v>81</v>
          </cell>
          <cell r="C86">
            <v>40989</v>
          </cell>
          <cell r="D86" t="str">
            <v>Nihilent Technologies Private Limited, Pune</v>
          </cell>
          <cell r="E86" t="str">
            <v>Nihilent Office, Pune</v>
          </cell>
          <cell r="F86">
            <v>11</v>
          </cell>
          <cell r="G86" t="str">
            <v>15h to 17th Mar. 2012</v>
          </cell>
          <cell r="H86" t="str">
            <v>“Maximize”</v>
          </cell>
          <cell r="I86" t="str">
            <v>batch(s)</v>
          </cell>
          <cell r="J86">
            <v>1</v>
          </cell>
          <cell r="K86">
            <v>60000</v>
          </cell>
          <cell r="L86">
            <v>60000</v>
          </cell>
          <cell r="M86" t="str">
            <v>-</v>
          </cell>
          <cell r="N86">
            <v>0</v>
          </cell>
          <cell r="O86" t="str">
            <v>-</v>
          </cell>
          <cell r="P86">
            <v>0</v>
          </cell>
          <cell r="Q86">
            <v>6000</v>
          </cell>
          <cell r="R86">
            <v>120</v>
          </cell>
          <cell r="S86">
            <v>60</v>
          </cell>
          <cell r="T86">
            <v>6180</v>
          </cell>
          <cell r="U86">
            <v>66180</v>
          </cell>
          <cell r="V86" t="str">
            <v>Nihilent Office, Pune on “Maximize” for 1 batch(s) Session for</v>
          </cell>
          <cell r="W86" t="str">
            <v>11 Trainees on dtd. 15h to 17th Mar. 2012.</v>
          </cell>
          <cell r="X86">
            <v>24</v>
          </cell>
          <cell r="Y86" t="str">
            <v>Khushroo Arya</v>
          </cell>
        </row>
        <row r="87">
          <cell r="A87">
            <v>82</v>
          </cell>
          <cell r="B87">
            <v>82</v>
          </cell>
          <cell r="C87">
            <v>40995</v>
          </cell>
          <cell r="D87" t="str">
            <v>DAV Institute of Management, Faridabad</v>
          </cell>
          <cell r="E87" t="str">
            <v>NIAM Institute, Faridabad</v>
          </cell>
          <cell r="F87">
            <v>25</v>
          </cell>
          <cell r="G87" t="str">
            <v>23rd to 25th Mar. 2012</v>
          </cell>
          <cell r="H87" t="str">
            <v>“Breakthrough to Peak Performance” including Firewalk</v>
          </cell>
          <cell r="I87" t="str">
            <v>batch(s)</v>
          </cell>
          <cell r="J87">
            <v>1</v>
          </cell>
          <cell r="K87">
            <v>100000</v>
          </cell>
          <cell r="L87">
            <v>100000</v>
          </cell>
          <cell r="M87" t="str">
            <v>-</v>
          </cell>
          <cell r="N87">
            <v>0</v>
          </cell>
          <cell r="O87" t="str">
            <v>-</v>
          </cell>
          <cell r="P87">
            <v>0</v>
          </cell>
          <cell r="Q87">
            <v>10000</v>
          </cell>
          <cell r="R87">
            <v>200</v>
          </cell>
          <cell r="S87">
            <v>100</v>
          </cell>
          <cell r="T87">
            <v>10300</v>
          </cell>
          <cell r="U87">
            <v>110300</v>
          </cell>
          <cell r="V87" t="str">
            <v>NIAM Institute, Faridabad on “Breakthrough to Peak Performance” including Firewalk for 1 batch(s) Session for</v>
          </cell>
          <cell r="W87" t="str">
            <v>25 Trainees on dtd. 23rd to 25th Mar. 2012.</v>
          </cell>
          <cell r="X87">
            <v>24</v>
          </cell>
          <cell r="Y87" t="str">
            <v>Dr. David Iddon</v>
          </cell>
        </row>
        <row r="88">
          <cell r="A88">
            <v>83</v>
          </cell>
          <cell r="B88">
            <v>83</v>
          </cell>
          <cell r="C88">
            <v>40996</v>
          </cell>
          <cell r="D88" t="str">
            <v>Postal Training Centre, Mysore</v>
          </cell>
          <cell r="E88" t="str">
            <v>PTC, Mysore</v>
          </cell>
          <cell r="F88">
            <v>35</v>
          </cell>
          <cell r="G88" t="str">
            <v>24th Feb. to 1st Mar.2012</v>
          </cell>
          <cell r="H88" t="str">
            <v>Grooming &amp; Self Development</v>
          </cell>
          <cell r="I88" t="str">
            <v>hour(s)</v>
          </cell>
          <cell r="J88">
            <v>12</v>
          </cell>
          <cell r="K88">
            <v>2000</v>
          </cell>
          <cell r="L88">
            <v>24000</v>
          </cell>
          <cell r="M88" t="str">
            <v>-</v>
          </cell>
          <cell r="N88">
            <v>0</v>
          </cell>
          <cell r="O88" t="str">
            <v>-</v>
          </cell>
          <cell r="P88">
            <v>0</v>
          </cell>
          <cell r="Q88">
            <v>2400</v>
          </cell>
          <cell r="R88">
            <v>48</v>
          </cell>
          <cell r="S88">
            <v>24</v>
          </cell>
          <cell r="T88">
            <v>2472</v>
          </cell>
          <cell r="U88">
            <v>26472</v>
          </cell>
          <cell r="V88" t="str">
            <v>PTC, Mysore on Grooming &amp; Self Development for 12 hour(s) Session for</v>
          </cell>
          <cell r="W88" t="str">
            <v>35 Trainees on dtd. 24th Feb. to 1st Mar.2012.</v>
          </cell>
          <cell r="X88">
            <v>12.5</v>
          </cell>
          <cell r="Y88" t="str">
            <v>Mrs. Poonamma &amp; Mrs. Kaveri</v>
          </cell>
        </row>
        <row r="89">
          <cell r="A89">
            <v>84</v>
          </cell>
          <cell r="B89">
            <v>84</v>
          </cell>
          <cell r="C89">
            <v>40997</v>
          </cell>
          <cell r="D89" t="str">
            <v>Cancer Treatment Services Hyderabad Pvt. Ltd.</v>
          </cell>
          <cell r="F89" t="str">
            <v>Batch-1 : 21, Batch-2 : 11</v>
          </cell>
          <cell r="G89" t="str">
            <v>Batch-1 : 19th to 21st Mar.12 &amp; Batch-2 : 22nd to 24th Mar.12</v>
          </cell>
          <cell r="H89" t="str">
            <v>"Hospitality In Hospital"</v>
          </cell>
          <cell r="I89" t="str">
            <v>batch(s)</v>
          </cell>
          <cell r="J89">
            <v>2</v>
          </cell>
          <cell r="K89">
            <v>45000</v>
          </cell>
          <cell r="L89">
            <v>90000</v>
          </cell>
          <cell r="M89" t="str">
            <v>- Travelling &amp; Conveyance</v>
          </cell>
          <cell r="N89">
            <v>1450</v>
          </cell>
          <cell r="O89" t="str">
            <v>-</v>
          </cell>
          <cell r="P89">
            <v>0</v>
          </cell>
          <cell r="Q89">
            <v>9145</v>
          </cell>
          <cell r="R89">
            <v>183</v>
          </cell>
          <cell r="S89">
            <v>91</v>
          </cell>
          <cell r="T89">
            <v>9419</v>
          </cell>
          <cell r="U89">
            <v>100869</v>
          </cell>
          <cell r="V89" t="str">
            <v xml:space="preserve"> on "Hospitality In Hospital" for 2 batch(s) Session for</v>
          </cell>
          <cell r="W89" t="str">
            <v>Batch-1 : 21, Batch-2 : 11 Trainees on dtd. Batch-1 : 19th to 21st Mar.12 &amp; Batch-2 : 22nd to 24th Mar.12.</v>
          </cell>
        </row>
        <row r="90">
          <cell r="A90">
            <v>85</v>
          </cell>
          <cell r="B90">
            <v>85</v>
          </cell>
          <cell r="C90">
            <v>40998</v>
          </cell>
          <cell r="D90" t="str">
            <v>Postal Training Centre, Madurai</v>
          </cell>
          <cell r="E90" t="str">
            <v>PTC, Madurai</v>
          </cell>
          <cell r="F90">
            <v>22</v>
          </cell>
          <cell r="G90" t="str">
            <v>27th Mar. 2012</v>
          </cell>
          <cell r="H90" t="str">
            <v>Energise</v>
          </cell>
          <cell r="I90" t="str">
            <v>day(s)</v>
          </cell>
          <cell r="J90">
            <v>1</v>
          </cell>
          <cell r="K90">
            <v>13000</v>
          </cell>
          <cell r="L90">
            <v>13000</v>
          </cell>
          <cell r="M90" t="str">
            <v>-</v>
          </cell>
          <cell r="N90">
            <v>0</v>
          </cell>
          <cell r="O90" t="str">
            <v>-</v>
          </cell>
          <cell r="P90">
            <v>0</v>
          </cell>
          <cell r="Q90">
            <v>1300</v>
          </cell>
          <cell r="R90">
            <v>26</v>
          </cell>
          <cell r="S90">
            <v>13</v>
          </cell>
          <cell r="T90">
            <v>1339</v>
          </cell>
          <cell r="U90">
            <v>14339</v>
          </cell>
          <cell r="V90" t="str">
            <v>PTC, Madurai on Energise for 1 day(s) Session for</v>
          </cell>
          <cell r="W90" t="str">
            <v>22 Trainees on dtd. 27th Mar. 2012.</v>
          </cell>
          <cell r="X90">
            <v>8</v>
          </cell>
          <cell r="Y90" t="str">
            <v>Cecil Abraham &amp; Johnson</v>
          </cell>
        </row>
        <row r="91">
          <cell r="A91">
            <v>86</v>
          </cell>
          <cell r="B91">
            <v>86</v>
          </cell>
          <cell r="C91">
            <v>40998</v>
          </cell>
          <cell r="D91" t="str">
            <v>Postal Training Centre, Madurai</v>
          </cell>
          <cell r="E91" t="str">
            <v>PTC, Madurai</v>
          </cell>
          <cell r="F91">
            <v>22</v>
          </cell>
          <cell r="G91" t="str">
            <v>28th Mar. 2012</v>
          </cell>
          <cell r="H91" t="str">
            <v>Energise</v>
          </cell>
          <cell r="I91" t="str">
            <v>day(s)</v>
          </cell>
          <cell r="J91">
            <v>1</v>
          </cell>
          <cell r="K91">
            <v>13000</v>
          </cell>
          <cell r="L91">
            <v>13000</v>
          </cell>
          <cell r="M91" t="str">
            <v>-</v>
          </cell>
          <cell r="N91">
            <v>0</v>
          </cell>
          <cell r="O91" t="str">
            <v>-</v>
          </cell>
          <cell r="P91">
            <v>0</v>
          </cell>
          <cell r="Q91">
            <v>1300</v>
          </cell>
          <cell r="R91">
            <v>26</v>
          </cell>
          <cell r="S91">
            <v>13</v>
          </cell>
          <cell r="T91">
            <v>1339</v>
          </cell>
          <cell r="U91">
            <v>14339</v>
          </cell>
          <cell r="V91" t="str">
            <v>PTC, Madurai on Energise for 1 day(s) Session for</v>
          </cell>
          <cell r="W91" t="str">
            <v>22 Trainees on dtd. 28th Mar. 2012.</v>
          </cell>
          <cell r="X91">
            <v>8</v>
          </cell>
          <cell r="Y91" t="str">
            <v>Cecil Abraham &amp; Johnson</v>
          </cell>
        </row>
        <row r="92">
          <cell r="A92">
            <v>87</v>
          </cell>
          <cell r="B92">
            <v>87</v>
          </cell>
          <cell r="C92">
            <v>40999</v>
          </cell>
          <cell r="D92" t="str">
            <v>TITAN INDUSTRIES LTD., BANGLORE</v>
          </cell>
          <cell r="E92" t="str">
            <v>Frankfinn centre Jayanagar Bangalore</v>
          </cell>
          <cell r="F92">
            <v>107</v>
          </cell>
          <cell r="G92" t="str">
            <v>14th Mar. to 31st Mar.2012</v>
          </cell>
          <cell r="H92" t="str">
            <v>"Transformation"</v>
          </cell>
          <cell r="I92" t="str">
            <v>batch(s)</v>
          </cell>
          <cell r="J92">
            <v>5.5</v>
          </cell>
          <cell r="K92">
            <v>45000</v>
          </cell>
          <cell r="L92">
            <v>247500</v>
          </cell>
          <cell r="M92" t="str">
            <v>- Grooming Materials (Training)</v>
          </cell>
          <cell r="N92">
            <v>14995</v>
          </cell>
          <cell r="O92" t="str">
            <v>-</v>
          </cell>
          <cell r="P92">
            <v>0</v>
          </cell>
          <cell r="Q92">
            <v>26250</v>
          </cell>
          <cell r="R92">
            <v>525</v>
          </cell>
          <cell r="S92">
            <v>263</v>
          </cell>
          <cell r="T92">
            <v>27038</v>
          </cell>
          <cell r="U92">
            <v>289533</v>
          </cell>
          <cell r="V92" t="str">
            <v>Frankfinn centre Jayanagar Bangalore on "Transformation" for 5.5 batch(s) Session for</v>
          </cell>
          <cell r="W92" t="str">
            <v>107 Trainees on dtd. 14th Mar. to 31st Mar.2012.</v>
          </cell>
        </row>
        <row r="93">
          <cell r="A93">
            <v>88</v>
          </cell>
          <cell r="L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 t="str">
            <v xml:space="preserve"> on  for   Session for</v>
          </cell>
          <cell r="W93" t="str">
            <v xml:space="preserve"> Trainees on dtd. .</v>
          </cell>
        </row>
        <row r="94">
          <cell r="A94">
            <v>89</v>
          </cell>
          <cell r="L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 t="str">
            <v xml:space="preserve"> on  for   Session for</v>
          </cell>
          <cell r="W94" t="str">
            <v xml:space="preserve"> Trainees on dtd. .</v>
          </cell>
        </row>
        <row r="95">
          <cell r="A95">
            <v>90</v>
          </cell>
          <cell r="L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 t="str">
            <v xml:space="preserve"> on  for   Session for</v>
          </cell>
          <cell r="W95" t="str">
            <v xml:space="preserve"> Trainees on dtd. .</v>
          </cell>
        </row>
        <row r="96">
          <cell r="A96">
            <v>91</v>
          </cell>
          <cell r="L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 t="str">
            <v xml:space="preserve"> on  for   Session for</v>
          </cell>
          <cell r="W96" t="str">
            <v xml:space="preserve"> Trainees on dtd. .</v>
          </cell>
        </row>
        <row r="97">
          <cell r="A97">
            <v>92</v>
          </cell>
          <cell r="L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 t="str">
            <v xml:space="preserve"> on  for   Session for</v>
          </cell>
          <cell r="W97" t="str">
            <v xml:space="preserve"> Trainees on dtd. .</v>
          </cell>
        </row>
        <row r="98">
          <cell r="A98">
            <v>93</v>
          </cell>
          <cell r="L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 t="str">
            <v xml:space="preserve"> on  for   Session for</v>
          </cell>
          <cell r="W98" t="str">
            <v xml:space="preserve"> Trainees on dtd. .</v>
          </cell>
        </row>
        <row r="99">
          <cell r="A99">
            <v>94</v>
          </cell>
          <cell r="L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 t="str">
            <v xml:space="preserve"> on  for   Session for</v>
          </cell>
          <cell r="W99" t="str">
            <v xml:space="preserve"> Trainees on dtd. .</v>
          </cell>
        </row>
        <row r="100">
          <cell r="A100">
            <v>95</v>
          </cell>
          <cell r="L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 t="str">
            <v xml:space="preserve"> on  for   Session for</v>
          </cell>
          <cell r="W100" t="str">
            <v xml:space="preserve"> Trainees on dtd. .</v>
          </cell>
        </row>
        <row r="101">
          <cell r="A101">
            <v>96</v>
          </cell>
          <cell r="L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 t="str">
            <v xml:space="preserve"> on  for   Session for</v>
          </cell>
          <cell r="W101" t="str">
            <v xml:space="preserve"> Trainees on dtd. .</v>
          </cell>
        </row>
        <row r="102">
          <cell r="A102">
            <v>97</v>
          </cell>
          <cell r="L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 t="str">
            <v xml:space="preserve"> on  for   Session for</v>
          </cell>
          <cell r="W102" t="str">
            <v xml:space="preserve"> Trainees on dtd. .</v>
          </cell>
        </row>
        <row r="103">
          <cell r="A103">
            <v>98</v>
          </cell>
          <cell r="L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 t="str">
            <v xml:space="preserve"> on  for   Session for</v>
          </cell>
          <cell r="W103" t="str">
            <v xml:space="preserve"> Trainees on dtd. .</v>
          </cell>
        </row>
        <row r="104">
          <cell r="A104">
            <v>99</v>
          </cell>
          <cell r="L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 t="str">
            <v xml:space="preserve"> on  for   Session for</v>
          </cell>
          <cell r="W104" t="str">
            <v xml:space="preserve"> Trainees on dtd. .</v>
          </cell>
        </row>
        <row r="105">
          <cell r="A105">
            <v>100</v>
          </cell>
          <cell r="L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 t="str">
            <v xml:space="preserve"> on  for   Session for</v>
          </cell>
          <cell r="W105" t="str">
            <v xml:space="preserve"> Trainees on dtd. .</v>
          </cell>
        </row>
        <row r="108">
          <cell r="D108" t="str">
            <v>Total</v>
          </cell>
          <cell r="L108">
            <v>2123926</v>
          </cell>
          <cell r="N108">
            <v>28339</v>
          </cell>
          <cell r="Q108">
            <v>211962</v>
          </cell>
          <cell r="R108">
            <v>4238</v>
          </cell>
          <cell r="S108">
            <v>2123</v>
          </cell>
          <cell r="T108">
            <v>218323</v>
          </cell>
          <cell r="U108">
            <v>2370588</v>
          </cell>
          <cell r="V108">
            <v>0</v>
          </cell>
        </row>
      </sheetData>
      <sheetData sheetId="2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"/>
      <sheetName val="List of Remitter Ac nos"/>
      <sheetName val="List of Beneficiary Ac nos"/>
      <sheetName val="Fill Details"/>
      <sheetName val="Cheque Print"/>
      <sheetName val="RTGS_NEFT Print"/>
      <sheetName val="Rs in Word"/>
      <sheetName val="Sheet2"/>
      <sheetName val="Payments Reasons List"/>
      <sheetName val="List Of Banks"/>
      <sheetName val="RTGS_NEFT Print (Blank Manual)"/>
      <sheetName val="Cheque Print (Blank Manual)"/>
    </sheetNames>
    <sheetDataSet>
      <sheetData sheetId="0"/>
      <sheetData sheetId="1">
        <row r="5">
          <cell r="B5" t="str">
            <v>Frankfinn-44303</v>
          </cell>
        </row>
        <row r="6">
          <cell r="B6" t="str">
            <v>-</v>
          </cell>
        </row>
        <row r="7">
          <cell r="B7" t="str">
            <v>-</v>
          </cell>
        </row>
        <row r="8">
          <cell r="B8" t="str">
            <v>-</v>
          </cell>
        </row>
        <row r="9">
          <cell r="B9" t="str">
            <v>-</v>
          </cell>
        </row>
        <row r="10">
          <cell r="B10" t="str">
            <v>-</v>
          </cell>
        </row>
        <row r="11">
          <cell r="B11" t="str">
            <v>-</v>
          </cell>
        </row>
        <row r="12">
          <cell r="B12" t="str">
            <v>-</v>
          </cell>
        </row>
        <row r="13">
          <cell r="B13" t="str">
            <v>-</v>
          </cell>
        </row>
        <row r="14">
          <cell r="B14" t="str">
            <v>-</v>
          </cell>
        </row>
        <row r="15">
          <cell r="B15" t="str">
            <v>-</v>
          </cell>
        </row>
        <row r="16">
          <cell r="B16" t="str">
            <v>-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inance@frankfinn.com" TargetMode="External"/><Relationship Id="rId2" Type="http://schemas.openxmlformats.org/officeDocument/2006/relationships/hyperlink" Target="mailto:finance@frankfinn.com" TargetMode="External"/><Relationship Id="rId1" Type="http://schemas.openxmlformats.org/officeDocument/2006/relationships/hyperlink" Target="mailto:yeskumares@gmail.com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image" Target="../media/image6.png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image" Target="../media/image6.png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>
    <tabColor rgb="FFFFFF00"/>
  </sheetPr>
  <dimension ref="A1:E25"/>
  <sheetViews>
    <sheetView showGridLines="0" showRowColHeaders="0" view="pageBreakPreview" zoomScale="110" zoomScaleNormal="100" zoomScaleSheetLayoutView="110" workbookViewId="0">
      <selection activeCell="C10" sqref="C10"/>
    </sheetView>
  </sheetViews>
  <sheetFormatPr defaultColWidth="0" defaultRowHeight="15" zeroHeight="1"/>
  <cols>
    <col min="1" max="1" width="2.28515625" customWidth="1"/>
    <col min="2" max="2" width="6.7109375" customWidth="1"/>
    <col min="3" max="3" width="109" customWidth="1"/>
    <col min="4" max="4" width="1.7109375" customWidth="1"/>
    <col min="5" max="5" width="9.140625" customWidth="1"/>
    <col min="6" max="16384" width="9.140625" hidden="1"/>
  </cols>
  <sheetData>
    <row r="1" spans="1:4" ht="8.25" customHeight="1" thickBot="1">
      <c r="A1" s="140"/>
      <c r="B1" s="140"/>
      <c r="C1" s="140"/>
      <c r="D1" s="140"/>
    </row>
    <row r="2" spans="1:4" ht="44.25" customHeight="1" thickBot="1">
      <c r="A2" s="140"/>
      <c r="B2" s="188" t="s">
        <v>525</v>
      </c>
      <c r="C2" s="189"/>
      <c r="D2" s="140"/>
    </row>
    <row r="3" spans="1:4" ht="10.5" customHeight="1" thickBot="1">
      <c r="A3" s="140"/>
      <c r="B3" s="140"/>
      <c r="C3" s="140"/>
      <c r="D3" s="140"/>
    </row>
    <row r="4" spans="1:4" s="125" customFormat="1" ht="47.25" customHeight="1">
      <c r="A4" s="141"/>
      <c r="B4" s="126">
        <v>1</v>
      </c>
      <c r="C4" s="139" t="s">
        <v>534</v>
      </c>
      <c r="D4" s="141"/>
    </row>
    <row r="5" spans="1:4" s="125" customFormat="1" ht="47.25" customHeight="1">
      <c r="A5" s="141"/>
      <c r="B5" s="127">
        <v>2</v>
      </c>
      <c r="C5" s="136" t="s">
        <v>533</v>
      </c>
      <c r="D5" s="141"/>
    </row>
    <row r="6" spans="1:4" s="125" customFormat="1" ht="47.25" customHeight="1">
      <c r="A6" s="141"/>
      <c r="B6" s="128">
        <v>3</v>
      </c>
      <c r="C6" s="137" t="s">
        <v>536</v>
      </c>
      <c r="D6" s="141"/>
    </row>
    <row r="7" spans="1:4" s="125" customFormat="1" ht="47.25" customHeight="1">
      <c r="A7" s="141"/>
      <c r="B7" s="127">
        <v>4</v>
      </c>
      <c r="C7" s="136" t="s">
        <v>537</v>
      </c>
      <c r="D7" s="141"/>
    </row>
    <row r="8" spans="1:4" s="125" customFormat="1" ht="47.25" customHeight="1">
      <c r="A8" s="141"/>
      <c r="B8" s="128">
        <v>5</v>
      </c>
      <c r="C8" s="137" t="s">
        <v>538</v>
      </c>
      <c r="D8" s="141"/>
    </row>
    <row r="9" spans="1:4" s="125" customFormat="1" ht="47.25" customHeight="1" thickBot="1">
      <c r="A9" s="141"/>
      <c r="B9" s="129">
        <v>6</v>
      </c>
      <c r="C9" s="138" t="s">
        <v>539</v>
      </c>
      <c r="D9" s="141"/>
    </row>
    <row r="10" spans="1:4">
      <c r="A10" s="140"/>
      <c r="B10" s="140"/>
      <c r="C10" s="140"/>
      <c r="D10" s="140"/>
    </row>
    <row r="11" spans="1:4">
      <c r="A11" s="140"/>
      <c r="B11" s="140"/>
      <c r="C11" s="140"/>
      <c r="D11" s="140"/>
    </row>
    <row r="12" spans="1:4">
      <c r="A12" s="140"/>
      <c r="B12" s="140"/>
      <c r="C12" s="140"/>
      <c r="D12" s="140"/>
    </row>
    <row r="13" spans="1:4">
      <c r="A13" s="140"/>
      <c r="B13" s="140"/>
      <c r="C13" s="140"/>
      <c r="D13" s="140"/>
    </row>
    <row r="14" spans="1:4">
      <c r="A14" s="140"/>
      <c r="B14" s="140"/>
      <c r="C14" s="140"/>
      <c r="D14" s="140"/>
    </row>
    <row r="15" spans="1:4">
      <c r="A15" s="140"/>
      <c r="B15" s="140"/>
      <c r="C15" s="140"/>
      <c r="D15" s="140"/>
    </row>
    <row r="16" spans="1:4">
      <c r="A16" s="140"/>
      <c r="B16" s="140"/>
      <c r="C16" s="140"/>
      <c r="D16" s="140"/>
    </row>
    <row r="17" spans="1:4">
      <c r="A17" s="140"/>
      <c r="B17" s="140"/>
      <c r="C17" s="140"/>
      <c r="D17" s="140"/>
    </row>
    <row r="18" spans="1:4">
      <c r="A18" s="140"/>
      <c r="B18" s="140"/>
      <c r="C18" s="140"/>
      <c r="D18" s="140"/>
    </row>
    <row r="19" spans="1:4">
      <c r="A19" s="140"/>
      <c r="B19" s="140"/>
      <c r="C19" s="140"/>
      <c r="D19" s="140"/>
    </row>
    <row r="20" spans="1:4">
      <c r="A20" s="140"/>
      <c r="B20" s="140"/>
      <c r="C20" s="140"/>
      <c r="D20" s="140"/>
    </row>
    <row r="21" spans="1:4">
      <c r="A21" s="140"/>
      <c r="B21" s="140"/>
      <c r="C21" s="140"/>
      <c r="D21" s="140"/>
    </row>
    <row r="22" spans="1:4">
      <c r="A22" s="140"/>
      <c r="B22" s="140"/>
      <c r="C22" s="140"/>
      <c r="D22" s="140"/>
    </row>
    <row r="23" spans="1:4">
      <c r="A23" s="140"/>
      <c r="B23" s="140"/>
      <c r="C23" s="140"/>
      <c r="D23" s="140"/>
    </row>
    <row r="24" spans="1:4">
      <c r="A24" s="140"/>
      <c r="B24" s="140"/>
      <c r="C24" s="140"/>
      <c r="D24" s="140"/>
    </row>
    <row r="25" spans="1:4"/>
  </sheetData>
  <sheetProtection password="CB7C" sheet="1" objects="1" scenarios="1"/>
  <mergeCells count="1">
    <mergeCell ref="B2:C2"/>
  </mergeCells>
  <hyperlinks>
    <hyperlink ref="C4" location="REMT_Sheet" display="Go to sheet &quot;List of Remitter Ac nos&quot; &amp; Fill all of your bank details in which will use for Remitter"/>
    <hyperlink ref="C5" location="BENEF_Sheet" display="Go to sheet &quot;List of Beneficiary Ac nos&quot; &amp; Fill all of your Parties' bank details which will use for Remitee"/>
    <hyperlink ref="C6" location="FILL_Sheet" display="Go to sheet &quot;Fill Details&quot; and Fill &amp; Select Blue cells only"/>
    <hyperlink ref="C7" location="CHQPRINT_Sheet" display="Go to sheet &quot;Cheque Print&quot; and take print out of Cheque"/>
    <hyperlink ref="C8" location="FILL_Sheet" display="Go to sheet &quot;Fill Details&quot; and Fill Cheque No."/>
    <hyperlink ref="C9" location="RTGS_PRINT_Sheet" display="Go to sheet &quot;RTGS_NEFT Print&quot; and take print out of RTGS / NEFT Form"/>
  </hyperlinks>
  <printOptions horizontalCentered="1" verticalCentered="1"/>
  <pageMargins left="0.2" right="0.2" top="0.25" bottom="0.25" header="0.3" footer="0.3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31"/>
  <dimension ref="B3:H117"/>
  <sheetViews>
    <sheetView topLeftCell="A93" workbookViewId="0">
      <selection activeCell="J112" sqref="J112"/>
    </sheetView>
  </sheetViews>
  <sheetFormatPr defaultRowHeight="15"/>
  <cols>
    <col min="2" max="2" width="20" customWidth="1"/>
    <col min="10" max="10" width="37.140625" customWidth="1"/>
    <col min="258" max="258" width="20" customWidth="1"/>
    <col min="514" max="514" width="20" customWidth="1"/>
    <col min="770" max="770" width="20" customWidth="1"/>
    <col min="1026" max="1026" width="20" customWidth="1"/>
    <col min="1282" max="1282" width="20" customWidth="1"/>
    <col min="1538" max="1538" width="20" customWidth="1"/>
    <col min="1794" max="1794" width="20" customWidth="1"/>
    <col min="2050" max="2050" width="20" customWidth="1"/>
    <col min="2306" max="2306" width="20" customWidth="1"/>
    <col min="2562" max="2562" width="20" customWidth="1"/>
    <col min="2818" max="2818" width="20" customWidth="1"/>
    <col min="3074" max="3074" width="20" customWidth="1"/>
    <col min="3330" max="3330" width="20" customWidth="1"/>
    <col min="3586" max="3586" width="20" customWidth="1"/>
    <col min="3842" max="3842" width="20" customWidth="1"/>
    <col min="4098" max="4098" width="20" customWidth="1"/>
    <col min="4354" max="4354" width="20" customWidth="1"/>
    <col min="4610" max="4610" width="20" customWidth="1"/>
    <col min="4866" max="4866" width="20" customWidth="1"/>
    <col min="5122" max="5122" width="20" customWidth="1"/>
    <col min="5378" max="5378" width="20" customWidth="1"/>
    <col min="5634" max="5634" width="20" customWidth="1"/>
    <col min="5890" max="5890" width="20" customWidth="1"/>
    <col min="6146" max="6146" width="20" customWidth="1"/>
    <col min="6402" max="6402" width="20" customWidth="1"/>
    <col min="6658" max="6658" width="20" customWidth="1"/>
    <col min="6914" max="6914" width="20" customWidth="1"/>
    <col min="7170" max="7170" width="20" customWidth="1"/>
    <col min="7426" max="7426" width="20" customWidth="1"/>
    <col min="7682" max="7682" width="20" customWidth="1"/>
    <col min="7938" max="7938" width="20" customWidth="1"/>
    <col min="8194" max="8194" width="20" customWidth="1"/>
    <col min="8450" max="8450" width="20" customWidth="1"/>
    <col min="8706" max="8706" width="20" customWidth="1"/>
    <col min="8962" max="8962" width="20" customWidth="1"/>
    <col min="9218" max="9218" width="20" customWidth="1"/>
    <col min="9474" max="9474" width="20" customWidth="1"/>
    <col min="9730" max="9730" width="20" customWidth="1"/>
    <col min="9986" max="9986" width="20" customWidth="1"/>
    <col min="10242" max="10242" width="20" customWidth="1"/>
    <col min="10498" max="10498" width="20" customWidth="1"/>
    <col min="10754" max="10754" width="20" customWidth="1"/>
    <col min="11010" max="11010" width="20" customWidth="1"/>
    <col min="11266" max="11266" width="20" customWidth="1"/>
    <col min="11522" max="11522" width="20" customWidth="1"/>
    <col min="11778" max="11778" width="20" customWidth="1"/>
    <col min="12034" max="12034" width="20" customWidth="1"/>
    <col min="12290" max="12290" width="20" customWidth="1"/>
    <col min="12546" max="12546" width="20" customWidth="1"/>
    <col min="12802" max="12802" width="20" customWidth="1"/>
    <col min="13058" max="13058" width="20" customWidth="1"/>
    <col min="13314" max="13314" width="20" customWidth="1"/>
    <col min="13570" max="13570" width="20" customWidth="1"/>
    <col min="13826" max="13826" width="20" customWidth="1"/>
    <col min="14082" max="14082" width="20" customWidth="1"/>
    <col min="14338" max="14338" width="20" customWidth="1"/>
    <col min="14594" max="14594" width="20" customWidth="1"/>
    <col min="14850" max="14850" width="20" customWidth="1"/>
    <col min="15106" max="15106" width="20" customWidth="1"/>
    <col min="15362" max="15362" width="20" customWidth="1"/>
    <col min="15618" max="15618" width="20" customWidth="1"/>
    <col min="15874" max="15874" width="20" customWidth="1"/>
    <col min="16130" max="16130" width="20" customWidth="1"/>
  </cols>
  <sheetData>
    <row r="3" spans="2:8">
      <c r="B3" s="1"/>
      <c r="C3" s="1"/>
      <c r="D3" s="1"/>
      <c r="E3" s="1"/>
      <c r="F3" s="1"/>
      <c r="G3" s="1"/>
      <c r="H3" s="1"/>
    </row>
    <row r="4" spans="2:8">
      <c r="B4" s="1"/>
      <c r="C4" s="1"/>
      <c r="D4" s="1"/>
      <c r="E4" s="1"/>
      <c r="F4" s="1"/>
      <c r="G4" s="1"/>
      <c r="H4" s="1"/>
    </row>
    <row r="5" spans="2:8">
      <c r="B5" s="2">
        <v>1</v>
      </c>
      <c r="C5" s="3" t="s">
        <v>34</v>
      </c>
      <c r="H5" s="1"/>
    </row>
    <row r="6" spans="2:8">
      <c r="B6" s="2">
        <v>2</v>
      </c>
      <c r="C6" s="3" t="s">
        <v>35</v>
      </c>
      <c r="H6" s="1"/>
    </row>
    <row r="7" spans="2:8">
      <c r="B7" s="2">
        <v>3</v>
      </c>
      <c r="C7" s="3" t="s">
        <v>36</v>
      </c>
      <c r="H7" s="1"/>
    </row>
    <row r="8" spans="2:8">
      <c r="B8" s="2">
        <v>4</v>
      </c>
      <c r="C8" s="3" t="s">
        <v>37</v>
      </c>
      <c r="H8" s="1"/>
    </row>
    <row r="9" spans="2:8">
      <c r="B9" s="2">
        <v>5</v>
      </c>
      <c r="C9" s="3" t="s">
        <v>38</v>
      </c>
      <c r="H9" s="1"/>
    </row>
    <row r="10" spans="2:8">
      <c r="B10" s="2">
        <v>6</v>
      </c>
      <c r="C10" s="3" t="s">
        <v>39</v>
      </c>
      <c r="H10" s="1"/>
    </row>
    <row r="11" spans="2:8">
      <c r="B11" s="2">
        <v>7</v>
      </c>
      <c r="C11" s="3" t="s">
        <v>40</v>
      </c>
      <c r="H11" s="1"/>
    </row>
    <row r="12" spans="2:8">
      <c r="B12" s="2">
        <v>8</v>
      </c>
      <c r="C12" s="3" t="s">
        <v>41</v>
      </c>
      <c r="H12" s="1"/>
    </row>
    <row r="13" spans="2:8">
      <c r="B13" s="2">
        <v>9</v>
      </c>
      <c r="C13" s="3" t="s">
        <v>42</v>
      </c>
      <c r="H13" s="1"/>
    </row>
    <row r="14" spans="2:8">
      <c r="B14" s="2">
        <v>10</v>
      </c>
      <c r="C14" s="3" t="s">
        <v>43</v>
      </c>
      <c r="H14" s="1"/>
    </row>
    <row r="15" spans="2:8">
      <c r="B15" s="2">
        <v>11</v>
      </c>
      <c r="C15" s="3" t="s">
        <v>44</v>
      </c>
      <c r="H15" s="1"/>
    </row>
    <row r="16" spans="2:8">
      <c r="B16" s="2">
        <v>12</v>
      </c>
      <c r="C16" s="3" t="s">
        <v>45</v>
      </c>
      <c r="H16" s="1"/>
    </row>
    <row r="17" spans="2:8">
      <c r="B17" s="2">
        <v>13</v>
      </c>
      <c r="C17" s="3" t="s">
        <v>46</v>
      </c>
      <c r="H17" s="1"/>
    </row>
    <row r="18" spans="2:8">
      <c r="B18" s="2">
        <v>14</v>
      </c>
      <c r="C18" s="3" t="s">
        <v>47</v>
      </c>
      <c r="H18" s="1"/>
    </row>
    <row r="19" spans="2:8">
      <c r="B19" s="2">
        <v>15</v>
      </c>
      <c r="C19" s="3" t="s">
        <v>48</v>
      </c>
      <c r="H19" s="1"/>
    </row>
    <row r="20" spans="2:8">
      <c r="B20" s="2">
        <v>16</v>
      </c>
      <c r="C20" s="3" t="s">
        <v>49</v>
      </c>
      <c r="H20" s="1"/>
    </row>
    <row r="21" spans="2:8">
      <c r="B21" s="2">
        <v>17</v>
      </c>
      <c r="C21" s="3" t="s">
        <v>50</v>
      </c>
      <c r="H21" s="1"/>
    </row>
    <row r="22" spans="2:8">
      <c r="B22" s="2">
        <v>18</v>
      </c>
      <c r="C22" s="3" t="s">
        <v>51</v>
      </c>
      <c r="H22" s="1"/>
    </row>
    <row r="23" spans="2:8">
      <c r="B23" s="2">
        <v>19</v>
      </c>
      <c r="C23" s="3" t="s">
        <v>52</v>
      </c>
      <c r="H23" s="1"/>
    </row>
    <row r="24" spans="2:8">
      <c r="B24" s="2">
        <v>20</v>
      </c>
      <c r="C24" s="3" t="s">
        <v>53</v>
      </c>
      <c r="H24" s="1"/>
    </row>
    <row r="25" spans="2:8">
      <c r="B25" s="2">
        <v>21</v>
      </c>
      <c r="C25" s="3" t="s">
        <v>54</v>
      </c>
      <c r="F25" s="1"/>
      <c r="G25" s="1"/>
      <c r="H25" s="1"/>
    </row>
    <row r="26" spans="2:8">
      <c r="B26" s="2">
        <v>22</v>
      </c>
      <c r="C26" s="3" t="s">
        <v>55</v>
      </c>
      <c r="F26" s="3"/>
      <c r="G26" s="3"/>
      <c r="H26" s="1"/>
    </row>
    <row r="27" spans="2:8">
      <c r="B27" s="2">
        <v>23</v>
      </c>
      <c r="C27" s="3" t="s">
        <v>56</v>
      </c>
      <c r="F27" s="3"/>
      <c r="G27" s="3"/>
      <c r="H27" s="1"/>
    </row>
    <row r="28" spans="2:8">
      <c r="B28" s="2">
        <v>24</v>
      </c>
      <c r="C28" s="3" t="s">
        <v>57</v>
      </c>
      <c r="F28" s="3"/>
      <c r="G28" s="3"/>
      <c r="H28" s="1"/>
    </row>
    <row r="29" spans="2:8">
      <c r="B29" s="2">
        <v>25</v>
      </c>
      <c r="C29" s="3" t="s">
        <v>58</v>
      </c>
      <c r="F29" s="3"/>
      <c r="G29" s="3"/>
      <c r="H29" s="1"/>
    </row>
    <row r="30" spans="2:8">
      <c r="B30" s="2">
        <v>26</v>
      </c>
      <c r="C30" s="3" t="s">
        <v>59</v>
      </c>
      <c r="F30" s="3"/>
      <c r="G30" s="3"/>
      <c r="H30" s="1"/>
    </row>
    <row r="31" spans="2:8">
      <c r="B31" s="2">
        <v>27</v>
      </c>
      <c r="C31" s="3" t="s">
        <v>60</v>
      </c>
      <c r="F31" s="3"/>
      <c r="G31" s="3"/>
      <c r="H31" s="1"/>
    </row>
    <row r="32" spans="2:8">
      <c r="B32" s="2">
        <v>28</v>
      </c>
      <c r="C32" s="3" t="s">
        <v>61</v>
      </c>
      <c r="F32" s="3"/>
      <c r="G32" s="3"/>
      <c r="H32" s="1"/>
    </row>
    <row r="33" spans="2:8">
      <c r="B33" s="2">
        <v>29</v>
      </c>
      <c r="C33" s="3" t="s">
        <v>62</v>
      </c>
      <c r="F33" s="3"/>
      <c r="G33" s="3"/>
      <c r="H33" s="1"/>
    </row>
    <row r="34" spans="2:8">
      <c r="B34" s="2">
        <v>30</v>
      </c>
      <c r="C34" s="3" t="s">
        <v>63</v>
      </c>
      <c r="F34" s="3"/>
      <c r="G34" s="3"/>
      <c r="H34" s="1"/>
    </row>
    <row r="35" spans="2:8">
      <c r="B35" s="2">
        <v>31</v>
      </c>
      <c r="C35" s="3" t="s">
        <v>64</v>
      </c>
      <c r="F35" s="3"/>
      <c r="G35" s="3"/>
      <c r="H35" s="1"/>
    </row>
    <row r="36" spans="2:8">
      <c r="B36" s="2">
        <v>32</v>
      </c>
      <c r="C36" s="3" t="s">
        <v>65</v>
      </c>
      <c r="F36" s="3"/>
      <c r="G36" s="3"/>
      <c r="H36" s="1"/>
    </row>
    <row r="37" spans="2:8">
      <c r="B37" s="2">
        <v>33</v>
      </c>
      <c r="C37" s="3" t="s">
        <v>66</v>
      </c>
      <c r="F37" s="3"/>
      <c r="G37" s="3"/>
      <c r="H37" s="1"/>
    </row>
    <row r="38" spans="2:8">
      <c r="B38" s="2">
        <v>34</v>
      </c>
      <c r="C38" s="3" t="s">
        <v>67</v>
      </c>
      <c r="F38" s="3"/>
      <c r="G38" s="3"/>
      <c r="H38" s="1"/>
    </row>
    <row r="39" spans="2:8">
      <c r="B39" s="2">
        <v>35</v>
      </c>
      <c r="C39" s="3" t="s">
        <v>68</v>
      </c>
      <c r="F39" s="3"/>
      <c r="G39" s="3"/>
      <c r="H39" s="1"/>
    </row>
    <row r="40" spans="2:8">
      <c r="B40" s="2">
        <v>36</v>
      </c>
      <c r="C40" s="3" t="s">
        <v>69</v>
      </c>
      <c r="F40" s="3"/>
      <c r="G40" s="3"/>
      <c r="H40" s="1"/>
    </row>
    <row r="41" spans="2:8">
      <c r="B41" s="2">
        <v>37</v>
      </c>
      <c r="C41" s="3" t="s">
        <v>70</v>
      </c>
      <c r="F41" s="3"/>
      <c r="G41" s="3"/>
      <c r="H41" s="1"/>
    </row>
    <row r="42" spans="2:8">
      <c r="B42" s="2">
        <v>38</v>
      </c>
      <c r="C42" s="3" t="s">
        <v>71</v>
      </c>
      <c r="F42" s="3"/>
      <c r="G42" s="3"/>
      <c r="H42" s="1"/>
    </row>
    <row r="43" spans="2:8">
      <c r="B43" s="2">
        <v>39</v>
      </c>
      <c r="C43" s="3" t="s">
        <v>72</v>
      </c>
      <c r="F43" s="3"/>
      <c r="G43" s="3"/>
      <c r="H43" s="1"/>
    </row>
    <row r="44" spans="2:8">
      <c r="B44" s="2">
        <v>40</v>
      </c>
      <c r="C44" s="3" t="s">
        <v>73</v>
      </c>
      <c r="F44" s="3"/>
      <c r="G44" s="3"/>
      <c r="H44" s="2"/>
    </row>
    <row r="45" spans="2:8">
      <c r="B45" s="2">
        <v>41</v>
      </c>
      <c r="C45" s="3" t="s">
        <v>74</v>
      </c>
      <c r="D45" s="1"/>
      <c r="E45" s="1"/>
      <c r="F45" s="3"/>
      <c r="G45" s="3"/>
      <c r="H45" s="2"/>
    </row>
    <row r="46" spans="2:8">
      <c r="B46" s="2">
        <v>42</v>
      </c>
      <c r="C46" s="3" t="s">
        <v>75</v>
      </c>
      <c r="D46" s="1"/>
      <c r="E46" s="1"/>
      <c r="F46" s="3"/>
      <c r="G46" s="3"/>
      <c r="H46" s="2"/>
    </row>
    <row r="47" spans="2:8">
      <c r="B47" s="2">
        <v>43</v>
      </c>
      <c r="C47" s="3" t="s">
        <v>76</v>
      </c>
      <c r="D47" s="1"/>
      <c r="E47" s="1"/>
      <c r="F47" s="3"/>
      <c r="G47" s="3"/>
      <c r="H47" s="2"/>
    </row>
    <row r="48" spans="2:8">
      <c r="B48" s="2">
        <v>44</v>
      </c>
      <c r="C48" s="3" t="s">
        <v>77</v>
      </c>
      <c r="D48" s="1"/>
      <c r="E48" s="1"/>
      <c r="F48" s="3"/>
      <c r="G48" s="3"/>
      <c r="H48" s="2"/>
    </row>
    <row r="49" spans="2:8">
      <c r="B49" s="2">
        <v>45</v>
      </c>
      <c r="C49" s="3" t="s">
        <v>78</v>
      </c>
      <c r="D49" s="1"/>
      <c r="E49" s="1"/>
      <c r="F49" s="3"/>
      <c r="G49" s="3"/>
      <c r="H49" s="2"/>
    </row>
    <row r="50" spans="2:8">
      <c r="B50" s="2">
        <v>46</v>
      </c>
      <c r="C50" s="3" t="s">
        <v>79</v>
      </c>
      <c r="D50" s="1"/>
      <c r="E50" s="1"/>
      <c r="F50" s="3"/>
      <c r="G50" s="3"/>
      <c r="H50" s="2"/>
    </row>
    <row r="51" spans="2:8">
      <c r="B51" s="2">
        <v>47</v>
      </c>
      <c r="C51" s="3" t="s">
        <v>80</v>
      </c>
      <c r="D51" s="1"/>
      <c r="E51" s="1"/>
      <c r="F51" s="3"/>
      <c r="G51" s="3"/>
      <c r="H51" s="2"/>
    </row>
    <row r="52" spans="2:8">
      <c r="B52" s="2">
        <v>48</v>
      </c>
      <c r="C52" s="3" t="s">
        <v>81</v>
      </c>
      <c r="D52" s="1"/>
      <c r="E52" s="1"/>
      <c r="F52" s="3"/>
      <c r="G52" s="3"/>
      <c r="H52" s="2"/>
    </row>
    <row r="53" spans="2:8">
      <c r="B53" s="2">
        <v>49</v>
      </c>
      <c r="C53" s="3" t="s">
        <v>82</v>
      </c>
      <c r="D53" s="1"/>
      <c r="E53" s="1"/>
      <c r="F53" s="3"/>
      <c r="G53" s="3"/>
      <c r="H53" s="2"/>
    </row>
    <row r="54" spans="2:8">
      <c r="B54" s="2">
        <v>50</v>
      </c>
      <c r="C54" s="3" t="s">
        <v>83</v>
      </c>
      <c r="D54" s="1"/>
      <c r="E54" s="1"/>
      <c r="F54" s="3"/>
      <c r="G54" s="3"/>
      <c r="H54" s="2"/>
    </row>
    <row r="55" spans="2:8">
      <c r="B55" s="2">
        <v>51</v>
      </c>
      <c r="C55" s="3" t="s">
        <v>84</v>
      </c>
      <c r="D55" s="1"/>
      <c r="E55" s="1"/>
      <c r="F55" s="3"/>
      <c r="G55" s="3"/>
      <c r="H55" s="2"/>
    </row>
    <row r="56" spans="2:8">
      <c r="B56" s="2">
        <v>52</v>
      </c>
      <c r="C56" s="3" t="s">
        <v>85</v>
      </c>
      <c r="D56" s="1"/>
      <c r="E56" s="1"/>
      <c r="F56" s="3"/>
      <c r="G56" s="3"/>
      <c r="H56" s="2"/>
    </row>
    <row r="57" spans="2:8">
      <c r="B57" s="2">
        <v>53</v>
      </c>
      <c r="C57" s="3" t="s">
        <v>86</v>
      </c>
      <c r="D57" s="1"/>
      <c r="E57" s="1"/>
      <c r="F57" s="3"/>
      <c r="G57" s="3"/>
      <c r="H57" s="2"/>
    </row>
    <row r="58" spans="2:8">
      <c r="B58" s="2">
        <v>54</v>
      </c>
      <c r="C58" s="3" t="s">
        <v>87</v>
      </c>
      <c r="D58" s="1"/>
      <c r="E58" s="1"/>
      <c r="F58" s="3"/>
      <c r="G58" s="3"/>
      <c r="H58" s="2"/>
    </row>
    <row r="59" spans="2:8">
      <c r="B59" s="2">
        <v>55</v>
      </c>
      <c r="C59" s="3" t="s">
        <v>88</v>
      </c>
      <c r="D59" s="1"/>
      <c r="E59" s="1"/>
      <c r="F59" s="3"/>
      <c r="G59" s="3"/>
      <c r="H59" s="2"/>
    </row>
    <row r="60" spans="2:8">
      <c r="B60" s="2">
        <v>56</v>
      </c>
      <c r="C60" s="3" t="s">
        <v>89</v>
      </c>
      <c r="D60" s="1"/>
      <c r="E60" s="1"/>
      <c r="F60" s="3"/>
      <c r="G60" s="3"/>
      <c r="H60" s="2"/>
    </row>
    <row r="61" spans="2:8">
      <c r="B61" s="2">
        <v>57</v>
      </c>
      <c r="C61" s="3" t="s">
        <v>90</v>
      </c>
      <c r="D61" s="1"/>
      <c r="E61" s="1"/>
      <c r="F61" s="3"/>
      <c r="G61" s="3"/>
      <c r="H61" s="2"/>
    </row>
    <row r="62" spans="2:8">
      <c r="B62" s="2">
        <v>58</v>
      </c>
      <c r="C62" s="3" t="s">
        <v>91</v>
      </c>
      <c r="D62" s="1"/>
      <c r="E62" s="1"/>
      <c r="F62" s="3"/>
      <c r="G62" s="3"/>
      <c r="H62" s="2"/>
    </row>
    <row r="63" spans="2:8">
      <c r="B63" s="2">
        <v>59</v>
      </c>
      <c r="C63" s="3" t="s">
        <v>92</v>
      </c>
      <c r="D63" s="1"/>
      <c r="E63" s="1"/>
      <c r="F63" s="3"/>
      <c r="G63" s="3"/>
      <c r="H63" s="2"/>
    </row>
    <row r="64" spans="2:8">
      <c r="B64" s="2">
        <v>60</v>
      </c>
      <c r="C64" s="3" t="s">
        <v>93</v>
      </c>
      <c r="D64" s="1"/>
      <c r="E64" s="1"/>
      <c r="F64" s="3"/>
      <c r="G64" s="3"/>
      <c r="H64" s="2"/>
    </row>
    <row r="65" spans="2:8">
      <c r="B65" s="2">
        <v>61</v>
      </c>
      <c r="C65" s="3" t="s">
        <v>94</v>
      </c>
      <c r="D65" s="1"/>
      <c r="E65" s="1"/>
      <c r="F65" s="3"/>
      <c r="G65" s="3"/>
      <c r="H65" s="2"/>
    </row>
    <row r="66" spans="2:8">
      <c r="B66" s="2">
        <v>62</v>
      </c>
      <c r="C66" s="3" t="s">
        <v>95</v>
      </c>
      <c r="D66" s="1"/>
      <c r="E66" s="1"/>
      <c r="F66" s="3"/>
      <c r="G66" s="3"/>
      <c r="H66" s="2"/>
    </row>
    <row r="67" spans="2:8">
      <c r="B67" s="2">
        <v>63</v>
      </c>
      <c r="C67" s="3" t="s">
        <v>96</v>
      </c>
      <c r="D67" s="1"/>
      <c r="E67" s="1"/>
      <c r="F67" s="3"/>
      <c r="G67" s="3"/>
      <c r="H67" s="2"/>
    </row>
    <row r="68" spans="2:8">
      <c r="B68" s="2">
        <v>64</v>
      </c>
      <c r="C68" s="3" t="s">
        <v>97</v>
      </c>
      <c r="D68" s="1"/>
      <c r="E68" s="1"/>
      <c r="F68" s="3"/>
      <c r="G68" s="3"/>
      <c r="H68" s="2"/>
    </row>
    <row r="69" spans="2:8">
      <c r="B69" s="2">
        <v>65</v>
      </c>
      <c r="C69" s="3" t="s">
        <v>98</v>
      </c>
      <c r="D69" s="1"/>
      <c r="E69" s="1"/>
      <c r="F69" s="3"/>
      <c r="G69" s="3"/>
      <c r="H69" s="2"/>
    </row>
    <row r="70" spans="2:8">
      <c r="B70" s="2">
        <v>66</v>
      </c>
      <c r="C70" s="3" t="s">
        <v>99</v>
      </c>
      <c r="D70" s="1"/>
      <c r="E70" s="1"/>
      <c r="F70" s="3"/>
      <c r="G70" s="3"/>
      <c r="H70" s="2"/>
    </row>
    <row r="71" spans="2:8">
      <c r="B71" s="2">
        <v>67</v>
      </c>
      <c r="C71" s="3" t="s">
        <v>100</v>
      </c>
      <c r="D71" s="1"/>
      <c r="E71" s="1"/>
      <c r="F71" s="3"/>
      <c r="G71" s="3"/>
      <c r="H71" s="2"/>
    </row>
    <row r="72" spans="2:8">
      <c r="B72" s="2">
        <v>68</v>
      </c>
      <c r="C72" s="3" t="s">
        <v>101</v>
      </c>
      <c r="D72" s="1"/>
      <c r="E72" s="1"/>
      <c r="F72" s="3"/>
      <c r="G72" s="3"/>
      <c r="H72" s="2"/>
    </row>
    <row r="73" spans="2:8">
      <c r="B73" s="2">
        <v>69</v>
      </c>
      <c r="C73" s="3" t="s">
        <v>102</v>
      </c>
      <c r="D73" s="1"/>
      <c r="E73" s="1"/>
      <c r="F73" s="3"/>
      <c r="G73" s="3"/>
      <c r="H73" s="2"/>
    </row>
    <row r="74" spans="2:8">
      <c r="B74" s="2">
        <v>70</v>
      </c>
      <c r="C74" s="3" t="s">
        <v>103</v>
      </c>
      <c r="D74" s="1"/>
      <c r="E74" s="1"/>
      <c r="F74" s="3"/>
      <c r="G74" s="3"/>
      <c r="H74" s="2"/>
    </row>
    <row r="75" spans="2:8">
      <c r="B75" s="2">
        <v>71</v>
      </c>
      <c r="C75" s="3" t="s">
        <v>104</v>
      </c>
      <c r="D75" s="1"/>
      <c r="E75" s="1"/>
      <c r="F75" s="3"/>
      <c r="G75" s="3"/>
      <c r="H75" s="2"/>
    </row>
    <row r="76" spans="2:8">
      <c r="B76" s="2">
        <v>72</v>
      </c>
      <c r="C76" s="3" t="s">
        <v>105</v>
      </c>
      <c r="D76" s="1"/>
      <c r="E76" s="1"/>
      <c r="F76" s="3"/>
      <c r="G76" s="3"/>
      <c r="H76" s="2"/>
    </row>
    <row r="77" spans="2:8">
      <c r="B77" s="2">
        <v>73</v>
      </c>
      <c r="C77" s="3" t="s">
        <v>106</v>
      </c>
      <c r="D77" s="1"/>
      <c r="E77" s="1"/>
      <c r="F77" s="3"/>
      <c r="G77" s="3"/>
      <c r="H77" s="2"/>
    </row>
    <row r="78" spans="2:8">
      <c r="B78" s="2">
        <v>74</v>
      </c>
      <c r="C78" s="3" t="s">
        <v>107</v>
      </c>
      <c r="D78" s="1"/>
      <c r="E78" s="1"/>
      <c r="F78" s="3"/>
      <c r="G78" s="3"/>
      <c r="H78" s="2"/>
    </row>
    <row r="79" spans="2:8">
      <c r="B79" s="2">
        <v>75</v>
      </c>
      <c r="C79" s="3" t="s">
        <v>108</v>
      </c>
      <c r="D79" s="3"/>
      <c r="E79" s="3"/>
      <c r="F79" s="3"/>
      <c r="G79" s="3"/>
      <c r="H79" s="2"/>
    </row>
    <row r="80" spans="2:8">
      <c r="B80" s="2">
        <v>76</v>
      </c>
      <c r="C80" s="3" t="s">
        <v>109</v>
      </c>
      <c r="D80" s="3"/>
      <c r="E80" s="3"/>
      <c r="F80" s="3"/>
      <c r="G80" s="3"/>
      <c r="H80" s="2"/>
    </row>
    <row r="81" spans="2:8">
      <c r="B81" s="2">
        <v>77</v>
      </c>
      <c r="C81" s="3" t="s">
        <v>110</v>
      </c>
      <c r="D81" s="3"/>
      <c r="E81" s="3"/>
      <c r="F81" s="3"/>
      <c r="G81" s="3"/>
      <c r="H81" s="2"/>
    </row>
    <row r="82" spans="2:8">
      <c r="B82" s="2">
        <v>78</v>
      </c>
      <c r="C82" s="3" t="s">
        <v>111</v>
      </c>
      <c r="D82" s="3"/>
      <c r="E82" s="3"/>
      <c r="F82" s="3"/>
      <c r="G82" s="3"/>
      <c r="H82" s="2"/>
    </row>
    <row r="83" spans="2:8">
      <c r="B83" s="2">
        <v>79</v>
      </c>
      <c r="C83" s="3" t="s">
        <v>112</v>
      </c>
      <c r="D83" s="3"/>
      <c r="E83" s="3"/>
      <c r="F83" s="3"/>
      <c r="G83" s="3"/>
      <c r="H83" s="2"/>
    </row>
    <row r="84" spans="2:8">
      <c r="B84" s="2">
        <v>80</v>
      </c>
      <c r="C84" s="3" t="s">
        <v>113</v>
      </c>
      <c r="D84" s="3"/>
      <c r="E84" s="3"/>
      <c r="F84" s="3"/>
      <c r="G84" s="3"/>
      <c r="H84" s="2"/>
    </row>
    <row r="85" spans="2:8">
      <c r="B85" s="2">
        <v>81</v>
      </c>
      <c r="C85" s="3" t="s">
        <v>114</v>
      </c>
      <c r="D85" s="3"/>
      <c r="E85" s="3"/>
      <c r="F85" s="3"/>
      <c r="G85" s="3"/>
      <c r="H85" s="2"/>
    </row>
    <row r="86" spans="2:8">
      <c r="B86" s="2">
        <v>82</v>
      </c>
      <c r="C86" s="3" t="s">
        <v>115</v>
      </c>
      <c r="D86" s="3"/>
      <c r="E86" s="3"/>
      <c r="F86" s="3"/>
      <c r="G86" s="3"/>
      <c r="H86" s="2"/>
    </row>
    <row r="87" spans="2:8">
      <c r="B87" s="2">
        <v>83</v>
      </c>
      <c r="C87" s="3" t="s">
        <v>116</v>
      </c>
      <c r="D87" s="3"/>
      <c r="E87" s="3"/>
      <c r="F87" s="3"/>
      <c r="G87" s="3"/>
      <c r="H87" s="2"/>
    </row>
    <row r="88" spans="2:8">
      <c r="B88" s="2">
        <v>84</v>
      </c>
      <c r="C88" s="3" t="s">
        <v>117</v>
      </c>
      <c r="D88" s="3"/>
      <c r="E88" s="3"/>
      <c r="F88" s="3"/>
      <c r="G88" s="3"/>
      <c r="H88" s="2"/>
    </row>
    <row r="89" spans="2:8">
      <c r="B89" s="2">
        <v>85</v>
      </c>
      <c r="C89" s="3" t="s">
        <v>118</v>
      </c>
      <c r="D89" s="3"/>
      <c r="E89" s="3"/>
      <c r="F89" s="3"/>
      <c r="G89" s="3"/>
      <c r="H89" s="2"/>
    </row>
    <row r="90" spans="2:8">
      <c r="B90" s="2">
        <v>86</v>
      </c>
      <c r="C90" s="3" t="s">
        <v>119</v>
      </c>
      <c r="D90" s="3"/>
      <c r="E90" s="3"/>
      <c r="F90" s="3"/>
      <c r="G90" s="3"/>
      <c r="H90" s="2"/>
    </row>
    <row r="91" spans="2:8">
      <c r="B91" s="2">
        <v>87</v>
      </c>
      <c r="C91" s="3" t="s">
        <v>120</v>
      </c>
      <c r="D91" s="3"/>
      <c r="E91" s="3"/>
      <c r="F91" s="3"/>
      <c r="G91" s="3"/>
      <c r="H91" s="2"/>
    </row>
    <row r="92" spans="2:8">
      <c r="B92" s="2">
        <v>88</v>
      </c>
      <c r="C92" s="3" t="s">
        <v>121</v>
      </c>
      <c r="D92" s="3"/>
      <c r="E92" s="3"/>
      <c r="F92" s="3"/>
      <c r="G92" s="3"/>
      <c r="H92" s="2"/>
    </row>
    <row r="93" spans="2:8">
      <c r="B93" s="2">
        <v>89</v>
      </c>
      <c r="C93" s="3" t="s">
        <v>122</v>
      </c>
      <c r="D93" s="3"/>
      <c r="E93" s="3"/>
      <c r="F93" s="3"/>
      <c r="G93" s="3"/>
      <c r="H93" s="2"/>
    </row>
    <row r="94" spans="2:8">
      <c r="B94" s="2">
        <v>90</v>
      </c>
      <c r="C94" s="3" t="s">
        <v>123</v>
      </c>
      <c r="D94" s="3"/>
      <c r="E94" s="3"/>
      <c r="F94" s="3"/>
      <c r="G94" s="3"/>
      <c r="H94" s="2"/>
    </row>
    <row r="95" spans="2:8">
      <c r="B95" s="2">
        <v>91</v>
      </c>
      <c r="C95" s="3" t="s">
        <v>124</v>
      </c>
      <c r="D95" s="3"/>
      <c r="E95" s="3"/>
      <c r="F95" s="3"/>
      <c r="G95" s="3"/>
      <c r="H95" s="2"/>
    </row>
    <row r="96" spans="2:8">
      <c r="B96" s="2">
        <v>92</v>
      </c>
      <c r="C96" s="3" t="s">
        <v>125</v>
      </c>
      <c r="D96" s="3"/>
      <c r="E96" s="3"/>
      <c r="F96" s="3"/>
      <c r="G96" s="3"/>
      <c r="H96" s="2"/>
    </row>
    <row r="97" spans="2:8">
      <c r="B97" s="2">
        <v>93</v>
      </c>
      <c r="C97" s="3" t="s">
        <v>126</v>
      </c>
      <c r="D97" s="3"/>
      <c r="E97" s="3"/>
      <c r="F97" s="3"/>
      <c r="G97" s="3"/>
      <c r="H97" s="2"/>
    </row>
    <row r="98" spans="2:8">
      <c r="B98" s="2">
        <v>94</v>
      </c>
      <c r="C98" s="3" t="s">
        <v>127</v>
      </c>
      <c r="D98" s="3"/>
      <c r="E98" s="3"/>
      <c r="F98" s="3"/>
      <c r="G98" s="3"/>
      <c r="H98" s="2"/>
    </row>
    <row r="99" spans="2:8">
      <c r="B99" s="2">
        <v>95</v>
      </c>
      <c r="C99" s="3" t="s">
        <v>128</v>
      </c>
      <c r="D99" s="3"/>
      <c r="E99" s="3"/>
      <c r="F99" s="3"/>
      <c r="G99" s="3"/>
      <c r="H99" s="2"/>
    </row>
    <row r="100" spans="2:8">
      <c r="B100" s="2">
        <v>96</v>
      </c>
      <c r="C100" s="3" t="s">
        <v>129</v>
      </c>
      <c r="D100" s="3"/>
      <c r="E100" s="3"/>
      <c r="F100" s="3"/>
      <c r="G100" s="3"/>
      <c r="H100" s="2"/>
    </row>
    <row r="101" spans="2:8">
      <c r="B101" s="2">
        <v>97</v>
      </c>
      <c r="C101" s="3" t="s">
        <v>130</v>
      </c>
      <c r="D101" s="3"/>
      <c r="E101" s="3"/>
      <c r="F101" s="3"/>
      <c r="G101" s="3"/>
      <c r="H101" s="2"/>
    </row>
    <row r="102" spans="2:8">
      <c r="B102" s="2">
        <v>98</v>
      </c>
      <c r="C102" s="3" t="s">
        <v>131</v>
      </c>
      <c r="D102" s="3"/>
      <c r="E102" s="3"/>
      <c r="F102" s="3"/>
      <c r="G102" s="3"/>
      <c r="H102" s="2"/>
    </row>
    <row r="103" spans="2:8">
      <c r="B103" s="2">
        <v>99</v>
      </c>
      <c r="C103" s="3" t="s">
        <v>132</v>
      </c>
      <c r="D103" s="3"/>
      <c r="E103" s="3"/>
      <c r="F103" s="3"/>
      <c r="G103" s="3"/>
      <c r="H103" s="2"/>
    </row>
    <row r="104" spans="2:8">
      <c r="B104" s="2">
        <v>100</v>
      </c>
      <c r="C104" s="3" t="s">
        <v>133</v>
      </c>
      <c r="D104" s="3"/>
      <c r="E104" s="3"/>
      <c r="F104" s="3"/>
      <c r="G104" s="3"/>
      <c r="H104" s="2"/>
    </row>
    <row r="105" spans="2:8">
      <c r="B105" s="1"/>
      <c r="C105" s="1"/>
      <c r="D105" s="1"/>
      <c r="E105" s="1"/>
      <c r="F105" s="1"/>
      <c r="G105" s="1"/>
      <c r="H105" s="1"/>
    </row>
    <row r="106" spans="2:8">
      <c r="B106" s="1"/>
      <c r="C106" s="1"/>
      <c r="D106" s="1"/>
      <c r="E106" s="1"/>
      <c r="F106" s="1"/>
      <c r="G106" s="1"/>
      <c r="H106" s="1"/>
    </row>
    <row r="107" spans="2:8">
      <c r="B107" s="1"/>
      <c r="C107" s="1"/>
      <c r="D107" s="1"/>
      <c r="E107" s="1"/>
      <c r="F107" s="1"/>
      <c r="G107" s="1"/>
      <c r="H107" s="1"/>
    </row>
    <row r="108" spans="2:8">
      <c r="B108" s="1"/>
      <c r="C108" s="1"/>
      <c r="D108" s="1"/>
      <c r="E108" s="1"/>
      <c r="F108" s="1"/>
      <c r="G108" s="1"/>
      <c r="H108" s="1"/>
    </row>
    <row r="109" spans="2:8">
      <c r="B109" s="1"/>
      <c r="C109" s="1"/>
      <c r="D109" s="1"/>
      <c r="E109" s="1"/>
      <c r="F109" s="1"/>
      <c r="G109" s="1"/>
      <c r="H109" s="1"/>
    </row>
    <row r="110" spans="2:8">
      <c r="B110" s="1"/>
      <c r="C110" s="1"/>
      <c r="D110" s="1"/>
      <c r="E110" s="1"/>
      <c r="F110" s="1"/>
    </row>
    <row r="111" spans="2:8">
      <c r="B111" s="1"/>
      <c r="C111" s="1"/>
      <c r="D111" s="1"/>
      <c r="E111" s="1"/>
      <c r="F111" s="1"/>
    </row>
    <row r="112" spans="2:8">
      <c r="B112" s="1"/>
      <c r="C112" s="1"/>
      <c r="D112" s="1"/>
      <c r="E112" s="1"/>
      <c r="F112" s="1"/>
    </row>
    <row r="113" spans="2:6">
      <c r="B113" s="1"/>
      <c r="C113" s="1"/>
      <c r="D113" s="1"/>
      <c r="E113" s="1"/>
      <c r="F113" s="1"/>
    </row>
    <row r="114" spans="2:6">
      <c r="B114" s="1"/>
      <c r="C114" s="1"/>
      <c r="D114" s="1"/>
      <c r="E114" s="1"/>
      <c r="F114" s="1"/>
    </row>
    <row r="115" spans="2:6">
      <c r="B115" s="1"/>
      <c r="C115" s="1"/>
      <c r="D115" s="1"/>
      <c r="E115" s="1"/>
      <c r="F115" s="1"/>
    </row>
    <row r="116" spans="2:6">
      <c r="B116" s="1"/>
      <c r="C116" s="1"/>
      <c r="D116" s="1"/>
      <c r="E116" s="1"/>
      <c r="F116" s="1"/>
    </row>
    <row r="117" spans="2:6">
      <c r="B117" s="1"/>
      <c r="C117" s="1"/>
      <c r="D117" s="1"/>
      <c r="E117" s="1"/>
      <c r="F117" s="1"/>
    </row>
  </sheetData>
  <sortState ref="H137:J152">
    <sortCondition ref="J137:J15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1">
    <tabColor rgb="FFB12B44"/>
  </sheetPr>
  <dimension ref="A1:WVY25"/>
  <sheetViews>
    <sheetView zoomScale="90" zoomScaleNormal="90" workbookViewId="0">
      <pane ySplit="4" topLeftCell="A5" activePane="bottomLeft" state="frozen"/>
      <selection pane="bottomLeft" activeCell="I7" sqref="I7"/>
    </sheetView>
  </sheetViews>
  <sheetFormatPr defaultColWidth="0" defaultRowHeight="12.75" zeroHeight="1"/>
  <cols>
    <col min="1" max="1" width="1.85546875" style="85" customWidth="1"/>
    <col min="2" max="2" width="22.42578125" style="85" customWidth="1"/>
    <col min="3" max="3" width="19" style="85" customWidth="1"/>
    <col min="4" max="4" width="37.28515625" style="85" customWidth="1"/>
    <col min="5" max="5" width="36" style="85" customWidth="1"/>
    <col min="6" max="8" width="15.5703125" style="85" customWidth="1"/>
    <col min="9" max="9" width="25.140625" style="85" customWidth="1"/>
    <col min="10" max="10" width="1.7109375" style="85" customWidth="1"/>
    <col min="11" max="13" width="8" style="85" customWidth="1"/>
    <col min="14" max="14" width="1.5703125" style="85" customWidth="1"/>
    <col min="15" max="17" width="8" style="85" customWidth="1"/>
    <col min="18" max="18" width="9.140625" style="85" customWidth="1"/>
    <col min="19" max="258" width="9.140625" style="85" hidden="1"/>
    <col min="259" max="259" width="1.85546875" style="85" hidden="1"/>
    <col min="260" max="260" width="19" style="85" hidden="1"/>
    <col min="261" max="261" width="48.7109375" style="85" hidden="1"/>
    <col min="262" max="262" width="15.5703125" style="85" hidden="1"/>
    <col min="263" max="263" width="15.140625" style="85" hidden="1"/>
    <col min="264" max="264" width="36" style="85" hidden="1"/>
    <col min="265" max="265" width="17.42578125" style="85" hidden="1"/>
    <col min="266" max="266" width="1.7109375" style="85" hidden="1"/>
    <col min="267" max="269" width="8" style="85" hidden="1"/>
    <col min="270" max="270" width="1.5703125" style="85" hidden="1"/>
    <col min="271" max="273" width="8" style="85" hidden="1"/>
    <col min="274" max="514" width="9.140625" style="85" hidden="1"/>
    <col min="515" max="515" width="1.85546875" style="85" hidden="1"/>
    <col min="516" max="516" width="19" style="85" hidden="1"/>
    <col min="517" max="517" width="48.7109375" style="85" hidden="1"/>
    <col min="518" max="518" width="15.5703125" style="85" hidden="1"/>
    <col min="519" max="519" width="15.140625" style="85" hidden="1"/>
    <col min="520" max="520" width="36" style="85" hidden="1"/>
    <col min="521" max="521" width="17.42578125" style="85" hidden="1"/>
    <col min="522" max="522" width="1.7109375" style="85" hidden="1"/>
    <col min="523" max="525" width="8" style="85" hidden="1"/>
    <col min="526" max="526" width="1.5703125" style="85" hidden="1"/>
    <col min="527" max="529" width="8" style="85" hidden="1"/>
    <col min="530" max="770" width="9.140625" style="85" hidden="1"/>
    <col min="771" max="771" width="1.85546875" style="85" hidden="1"/>
    <col min="772" max="772" width="19" style="85" hidden="1"/>
    <col min="773" max="773" width="48.7109375" style="85" hidden="1"/>
    <col min="774" max="774" width="15.5703125" style="85" hidden="1"/>
    <col min="775" max="775" width="15.140625" style="85" hidden="1"/>
    <col min="776" max="776" width="36" style="85" hidden="1"/>
    <col min="777" max="777" width="17.42578125" style="85" hidden="1"/>
    <col min="778" max="778" width="1.7109375" style="85" hidden="1"/>
    <col min="779" max="781" width="8" style="85" hidden="1"/>
    <col min="782" max="782" width="1.5703125" style="85" hidden="1"/>
    <col min="783" max="785" width="8" style="85" hidden="1"/>
    <col min="786" max="1026" width="9.140625" style="85" hidden="1"/>
    <col min="1027" max="1027" width="1.85546875" style="85" hidden="1"/>
    <col min="1028" max="1028" width="19" style="85" hidden="1"/>
    <col min="1029" max="1029" width="48.7109375" style="85" hidden="1"/>
    <col min="1030" max="1030" width="15.5703125" style="85" hidden="1"/>
    <col min="1031" max="1031" width="15.140625" style="85" hidden="1"/>
    <col min="1032" max="1032" width="36" style="85" hidden="1"/>
    <col min="1033" max="1033" width="17.42578125" style="85" hidden="1"/>
    <col min="1034" max="1034" width="1.7109375" style="85" hidden="1"/>
    <col min="1035" max="1037" width="8" style="85" hidden="1"/>
    <col min="1038" max="1038" width="1.5703125" style="85" hidden="1"/>
    <col min="1039" max="1041" width="8" style="85" hidden="1"/>
    <col min="1042" max="1282" width="9.140625" style="85" hidden="1"/>
    <col min="1283" max="1283" width="1.85546875" style="85" hidden="1"/>
    <col min="1284" max="1284" width="19" style="85" hidden="1"/>
    <col min="1285" max="1285" width="48.7109375" style="85" hidden="1"/>
    <col min="1286" max="1286" width="15.5703125" style="85" hidden="1"/>
    <col min="1287" max="1287" width="15.140625" style="85" hidden="1"/>
    <col min="1288" max="1288" width="36" style="85" hidden="1"/>
    <col min="1289" max="1289" width="17.42578125" style="85" hidden="1"/>
    <col min="1290" max="1290" width="1.7109375" style="85" hidden="1"/>
    <col min="1291" max="1293" width="8" style="85" hidden="1"/>
    <col min="1294" max="1294" width="1.5703125" style="85" hidden="1"/>
    <col min="1295" max="1297" width="8" style="85" hidden="1"/>
    <col min="1298" max="1538" width="9.140625" style="85" hidden="1"/>
    <col min="1539" max="1539" width="1.85546875" style="85" hidden="1"/>
    <col min="1540" max="1540" width="19" style="85" hidden="1"/>
    <col min="1541" max="1541" width="48.7109375" style="85" hidden="1"/>
    <col min="1542" max="1542" width="15.5703125" style="85" hidden="1"/>
    <col min="1543" max="1543" width="15.140625" style="85" hidden="1"/>
    <col min="1544" max="1544" width="36" style="85" hidden="1"/>
    <col min="1545" max="1545" width="17.42578125" style="85" hidden="1"/>
    <col min="1546" max="1546" width="1.7109375" style="85" hidden="1"/>
    <col min="1547" max="1549" width="8" style="85" hidden="1"/>
    <col min="1550" max="1550" width="1.5703125" style="85" hidden="1"/>
    <col min="1551" max="1553" width="8" style="85" hidden="1"/>
    <col min="1554" max="1794" width="9.140625" style="85" hidden="1"/>
    <col min="1795" max="1795" width="1.85546875" style="85" hidden="1"/>
    <col min="1796" max="1796" width="19" style="85" hidden="1"/>
    <col min="1797" max="1797" width="48.7109375" style="85" hidden="1"/>
    <col min="1798" max="1798" width="15.5703125" style="85" hidden="1"/>
    <col min="1799" max="1799" width="15.140625" style="85" hidden="1"/>
    <col min="1800" max="1800" width="36" style="85" hidden="1"/>
    <col min="1801" max="1801" width="17.42578125" style="85" hidden="1"/>
    <col min="1802" max="1802" width="1.7109375" style="85" hidden="1"/>
    <col min="1803" max="1805" width="8" style="85" hidden="1"/>
    <col min="1806" max="1806" width="1.5703125" style="85" hidden="1"/>
    <col min="1807" max="1809" width="8" style="85" hidden="1"/>
    <col min="1810" max="2050" width="9.140625" style="85" hidden="1"/>
    <col min="2051" max="2051" width="1.85546875" style="85" hidden="1"/>
    <col min="2052" max="2052" width="19" style="85" hidden="1"/>
    <col min="2053" max="2053" width="48.7109375" style="85" hidden="1"/>
    <col min="2054" max="2054" width="15.5703125" style="85" hidden="1"/>
    <col min="2055" max="2055" width="15.140625" style="85" hidden="1"/>
    <col min="2056" max="2056" width="36" style="85" hidden="1"/>
    <col min="2057" max="2057" width="17.42578125" style="85" hidden="1"/>
    <col min="2058" max="2058" width="1.7109375" style="85" hidden="1"/>
    <col min="2059" max="2061" width="8" style="85" hidden="1"/>
    <col min="2062" max="2062" width="1.5703125" style="85" hidden="1"/>
    <col min="2063" max="2065" width="8" style="85" hidden="1"/>
    <col min="2066" max="2306" width="9.140625" style="85" hidden="1"/>
    <col min="2307" max="2307" width="1.85546875" style="85" hidden="1"/>
    <col min="2308" max="2308" width="19" style="85" hidden="1"/>
    <col min="2309" max="2309" width="48.7109375" style="85" hidden="1"/>
    <col min="2310" max="2310" width="15.5703125" style="85" hidden="1"/>
    <col min="2311" max="2311" width="15.140625" style="85" hidden="1"/>
    <col min="2312" max="2312" width="36" style="85" hidden="1"/>
    <col min="2313" max="2313" width="17.42578125" style="85" hidden="1"/>
    <col min="2314" max="2314" width="1.7109375" style="85" hidden="1"/>
    <col min="2315" max="2317" width="8" style="85" hidden="1"/>
    <col min="2318" max="2318" width="1.5703125" style="85" hidden="1"/>
    <col min="2319" max="2321" width="8" style="85" hidden="1"/>
    <col min="2322" max="2562" width="9.140625" style="85" hidden="1"/>
    <col min="2563" max="2563" width="1.85546875" style="85" hidden="1"/>
    <col min="2564" max="2564" width="19" style="85" hidden="1"/>
    <col min="2565" max="2565" width="48.7109375" style="85" hidden="1"/>
    <col min="2566" max="2566" width="15.5703125" style="85" hidden="1"/>
    <col min="2567" max="2567" width="15.140625" style="85" hidden="1"/>
    <col min="2568" max="2568" width="36" style="85" hidden="1"/>
    <col min="2569" max="2569" width="17.42578125" style="85" hidden="1"/>
    <col min="2570" max="2570" width="1.7109375" style="85" hidden="1"/>
    <col min="2571" max="2573" width="8" style="85" hidden="1"/>
    <col min="2574" max="2574" width="1.5703125" style="85" hidden="1"/>
    <col min="2575" max="2577" width="8" style="85" hidden="1"/>
    <col min="2578" max="2818" width="9.140625" style="85" hidden="1"/>
    <col min="2819" max="2819" width="1.85546875" style="85" hidden="1"/>
    <col min="2820" max="2820" width="19" style="85" hidden="1"/>
    <col min="2821" max="2821" width="48.7109375" style="85" hidden="1"/>
    <col min="2822" max="2822" width="15.5703125" style="85" hidden="1"/>
    <col min="2823" max="2823" width="15.140625" style="85" hidden="1"/>
    <col min="2824" max="2824" width="36" style="85" hidden="1"/>
    <col min="2825" max="2825" width="17.42578125" style="85" hidden="1"/>
    <col min="2826" max="2826" width="1.7109375" style="85" hidden="1"/>
    <col min="2827" max="2829" width="8" style="85" hidden="1"/>
    <col min="2830" max="2830" width="1.5703125" style="85" hidden="1"/>
    <col min="2831" max="2833" width="8" style="85" hidden="1"/>
    <col min="2834" max="3074" width="9.140625" style="85" hidden="1"/>
    <col min="3075" max="3075" width="1.85546875" style="85" hidden="1"/>
    <col min="3076" max="3076" width="19" style="85" hidden="1"/>
    <col min="3077" max="3077" width="48.7109375" style="85" hidden="1"/>
    <col min="3078" max="3078" width="15.5703125" style="85" hidden="1"/>
    <col min="3079" max="3079" width="15.140625" style="85" hidden="1"/>
    <col min="3080" max="3080" width="36" style="85" hidden="1"/>
    <col min="3081" max="3081" width="17.42578125" style="85" hidden="1"/>
    <col min="3082" max="3082" width="1.7109375" style="85" hidden="1"/>
    <col min="3083" max="3085" width="8" style="85" hidden="1"/>
    <col min="3086" max="3086" width="1.5703125" style="85" hidden="1"/>
    <col min="3087" max="3089" width="8" style="85" hidden="1"/>
    <col min="3090" max="3330" width="9.140625" style="85" hidden="1"/>
    <col min="3331" max="3331" width="1.85546875" style="85" hidden="1"/>
    <col min="3332" max="3332" width="19" style="85" hidden="1"/>
    <col min="3333" max="3333" width="48.7109375" style="85" hidden="1"/>
    <col min="3334" max="3334" width="15.5703125" style="85" hidden="1"/>
    <col min="3335" max="3335" width="15.140625" style="85" hidden="1"/>
    <col min="3336" max="3336" width="36" style="85" hidden="1"/>
    <col min="3337" max="3337" width="17.42578125" style="85" hidden="1"/>
    <col min="3338" max="3338" width="1.7109375" style="85" hidden="1"/>
    <col min="3339" max="3341" width="8" style="85" hidden="1"/>
    <col min="3342" max="3342" width="1.5703125" style="85" hidden="1"/>
    <col min="3343" max="3345" width="8" style="85" hidden="1"/>
    <col min="3346" max="3586" width="9.140625" style="85" hidden="1"/>
    <col min="3587" max="3587" width="1.85546875" style="85" hidden="1"/>
    <col min="3588" max="3588" width="19" style="85" hidden="1"/>
    <col min="3589" max="3589" width="48.7109375" style="85" hidden="1"/>
    <col min="3590" max="3590" width="15.5703125" style="85" hidden="1"/>
    <col min="3591" max="3591" width="15.140625" style="85" hidden="1"/>
    <col min="3592" max="3592" width="36" style="85" hidden="1"/>
    <col min="3593" max="3593" width="17.42578125" style="85" hidden="1"/>
    <col min="3594" max="3594" width="1.7109375" style="85" hidden="1"/>
    <col min="3595" max="3597" width="8" style="85" hidden="1"/>
    <col min="3598" max="3598" width="1.5703125" style="85" hidden="1"/>
    <col min="3599" max="3601" width="8" style="85" hidden="1"/>
    <col min="3602" max="3842" width="9.140625" style="85" hidden="1"/>
    <col min="3843" max="3843" width="1.85546875" style="85" hidden="1"/>
    <col min="3844" max="3844" width="19" style="85" hidden="1"/>
    <col min="3845" max="3845" width="48.7109375" style="85" hidden="1"/>
    <col min="3846" max="3846" width="15.5703125" style="85" hidden="1"/>
    <col min="3847" max="3847" width="15.140625" style="85" hidden="1"/>
    <col min="3848" max="3848" width="36" style="85" hidden="1"/>
    <col min="3849" max="3849" width="17.42578125" style="85" hidden="1"/>
    <col min="3850" max="3850" width="1.7109375" style="85" hidden="1"/>
    <col min="3851" max="3853" width="8" style="85" hidden="1"/>
    <col min="3854" max="3854" width="1.5703125" style="85" hidden="1"/>
    <col min="3855" max="3857" width="8" style="85" hidden="1"/>
    <col min="3858" max="4098" width="9.140625" style="85" hidden="1"/>
    <col min="4099" max="4099" width="1.85546875" style="85" hidden="1"/>
    <col min="4100" max="4100" width="19" style="85" hidden="1"/>
    <col min="4101" max="4101" width="48.7109375" style="85" hidden="1"/>
    <col min="4102" max="4102" width="15.5703125" style="85" hidden="1"/>
    <col min="4103" max="4103" width="15.140625" style="85" hidden="1"/>
    <col min="4104" max="4104" width="36" style="85" hidden="1"/>
    <col min="4105" max="4105" width="17.42578125" style="85" hidden="1"/>
    <col min="4106" max="4106" width="1.7109375" style="85" hidden="1"/>
    <col min="4107" max="4109" width="8" style="85" hidden="1"/>
    <col min="4110" max="4110" width="1.5703125" style="85" hidden="1"/>
    <col min="4111" max="4113" width="8" style="85" hidden="1"/>
    <col min="4114" max="4354" width="9.140625" style="85" hidden="1"/>
    <col min="4355" max="4355" width="1.85546875" style="85" hidden="1"/>
    <col min="4356" max="4356" width="19" style="85" hidden="1"/>
    <col min="4357" max="4357" width="48.7109375" style="85" hidden="1"/>
    <col min="4358" max="4358" width="15.5703125" style="85" hidden="1"/>
    <col min="4359" max="4359" width="15.140625" style="85" hidden="1"/>
    <col min="4360" max="4360" width="36" style="85" hidden="1"/>
    <col min="4361" max="4361" width="17.42578125" style="85" hidden="1"/>
    <col min="4362" max="4362" width="1.7109375" style="85" hidden="1"/>
    <col min="4363" max="4365" width="8" style="85" hidden="1"/>
    <col min="4366" max="4366" width="1.5703125" style="85" hidden="1"/>
    <col min="4367" max="4369" width="8" style="85" hidden="1"/>
    <col min="4370" max="4610" width="9.140625" style="85" hidden="1"/>
    <col min="4611" max="4611" width="1.85546875" style="85" hidden="1"/>
    <col min="4612" max="4612" width="19" style="85" hidden="1"/>
    <col min="4613" max="4613" width="48.7109375" style="85" hidden="1"/>
    <col min="4614" max="4614" width="15.5703125" style="85" hidden="1"/>
    <col min="4615" max="4615" width="15.140625" style="85" hidden="1"/>
    <col min="4616" max="4616" width="36" style="85" hidden="1"/>
    <col min="4617" max="4617" width="17.42578125" style="85" hidden="1"/>
    <col min="4618" max="4618" width="1.7109375" style="85" hidden="1"/>
    <col min="4619" max="4621" width="8" style="85" hidden="1"/>
    <col min="4622" max="4622" width="1.5703125" style="85" hidden="1"/>
    <col min="4623" max="4625" width="8" style="85" hidden="1"/>
    <col min="4626" max="4866" width="9.140625" style="85" hidden="1"/>
    <col min="4867" max="4867" width="1.85546875" style="85" hidden="1"/>
    <col min="4868" max="4868" width="19" style="85" hidden="1"/>
    <col min="4869" max="4869" width="48.7109375" style="85" hidden="1"/>
    <col min="4870" max="4870" width="15.5703125" style="85" hidden="1"/>
    <col min="4871" max="4871" width="15.140625" style="85" hidden="1"/>
    <col min="4872" max="4872" width="36" style="85" hidden="1"/>
    <col min="4873" max="4873" width="17.42578125" style="85" hidden="1"/>
    <col min="4874" max="4874" width="1.7109375" style="85" hidden="1"/>
    <col min="4875" max="4877" width="8" style="85" hidden="1"/>
    <col min="4878" max="4878" width="1.5703125" style="85" hidden="1"/>
    <col min="4879" max="4881" width="8" style="85" hidden="1"/>
    <col min="4882" max="5122" width="9.140625" style="85" hidden="1"/>
    <col min="5123" max="5123" width="1.85546875" style="85" hidden="1"/>
    <col min="5124" max="5124" width="19" style="85" hidden="1"/>
    <col min="5125" max="5125" width="48.7109375" style="85" hidden="1"/>
    <col min="5126" max="5126" width="15.5703125" style="85" hidden="1"/>
    <col min="5127" max="5127" width="15.140625" style="85" hidden="1"/>
    <col min="5128" max="5128" width="36" style="85" hidden="1"/>
    <col min="5129" max="5129" width="17.42578125" style="85" hidden="1"/>
    <col min="5130" max="5130" width="1.7109375" style="85" hidden="1"/>
    <col min="5131" max="5133" width="8" style="85" hidden="1"/>
    <col min="5134" max="5134" width="1.5703125" style="85" hidden="1"/>
    <col min="5135" max="5137" width="8" style="85" hidden="1"/>
    <col min="5138" max="5378" width="9.140625" style="85" hidden="1"/>
    <col min="5379" max="5379" width="1.85546875" style="85" hidden="1"/>
    <col min="5380" max="5380" width="19" style="85" hidden="1"/>
    <col min="5381" max="5381" width="48.7109375" style="85" hidden="1"/>
    <col min="5382" max="5382" width="15.5703125" style="85" hidden="1"/>
    <col min="5383" max="5383" width="15.140625" style="85" hidden="1"/>
    <col min="5384" max="5384" width="36" style="85" hidden="1"/>
    <col min="5385" max="5385" width="17.42578125" style="85" hidden="1"/>
    <col min="5386" max="5386" width="1.7109375" style="85" hidden="1"/>
    <col min="5387" max="5389" width="8" style="85" hidden="1"/>
    <col min="5390" max="5390" width="1.5703125" style="85" hidden="1"/>
    <col min="5391" max="5393" width="8" style="85" hidden="1"/>
    <col min="5394" max="5634" width="9.140625" style="85" hidden="1"/>
    <col min="5635" max="5635" width="1.85546875" style="85" hidden="1"/>
    <col min="5636" max="5636" width="19" style="85" hidden="1"/>
    <col min="5637" max="5637" width="48.7109375" style="85" hidden="1"/>
    <col min="5638" max="5638" width="15.5703125" style="85" hidden="1"/>
    <col min="5639" max="5639" width="15.140625" style="85" hidden="1"/>
    <col min="5640" max="5640" width="36" style="85" hidden="1"/>
    <col min="5641" max="5641" width="17.42578125" style="85" hidden="1"/>
    <col min="5642" max="5642" width="1.7109375" style="85" hidden="1"/>
    <col min="5643" max="5645" width="8" style="85" hidden="1"/>
    <col min="5646" max="5646" width="1.5703125" style="85" hidden="1"/>
    <col min="5647" max="5649" width="8" style="85" hidden="1"/>
    <col min="5650" max="5890" width="9.140625" style="85" hidden="1"/>
    <col min="5891" max="5891" width="1.85546875" style="85" hidden="1"/>
    <col min="5892" max="5892" width="19" style="85" hidden="1"/>
    <col min="5893" max="5893" width="48.7109375" style="85" hidden="1"/>
    <col min="5894" max="5894" width="15.5703125" style="85" hidden="1"/>
    <col min="5895" max="5895" width="15.140625" style="85" hidden="1"/>
    <col min="5896" max="5896" width="36" style="85" hidden="1"/>
    <col min="5897" max="5897" width="17.42578125" style="85" hidden="1"/>
    <col min="5898" max="5898" width="1.7109375" style="85" hidden="1"/>
    <col min="5899" max="5901" width="8" style="85" hidden="1"/>
    <col min="5902" max="5902" width="1.5703125" style="85" hidden="1"/>
    <col min="5903" max="5905" width="8" style="85" hidden="1"/>
    <col min="5906" max="6146" width="9.140625" style="85" hidden="1"/>
    <col min="6147" max="6147" width="1.85546875" style="85" hidden="1"/>
    <col min="6148" max="6148" width="19" style="85" hidden="1"/>
    <col min="6149" max="6149" width="48.7109375" style="85" hidden="1"/>
    <col min="6150" max="6150" width="15.5703125" style="85" hidden="1"/>
    <col min="6151" max="6151" width="15.140625" style="85" hidden="1"/>
    <col min="6152" max="6152" width="36" style="85" hidden="1"/>
    <col min="6153" max="6153" width="17.42578125" style="85" hidden="1"/>
    <col min="6154" max="6154" width="1.7109375" style="85" hidden="1"/>
    <col min="6155" max="6157" width="8" style="85" hidden="1"/>
    <col min="6158" max="6158" width="1.5703125" style="85" hidden="1"/>
    <col min="6159" max="6161" width="8" style="85" hidden="1"/>
    <col min="6162" max="6402" width="9.140625" style="85" hidden="1"/>
    <col min="6403" max="6403" width="1.85546875" style="85" hidden="1"/>
    <col min="6404" max="6404" width="19" style="85" hidden="1"/>
    <col min="6405" max="6405" width="48.7109375" style="85" hidden="1"/>
    <col min="6406" max="6406" width="15.5703125" style="85" hidden="1"/>
    <col min="6407" max="6407" width="15.140625" style="85" hidden="1"/>
    <col min="6408" max="6408" width="36" style="85" hidden="1"/>
    <col min="6409" max="6409" width="17.42578125" style="85" hidden="1"/>
    <col min="6410" max="6410" width="1.7109375" style="85" hidden="1"/>
    <col min="6411" max="6413" width="8" style="85" hidden="1"/>
    <col min="6414" max="6414" width="1.5703125" style="85" hidden="1"/>
    <col min="6415" max="6417" width="8" style="85" hidden="1"/>
    <col min="6418" max="6658" width="9.140625" style="85" hidden="1"/>
    <col min="6659" max="6659" width="1.85546875" style="85" hidden="1"/>
    <col min="6660" max="6660" width="19" style="85" hidden="1"/>
    <col min="6661" max="6661" width="48.7109375" style="85" hidden="1"/>
    <col min="6662" max="6662" width="15.5703125" style="85" hidden="1"/>
    <col min="6663" max="6663" width="15.140625" style="85" hidden="1"/>
    <col min="6664" max="6664" width="36" style="85" hidden="1"/>
    <col min="6665" max="6665" width="17.42578125" style="85" hidden="1"/>
    <col min="6666" max="6666" width="1.7109375" style="85" hidden="1"/>
    <col min="6667" max="6669" width="8" style="85" hidden="1"/>
    <col min="6670" max="6670" width="1.5703125" style="85" hidden="1"/>
    <col min="6671" max="6673" width="8" style="85" hidden="1"/>
    <col min="6674" max="6914" width="9.140625" style="85" hidden="1"/>
    <col min="6915" max="6915" width="1.85546875" style="85" hidden="1"/>
    <col min="6916" max="6916" width="19" style="85" hidden="1"/>
    <col min="6917" max="6917" width="48.7109375" style="85" hidden="1"/>
    <col min="6918" max="6918" width="15.5703125" style="85" hidden="1"/>
    <col min="6919" max="6919" width="15.140625" style="85" hidden="1"/>
    <col min="6920" max="6920" width="36" style="85" hidden="1"/>
    <col min="6921" max="6921" width="17.42578125" style="85" hidden="1"/>
    <col min="6922" max="6922" width="1.7109375" style="85" hidden="1"/>
    <col min="6923" max="6925" width="8" style="85" hidden="1"/>
    <col min="6926" max="6926" width="1.5703125" style="85" hidden="1"/>
    <col min="6927" max="6929" width="8" style="85" hidden="1"/>
    <col min="6930" max="7170" width="9.140625" style="85" hidden="1"/>
    <col min="7171" max="7171" width="1.85546875" style="85" hidden="1"/>
    <col min="7172" max="7172" width="19" style="85" hidden="1"/>
    <col min="7173" max="7173" width="48.7109375" style="85" hidden="1"/>
    <col min="7174" max="7174" width="15.5703125" style="85" hidden="1"/>
    <col min="7175" max="7175" width="15.140625" style="85" hidden="1"/>
    <col min="7176" max="7176" width="36" style="85" hidden="1"/>
    <col min="7177" max="7177" width="17.42578125" style="85" hidden="1"/>
    <col min="7178" max="7178" width="1.7109375" style="85" hidden="1"/>
    <col min="7179" max="7181" width="8" style="85" hidden="1"/>
    <col min="7182" max="7182" width="1.5703125" style="85" hidden="1"/>
    <col min="7183" max="7185" width="8" style="85" hidden="1"/>
    <col min="7186" max="7426" width="9.140625" style="85" hidden="1"/>
    <col min="7427" max="7427" width="1.85546875" style="85" hidden="1"/>
    <col min="7428" max="7428" width="19" style="85" hidden="1"/>
    <col min="7429" max="7429" width="48.7109375" style="85" hidden="1"/>
    <col min="7430" max="7430" width="15.5703125" style="85" hidden="1"/>
    <col min="7431" max="7431" width="15.140625" style="85" hidden="1"/>
    <col min="7432" max="7432" width="36" style="85" hidden="1"/>
    <col min="7433" max="7433" width="17.42578125" style="85" hidden="1"/>
    <col min="7434" max="7434" width="1.7109375" style="85" hidden="1"/>
    <col min="7435" max="7437" width="8" style="85" hidden="1"/>
    <col min="7438" max="7438" width="1.5703125" style="85" hidden="1"/>
    <col min="7439" max="7441" width="8" style="85" hidden="1"/>
    <col min="7442" max="7682" width="9.140625" style="85" hidden="1"/>
    <col min="7683" max="7683" width="1.85546875" style="85" hidden="1"/>
    <col min="7684" max="7684" width="19" style="85" hidden="1"/>
    <col min="7685" max="7685" width="48.7109375" style="85" hidden="1"/>
    <col min="7686" max="7686" width="15.5703125" style="85" hidden="1"/>
    <col min="7687" max="7687" width="15.140625" style="85" hidden="1"/>
    <col min="7688" max="7688" width="36" style="85" hidden="1"/>
    <col min="7689" max="7689" width="17.42578125" style="85" hidden="1"/>
    <col min="7690" max="7690" width="1.7109375" style="85" hidden="1"/>
    <col min="7691" max="7693" width="8" style="85" hidden="1"/>
    <col min="7694" max="7694" width="1.5703125" style="85" hidden="1"/>
    <col min="7695" max="7697" width="8" style="85" hidden="1"/>
    <col min="7698" max="7938" width="9.140625" style="85" hidden="1"/>
    <col min="7939" max="7939" width="1.85546875" style="85" hidden="1"/>
    <col min="7940" max="7940" width="19" style="85" hidden="1"/>
    <col min="7941" max="7941" width="48.7109375" style="85" hidden="1"/>
    <col min="7942" max="7942" width="15.5703125" style="85" hidden="1"/>
    <col min="7943" max="7943" width="15.140625" style="85" hidden="1"/>
    <col min="7944" max="7944" width="36" style="85" hidden="1"/>
    <col min="7945" max="7945" width="17.42578125" style="85" hidden="1"/>
    <col min="7946" max="7946" width="1.7109375" style="85" hidden="1"/>
    <col min="7947" max="7949" width="8" style="85" hidden="1"/>
    <col min="7950" max="7950" width="1.5703125" style="85" hidden="1"/>
    <col min="7951" max="7953" width="8" style="85" hidden="1"/>
    <col min="7954" max="8194" width="9.140625" style="85" hidden="1"/>
    <col min="8195" max="8195" width="1.85546875" style="85" hidden="1"/>
    <col min="8196" max="8196" width="19" style="85" hidden="1"/>
    <col min="8197" max="8197" width="48.7109375" style="85" hidden="1"/>
    <col min="8198" max="8198" width="15.5703125" style="85" hidden="1"/>
    <col min="8199" max="8199" width="15.140625" style="85" hidden="1"/>
    <col min="8200" max="8200" width="36" style="85" hidden="1"/>
    <col min="8201" max="8201" width="17.42578125" style="85" hidden="1"/>
    <col min="8202" max="8202" width="1.7109375" style="85" hidden="1"/>
    <col min="8203" max="8205" width="8" style="85" hidden="1"/>
    <col min="8206" max="8206" width="1.5703125" style="85" hidden="1"/>
    <col min="8207" max="8209" width="8" style="85" hidden="1"/>
    <col min="8210" max="8450" width="9.140625" style="85" hidden="1"/>
    <col min="8451" max="8451" width="1.85546875" style="85" hidden="1"/>
    <col min="8452" max="8452" width="19" style="85" hidden="1"/>
    <col min="8453" max="8453" width="48.7109375" style="85" hidden="1"/>
    <col min="8454" max="8454" width="15.5703125" style="85" hidden="1"/>
    <col min="8455" max="8455" width="15.140625" style="85" hidden="1"/>
    <col min="8456" max="8456" width="36" style="85" hidden="1"/>
    <col min="8457" max="8457" width="17.42578125" style="85" hidden="1"/>
    <col min="8458" max="8458" width="1.7109375" style="85" hidden="1"/>
    <col min="8459" max="8461" width="8" style="85" hidden="1"/>
    <col min="8462" max="8462" width="1.5703125" style="85" hidden="1"/>
    <col min="8463" max="8465" width="8" style="85" hidden="1"/>
    <col min="8466" max="8706" width="9.140625" style="85" hidden="1"/>
    <col min="8707" max="8707" width="1.85546875" style="85" hidden="1"/>
    <col min="8708" max="8708" width="19" style="85" hidden="1"/>
    <col min="8709" max="8709" width="48.7109375" style="85" hidden="1"/>
    <col min="8710" max="8710" width="15.5703125" style="85" hidden="1"/>
    <col min="8711" max="8711" width="15.140625" style="85" hidden="1"/>
    <col min="8712" max="8712" width="36" style="85" hidden="1"/>
    <col min="8713" max="8713" width="17.42578125" style="85" hidden="1"/>
    <col min="8714" max="8714" width="1.7109375" style="85" hidden="1"/>
    <col min="8715" max="8717" width="8" style="85" hidden="1"/>
    <col min="8718" max="8718" width="1.5703125" style="85" hidden="1"/>
    <col min="8719" max="8721" width="8" style="85" hidden="1"/>
    <col min="8722" max="8962" width="9.140625" style="85" hidden="1"/>
    <col min="8963" max="8963" width="1.85546875" style="85" hidden="1"/>
    <col min="8964" max="8964" width="19" style="85" hidden="1"/>
    <col min="8965" max="8965" width="48.7109375" style="85" hidden="1"/>
    <col min="8966" max="8966" width="15.5703125" style="85" hidden="1"/>
    <col min="8967" max="8967" width="15.140625" style="85" hidden="1"/>
    <col min="8968" max="8968" width="36" style="85" hidden="1"/>
    <col min="8969" max="8969" width="17.42578125" style="85" hidden="1"/>
    <col min="8970" max="8970" width="1.7109375" style="85" hidden="1"/>
    <col min="8971" max="8973" width="8" style="85" hidden="1"/>
    <col min="8974" max="8974" width="1.5703125" style="85" hidden="1"/>
    <col min="8975" max="8977" width="8" style="85" hidden="1"/>
    <col min="8978" max="9218" width="9.140625" style="85" hidden="1"/>
    <col min="9219" max="9219" width="1.85546875" style="85" hidden="1"/>
    <col min="9220" max="9220" width="19" style="85" hidden="1"/>
    <col min="9221" max="9221" width="48.7109375" style="85" hidden="1"/>
    <col min="9222" max="9222" width="15.5703125" style="85" hidden="1"/>
    <col min="9223" max="9223" width="15.140625" style="85" hidden="1"/>
    <col min="9224" max="9224" width="36" style="85" hidden="1"/>
    <col min="9225" max="9225" width="17.42578125" style="85" hidden="1"/>
    <col min="9226" max="9226" width="1.7109375" style="85" hidden="1"/>
    <col min="9227" max="9229" width="8" style="85" hidden="1"/>
    <col min="9230" max="9230" width="1.5703125" style="85" hidden="1"/>
    <col min="9231" max="9233" width="8" style="85" hidden="1"/>
    <col min="9234" max="9474" width="9.140625" style="85" hidden="1"/>
    <col min="9475" max="9475" width="1.85546875" style="85" hidden="1"/>
    <col min="9476" max="9476" width="19" style="85" hidden="1"/>
    <col min="9477" max="9477" width="48.7109375" style="85" hidden="1"/>
    <col min="9478" max="9478" width="15.5703125" style="85" hidden="1"/>
    <col min="9479" max="9479" width="15.140625" style="85" hidden="1"/>
    <col min="9480" max="9480" width="36" style="85" hidden="1"/>
    <col min="9481" max="9481" width="17.42578125" style="85" hidden="1"/>
    <col min="9482" max="9482" width="1.7109375" style="85" hidden="1"/>
    <col min="9483" max="9485" width="8" style="85" hidden="1"/>
    <col min="9486" max="9486" width="1.5703125" style="85" hidden="1"/>
    <col min="9487" max="9489" width="8" style="85" hidden="1"/>
    <col min="9490" max="9730" width="9.140625" style="85" hidden="1"/>
    <col min="9731" max="9731" width="1.85546875" style="85" hidden="1"/>
    <col min="9732" max="9732" width="19" style="85" hidden="1"/>
    <col min="9733" max="9733" width="48.7109375" style="85" hidden="1"/>
    <col min="9734" max="9734" width="15.5703125" style="85" hidden="1"/>
    <col min="9735" max="9735" width="15.140625" style="85" hidden="1"/>
    <col min="9736" max="9736" width="36" style="85" hidden="1"/>
    <col min="9737" max="9737" width="17.42578125" style="85" hidden="1"/>
    <col min="9738" max="9738" width="1.7109375" style="85" hidden="1"/>
    <col min="9739" max="9741" width="8" style="85" hidden="1"/>
    <col min="9742" max="9742" width="1.5703125" style="85" hidden="1"/>
    <col min="9743" max="9745" width="8" style="85" hidden="1"/>
    <col min="9746" max="9986" width="9.140625" style="85" hidden="1"/>
    <col min="9987" max="9987" width="1.85546875" style="85" hidden="1"/>
    <col min="9988" max="9988" width="19" style="85" hidden="1"/>
    <col min="9989" max="9989" width="48.7109375" style="85" hidden="1"/>
    <col min="9990" max="9990" width="15.5703125" style="85" hidden="1"/>
    <col min="9991" max="9991" width="15.140625" style="85" hidden="1"/>
    <col min="9992" max="9992" width="36" style="85" hidden="1"/>
    <col min="9993" max="9993" width="17.42578125" style="85" hidden="1"/>
    <col min="9994" max="9994" width="1.7109375" style="85" hidden="1"/>
    <col min="9995" max="9997" width="8" style="85" hidden="1"/>
    <col min="9998" max="9998" width="1.5703125" style="85" hidden="1"/>
    <col min="9999" max="10001" width="8" style="85" hidden="1"/>
    <col min="10002" max="10242" width="9.140625" style="85" hidden="1"/>
    <col min="10243" max="10243" width="1.85546875" style="85" hidden="1"/>
    <col min="10244" max="10244" width="19" style="85" hidden="1"/>
    <col min="10245" max="10245" width="48.7109375" style="85" hidden="1"/>
    <col min="10246" max="10246" width="15.5703125" style="85" hidden="1"/>
    <col min="10247" max="10247" width="15.140625" style="85" hidden="1"/>
    <col min="10248" max="10248" width="36" style="85" hidden="1"/>
    <col min="10249" max="10249" width="17.42578125" style="85" hidden="1"/>
    <col min="10250" max="10250" width="1.7109375" style="85" hidden="1"/>
    <col min="10251" max="10253" width="8" style="85" hidden="1"/>
    <col min="10254" max="10254" width="1.5703125" style="85" hidden="1"/>
    <col min="10255" max="10257" width="8" style="85" hidden="1"/>
    <col min="10258" max="10498" width="9.140625" style="85" hidden="1"/>
    <col min="10499" max="10499" width="1.85546875" style="85" hidden="1"/>
    <col min="10500" max="10500" width="19" style="85" hidden="1"/>
    <col min="10501" max="10501" width="48.7109375" style="85" hidden="1"/>
    <col min="10502" max="10502" width="15.5703125" style="85" hidden="1"/>
    <col min="10503" max="10503" width="15.140625" style="85" hidden="1"/>
    <col min="10504" max="10504" width="36" style="85" hidden="1"/>
    <col min="10505" max="10505" width="17.42578125" style="85" hidden="1"/>
    <col min="10506" max="10506" width="1.7109375" style="85" hidden="1"/>
    <col min="10507" max="10509" width="8" style="85" hidden="1"/>
    <col min="10510" max="10510" width="1.5703125" style="85" hidden="1"/>
    <col min="10511" max="10513" width="8" style="85" hidden="1"/>
    <col min="10514" max="10754" width="9.140625" style="85" hidden="1"/>
    <col min="10755" max="10755" width="1.85546875" style="85" hidden="1"/>
    <col min="10756" max="10756" width="19" style="85" hidden="1"/>
    <col min="10757" max="10757" width="48.7109375" style="85" hidden="1"/>
    <col min="10758" max="10758" width="15.5703125" style="85" hidden="1"/>
    <col min="10759" max="10759" width="15.140625" style="85" hidden="1"/>
    <col min="10760" max="10760" width="36" style="85" hidden="1"/>
    <col min="10761" max="10761" width="17.42578125" style="85" hidden="1"/>
    <col min="10762" max="10762" width="1.7109375" style="85" hidden="1"/>
    <col min="10763" max="10765" width="8" style="85" hidden="1"/>
    <col min="10766" max="10766" width="1.5703125" style="85" hidden="1"/>
    <col min="10767" max="10769" width="8" style="85" hidden="1"/>
    <col min="10770" max="11010" width="9.140625" style="85" hidden="1"/>
    <col min="11011" max="11011" width="1.85546875" style="85" hidden="1"/>
    <col min="11012" max="11012" width="19" style="85" hidden="1"/>
    <col min="11013" max="11013" width="48.7109375" style="85" hidden="1"/>
    <col min="11014" max="11014" width="15.5703125" style="85" hidden="1"/>
    <col min="11015" max="11015" width="15.140625" style="85" hidden="1"/>
    <col min="11016" max="11016" width="36" style="85" hidden="1"/>
    <col min="11017" max="11017" width="17.42578125" style="85" hidden="1"/>
    <col min="11018" max="11018" width="1.7109375" style="85" hidden="1"/>
    <col min="11019" max="11021" width="8" style="85" hidden="1"/>
    <col min="11022" max="11022" width="1.5703125" style="85" hidden="1"/>
    <col min="11023" max="11025" width="8" style="85" hidden="1"/>
    <col min="11026" max="11266" width="9.140625" style="85" hidden="1"/>
    <col min="11267" max="11267" width="1.85546875" style="85" hidden="1"/>
    <col min="11268" max="11268" width="19" style="85" hidden="1"/>
    <col min="11269" max="11269" width="48.7109375" style="85" hidden="1"/>
    <col min="11270" max="11270" width="15.5703125" style="85" hidden="1"/>
    <col min="11271" max="11271" width="15.140625" style="85" hidden="1"/>
    <col min="11272" max="11272" width="36" style="85" hidden="1"/>
    <col min="11273" max="11273" width="17.42578125" style="85" hidden="1"/>
    <col min="11274" max="11274" width="1.7109375" style="85" hidden="1"/>
    <col min="11275" max="11277" width="8" style="85" hidden="1"/>
    <col min="11278" max="11278" width="1.5703125" style="85" hidden="1"/>
    <col min="11279" max="11281" width="8" style="85" hidden="1"/>
    <col min="11282" max="11522" width="9.140625" style="85" hidden="1"/>
    <col min="11523" max="11523" width="1.85546875" style="85" hidden="1"/>
    <col min="11524" max="11524" width="19" style="85" hidden="1"/>
    <col min="11525" max="11525" width="48.7109375" style="85" hidden="1"/>
    <col min="11526" max="11526" width="15.5703125" style="85" hidden="1"/>
    <col min="11527" max="11527" width="15.140625" style="85" hidden="1"/>
    <col min="11528" max="11528" width="36" style="85" hidden="1"/>
    <col min="11529" max="11529" width="17.42578125" style="85" hidden="1"/>
    <col min="11530" max="11530" width="1.7109375" style="85" hidden="1"/>
    <col min="11531" max="11533" width="8" style="85" hidden="1"/>
    <col min="11534" max="11534" width="1.5703125" style="85" hidden="1"/>
    <col min="11535" max="11537" width="8" style="85" hidden="1"/>
    <col min="11538" max="11778" width="9.140625" style="85" hidden="1"/>
    <col min="11779" max="11779" width="1.85546875" style="85" hidden="1"/>
    <col min="11780" max="11780" width="19" style="85" hidden="1"/>
    <col min="11781" max="11781" width="48.7109375" style="85" hidden="1"/>
    <col min="11782" max="11782" width="15.5703125" style="85" hidden="1"/>
    <col min="11783" max="11783" width="15.140625" style="85" hidden="1"/>
    <col min="11784" max="11784" width="36" style="85" hidden="1"/>
    <col min="11785" max="11785" width="17.42578125" style="85" hidden="1"/>
    <col min="11786" max="11786" width="1.7109375" style="85" hidden="1"/>
    <col min="11787" max="11789" width="8" style="85" hidden="1"/>
    <col min="11790" max="11790" width="1.5703125" style="85" hidden="1"/>
    <col min="11791" max="11793" width="8" style="85" hidden="1"/>
    <col min="11794" max="12034" width="9.140625" style="85" hidden="1"/>
    <col min="12035" max="12035" width="1.85546875" style="85" hidden="1"/>
    <col min="12036" max="12036" width="19" style="85" hidden="1"/>
    <col min="12037" max="12037" width="48.7109375" style="85" hidden="1"/>
    <col min="12038" max="12038" width="15.5703125" style="85" hidden="1"/>
    <col min="12039" max="12039" width="15.140625" style="85" hidden="1"/>
    <col min="12040" max="12040" width="36" style="85" hidden="1"/>
    <col min="12041" max="12041" width="17.42578125" style="85" hidden="1"/>
    <col min="12042" max="12042" width="1.7109375" style="85" hidden="1"/>
    <col min="12043" max="12045" width="8" style="85" hidden="1"/>
    <col min="12046" max="12046" width="1.5703125" style="85" hidden="1"/>
    <col min="12047" max="12049" width="8" style="85" hidden="1"/>
    <col min="12050" max="12290" width="9.140625" style="85" hidden="1"/>
    <col min="12291" max="12291" width="1.85546875" style="85" hidden="1"/>
    <col min="12292" max="12292" width="19" style="85" hidden="1"/>
    <col min="12293" max="12293" width="48.7109375" style="85" hidden="1"/>
    <col min="12294" max="12294" width="15.5703125" style="85" hidden="1"/>
    <col min="12295" max="12295" width="15.140625" style="85" hidden="1"/>
    <col min="12296" max="12296" width="36" style="85" hidden="1"/>
    <col min="12297" max="12297" width="17.42578125" style="85" hidden="1"/>
    <col min="12298" max="12298" width="1.7109375" style="85" hidden="1"/>
    <col min="12299" max="12301" width="8" style="85" hidden="1"/>
    <col min="12302" max="12302" width="1.5703125" style="85" hidden="1"/>
    <col min="12303" max="12305" width="8" style="85" hidden="1"/>
    <col min="12306" max="12546" width="9.140625" style="85" hidden="1"/>
    <col min="12547" max="12547" width="1.85546875" style="85" hidden="1"/>
    <col min="12548" max="12548" width="19" style="85" hidden="1"/>
    <col min="12549" max="12549" width="48.7109375" style="85" hidden="1"/>
    <col min="12550" max="12550" width="15.5703125" style="85" hidden="1"/>
    <col min="12551" max="12551" width="15.140625" style="85" hidden="1"/>
    <col min="12552" max="12552" width="36" style="85" hidden="1"/>
    <col min="12553" max="12553" width="17.42578125" style="85" hidden="1"/>
    <col min="12554" max="12554" width="1.7109375" style="85" hidden="1"/>
    <col min="12555" max="12557" width="8" style="85" hidden="1"/>
    <col min="12558" max="12558" width="1.5703125" style="85" hidden="1"/>
    <col min="12559" max="12561" width="8" style="85" hidden="1"/>
    <col min="12562" max="12802" width="9.140625" style="85" hidden="1"/>
    <col min="12803" max="12803" width="1.85546875" style="85" hidden="1"/>
    <col min="12804" max="12804" width="19" style="85" hidden="1"/>
    <col min="12805" max="12805" width="48.7109375" style="85" hidden="1"/>
    <col min="12806" max="12806" width="15.5703125" style="85" hidden="1"/>
    <col min="12807" max="12807" width="15.140625" style="85" hidden="1"/>
    <col min="12808" max="12808" width="36" style="85" hidden="1"/>
    <col min="12809" max="12809" width="17.42578125" style="85" hidden="1"/>
    <col min="12810" max="12810" width="1.7109375" style="85" hidden="1"/>
    <col min="12811" max="12813" width="8" style="85" hidden="1"/>
    <col min="12814" max="12814" width="1.5703125" style="85" hidden="1"/>
    <col min="12815" max="12817" width="8" style="85" hidden="1"/>
    <col min="12818" max="13058" width="9.140625" style="85" hidden="1"/>
    <col min="13059" max="13059" width="1.85546875" style="85" hidden="1"/>
    <col min="13060" max="13060" width="19" style="85" hidden="1"/>
    <col min="13061" max="13061" width="48.7109375" style="85" hidden="1"/>
    <col min="13062" max="13062" width="15.5703125" style="85" hidden="1"/>
    <col min="13063" max="13063" width="15.140625" style="85" hidden="1"/>
    <col min="13064" max="13064" width="36" style="85" hidden="1"/>
    <col min="13065" max="13065" width="17.42578125" style="85" hidden="1"/>
    <col min="13066" max="13066" width="1.7109375" style="85" hidden="1"/>
    <col min="13067" max="13069" width="8" style="85" hidden="1"/>
    <col min="13070" max="13070" width="1.5703125" style="85" hidden="1"/>
    <col min="13071" max="13073" width="8" style="85" hidden="1"/>
    <col min="13074" max="13314" width="9.140625" style="85" hidden="1"/>
    <col min="13315" max="13315" width="1.85546875" style="85" hidden="1"/>
    <col min="13316" max="13316" width="19" style="85" hidden="1"/>
    <col min="13317" max="13317" width="48.7109375" style="85" hidden="1"/>
    <col min="13318" max="13318" width="15.5703125" style="85" hidden="1"/>
    <col min="13319" max="13319" width="15.140625" style="85" hidden="1"/>
    <col min="13320" max="13320" width="36" style="85" hidden="1"/>
    <col min="13321" max="13321" width="17.42578125" style="85" hidden="1"/>
    <col min="13322" max="13322" width="1.7109375" style="85" hidden="1"/>
    <col min="13323" max="13325" width="8" style="85" hidden="1"/>
    <col min="13326" max="13326" width="1.5703125" style="85" hidden="1"/>
    <col min="13327" max="13329" width="8" style="85" hidden="1"/>
    <col min="13330" max="13570" width="9.140625" style="85" hidden="1"/>
    <col min="13571" max="13571" width="1.85546875" style="85" hidden="1"/>
    <col min="13572" max="13572" width="19" style="85" hidden="1"/>
    <col min="13573" max="13573" width="48.7109375" style="85" hidden="1"/>
    <col min="13574" max="13574" width="15.5703125" style="85" hidden="1"/>
    <col min="13575" max="13575" width="15.140625" style="85" hidden="1"/>
    <col min="13576" max="13576" width="36" style="85" hidden="1"/>
    <col min="13577" max="13577" width="17.42578125" style="85" hidden="1"/>
    <col min="13578" max="13578" width="1.7109375" style="85" hidden="1"/>
    <col min="13579" max="13581" width="8" style="85" hidden="1"/>
    <col min="13582" max="13582" width="1.5703125" style="85" hidden="1"/>
    <col min="13583" max="13585" width="8" style="85" hidden="1"/>
    <col min="13586" max="13826" width="9.140625" style="85" hidden="1"/>
    <col min="13827" max="13827" width="1.85546875" style="85" hidden="1"/>
    <col min="13828" max="13828" width="19" style="85" hidden="1"/>
    <col min="13829" max="13829" width="48.7109375" style="85" hidden="1"/>
    <col min="13830" max="13830" width="15.5703125" style="85" hidden="1"/>
    <col min="13831" max="13831" width="15.140625" style="85" hidden="1"/>
    <col min="13832" max="13832" width="36" style="85" hidden="1"/>
    <col min="13833" max="13833" width="17.42578125" style="85" hidden="1"/>
    <col min="13834" max="13834" width="1.7109375" style="85" hidden="1"/>
    <col min="13835" max="13837" width="8" style="85" hidden="1"/>
    <col min="13838" max="13838" width="1.5703125" style="85" hidden="1"/>
    <col min="13839" max="13841" width="8" style="85" hidden="1"/>
    <col min="13842" max="14082" width="9.140625" style="85" hidden="1"/>
    <col min="14083" max="14083" width="1.85546875" style="85" hidden="1"/>
    <col min="14084" max="14084" width="19" style="85" hidden="1"/>
    <col min="14085" max="14085" width="48.7109375" style="85" hidden="1"/>
    <col min="14086" max="14086" width="15.5703125" style="85" hidden="1"/>
    <col min="14087" max="14087" width="15.140625" style="85" hidden="1"/>
    <col min="14088" max="14088" width="36" style="85" hidden="1"/>
    <col min="14089" max="14089" width="17.42578125" style="85" hidden="1"/>
    <col min="14090" max="14090" width="1.7109375" style="85" hidden="1"/>
    <col min="14091" max="14093" width="8" style="85" hidden="1"/>
    <col min="14094" max="14094" width="1.5703125" style="85" hidden="1"/>
    <col min="14095" max="14097" width="8" style="85" hidden="1"/>
    <col min="14098" max="14338" width="9.140625" style="85" hidden="1"/>
    <col min="14339" max="14339" width="1.85546875" style="85" hidden="1"/>
    <col min="14340" max="14340" width="19" style="85" hidden="1"/>
    <col min="14341" max="14341" width="48.7109375" style="85" hidden="1"/>
    <col min="14342" max="14342" width="15.5703125" style="85" hidden="1"/>
    <col min="14343" max="14343" width="15.140625" style="85" hidden="1"/>
    <col min="14344" max="14344" width="36" style="85" hidden="1"/>
    <col min="14345" max="14345" width="17.42578125" style="85" hidden="1"/>
    <col min="14346" max="14346" width="1.7109375" style="85" hidden="1"/>
    <col min="14347" max="14349" width="8" style="85" hidden="1"/>
    <col min="14350" max="14350" width="1.5703125" style="85" hidden="1"/>
    <col min="14351" max="14353" width="8" style="85" hidden="1"/>
    <col min="14354" max="14594" width="9.140625" style="85" hidden="1"/>
    <col min="14595" max="14595" width="1.85546875" style="85" hidden="1"/>
    <col min="14596" max="14596" width="19" style="85" hidden="1"/>
    <col min="14597" max="14597" width="48.7109375" style="85" hidden="1"/>
    <col min="14598" max="14598" width="15.5703125" style="85" hidden="1"/>
    <col min="14599" max="14599" width="15.140625" style="85" hidden="1"/>
    <col min="14600" max="14600" width="36" style="85" hidden="1"/>
    <col min="14601" max="14601" width="17.42578125" style="85" hidden="1"/>
    <col min="14602" max="14602" width="1.7109375" style="85" hidden="1"/>
    <col min="14603" max="14605" width="8" style="85" hidden="1"/>
    <col min="14606" max="14606" width="1.5703125" style="85" hidden="1"/>
    <col min="14607" max="14609" width="8" style="85" hidden="1"/>
    <col min="14610" max="14850" width="9.140625" style="85" hidden="1"/>
    <col min="14851" max="14851" width="1.85546875" style="85" hidden="1"/>
    <col min="14852" max="14852" width="19" style="85" hidden="1"/>
    <col min="14853" max="14853" width="48.7109375" style="85" hidden="1"/>
    <col min="14854" max="14854" width="15.5703125" style="85" hidden="1"/>
    <col min="14855" max="14855" width="15.140625" style="85" hidden="1"/>
    <col min="14856" max="14856" width="36" style="85" hidden="1"/>
    <col min="14857" max="14857" width="17.42578125" style="85" hidden="1"/>
    <col min="14858" max="14858" width="1.7109375" style="85" hidden="1"/>
    <col min="14859" max="14861" width="8" style="85" hidden="1"/>
    <col min="14862" max="14862" width="1.5703125" style="85" hidden="1"/>
    <col min="14863" max="14865" width="8" style="85" hidden="1"/>
    <col min="14866" max="15106" width="9.140625" style="85" hidden="1"/>
    <col min="15107" max="15107" width="1.85546875" style="85" hidden="1"/>
    <col min="15108" max="15108" width="19" style="85" hidden="1"/>
    <col min="15109" max="15109" width="48.7109375" style="85" hidden="1"/>
    <col min="15110" max="15110" width="15.5703125" style="85" hidden="1"/>
    <col min="15111" max="15111" width="15.140625" style="85" hidden="1"/>
    <col min="15112" max="15112" width="36" style="85" hidden="1"/>
    <col min="15113" max="15113" width="17.42578125" style="85" hidden="1"/>
    <col min="15114" max="15114" width="1.7109375" style="85" hidden="1"/>
    <col min="15115" max="15117" width="8" style="85" hidden="1"/>
    <col min="15118" max="15118" width="1.5703125" style="85" hidden="1"/>
    <col min="15119" max="15121" width="8" style="85" hidden="1"/>
    <col min="15122" max="15362" width="9.140625" style="85" hidden="1"/>
    <col min="15363" max="15363" width="1.85546875" style="85" hidden="1"/>
    <col min="15364" max="15364" width="19" style="85" hidden="1"/>
    <col min="15365" max="15365" width="48.7109375" style="85" hidden="1"/>
    <col min="15366" max="15366" width="15.5703125" style="85" hidden="1"/>
    <col min="15367" max="15367" width="15.140625" style="85" hidden="1"/>
    <col min="15368" max="15368" width="36" style="85" hidden="1"/>
    <col min="15369" max="15369" width="17.42578125" style="85" hidden="1"/>
    <col min="15370" max="15370" width="1.7109375" style="85" hidden="1"/>
    <col min="15371" max="15373" width="8" style="85" hidden="1"/>
    <col min="15374" max="15374" width="1.5703125" style="85" hidden="1"/>
    <col min="15375" max="15377" width="8" style="85" hidden="1"/>
    <col min="15378" max="15618" width="9.140625" style="85" hidden="1"/>
    <col min="15619" max="15619" width="1.85546875" style="85" hidden="1"/>
    <col min="15620" max="15620" width="19" style="85" hidden="1"/>
    <col min="15621" max="15621" width="48.7109375" style="85" hidden="1"/>
    <col min="15622" max="15622" width="15.5703125" style="85" hidden="1"/>
    <col min="15623" max="15623" width="15.140625" style="85" hidden="1"/>
    <col min="15624" max="15624" width="36" style="85" hidden="1"/>
    <col min="15625" max="15625" width="17.42578125" style="85" hidden="1"/>
    <col min="15626" max="15626" width="1.7109375" style="85" hidden="1"/>
    <col min="15627" max="15629" width="8" style="85" hidden="1"/>
    <col min="15630" max="15630" width="1.5703125" style="85" hidden="1"/>
    <col min="15631" max="15633" width="8" style="85" hidden="1"/>
    <col min="15634" max="15874" width="9.140625" style="85" hidden="1"/>
    <col min="15875" max="15875" width="1.85546875" style="85" hidden="1"/>
    <col min="15876" max="15876" width="19" style="85" hidden="1"/>
    <col min="15877" max="15877" width="48.7109375" style="85" hidden="1"/>
    <col min="15878" max="15878" width="15.5703125" style="85" hidden="1"/>
    <col min="15879" max="15879" width="15.140625" style="85" hidden="1"/>
    <col min="15880" max="15880" width="36" style="85" hidden="1"/>
    <col min="15881" max="15881" width="17.42578125" style="85" hidden="1"/>
    <col min="15882" max="15882" width="1.7109375" style="85" hidden="1"/>
    <col min="15883" max="15885" width="8" style="85" hidden="1"/>
    <col min="15886" max="15886" width="1.5703125" style="85" hidden="1"/>
    <col min="15887" max="15889" width="8" style="85" hidden="1"/>
    <col min="15890" max="16130" width="9.140625" style="85" hidden="1"/>
    <col min="16131" max="16131" width="1.85546875" style="85" hidden="1"/>
    <col min="16132" max="16132" width="19" style="85" hidden="1"/>
    <col min="16133" max="16133" width="48.7109375" style="85" hidden="1"/>
    <col min="16134" max="16134" width="15.5703125" style="85" hidden="1"/>
    <col min="16135" max="16135" width="15.140625" style="85" hidden="1"/>
    <col min="16136" max="16136" width="36" style="85" hidden="1"/>
    <col min="16137" max="16137" width="17.42578125" style="85" hidden="1"/>
    <col min="16138" max="16138" width="1.7109375" style="85" hidden="1"/>
    <col min="16139" max="16141" width="8" style="85" hidden="1"/>
    <col min="16142" max="16142" width="1.5703125" style="85" hidden="1"/>
    <col min="16143" max="16145" width="8" style="85" hidden="1"/>
    <col min="16146" max="16384" width="9.140625" style="85" hidden="1"/>
  </cols>
  <sheetData>
    <row r="1" spans="2:17" ht="63.75" customHeight="1">
      <c r="B1" s="192" t="s">
        <v>176</v>
      </c>
      <c r="C1" s="192"/>
      <c r="D1" s="192"/>
      <c r="E1" s="192"/>
      <c r="F1" s="192"/>
      <c r="G1" s="192"/>
      <c r="H1" s="192"/>
      <c r="I1" s="192"/>
      <c r="K1" s="190" t="s">
        <v>527</v>
      </c>
      <c r="L1" s="191"/>
      <c r="M1" s="191"/>
      <c r="O1" s="190" t="s">
        <v>174</v>
      </c>
      <c r="P1" s="191"/>
      <c r="Q1" s="191"/>
    </row>
    <row r="2" spans="2:17" ht="6" customHeight="1" thickBot="1"/>
    <row r="3" spans="2:17" ht="47.25" customHeight="1" thickBot="1">
      <c r="B3" s="132" t="s">
        <v>556</v>
      </c>
      <c r="C3" s="132" t="s">
        <v>177</v>
      </c>
      <c r="D3" s="133" t="s">
        <v>142</v>
      </c>
      <c r="E3" s="133" t="s">
        <v>564</v>
      </c>
      <c r="F3" s="134" t="s">
        <v>165</v>
      </c>
      <c r="G3" s="134" t="s">
        <v>166</v>
      </c>
      <c r="H3" s="134" t="s">
        <v>167</v>
      </c>
      <c r="I3" s="135" t="s">
        <v>143</v>
      </c>
      <c r="K3" s="86" t="s">
        <v>162</v>
      </c>
      <c r="L3" s="86" t="s">
        <v>528</v>
      </c>
      <c r="M3" s="87" t="s">
        <v>157</v>
      </c>
      <c r="O3" s="86" t="s">
        <v>162</v>
      </c>
      <c r="P3" s="86" t="s">
        <v>528</v>
      </c>
      <c r="Q3" s="87" t="s">
        <v>157</v>
      </c>
    </row>
    <row r="4" spans="2:17" ht="6" customHeight="1" thickBot="1"/>
    <row r="5" spans="2:17" ht="15.75">
      <c r="B5" s="163" t="str">
        <f>IF(ISNA(LEFT(D5,SEARCH(" ",D5,1)-1)&amp;"-"&amp;RIGHT(C5,5)),"",LEFT(D5,SEARCH(" ",D5,1)-1)&amp;"-"&amp;RIGHT(C5,5))</f>
        <v>Choudhary-00428</v>
      </c>
      <c r="C5" s="88" t="s">
        <v>566</v>
      </c>
      <c r="D5" s="113" t="s">
        <v>170</v>
      </c>
      <c r="E5" s="113" t="s">
        <v>175</v>
      </c>
      <c r="F5" s="97" t="s">
        <v>569</v>
      </c>
      <c r="G5" s="97" t="s">
        <v>570</v>
      </c>
      <c r="H5" s="97" t="s">
        <v>549</v>
      </c>
      <c r="I5" s="103" t="s">
        <v>571</v>
      </c>
      <c r="K5" s="89">
        <v>37</v>
      </c>
      <c r="L5" s="90">
        <f>LEN(D5)</f>
        <v>27</v>
      </c>
      <c r="M5" s="91" t="str">
        <f>IF(K5-L5&gt;=0,"Fit",K5-L5)</f>
        <v>Fit</v>
      </c>
      <c r="O5" s="89">
        <v>37</v>
      </c>
      <c r="P5" s="90">
        <f>LEN(E5)</f>
        <v>33</v>
      </c>
      <c r="Q5" s="91" t="str">
        <f>IF(O5-P5&gt;=0,"Fit",O5-P5)</f>
        <v>Fit</v>
      </c>
    </row>
    <row r="6" spans="2:17" ht="15.75">
      <c r="B6" s="122" t="str">
        <f t="shared" ref="B6:B24" si="0">IF(ISNA(LEFT(D6,SEARCH(" ",D6,1)-1)&amp;"-"&amp;RIGHT(C6,5)),"",LEFT(D6,SEARCH(" ",D6,1)-1)&amp;"-"&amp;RIGHT(C6,5))</f>
        <v>Choudhary-00025</v>
      </c>
      <c r="C6" s="92" t="s">
        <v>567</v>
      </c>
      <c r="D6" s="114" t="s">
        <v>170</v>
      </c>
      <c r="E6" s="114" t="s">
        <v>175</v>
      </c>
      <c r="F6" s="98" t="s">
        <v>569</v>
      </c>
      <c r="G6" s="98" t="s">
        <v>570</v>
      </c>
      <c r="H6" s="98" t="s">
        <v>549</v>
      </c>
      <c r="I6" s="186" t="s">
        <v>571</v>
      </c>
      <c r="K6" s="89">
        <v>37</v>
      </c>
      <c r="L6" s="90">
        <f t="shared" ref="L6:L23" si="1">LEN(D6)</f>
        <v>27</v>
      </c>
      <c r="M6" s="91" t="str">
        <f t="shared" ref="M6:M23" si="2">IF(K6-L6&gt;=0,"Fit",K6-L6)</f>
        <v>Fit</v>
      </c>
      <c r="O6" s="89">
        <v>37</v>
      </c>
      <c r="P6" s="90">
        <f t="shared" ref="P6:P23" si="3">LEN(E6)</f>
        <v>33</v>
      </c>
      <c r="Q6" s="91" t="str">
        <f t="shared" ref="Q6:Q23" si="4">IF(O6-P6&gt;=0,"Fit",O6-P6)</f>
        <v>Fit</v>
      </c>
    </row>
    <row r="7" spans="2:17" ht="15.75">
      <c r="B7" s="122" t="str">
        <f t="shared" si="0"/>
        <v>Choudhary-00108</v>
      </c>
      <c r="C7" s="92" t="s">
        <v>568</v>
      </c>
      <c r="D7" s="114" t="s">
        <v>170</v>
      </c>
      <c r="E7" s="114" t="s">
        <v>175</v>
      </c>
      <c r="F7" s="98" t="s">
        <v>569</v>
      </c>
      <c r="G7" s="98" t="s">
        <v>570</v>
      </c>
      <c r="H7" s="98" t="s">
        <v>549</v>
      </c>
      <c r="I7" s="186" t="s">
        <v>571</v>
      </c>
      <c r="K7" s="89">
        <v>37</v>
      </c>
      <c r="L7" s="90">
        <f t="shared" si="1"/>
        <v>27</v>
      </c>
      <c r="M7" s="91" t="str">
        <f t="shared" si="2"/>
        <v>Fit</v>
      </c>
      <c r="O7" s="89">
        <v>37</v>
      </c>
      <c r="P7" s="90">
        <f t="shared" si="3"/>
        <v>33</v>
      </c>
      <c r="Q7" s="91" t="str">
        <f t="shared" si="4"/>
        <v>Fit</v>
      </c>
    </row>
    <row r="8" spans="2:17" ht="15.75">
      <c r="B8" s="122" t="str">
        <f t="shared" si="0"/>
        <v>Choudhary-12345</v>
      </c>
      <c r="C8" s="92" t="s">
        <v>178</v>
      </c>
      <c r="D8" s="114" t="s">
        <v>170</v>
      </c>
      <c r="E8" s="114" t="s">
        <v>175</v>
      </c>
      <c r="F8" s="98"/>
      <c r="G8" s="98"/>
      <c r="H8" s="98"/>
      <c r="I8" s="99"/>
      <c r="K8" s="89">
        <v>37</v>
      </c>
      <c r="L8" s="90">
        <f t="shared" si="1"/>
        <v>27</v>
      </c>
      <c r="M8" s="91" t="str">
        <f t="shared" si="2"/>
        <v>Fit</v>
      </c>
      <c r="O8" s="89">
        <v>37</v>
      </c>
      <c r="P8" s="90">
        <f t="shared" si="3"/>
        <v>33</v>
      </c>
      <c r="Q8" s="91" t="str">
        <f t="shared" si="4"/>
        <v>Fit</v>
      </c>
    </row>
    <row r="9" spans="2:17" ht="15.75">
      <c r="B9" s="122" t="str">
        <f t="shared" si="0"/>
        <v>-</v>
      </c>
      <c r="C9" s="92"/>
      <c r="D9" s="114" t="s">
        <v>557</v>
      </c>
      <c r="E9" s="114"/>
      <c r="F9" s="98"/>
      <c r="G9" s="98"/>
      <c r="H9" s="98"/>
      <c r="I9" s="99"/>
      <c r="K9" s="89">
        <v>37</v>
      </c>
      <c r="L9" s="90">
        <f t="shared" si="1"/>
        <v>1</v>
      </c>
      <c r="M9" s="91" t="str">
        <f t="shared" si="2"/>
        <v>Fit</v>
      </c>
      <c r="O9" s="89">
        <v>37</v>
      </c>
      <c r="P9" s="90">
        <f t="shared" si="3"/>
        <v>0</v>
      </c>
      <c r="Q9" s="91" t="str">
        <f t="shared" si="4"/>
        <v>Fit</v>
      </c>
    </row>
    <row r="10" spans="2:17" ht="15.75">
      <c r="B10" s="122" t="str">
        <f t="shared" si="0"/>
        <v>-</v>
      </c>
      <c r="C10" s="92"/>
      <c r="D10" s="114" t="s">
        <v>557</v>
      </c>
      <c r="E10" s="114"/>
      <c r="F10" s="98"/>
      <c r="G10" s="98"/>
      <c r="H10" s="98"/>
      <c r="I10" s="99"/>
      <c r="K10" s="89">
        <v>37</v>
      </c>
      <c r="L10" s="90">
        <f t="shared" si="1"/>
        <v>1</v>
      </c>
      <c r="M10" s="91" t="str">
        <f t="shared" si="2"/>
        <v>Fit</v>
      </c>
      <c r="O10" s="89">
        <v>37</v>
      </c>
      <c r="P10" s="90">
        <f t="shared" si="3"/>
        <v>0</v>
      </c>
      <c r="Q10" s="91" t="str">
        <f t="shared" si="4"/>
        <v>Fit</v>
      </c>
    </row>
    <row r="11" spans="2:17" ht="15.75">
      <c r="B11" s="122" t="str">
        <f t="shared" si="0"/>
        <v>-</v>
      </c>
      <c r="C11" s="92"/>
      <c r="D11" s="114" t="s">
        <v>557</v>
      </c>
      <c r="E11" s="114"/>
      <c r="F11" s="98"/>
      <c r="G11" s="98"/>
      <c r="H11" s="98"/>
      <c r="I11" s="99"/>
      <c r="K11" s="89">
        <v>37</v>
      </c>
      <c r="L11" s="90">
        <f t="shared" si="1"/>
        <v>1</v>
      </c>
      <c r="M11" s="91" t="str">
        <f t="shared" si="2"/>
        <v>Fit</v>
      </c>
      <c r="O11" s="89">
        <v>37</v>
      </c>
      <c r="P11" s="90">
        <f t="shared" si="3"/>
        <v>0</v>
      </c>
      <c r="Q11" s="91" t="str">
        <f t="shared" si="4"/>
        <v>Fit</v>
      </c>
    </row>
    <row r="12" spans="2:17" ht="15.75">
      <c r="B12" s="122" t="str">
        <f t="shared" si="0"/>
        <v>-</v>
      </c>
      <c r="C12" s="92"/>
      <c r="D12" s="114" t="s">
        <v>557</v>
      </c>
      <c r="E12" s="114"/>
      <c r="F12" s="98"/>
      <c r="G12" s="98"/>
      <c r="H12" s="98"/>
      <c r="I12" s="99"/>
      <c r="K12" s="89">
        <v>37</v>
      </c>
      <c r="L12" s="90">
        <f t="shared" si="1"/>
        <v>1</v>
      </c>
      <c r="M12" s="91" t="str">
        <f t="shared" si="2"/>
        <v>Fit</v>
      </c>
      <c r="O12" s="89">
        <v>37</v>
      </c>
      <c r="P12" s="90">
        <f t="shared" si="3"/>
        <v>0</v>
      </c>
      <c r="Q12" s="91" t="str">
        <f t="shared" si="4"/>
        <v>Fit</v>
      </c>
    </row>
    <row r="13" spans="2:17" ht="15.75">
      <c r="B13" s="122" t="str">
        <f t="shared" si="0"/>
        <v>-</v>
      </c>
      <c r="C13" s="92"/>
      <c r="D13" s="114" t="s">
        <v>557</v>
      </c>
      <c r="E13" s="114"/>
      <c r="F13" s="98"/>
      <c r="G13" s="98"/>
      <c r="H13" s="98"/>
      <c r="I13" s="99"/>
      <c r="K13" s="89">
        <v>37</v>
      </c>
      <c r="L13" s="90">
        <f t="shared" ref="L13:L15" si="5">LEN(D13)</f>
        <v>1</v>
      </c>
      <c r="M13" s="91" t="str">
        <f t="shared" ref="M13:M15" si="6">IF(K13-L13&gt;=0,"Fit",K13-L13)</f>
        <v>Fit</v>
      </c>
      <c r="O13" s="89">
        <v>37</v>
      </c>
      <c r="P13" s="90">
        <f t="shared" ref="P13:P15" si="7">LEN(E13)</f>
        <v>0</v>
      </c>
      <c r="Q13" s="91" t="str">
        <f t="shared" ref="Q13:Q15" si="8">IF(O13-P13&gt;=0,"Fit",O13-P13)</f>
        <v>Fit</v>
      </c>
    </row>
    <row r="14" spans="2:17" ht="15.75">
      <c r="B14" s="122" t="str">
        <f t="shared" si="0"/>
        <v>-</v>
      </c>
      <c r="C14" s="92"/>
      <c r="D14" s="114" t="s">
        <v>557</v>
      </c>
      <c r="E14" s="114"/>
      <c r="F14" s="98"/>
      <c r="G14" s="98"/>
      <c r="H14" s="98"/>
      <c r="I14" s="99"/>
      <c r="K14" s="89">
        <v>37</v>
      </c>
      <c r="L14" s="90">
        <f t="shared" si="5"/>
        <v>1</v>
      </c>
      <c r="M14" s="91" t="str">
        <f t="shared" si="6"/>
        <v>Fit</v>
      </c>
      <c r="O14" s="89">
        <v>37</v>
      </c>
      <c r="P14" s="90">
        <f t="shared" si="7"/>
        <v>0</v>
      </c>
      <c r="Q14" s="91" t="str">
        <f t="shared" si="8"/>
        <v>Fit</v>
      </c>
    </row>
    <row r="15" spans="2:17" ht="15.75">
      <c r="B15" s="122" t="str">
        <f t="shared" si="0"/>
        <v>-</v>
      </c>
      <c r="C15" s="92"/>
      <c r="D15" s="114" t="s">
        <v>557</v>
      </c>
      <c r="E15" s="114"/>
      <c r="F15" s="98"/>
      <c r="G15" s="98"/>
      <c r="H15" s="98"/>
      <c r="I15" s="99"/>
      <c r="K15" s="89">
        <v>37</v>
      </c>
      <c r="L15" s="90">
        <f t="shared" si="5"/>
        <v>1</v>
      </c>
      <c r="M15" s="91" t="str">
        <f t="shared" si="6"/>
        <v>Fit</v>
      </c>
      <c r="O15" s="89">
        <v>37</v>
      </c>
      <c r="P15" s="90">
        <f t="shared" si="7"/>
        <v>0</v>
      </c>
      <c r="Q15" s="91" t="str">
        <f t="shared" si="8"/>
        <v>Fit</v>
      </c>
    </row>
    <row r="16" spans="2:17" ht="15.75">
      <c r="B16" s="122" t="str">
        <f t="shared" si="0"/>
        <v>-</v>
      </c>
      <c r="C16" s="92"/>
      <c r="D16" s="114" t="s">
        <v>557</v>
      </c>
      <c r="E16" s="114"/>
      <c r="F16" s="98"/>
      <c r="G16" s="98"/>
      <c r="H16" s="98"/>
      <c r="I16" s="99"/>
      <c r="K16" s="89">
        <v>37</v>
      </c>
      <c r="L16" s="90">
        <f t="shared" si="1"/>
        <v>1</v>
      </c>
      <c r="M16" s="91" t="str">
        <f t="shared" si="2"/>
        <v>Fit</v>
      </c>
      <c r="O16" s="89">
        <v>37</v>
      </c>
      <c r="P16" s="90">
        <f t="shared" si="3"/>
        <v>0</v>
      </c>
      <c r="Q16" s="91" t="str">
        <f t="shared" si="4"/>
        <v>Fit</v>
      </c>
    </row>
    <row r="17" spans="2:17" ht="15.75">
      <c r="B17" s="122" t="str">
        <f t="shared" si="0"/>
        <v>-</v>
      </c>
      <c r="C17" s="92"/>
      <c r="D17" s="114" t="s">
        <v>557</v>
      </c>
      <c r="E17" s="114"/>
      <c r="F17" s="98"/>
      <c r="G17" s="98"/>
      <c r="H17" s="98"/>
      <c r="I17" s="99"/>
      <c r="K17" s="89">
        <v>37</v>
      </c>
      <c r="L17" s="90">
        <f t="shared" si="1"/>
        <v>1</v>
      </c>
      <c r="M17" s="91" t="str">
        <f t="shared" si="2"/>
        <v>Fit</v>
      </c>
      <c r="O17" s="89">
        <v>37</v>
      </c>
      <c r="P17" s="90">
        <f t="shared" si="3"/>
        <v>0</v>
      </c>
      <c r="Q17" s="91" t="str">
        <f t="shared" si="4"/>
        <v>Fit</v>
      </c>
    </row>
    <row r="18" spans="2:17" ht="15.75">
      <c r="B18" s="122" t="str">
        <f t="shared" si="0"/>
        <v>-</v>
      </c>
      <c r="C18" s="92"/>
      <c r="D18" s="114" t="s">
        <v>557</v>
      </c>
      <c r="E18" s="114"/>
      <c r="F18" s="98"/>
      <c r="G18" s="98"/>
      <c r="H18" s="98"/>
      <c r="I18" s="99"/>
      <c r="K18" s="89">
        <v>37</v>
      </c>
      <c r="L18" s="90">
        <f t="shared" si="1"/>
        <v>1</v>
      </c>
      <c r="M18" s="91" t="str">
        <f t="shared" si="2"/>
        <v>Fit</v>
      </c>
      <c r="O18" s="89">
        <v>37</v>
      </c>
      <c r="P18" s="90">
        <f t="shared" si="3"/>
        <v>0</v>
      </c>
      <c r="Q18" s="91" t="str">
        <f t="shared" si="4"/>
        <v>Fit</v>
      </c>
    </row>
    <row r="19" spans="2:17" ht="15.75">
      <c r="B19" s="122" t="str">
        <f t="shared" si="0"/>
        <v>-</v>
      </c>
      <c r="C19" s="92"/>
      <c r="D19" s="114" t="s">
        <v>557</v>
      </c>
      <c r="E19" s="114"/>
      <c r="F19" s="98"/>
      <c r="G19" s="98"/>
      <c r="H19" s="98"/>
      <c r="I19" s="99"/>
      <c r="K19" s="89">
        <v>37</v>
      </c>
      <c r="L19" s="90">
        <f t="shared" si="1"/>
        <v>1</v>
      </c>
      <c r="M19" s="91" t="str">
        <f t="shared" si="2"/>
        <v>Fit</v>
      </c>
      <c r="O19" s="89">
        <v>37</v>
      </c>
      <c r="P19" s="90">
        <f t="shared" si="3"/>
        <v>0</v>
      </c>
      <c r="Q19" s="91" t="str">
        <f t="shared" si="4"/>
        <v>Fit</v>
      </c>
    </row>
    <row r="20" spans="2:17" ht="15.75">
      <c r="B20" s="122" t="str">
        <f t="shared" si="0"/>
        <v>-</v>
      </c>
      <c r="C20" s="92"/>
      <c r="D20" s="114" t="s">
        <v>557</v>
      </c>
      <c r="E20" s="114"/>
      <c r="F20" s="98"/>
      <c r="G20" s="98"/>
      <c r="H20" s="98"/>
      <c r="I20" s="99"/>
      <c r="K20" s="89">
        <v>37</v>
      </c>
      <c r="L20" s="90">
        <f t="shared" si="1"/>
        <v>1</v>
      </c>
      <c r="M20" s="91" t="str">
        <f t="shared" si="2"/>
        <v>Fit</v>
      </c>
      <c r="O20" s="89">
        <v>37</v>
      </c>
      <c r="P20" s="90">
        <f t="shared" si="3"/>
        <v>0</v>
      </c>
      <c r="Q20" s="91" t="str">
        <f t="shared" si="4"/>
        <v>Fit</v>
      </c>
    </row>
    <row r="21" spans="2:17" ht="15.75">
      <c r="B21" s="122" t="str">
        <f t="shared" si="0"/>
        <v>-</v>
      </c>
      <c r="C21" s="92"/>
      <c r="D21" s="114" t="s">
        <v>557</v>
      </c>
      <c r="E21" s="114"/>
      <c r="F21" s="98"/>
      <c r="G21" s="98"/>
      <c r="H21" s="98"/>
      <c r="I21" s="99"/>
      <c r="K21" s="89">
        <v>37</v>
      </c>
      <c r="L21" s="90">
        <f t="shared" si="1"/>
        <v>1</v>
      </c>
      <c r="M21" s="91" t="str">
        <f t="shared" si="2"/>
        <v>Fit</v>
      </c>
      <c r="O21" s="89">
        <v>37</v>
      </c>
      <c r="P21" s="90">
        <f t="shared" si="3"/>
        <v>0</v>
      </c>
      <c r="Q21" s="91" t="str">
        <f t="shared" si="4"/>
        <v>Fit</v>
      </c>
    </row>
    <row r="22" spans="2:17" ht="15.75">
      <c r="B22" s="122" t="str">
        <f t="shared" si="0"/>
        <v>-</v>
      </c>
      <c r="C22" s="92"/>
      <c r="D22" s="114" t="s">
        <v>557</v>
      </c>
      <c r="E22" s="114"/>
      <c r="F22" s="98"/>
      <c r="G22" s="98"/>
      <c r="H22" s="98"/>
      <c r="I22" s="99"/>
      <c r="K22" s="89">
        <v>37</v>
      </c>
      <c r="L22" s="90">
        <f t="shared" si="1"/>
        <v>1</v>
      </c>
      <c r="M22" s="91" t="str">
        <f t="shared" si="2"/>
        <v>Fit</v>
      </c>
      <c r="O22" s="89">
        <v>37</v>
      </c>
      <c r="P22" s="90">
        <f t="shared" si="3"/>
        <v>0</v>
      </c>
      <c r="Q22" s="91" t="str">
        <f t="shared" si="4"/>
        <v>Fit</v>
      </c>
    </row>
    <row r="23" spans="2:17" ht="15.75">
      <c r="B23" s="122" t="str">
        <f t="shared" si="0"/>
        <v>-</v>
      </c>
      <c r="C23" s="92"/>
      <c r="D23" s="114" t="s">
        <v>557</v>
      </c>
      <c r="E23" s="114"/>
      <c r="F23" s="98"/>
      <c r="G23" s="98"/>
      <c r="H23" s="98"/>
      <c r="I23" s="99"/>
      <c r="K23" s="89">
        <v>37</v>
      </c>
      <c r="L23" s="90">
        <f t="shared" si="1"/>
        <v>1</v>
      </c>
      <c r="M23" s="91" t="str">
        <f t="shared" si="2"/>
        <v>Fit</v>
      </c>
      <c r="O23" s="89">
        <v>37</v>
      </c>
      <c r="P23" s="90">
        <f t="shared" si="3"/>
        <v>0</v>
      </c>
      <c r="Q23" s="91" t="str">
        <f t="shared" si="4"/>
        <v>Fit</v>
      </c>
    </row>
    <row r="24" spans="2:17" ht="16.5" thickBot="1">
      <c r="B24" s="122" t="str">
        <f t="shared" si="0"/>
        <v>-</v>
      </c>
      <c r="C24" s="93"/>
      <c r="D24" s="115" t="s">
        <v>557</v>
      </c>
      <c r="E24" s="115"/>
      <c r="F24" s="100"/>
      <c r="G24" s="100"/>
      <c r="H24" s="100"/>
      <c r="I24" s="101"/>
      <c r="K24" s="89">
        <v>37</v>
      </c>
      <c r="L24" s="90">
        <f t="shared" ref="L24" si="9">LEN(D24)</f>
        <v>1</v>
      </c>
      <c r="M24" s="91" t="str">
        <f t="shared" ref="M24" si="10">IF(K24-L24&gt;=0,"Fit",K24-L24)</f>
        <v>Fit</v>
      </c>
      <c r="O24" s="89">
        <v>37</v>
      </c>
      <c r="P24" s="90">
        <f t="shared" ref="P24" si="11">LEN(E24)</f>
        <v>0</v>
      </c>
      <c r="Q24" s="91" t="str">
        <f t="shared" ref="Q24" si="12">IF(O24-P24&gt;=0,"Fit",O24-P24)</f>
        <v>Fit</v>
      </c>
    </row>
    <row r="25" spans="2:17"/>
  </sheetData>
  <sheetProtection password="CB7C" sheet="1" objects="1" scenarios="1" selectLockedCells="1"/>
  <mergeCells count="3">
    <mergeCell ref="K1:M1"/>
    <mergeCell ref="O1:Q1"/>
    <mergeCell ref="B1:I1"/>
  </mergeCells>
  <conditionalFormatting sqref="M5:M24 Q5:Q24">
    <cfRule type="cellIs" dxfId="16" priority="3" operator="greaterThan">
      <formula>0</formula>
    </cfRule>
    <cfRule type="cellIs" dxfId="15" priority="4" operator="lessThan">
      <formula>0</formula>
    </cfRule>
  </conditionalFormatting>
  <dataValidations count="6">
    <dataValidation type="textLength" operator="equal" allowBlank="1" showInputMessage="1" showErrorMessage="1" promptTitle="Account No Lenth" prompt="Account No Lenth not be greter then 10" sqref="JC65465:JC65560 JC5:JC24 SY5:SY24 ACU5:ACU24 AMQ5:AMQ24 AWM5:AWM24 BGI5:BGI24 BQE5:BQE24 CAA5:CAA24 CJW5:CJW24 CTS5:CTS24 DDO5:DDO24 DNK5:DNK24 DXG5:DXG24 EHC5:EHC24 EQY5:EQY24 FAU5:FAU24 FKQ5:FKQ24 FUM5:FUM24 GEI5:GEI24 GOE5:GOE24 GYA5:GYA24 HHW5:HHW24 HRS5:HRS24 IBO5:IBO24 ILK5:ILK24 IVG5:IVG24 JFC5:JFC24 JOY5:JOY24 JYU5:JYU24 KIQ5:KIQ24 KSM5:KSM24 LCI5:LCI24 LME5:LME24 LWA5:LWA24 MFW5:MFW24 MPS5:MPS24 MZO5:MZO24 NJK5:NJK24 NTG5:NTG24 ODC5:ODC24 OMY5:OMY24 OWU5:OWU24 PGQ5:PGQ24 PQM5:PQM24 QAI5:QAI24 QKE5:QKE24 QUA5:QUA24 RDW5:RDW24 RNS5:RNS24 RXO5:RXO24 SHK5:SHK24 SRG5:SRG24 TBC5:TBC24 TKY5:TKY24 TUU5:TUU24 UEQ5:UEQ24 UOM5:UOM24 UYI5:UYI24 VIE5:VIE24 VSA5:VSA24 WBW5:WBW24 WLS5:WLS24 WVO5:WVO24 WVO982969:WVO983064 WLS982969:WLS983064 WBW982969:WBW983064 VSA982969:VSA983064 VIE982969:VIE983064 UYI982969:UYI983064 UOM982969:UOM983064 UEQ982969:UEQ983064 TUU982969:TUU983064 TKY982969:TKY983064 TBC982969:TBC983064 SRG982969:SRG983064 SHK982969:SHK983064 RXO982969:RXO983064 RNS982969:RNS983064 RDW982969:RDW983064 QUA982969:QUA983064 QKE982969:QKE983064 QAI982969:QAI983064 PQM982969:PQM983064 PGQ982969:PGQ983064 OWU982969:OWU983064 OMY982969:OMY983064 ODC982969:ODC983064 NTG982969:NTG983064 NJK982969:NJK983064 MZO982969:MZO983064 MPS982969:MPS983064 MFW982969:MFW983064 LWA982969:LWA983064 LME982969:LME983064 LCI982969:LCI983064 KSM982969:KSM983064 KIQ982969:KIQ983064 JYU982969:JYU983064 JOY982969:JOY983064 JFC982969:JFC983064 IVG982969:IVG983064 ILK982969:ILK983064 IBO982969:IBO983064 HRS982969:HRS983064 HHW982969:HHW983064 GYA982969:GYA983064 GOE982969:GOE983064 GEI982969:GEI983064 FUM982969:FUM983064 FKQ982969:FKQ983064 FAU982969:FAU983064 EQY982969:EQY983064 EHC982969:EHC983064 DXG982969:DXG983064 DNK982969:DNK983064 DDO982969:DDO983064 CTS982969:CTS983064 CJW982969:CJW983064 CAA982969:CAA983064 BQE982969:BQE983064 BGI982969:BGI983064 AWM982969:AWM983064 AMQ982969:AMQ983064 ACU982969:ACU983064 SY982969:SY983064 JC982969:JC983064 WVO917433:WVO917528 WLS917433:WLS917528 WBW917433:WBW917528 VSA917433:VSA917528 VIE917433:VIE917528 UYI917433:UYI917528 UOM917433:UOM917528 UEQ917433:UEQ917528 TUU917433:TUU917528 TKY917433:TKY917528 TBC917433:TBC917528 SRG917433:SRG917528 SHK917433:SHK917528 RXO917433:RXO917528 RNS917433:RNS917528 RDW917433:RDW917528 QUA917433:QUA917528 QKE917433:QKE917528 QAI917433:QAI917528 PQM917433:PQM917528 PGQ917433:PGQ917528 OWU917433:OWU917528 OMY917433:OMY917528 ODC917433:ODC917528 NTG917433:NTG917528 NJK917433:NJK917528 MZO917433:MZO917528 MPS917433:MPS917528 MFW917433:MFW917528 LWA917433:LWA917528 LME917433:LME917528 LCI917433:LCI917528 KSM917433:KSM917528 KIQ917433:KIQ917528 JYU917433:JYU917528 JOY917433:JOY917528 JFC917433:JFC917528 IVG917433:IVG917528 ILK917433:ILK917528 IBO917433:IBO917528 HRS917433:HRS917528 HHW917433:HHW917528 GYA917433:GYA917528 GOE917433:GOE917528 GEI917433:GEI917528 FUM917433:FUM917528 FKQ917433:FKQ917528 FAU917433:FAU917528 EQY917433:EQY917528 EHC917433:EHC917528 DXG917433:DXG917528 DNK917433:DNK917528 DDO917433:DDO917528 CTS917433:CTS917528 CJW917433:CJW917528 CAA917433:CAA917528 BQE917433:BQE917528 BGI917433:BGI917528 AWM917433:AWM917528 AMQ917433:AMQ917528 ACU917433:ACU917528 SY917433:SY917528 JC917433:JC917528 WVO851897:WVO851992 WLS851897:WLS851992 WBW851897:WBW851992 VSA851897:VSA851992 VIE851897:VIE851992 UYI851897:UYI851992 UOM851897:UOM851992 UEQ851897:UEQ851992 TUU851897:TUU851992 TKY851897:TKY851992 TBC851897:TBC851992 SRG851897:SRG851992 SHK851897:SHK851992 RXO851897:RXO851992 RNS851897:RNS851992 RDW851897:RDW851992 QUA851897:QUA851992 QKE851897:QKE851992 QAI851897:QAI851992 PQM851897:PQM851992 PGQ851897:PGQ851992 OWU851897:OWU851992 OMY851897:OMY851992 ODC851897:ODC851992 NTG851897:NTG851992 NJK851897:NJK851992 MZO851897:MZO851992 MPS851897:MPS851992 MFW851897:MFW851992 LWA851897:LWA851992 LME851897:LME851992 LCI851897:LCI851992 KSM851897:KSM851992 KIQ851897:KIQ851992 JYU851897:JYU851992 JOY851897:JOY851992 JFC851897:JFC851992 IVG851897:IVG851992 ILK851897:ILK851992 IBO851897:IBO851992 HRS851897:HRS851992 HHW851897:HHW851992 GYA851897:GYA851992 GOE851897:GOE851992 GEI851897:GEI851992 FUM851897:FUM851992 FKQ851897:FKQ851992 FAU851897:FAU851992 EQY851897:EQY851992 EHC851897:EHC851992 DXG851897:DXG851992 DNK851897:DNK851992 DDO851897:DDO851992 CTS851897:CTS851992 CJW851897:CJW851992 CAA851897:CAA851992 BQE851897:BQE851992 BGI851897:BGI851992 AWM851897:AWM851992 AMQ851897:AMQ851992 ACU851897:ACU851992 SY851897:SY851992 JC851897:JC851992 WVO786361:WVO786456 WLS786361:WLS786456 WBW786361:WBW786456 VSA786361:VSA786456 VIE786361:VIE786456 UYI786361:UYI786456 UOM786361:UOM786456 UEQ786361:UEQ786456 TUU786361:TUU786456 TKY786361:TKY786456 TBC786361:TBC786456 SRG786361:SRG786456 SHK786361:SHK786456 RXO786361:RXO786456 RNS786361:RNS786456 RDW786361:RDW786456 QUA786361:QUA786456 QKE786361:QKE786456 QAI786361:QAI786456 PQM786361:PQM786456 PGQ786361:PGQ786456 OWU786361:OWU786456 OMY786361:OMY786456 ODC786361:ODC786456 NTG786361:NTG786456 NJK786361:NJK786456 MZO786361:MZO786456 MPS786361:MPS786456 MFW786361:MFW786456 LWA786361:LWA786456 LME786361:LME786456 LCI786361:LCI786456 KSM786361:KSM786456 KIQ786361:KIQ786456 JYU786361:JYU786456 JOY786361:JOY786456 JFC786361:JFC786456 IVG786361:IVG786456 ILK786361:ILK786456 IBO786361:IBO786456 HRS786361:HRS786456 HHW786361:HHW786456 GYA786361:GYA786456 GOE786361:GOE786456 GEI786361:GEI786456 FUM786361:FUM786456 FKQ786361:FKQ786456 FAU786361:FAU786456 EQY786361:EQY786456 EHC786361:EHC786456 DXG786361:DXG786456 DNK786361:DNK786456 DDO786361:DDO786456 CTS786361:CTS786456 CJW786361:CJW786456 CAA786361:CAA786456 BQE786361:BQE786456 BGI786361:BGI786456 AWM786361:AWM786456 AMQ786361:AMQ786456 ACU786361:ACU786456 SY786361:SY786456 JC786361:JC786456 WVO720825:WVO720920 WLS720825:WLS720920 WBW720825:WBW720920 VSA720825:VSA720920 VIE720825:VIE720920 UYI720825:UYI720920 UOM720825:UOM720920 UEQ720825:UEQ720920 TUU720825:TUU720920 TKY720825:TKY720920 TBC720825:TBC720920 SRG720825:SRG720920 SHK720825:SHK720920 RXO720825:RXO720920 RNS720825:RNS720920 RDW720825:RDW720920 QUA720825:QUA720920 QKE720825:QKE720920 QAI720825:QAI720920 PQM720825:PQM720920 PGQ720825:PGQ720920 OWU720825:OWU720920 OMY720825:OMY720920 ODC720825:ODC720920 NTG720825:NTG720920 NJK720825:NJK720920 MZO720825:MZO720920 MPS720825:MPS720920 MFW720825:MFW720920 LWA720825:LWA720920 LME720825:LME720920 LCI720825:LCI720920 KSM720825:KSM720920 KIQ720825:KIQ720920 JYU720825:JYU720920 JOY720825:JOY720920 JFC720825:JFC720920 IVG720825:IVG720920 ILK720825:ILK720920 IBO720825:IBO720920 HRS720825:HRS720920 HHW720825:HHW720920 GYA720825:GYA720920 GOE720825:GOE720920 GEI720825:GEI720920 FUM720825:FUM720920 FKQ720825:FKQ720920 FAU720825:FAU720920 EQY720825:EQY720920 EHC720825:EHC720920 DXG720825:DXG720920 DNK720825:DNK720920 DDO720825:DDO720920 CTS720825:CTS720920 CJW720825:CJW720920 CAA720825:CAA720920 BQE720825:BQE720920 BGI720825:BGI720920 AWM720825:AWM720920 AMQ720825:AMQ720920 ACU720825:ACU720920 SY720825:SY720920 JC720825:JC720920 WVO655289:WVO655384 WLS655289:WLS655384 WBW655289:WBW655384 VSA655289:VSA655384 VIE655289:VIE655384 UYI655289:UYI655384 UOM655289:UOM655384 UEQ655289:UEQ655384 TUU655289:TUU655384 TKY655289:TKY655384 TBC655289:TBC655384 SRG655289:SRG655384 SHK655289:SHK655384 RXO655289:RXO655384 RNS655289:RNS655384 RDW655289:RDW655384 QUA655289:QUA655384 QKE655289:QKE655384 QAI655289:QAI655384 PQM655289:PQM655384 PGQ655289:PGQ655384 OWU655289:OWU655384 OMY655289:OMY655384 ODC655289:ODC655384 NTG655289:NTG655384 NJK655289:NJK655384 MZO655289:MZO655384 MPS655289:MPS655384 MFW655289:MFW655384 LWA655289:LWA655384 LME655289:LME655384 LCI655289:LCI655384 KSM655289:KSM655384 KIQ655289:KIQ655384 JYU655289:JYU655384 JOY655289:JOY655384 JFC655289:JFC655384 IVG655289:IVG655384 ILK655289:ILK655384 IBO655289:IBO655384 HRS655289:HRS655384 HHW655289:HHW655384 GYA655289:GYA655384 GOE655289:GOE655384 GEI655289:GEI655384 FUM655289:FUM655384 FKQ655289:FKQ655384 FAU655289:FAU655384 EQY655289:EQY655384 EHC655289:EHC655384 DXG655289:DXG655384 DNK655289:DNK655384 DDO655289:DDO655384 CTS655289:CTS655384 CJW655289:CJW655384 CAA655289:CAA655384 BQE655289:BQE655384 BGI655289:BGI655384 AWM655289:AWM655384 AMQ655289:AMQ655384 ACU655289:ACU655384 SY655289:SY655384 JC655289:JC655384 WVO589753:WVO589848 WLS589753:WLS589848 WBW589753:WBW589848 VSA589753:VSA589848 VIE589753:VIE589848 UYI589753:UYI589848 UOM589753:UOM589848 UEQ589753:UEQ589848 TUU589753:TUU589848 TKY589753:TKY589848 TBC589753:TBC589848 SRG589753:SRG589848 SHK589753:SHK589848 RXO589753:RXO589848 RNS589753:RNS589848 RDW589753:RDW589848 QUA589753:QUA589848 QKE589753:QKE589848 QAI589753:QAI589848 PQM589753:PQM589848 PGQ589753:PGQ589848 OWU589753:OWU589848 OMY589753:OMY589848 ODC589753:ODC589848 NTG589753:NTG589848 NJK589753:NJK589848 MZO589753:MZO589848 MPS589753:MPS589848 MFW589753:MFW589848 LWA589753:LWA589848 LME589753:LME589848 LCI589753:LCI589848 KSM589753:KSM589848 KIQ589753:KIQ589848 JYU589753:JYU589848 JOY589753:JOY589848 JFC589753:JFC589848 IVG589753:IVG589848 ILK589753:ILK589848 IBO589753:IBO589848 HRS589753:HRS589848 HHW589753:HHW589848 GYA589753:GYA589848 GOE589753:GOE589848 GEI589753:GEI589848 FUM589753:FUM589848 FKQ589753:FKQ589848 FAU589753:FAU589848 EQY589753:EQY589848 EHC589753:EHC589848 DXG589753:DXG589848 DNK589753:DNK589848 DDO589753:DDO589848 CTS589753:CTS589848 CJW589753:CJW589848 CAA589753:CAA589848 BQE589753:BQE589848 BGI589753:BGI589848 AWM589753:AWM589848 AMQ589753:AMQ589848 ACU589753:ACU589848 SY589753:SY589848 JC589753:JC589848 WVO524217:WVO524312 WLS524217:WLS524312 WBW524217:WBW524312 VSA524217:VSA524312 VIE524217:VIE524312 UYI524217:UYI524312 UOM524217:UOM524312 UEQ524217:UEQ524312 TUU524217:TUU524312 TKY524217:TKY524312 TBC524217:TBC524312 SRG524217:SRG524312 SHK524217:SHK524312 RXO524217:RXO524312 RNS524217:RNS524312 RDW524217:RDW524312 QUA524217:QUA524312 QKE524217:QKE524312 QAI524217:QAI524312 PQM524217:PQM524312 PGQ524217:PGQ524312 OWU524217:OWU524312 OMY524217:OMY524312 ODC524217:ODC524312 NTG524217:NTG524312 NJK524217:NJK524312 MZO524217:MZO524312 MPS524217:MPS524312 MFW524217:MFW524312 LWA524217:LWA524312 LME524217:LME524312 LCI524217:LCI524312 KSM524217:KSM524312 KIQ524217:KIQ524312 JYU524217:JYU524312 JOY524217:JOY524312 JFC524217:JFC524312 IVG524217:IVG524312 ILK524217:ILK524312 IBO524217:IBO524312 HRS524217:HRS524312 HHW524217:HHW524312 GYA524217:GYA524312 GOE524217:GOE524312 GEI524217:GEI524312 FUM524217:FUM524312 FKQ524217:FKQ524312 FAU524217:FAU524312 EQY524217:EQY524312 EHC524217:EHC524312 DXG524217:DXG524312 DNK524217:DNK524312 DDO524217:DDO524312 CTS524217:CTS524312 CJW524217:CJW524312 CAA524217:CAA524312 BQE524217:BQE524312 BGI524217:BGI524312 AWM524217:AWM524312 AMQ524217:AMQ524312 ACU524217:ACU524312 SY524217:SY524312 JC524217:JC524312 WVO458681:WVO458776 WLS458681:WLS458776 WBW458681:WBW458776 VSA458681:VSA458776 VIE458681:VIE458776 UYI458681:UYI458776 UOM458681:UOM458776 UEQ458681:UEQ458776 TUU458681:TUU458776 TKY458681:TKY458776 TBC458681:TBC458776 SRG458681:SRG458776 SHK458681:SHK458776 RXO458681:RXO458776 RNS458681:RNS458776 RDW458681:RDW458776 QUA458681:QUA458776 QKE458681:QKE458776 QAI458681:QAI458776 PQM458681:PQM458776 PGQ458681:PGQ458776 OWU458681:OWU458776 OMY458681:OMY458776 ODC458681:ODC458776 NTG458681:NTG458776 NJK458681:NJK458776 MZO458681:MZO458776 MPS458681:MPS458776 MFW458681:MFW458776 LWA458681:LWA458776 LME458681:LME458776 LCI458681:LCI458776 KSM458681:KSM458776 KIQ458681:KIQ458776 JYU458681:JYU458776 JOY458681:JOY458776 JFC458681:JFC458776 IVG458681:IVG458776 ILK458681:ILK458776 IBO458681:IBO458776 HRS458681:HRS458776 HHW458681:HHW458776 GYA458681:GYA458776 GOE458681:GOE458776 GEI458681:GEI458776 FUM458681:FUM458776 FKQ458681:FKQ458776 FAU458681:FAU458776 EQY458681:EQY458776 EHC458681:EHC458776 DXG458681:DXG458776 DNK458681:DNK458776 DDO458681:DDO458776 CTS458681:CTS458776 CJW458681:CJW458776 CAA458681:CAA458776 BQE458681:BQE458776 BGI458681:BGI458776 AWM458681:AWM458776 AMQ458681:AMQ458776 ACU458681:ACU458776 SY458681:SY458776 JC458681:JC458776 WVO393145:WVO393240 WLS393145:WLS393240 WBW393145:WBW393240 VSA393145:VSA393240 VIE393145:VIE393240 UYI393145:UYI393240 UOM393145:UOM393240 UEQ393145:UEQ393240 TUU393145:TUU393240 TKY393145:TKY393240 TBC393145:TBC393240 SRG393145:SRG393240 SHK393145:SHK393240 RXO393145:RXO393240 RNS393145:RNS393240 RDW393145:RDW393240 QUA393145:QUA393240 QKE393145:QKE393240 QAI393145:QAI393240 PQM393145:PQM393240 PGQ393145:PGQ393240 OWU393145:OWU393240 OMY393145:OMY393240 ODC393145:ODC393240 NTG393145:NTG393240 NJK393145:NJK393240 MZO393145:MZO393240 MPS393145:MPS393240 MFW393145:MFW393240 LWA393145:LWA393240 LME393145:LME393240 LCI393145:LCI393240 KSM393145:KSM393240 KIQ393145:KIQ393240 JYU393145:JYU393240 JOY393145:JOY393240 JFC393145:JFC393240 IVG393145:IVG393240 ILK393145:ILK393240 IBO393145:IBO393240 HRS393145:HRS393240 HHW393145:HHW393240 GYA393145:GYA393240 GOE393145:GOE393240 GEI393145:GEI393240 FUM393145:FUM393240 FKQ393145:FKQ393240 FAU393145:FAU393240 EQY393145:EQY393240 EHC393145:EHC393240 DXG393145:DXG393240 DNK393145:DNK393240 DDO393145:DDO393240 CTS393145:CTS393240 CJW393145:CJW393240 CAA393145:CAA393240 BQE393145:BQE393240 BGI393145:BGI393240 AWM393145:AWM393240 AMQ393145:AMQ393240 ACU393145:ACU393240 SY393145:SY393240 JC393145:JC393240 WVO327609:WVO327704 WLS327609:WLS327704 WBW327609:WBW327704 VSA327609:VSA327704 VIE327609:VIE327704 UYI327609:UYI327704 UOM327609:UOM327704 UEQ327609:UEQ327704 TUU327609:TUU327704 TKY327609:TKY327704 TBC327609:TBC327704 SRG327609:SRG327704 SHK327609:SHK327704 RXO327609:RXO327704 RNS327609:RNS327704 RDW327609:RDW327704 QUA327609:QUA327704 QKE327609:QKE327704 QAI327609:QAI327704 PQM327609:PQM327704 PGQ327609:PGQ327704 OWU327609:OWU327704 OMY327609:OMY327704 ODC327609:ODC327704 NTG327609:NTG327704 NJK327609:NJK327704 MZO327609:MZO327704 MPS327609:MPS327704 MFW327609:MFW327704 LWA327609:LWA327704 LME327609:LME327704 LCI327609:LCI327704 KSM327609:KSM327704 KIQ327609:KIQ327704 JYU327609:JYU327704 JOY327609:JOY327704 JFC327609:JFC327704 IVG327609:IVG327704 ILK327609:ILK327704 IBO327609:IBO327704 HRS327609:HRS327704 HHW327609:HHW327704 GYA327609:GYA327704 GOE327609:GOE327704 GEI327609:GEI327704 FUM327609:FUM327704 FKQ327609:FKQ327704 FAU327609:FAU327704 EQY327609:EQY327704 EHC327609:EHC327704 DXG327609:DXG327704 DNK327609:DNK327704 DDO327609:DDO327704 CTS327609:CTS327704 CJW327609:CJW327704 CAA327609:CAA327704 BQE327609:BQE327704 BGI327609:BGI327704 AWM327609:AWM327704 AMQ327609:AMQ327704 ACU327609:ACU327704 SY327609:SY327704 JC327609:JC327704 WVO262073:WVO262168 WLS262073:WLS262168 WBW262073:WBW262168 VSA262073:VSA262168 VIE262073:VIE262168 UYI262073:UYI262168 UOM262073:UOM262168 UEQ262073:UEQ262168 TUU262073:TUU262168 TKY262073:TKY262168 TBC262073:TBC262168 SRG262073:SRG262168 SHK262073:SHK262168 RXO262073:RXO262168 RNS262073:RNS262168 RDW262073:RDW262168 QUA262073:QUA262168 QKE262073:QKE262168 QAI262073:QAI262168 PQM262073:PQM262168 PGQ262073:PGQ262168 OWU262073:OWU262168 OMY262073:OMY262168 ODC262073:ODC262168 NTG262073:NTG262168 NJK262073:NJK262168 MZO262073:MZO262168 MPS262073:MPS262168 MFW262073:MFW262168 LWA262073:LWA262168 LME262073:LME262168 LCI262073:LCI262168 KSM262073:KSM262168 KIQ262073:KIQ262168 JYU262073:JYU262168 JOY262073:JOY262168 JFC262073:JFC262168 IVG262073:IVG262168 ILK262073:ILK262168 IBO262073:IBO262168 HRS262073:HRS262168 HHW262073:HHW262168 GYA262073:GYA262168 GOE262073:GOE262168 GEI262073:GEI262168 FUM262073:FUM262168 FKQ262073:FKQ262168 FAU262073:FAU262168 EQY262073:EQY262168 EHC262073:EHC262168 DXG262073:DXG262168 DNK262073:DNK262168 DDO262073:DDO262168 CTS262073:CTS262168 CJW262073:CJW262168 CAA262073:CAA262168 BQE262073:BQE262168 BGI262073:BGI262168 AWM262073:AWM262168 AMQ262073:AMQ262168 ACU262073:ACU262168 SY262073:SY262168 JC262073:JC262168 WVO196537:WVO196632 WLS196537:WLS196632 WBW196537:WBW196632 VSA196537:VSA196632 VIE196537:VIE196632 UYI196537:UYI196632 UOM196537:UOM196632 UEQ196537:UEQ196632 TUU196537:TUU196632 TKY196537:TKY196632 TBC196537:TBC196632 SRG196537:SRG196632 SHK196537:SHK196632 RXO196537:RXO196632 RNS196537:RNS196632 RDW196537:RDW196632 QUA196537:QUA196632 QKE196537:QKE196632 QAI196537:QAI196632 PQM196537:PQM196632 PGQ196537:PGQ196632 OWU196537:OWU196632 OMY196537:OMY196632 ODC196537:ODC196632 NTG196537:NTG196632 NJK196537:NJK196632 MZO196537:MZO196632 MPS196537:MPS196632 MFW196537:MFW196632 LWA196537:LWA196632 LME196537:LME196632 LCI196537:LCI196632 KSM196537:KSM196632 KIQ196537:KIQ196632 JYU196537:JYU196632 JOY196537:JOY196632 JFC196537:JFC196632 IVG196537:IVG196632 ILK196537:ILK196632 IBO196537:IBO196632 HRS196537:HRS196632 HHW196537:HHW196632 GYA196537:GYA196632 GOE196537:GOE196632 GEI196537:GEI196632 FUM196537:FUM196632 FKQ196537:FKQ196632 FAU196537:FAU196632 EQY196537:EQY196632 EHC196537:EHC196632 DXG196537:DXG196632 DNK196537:DNK196632 DDO196537:DDO196632 CTS196537:CTS196632 CJW196537:CJW196632 CAA196537:CAA196632 BQE196537:BQE196632 BGI196537:BGI196632 AWM196537:AWM196632 AMQ196537:AMQ196632 ACU196537:ACU196632 SY196537:SY196632 JC196537:JC196632 WVO131001:WVO131096 WLS131001:WLS131096 WBW131001:WBW131096 VSA131001:VSA131096 VIE131001:VIE131096 UYI131001:UYI131096 UOM131001:UOM131096 UEQ131001:UEQ131096 TUU131001:TUU131096 TKY131001:TKY131096 TBC131001:TBC131096 SRG131001:SRG131096 SHK131001:SHK131096 RXO131001:RXO131096 RNS131001:RNS131096 RDW131001:RDW131096 QUA131001:QUA131096 QKE131001:QKE131096 QAI131001:QAI131096 PQM131001:PQM131096 PGQ131001:PGQ131096 OWU131001:OWU131096 OMY131001:OMY131096 ODC131001:ODC131096 NTG131001:NTG131096 NJK131001:NJK131096 MZO131001:MZO131096 MPS131001:MPS131096 MFW131001:MFW131096 LWA131001:LWA131096 LME131001:LME131096 LCI131001:LCI131096 KSM131001:KSM131096 KIQ131001:KIQ131096 JYU131001:JYU131096 JOY131001:JOY131096 JFC131001:JFC131096 IVG131001:IVG131096 ILK131001:ILK131096 IBO131001:IBO131096 HRS131001:HRS131096 HHW131001:HHW131096 GYA131001:GYA131096 GOE131001:GOE131096 GEI131001:GEI131096 FUM131001:FUM131096 FKQ131001:FKQ131096 FAU131001:FAU131096 EQY131001:EQY131096 EHC131001:EHC131096 DXG131001:DXG131096 DNK131001:DNK131096 DDO131001:DDO131096 CTS131001:CTS131096 CJW131001:CJW131096 CAA131001:CAA131096 BQE131001:BQE131096 BGI131001:BGI131096 AWM131001:AWM131096 AMQ131001:AMQ131096 ACU131001:ACU131096 SY131001:SY131096 JC131001:JC131096 WVO65465:WVO65560 WLS65465:WLS65560 WBW65465:WBW65560 VSA65465:VSA65560 VIE65465:VIE65560 UYI65465:UYI65560 UOM65465:UOM65560 UEQ65465:UEQ65560 TUU65465:TUU65560 TKY65465:TKY65560 TBC65465:TBC65560 SRG65465:SRG65560 SHK65465:SHK65560 RXO65465:RXO65560 RNS65465:RNS65560 RDW65465:RDW65560 QUA65465:QUA65560 QKE65465:QKE65560 QAI65465:QAI65560 PQM65465:PQM65560 PGQ65465:PGQ65560 OWU65465:OWU65560 OMY65465:OMY65560 ODC65465:ODC65560 NTG65465:NTG65560 NJK65465:NJK65560 MZO65465:MZO65560 MPS65465:MPS65560 MFW65465:MFW65560 LWA65465:LWA65560 LME65465:LME65560 LCI65465:LCI65560 KSM65465:KSM65560 KIQ65465:KIQ65560 JYU65465:JYU65560 JOY65465:JOY65560 JFC65465:JFC65560 IVG65465:IVG65560 ILK65465:ILK65560 IBO65465:IBO65560 HRS65465:HRS65560 HHW65465:HHW65560 GYA65465:GYA65560 GOE65465:GOE65560 GEI65465:GEI65560 FUM65465:FUM65560 FKQ65465:FKQ65560 FAU65465:FAU65560 EQY65465:EQY65560 EHC65465:EHC65560 DXG65465:DXG65560 DNK65465:DNK65560 DDO65465:DDO65560 CTS65465:CTS65560 CJW65465:CJW65560 CAA65465:CAA65560 BQE65465:BQE65560 BGI65465:BGI65560 AWM65465:AWM65560 AMQ65465:AMQ65560 ACU65465:ACU65560 SY65465:SY65560">
      <formula1>10</formula1>
    </dataValidation>
    <dataValidation type="list" allowBlank="1" showInputMessage="1" showErrorMessage="1" sqref="JB65465:JB65560 JB5:JB24 SX5:SX24 ACT5:ACT24 AMP5:AMP24 AWL5:AWL24 BGH5:BGH24 BQD5:BQD24 BZZ5:BZZ24 CJV5:CJV24 CTR5:CTR24 DDN5:DDN24 DNJ5:DNJ24 DXF5:DXF24 EHB5:EHB24 EQX5:EQX24 FAT5:FAT24 FKP5:FKP24 FUL5:FUL24 GEH5:GEH24 GOD5:GOD24 GXZ5:GXZ24 HHV5:HHV24 HRR5:HRR24 IBN5:IBN24 ILJ5:ILJ24 IVF5:IVF24 JFB5:JFB24 JOX5:JOX24 JYT5:JYT24 KIP5:KIP24 KSL5:KSL24 LCH5:LCH24 LMD5:LMD24 LVZ5:LVZ24 MFV5:MFV24 MPR5:MPR24 MZN5:MZN24 NJJ5:NJJ24 NTF5:NTF24 ODB5:ODB24 OMX5:OMX24 OWT5:OWT24 PGP5:PGP24 PQL5:PQL24 QAH5:QAH24 QKD5:QKD24 QTZ5:QTZ24 RDV5:RDV24 RNR5:RNR24 RXN5:RXN24 SHJ5:SHJ24 SRF5:SRF24 TBB5:TBB24 TKX5:TKX24 TUT5:TUT24 UEP5:UEP24 UOL5:UOL24 UYH5:UYH24 VID5:VID24 VRZ5:VRZ24 WBV5:WBV24 WLR5:WLR24 WVN5:WVN24 WVN982969:WVN983064 WLR982969:WLR983064 WBV982969:WBV983064 VRZ982969:VRZ983064 VID982969:VID983064 UYH982969:UYH983064 UOL982969:UOL983064 UEP982969:UEP983064 TUT982969:TUT983064 TKX982969:TKX983064 TBB982969:TBB983064 SRF982969:SRF983064 SHJ982969:SHJ983064 RXN982969:RXN983064 RNR982969:RNR983064 RDV982969:RDV983064 QTZ982969:QTZ983064 QKD982969:QKD983064 QAH982969:QAH983064 PQL982969:PQL983064 PGP982969:PGP983064 OWT982969:OWT983064 OMX982969:OMX983064 ODB982969:ODB983064 NTF982969:NTF983064 NJJ982969:NJJ983064 MZN982969:MZN983064 MPR982969:MPR983064 MFV982969:MFV983064 LVZ982969:LVZ983064 LMD982969:LMD983064 LCH982969:LCH983064 KSL982969:KSL983064 KIP982969:KIP983064 JYT982969:JYT983064 JOX982969:JOX983064 JFB982969:JFB983064 IVF982969:IVF983064 ILJ982969:ILJ983064 IBN982969:IBN983064 HRR982969:HRR983064 HHV982969:HHV983064 GXZ982969:GXZ983064 GOD982969:GOD983064 GEH982969:GEH983064 FUL982969:FUL983064 FKP982969:FKP983064 FAT982969:FAT983064 EQX982969:EQX983064 EHB982969:EHB983064 DXF982969:DXF983064 DNJ982969:DNJ983064 DDN982969:DDN983064 CTR982969:CTR983064 CJV982969:CJV983064 BZZ982969:BZZ983064 BQD982969:BQD983064 BGH982969:BGH983064 AWL982969:AWL983064 AMP982969:AMP983064 ACT982969:ACT983064 SX982969:SX983064 JB982969:JB983064 WVN917433:WVN917528 WLR917433:WLR917528 WBV917433:WBV917528 VRZ917433:VRZ917528 VID917433:VID917528 UYH917433:UYH917528 UOL917433:UOL917528 UEP917433:UEP917528 TUT917433:TUT917528 TKX917433:TKX917528 TBB917433:TBB917528 SRF917433:SRF917528 SHJ917433:SHJ917528 RXN917433:RXN917528 RNR917433:RNR917528 RDV917433:RDV917528 QTZ917433:QTZ917528 QKD917433:QKD917528 QAH917433:QAH917528 PQL917433:PQL917528 PGP917433:PGP917528 OWT917433:OWT917528 OMX917433:OMX917528 ODB917433:ODB917528 NTF917433:NTF917528 NJJ917433:NJJ917528 MZN917433:MZN917528 MPR917433:MPR917528 MFV917433:MFV917528 LVZ917433:LVZ917528 LMD917433:LMD917528 LCH917433:LCH917528 KSL917433:KSL917528 KIP917433:KIP917528 JYT917433:JYT917528 JOX917433:JOX917528 JFB917433:JFB917528 IVF917433:IVF917528 ILJ917433:ILJ917528 IBN917433:IBN917528 HRR917433:HRR917528 HHV917433:HHV917528 GXZ917433:GXZ917528 GOD917433:GOD917528 GEH917433:GEH917528 FUL917433:FUL917528 FKP917433:FKP917528 FAT917433:FAT917528 EQX917433:EQX917528 EHB917433:EHB917528 DXF917433:DXF917528 DNJ917433:DNJ917528 DDN917433:DDN917528 CTR917433:CTR917528 CJV917433:CJV917528 BZZ917433:BZZ917528 BQD917433:BQD917528 BGH917433:BGH917528 AWL917433:AWL917528 AMP917433:AMP917528 ACT917433:ACT917528 SX917433:SX917528 JB917433:JB917528 WVN851897:WVN851992 WLR851897:WLR851992 WBV851897:WBV851992 VRZ851897:VRZ851992 VID851897:VID851992 UYH851897:UYH851992 UOL851897:UOL851992 UEP851897:UEP851992 TUT851897:TUT851992 TKX851897:TKX851992 TBB851897:TBB851992 SRF851897:SRF851992 SHJ851897:SHJ851992 RXN851897:RXN851992 RNR851897:RNR851992 RDV851897:RDV851992 QTZ851897:QTZ851992 QKD851897:QKD851992 QAH851897:QAH851992 PQL851897:PQL851992 PGP851897:PGP851992 OWT851897:OWT851992 OMX851897:OMX851992 ODB851897:ODB851992 NTF851897:NTF851992 NJJ851897:NJJ851992 MZN851897:MZN851992 MPR851897:MPR851992 MFV851897:MFV851992 LVZ851897:LVZ851992 LMD851897:LMD851992 LCH851897:LCH851992 KSL851897:KSL851992 KIP851897:KIP851992 JYT851897:JYT851992 JOX851897:JOX851992 JFB851897:JFB851992 IVF851897:IVF851992 ILJ851897:ILJ851992 IBN851897:IBN851992 HRR851897:HRR851992 HHV851897:HHV851992 GXZ851897:GXZ851992 GOD851897:GOD851992 GEH851897:GEH851992 FUL851897:FUL851992 FKP851897:FKP851992 FAT851897:FAT851992 EQX851897:EQX851992 EHB851897:EHB851992 DXF851897:DXF851992 DNJ851897:DNJ851992 DDN851897:DDN851992 CTR851897:CTR851992 CJV851897:CJV851992 BZZ851897:BZZ851992 BQD851897:BQD851992 BGH851897:BGH851992 AWL851897:AWL851992 AMP851897:AMP851992 ACT851897:ACT851992 SX851897:SX851992 JB851897:JB851992 WVN786361:WVN786456 WLR786361:WLR786456 WBV786361:WBV786456 VRZ786361:VRZ786456 VID786361:VID786456 UYH786361:UYH786456 UOL786361:UOL786456 UEP786361:UEP786456 TUT786361:TUT786456 TKX786361:TKX786456 TBB786361:TBB786456 SRF786361:SRF786456 SHJ786361:SHJ786456 RXN786361:RXN786456 RNR786361:RNR786456 RDV786361:RDV786456 QTZ786361:QTZ786456 QKD786361:QKD786456 QAH786361:QAH786456 PQL786361:PQL786456 PGP786361:PGP786456 OWT786361:OWT786456 OMX786361:OMX786456 ODB786361:ODB786456 NTF786361:NTF786456 NJJ786361:NJJ786456 MZN786361:MZN786456 MPR786361:MPR786456 MFV786361:MFV786456 LVZ786361:LVZ786456 LMD786361:LMD786456 LCH786361:LCH786456 KSL786361:KSL786456 KIP786361:KIP786456 JYT786361:JYT786456 JOX786361:JOX786456 JFB786361:JFB786456 IVF786361:IVF786456 ILJ786361:ILJ786456 IBN786361:IBN786456 HRR786361:HRR786456 HHV786361:HHV786456 GXZ786361:GXZ786456 GOD786361:GOD786456 GEH786361:GEH786456 FUL786361:FUL786456 FKP786361:FKP786456 FAT786361:FAT786456 EQX786361:EQX786456 EHB786361:EHB786456 DXF786361:DXF786456 DNJ786361:DNJ786456 DDN786361:DDN786456 CTR786361:CTR786456 CJV786361:CJV786456 BZZ786361:BZZ786456 BQD786361:BQD786456 BGH786361:BGH786456 AWL786361:AWL786456 AMP786361:AMP786456 ACT786361:ACT786456 SX786361:SX786456 JB786361:JB786456 WVN720825:WVN720920 WLR720825:WLR720920 WBV720825:WBV720920 VRZ720825:VRZ720920 VID720825:VID720920 UYH720825:UYH720920 UOL720825:UOL720920 UEP720825:UEP720920 TUT720825:TUT720920 TKX720825:TKX720920 TBB720825:TBB720920 SRF720825:SRF720920 SHJ720825:SHJ720920 RXN720825:RXN720920 RNR720825:RNR720920 RDV720825:RDV720920 QTZ720825:QTZ720920 QKD720825:QKD720920 QAH720825:QAH720920 PQL720825:PQL720920 PGP720825:PGP720920 OWT720825:OWT720920 OMX720825:OMX720920 ODB720825:ODB720920 NTF720825:NTF720920 NJJ720825:NJJ720920 MZN720825:MZN720920 MPR720825:MPR720920 MFV720825:MFV720920 LVZ720825:LVZ720920 LMD720825:LMD720920 LCH720825:LCH720920 KSL720825:KSL720920 KIP720825:KIP720920 JYT720825:JYT720920 JOX720825:JOX720920 JFB720825:JFB720920 IVF720825:IVF720920 ILJ720825:ILJ720920 IBN720825:IBN720920 HRR720825:HRR720920 HHV720825:HHV720920 GXZ720825:GXZ720920 GOD720825:GOD720920 GEH720825:GEH720920 FUL720825:FUL720920 FKP720825:FKP720920 FAT720825:FAT720920 EQX720825:EQX720920 EHB720825:EHB720920 DXF720825:DXF720920 DNJ720825:DNJ720920 DDN720825:DDN720920 CTR720825:CTR720920 CJV720825:CJV720920 BZZ720825:BZZ720920 BQD720825:BQD720920 BGH720825:BGH720920 AWL720825:AWL720920 AMP720825:AMP720920 ACT720825:ACT720920 SX720825:SX720920 JB720825:JB720920 WVN655289:WVN655384 WLR655289:WLR655384 WBV655289:WBV655384 VRZ655289:VRZ655384 VID655289:VID655384 UYH655289:UYH655384 UOL655289:UOL655384 UEP655289:UEP655384 TUT655289:TUT655384 TKX655289:TKX655384 TBB655289:TBB655384 SRF655289:SRF655384 SHJ655289:SHJ655384 RXN655289:RXN655384 RNR655289:RNR655384 RDV655289:RDV655384 QTZ655289:QTZ655384 QKD655289:QKD655384 QAH655289:QAH655384 PQL655289:PQL655384 PGP655289:PGP655384 OWT655289:OWT655384 OMX655289:OMX655384 ODB655289:ODB655384 NTF655289:NTF655384 NJJ655289:NJJ655384 MZN655289:MZN655384 MPR655289:MPR655384 MFV655289:MFV655384 LVZ655289:LVZ655384 LMD655289:LMD655384 LCH655289:LCH655384 KSL655289:KSL655384 KIP655289:KIP655384 JYT655289:JYT655384 JOX655289:JOX655384 JFB655289:JFB655384 IVF655289:IVF655384 ILJ655289:ILJ655384 IBN655289:IBN655384 HRR655289:HRR655384 HHV655289:HHV655384 GXZ655289:GXZ655384 GOD655289:GOD655384 GEH655289:GEH655384 FUL655289:FUL655384 FKP655289:FKP655384 FAT655289:FAT655384 EQX655289:EQX655384 EHB655289:EHB655384 DXF655289:DXF655384 DNJ655289:DNJ655384 DDN655289:DDN655384 CTR655289:CTR655384 CJV655289:CJV655384 BZZ655289:BZZ655384 BQD655289:BQD655384 BGH655289:BGH655384 AWL655289:AWL655384 AMP655289:AMP655384 ACT655289:ACT655384 SX655289:SX655384 JB655289:JB655384 WVN589753:WVN589848 WLR589753:WLR589848 WBV589753:WBV589848 VRZ589753:VRZ589848 VID589753:VID589848 UYH589753:UYH589848 UOL589753:UOL589848 UEP589753:UEP589848 TUT589753:TUT589848 TKX589753:TKX589848 TBB589753:TBB589848 SRF589753:SRF589848 SHJ589753:SHJ589848 RXN589753:RXN589848 RNR589753:RNR589848 RDV589753:RDV589848 QTZ589753:QTZ589848 QKD589753:QKD589848 QAH589753:QAH589848 PQL589753:PQL589848 PGP589753:PGP589848 OWT589753:OWT589848 OMX589753:OMX589848 ODB589753:ODB589848 NTF589753:NTF589848 NJJ589753:NJJ589848 MZN589753:MZN589848 MPR589753:MPR589848 MFV589753:MFV589848 LVZ589753:LVZ589848 LMD589753:LMD589848 LCH589753:LCH589848 KSL589753:KSL589848 KIP589753:KIP589848 JYT589753:JYT589848 JOX589753:JOX589848 JFB589753:JFB589848 IVF589753:IVF589848 ILJ589753:ILJ589848 IBN589753:IBN589848 HRR589753:HRR589848 HHV589753:HHV589848 GXZ589753:GXZ589848 GOD589753:GOD589848 GEH589753:GEH589848 FUL589753:FUL589848 FKP589753:FKP589848 FAT589753:FAT589848 EQX589753:EQX589848 EHB589753:EHB589848 DXF589753:DXF589848 DNJ589753:DNJ589848 DDN589753:DDN589848 CTR589753:CTR589848 CJV589753:CJV589848 BZZ589753:BZZ589848 BQD589753:BQD589848 BGH589753:BGH589848 AWL589753:AWL589848 AMP589753:AMP589848 ACT589753:ACT589848 SX589753:SX589848 JB589753:JB589848 WVN524217:WVN524312 WLR524217:WLR524312 WBV524217:WBV524312 VRZ524217:VRZ524312 VID524217:VID524312 UYH524217:UYH524312 UOL524217:UOL524312 UEP524217:UEP524312 TUT524217:TUT524312 TKX524217:TKX524312 TBB524217:TBB524312 SRF524217:SRF524312 SHJ524217:SHJ524312 RXN524217:RXN524312 RNR524217:RNR524312 RDV524217:RDV524312 QTZ524217:QTZ524312 QKD524217:QKD524312 QAH524217:QAH524312 PQL524217:PQL524312 PGP524217:PGP524312 OWT524217:OWT524312 OMX524217:OMX524312 ODB524217:ODB524312 NTF524217:NTF524312 NJJ524217:NJJ524312 MZN524217:MZN524312 MPR524217:MPR524312 MFV524217:MFV524312 LVZ524217:LVZ524312 LMD524217:LMD524312 LCH524217:LCH524312 KSL524217:KSL524312 KIP524217:KIP524312 JYT524217:JYT524312 JOX524217:JOX524312 JFB524217:JFB524312 IVF524217:IVF524312 ILJ524217:ILJ524312 IBN524217:IBN524312 HRR524217:HRR524312 HHV524217:HHV524312 GXZ524217:GXZ524312 GOD524217:GOD524312 GEH524217:GEH524312 FUL524217:FUL524312 FKP524217:FKP524312 FAT524217:FAT524312 EQX524217:EQX524312 EHB524217:EHB524312 DXF524217:DXF524312 DNJ524217:DNJ524312 DDN524217:DDN524312 CTR524217:CTR524312 CJV524217:CJV524312 BZZ524217:BZZ524312 BQD524217:BQD524312 BGH524217:BGH524312 AWL524217:AWL524312 AMP524217:AMP524312 ACT524217:ACT524312 SX524217:SX524312 JB524217:JB524312 WVN458681:WVN458776 WLR458681:WLR458776 WBV458681:WBV458776 VRZ458681:VRZ458776 VID458681:VID458776 UYH458681:UYH458776 UOL458681:UOL458776 UEP458681:UEP458776 TUT458681:TUT458776 TKX458681:TKX458776 TBB458681:TBB458776 SRF458681:SRF458776 SHJ458681:SHJ458776 RXN458681:RXN458776 RNR458681:RNR458776 RDV458681:RDV458776 QTZ458681:QTZ458776 QKD458681:QKD458776 QAH458681:QAH458776 PQL458681:PQL458776 PGP458681:PGP458776 OWT458681:OWT458776 OMX458681:OMX458776 ODB458681:ODB458776 NTF458681:NTF458776 NJJ458681:NJJ458776 MZN458681:MZN458776 MPR458681:MPR458776 MFV458681:MFV458776 LVZ458681:LVZ458776 LMD458681:LMD458776 LCH458681:LCH458776 KSL458681:KSL458776 KIP458681:KIP458776 JYT458681:JYT458776 JOX458681:JOX458776 JFB458681:JFB458776 IVF458681:IVF458776 ILJ458681:ILJ458776 IBN458681:IBN458776 HRR458681:HRR458776 HHV458681:HHV458776 GXZ458681:GXZ458776 GOD458681:GOD458776 GEH458681:GEH458776 FUL458681:FUL458776 FKP458681:FKP458776 FAT458681:FAT458776 EQX458681:EQX458776 EHB458681:EHB458776 DXF458681:DXF458776 DNJ458681:DNJ458776 DDN458681:DDN458776 CTR458681:CTR458776 CJV458681:CJV458776 BZZ458681:BZZ458776 BQD458681:BQD458776 BGH458681:BGH458776 AWL458681:AWL458776 AMP458681:AMP458776 ACT458681:ACT458776 SX458681:SX458776 JB458681:JB458776 WVN393145:WVN393240 WLR393145:WLR393240 WBV393145:WBV393240 VRZ393145:VRZ393240 VID393145:VID393240 UYH393145:UYH393240 UOL393145:UOL393240 UEP393145:UEP393240 TUT393145:TUT393240 TKX393145:TKX393240 TBB393145:TBB393240 SRF393145:SRF393240 SHJ393145:SHJ393240 RXN393145:RXN393240 RNR393145:RNR393240 RDV393145:RDV393240 QTZ393145:QTZ393240 QKD393145:QKD393240 QAH393145:QAH393240 PQL393145:PQL393240 PGP393145:PGP393240 OWT393145:OWT393240 OMX393145:OMX393240 ODB393145:ODB393240 NTF393145:NTF393240 NJJ393145:NJJ393240 MZN393145:MZN393240 MPR393145:MPR393240 MFV393145:MFV393240 LVZ393145:LVZ393240 LMD393145:LMD393240 LCH393145:LCH393240 KSL393145:KSL393240 KIP393145:KIP393240 JYT393145:JYT393240 JOX393145:JOX393240 JFB393145:JFB393240 IVF393145:IVF393240 ILJ393145:ILJ393240 IBN393145:IBN393240 HRR393145:HRR393240 HHV393145:HHV393240 GXZ393145:GXZ393240 GOD393145:GOD393240 GEH393145:GEH393240 FUL393145:FUL393240 FKP393145:FKP393240 FAT393145:FAT393240 EQX393145:EQX393240 EHB393145:EHB393240 DXF393145:DXF393240 DNJ393145:DNJ393240 DDN393145:DDN393240 CTR393145:CTR393240 CJV393145:CJV393240 BZZ393145:BZZ393240 BQD393145:BQD393240 BGH393145:BGH393240 AWL393145:AWL393240 AMP393145:AMP393240 ACT393145:ACT393240 SX393145:SX393240 JB393145:JB393240 WVN327609:WVN327704 WLR327609:WLR327704 WBV327609:WBV327704 VRZ327609:VRZ327704 VID327609:VID327704 UYH327609:UYH327704 UOL327609:UOL327704 UEP327609:UEP327704 TUT327609:TUT327704 TKX327609:TKX327704 TBB327609:TBB327704 SRF327609:SRF327704 SHJ327609:SHJ327704 RXN327609:RXN327704 RNR327609:RNR327704 RDV327609:RDV327704 QTZ327609:QTZ327704 QKD327609:QKD327704 QAH327609:QAH327704 PQL327609:PQL327704 PGP327609:PGP327704 OWT327609:OWT327704 OMX327609:OMX327704 ODB327609:ODB327704 NTF327609:NTF327704 NJJ327609:NJJ327704 MZN327609:MZN327704 MPR327609:MPR327704 MFV327609:MFV327704 LVZ327609:LVZ327704 LMD327609:LMD327704 LCH327609:LCH327704 KSL327609:KSL327704 KIP327609:KIP327704 JYT327609:JYT327704 JOX327609:JOX327704 JFB327609:JFB327704 IVF327609:IVF327704 ILJ327609:ILJ327704 IBN327609:IBN327704 HRR327609:HRR327704 HHV327609:HHV327704 GXZ327609:GXZ327704 GOD327609:GOD327704 GEH327609:GEH327704 FUL327609:FUL327704 FKP327609:FKP327704 FAT327609:FAT327704 EQX327609:EQX327704 EHB327609:EHB327704 DXF327609:DXF327704 DNJ327609:DNJ327704 DDN327609:DDN327704 CTR327609:CTR327704 CJV327609:CJV327704 BZZ327609:BZZ327704 BQD327609:BQD327704 BGH327609:BGH327704 AWL327609:AWL327704 AMP327609:AMP327704 ACT327609:ACT327704 SX327609:SX327704 JB327609:JB327704 WVN262073:WVN262168 WLR262073:WLR262168 WBV262073:WBV262168 VRZ262073:VRZ262168 VID262073:VID262168 UYH262073:UYH262168 UOL262073:UOL262168 UEP262073:UEP262168 TUT262073:TUT262168 TKX262073:TKX262168 TBB262073:TBB262168 SRF262073:SRF262168 SHJ262073:SHJ262168 RXN262073:RXN262168 RNR262073:RNR262168 RDV262073:RDV262168 QTZ262073:QTZ262168 QKD262073:QKD262168 QAH262073:QAH262168 PQL262073:PQL262168 PGP262073:PGP262168 OWT262073:OWT262168 OMX262073:OMX262168 ODB262073:ODB262168 NTF262073:NTF262168 NJJ262073:NJJ262168 MZN262073:MZN262168 MPR262073:MPR262168 MFV262073:MFV262168 LVZ262073:LVZ262168 LMD262073:LMD262168 LCH262073:LCH262168 KSL262073:KSL262168 KIP262073:KIP262168 JYT262073:JYT262168 JOX262073:JOX262168 JFB262073:JFB262168 IVF262073:IVF262168 ILJ262073:ILJ262168 IBN262073:IBN262168 HRR262073:HRR262168 HHV262073:HHV262168 GXZ262073:GXZ262168 GOD262073:GOD262168 GEH262073:GEH262168 FUL262073:FUL262168 FKP262073:FKP262168 FAT262073:FAT262168 EQX262073:EQX262168 EHB262073:EHB262168 DXF262073:DXF262168 DNJ262073:DNJ262168 DDN262073:DDN262168 CTR262073:CTR262168 CJV262073:CJV262168 BZZ262073:BZZ262168 BQD262073:BQD262168 BGH262073:BGH262168 AWL262073:AWL262168 AMP262073:AMP262168 ACT262073:ACT262168 SX262073:SX262168 JB262073:JB262168 WVN196537:WVN196632 WLR196537:WLR196632 WBV196537:WBV196632 VRZ196537:VRZ196632 VID196537:VID196632 UYH196537:UYH196632 UOL196537:UOL196632 UEP196537:UEP196632 TUT196537:TUT196632 TKX196537:TKX196632 TBB196537:TBB196632 SRF196537:SRF196632 SHJ196537:SHJ196632 RXN196537:RXN196632 RNR196537:RNR196632 RDV196537:RDV196632 QTZ196537:QTZ196632 QKD196537:QKD196632 QAH196537:QAH196632 PQL196537:PQL196632 PGP196537:PGP196632 OWT196537:OWT196632 OMX196537:OMX196632 ODB196537:ODB196632 NTF196537:NTF196632 NJJ196537:NJJ196632 MZN196537:MZN196632 MPR196537:MPR196632 MFV196537:MFV196632 LVZ196537:LVZ196632 LMD196537:LMD196632 LCH196537:LCH196632 KSL196537:KSL196632 KIP196537:KIP196632 JYT196537:JYT196632 JOX196537:JOX196632 JFB196537:JFB196632 IVF196537:IVF196632 ILJ196537:ILJ196632 IBN196537:IBN196632 HRR196537:HRR196632 HHV196537:HHV196632 GXZ196537:GXZ196632 GOD196537:GOD196632 GEH196537:GEH196632 FUL196537:FUL196632 FKP196537:FKP196632 FAT196537:FAT196632 EQX196537:EQX196632 EHB196537:EHB196632 DXF196537:DXF196632 DNJ196537:DNJ196632 DDN196537:DDN196632 CTR196537:CTR196632 CJV196537:CJV196632 BZZ196537:BZZ196632 BQD196537:BQD196632 BGH196537:BGH196632 AWL196537:AWL196632 AMP196537:AMP196632 ACT196537:ACT196632 SX196537:SX196632 JB196537:JB196632 WVN131001:WVN131096 WLR131001:WLR131096 WBV131001:WBV131096 VRZ131001:VRZ131096 VID131001:VID131096 UYH131001:UYH131096 UOL131001:UOL131096 UEP131001:UEP131096 TUT131001:TUT131096 TKX131001:TKX131096 TBB131001:TBB131096 SRF131001:SRF131096 SHJ131001:SHJ131096 RXN131001:RXN131096 RNR131001:RNR131096 RDV131001:RDV131096 QTZ131001:QTZ131096 QKD131001:QKD131096 QAH131001:QAH131096 PQL131001:PQL131096 PGP131001:PGP131096 OWT131001:OWT131096 OMX131001:OMX131096 ODB131001:ODB131096 NTF131001:NTF131096 NJJ131001:NJJ131096 MZN131001:MZN131096 MPR131001:MPR131096 MFV131001:MFV131096 LVZ131001:LVZ131096 LMD131001:LMD131096 LCH131001:LCH131096 KSL131001:KSL131096 KIP131001:KIP131096 JYT131001:JYT131096 JOX131001:JOX131096 JFB131001:JFB131096 IVF131001:IVF131096 ILJ131001:ILJ131096 IBN131001:IBN131096 HRR131001:HRR131096 HHV131001:HHV131096 GXZ131001:GXZ131096 GOD131001:GOD131096 GEH131001:GEH131096 FUL131001:FUL131096 FKP131001:FKP131096 FAT131001:FAT131096 EQX131001:EQX131096 EHB131001:EHB131096 DXF131001:DXF131096 DNJ131001:DNJ131096 DDN131001:DDN131096 CTR131001:CTR131096 CJV131001:CJV131096 BZZ131001:BZZ131096 BQD131001:BQD131096 BGH131001:BGH131096 AWL131001:AWL131096 AMP131001:AMP131096 ACT131001:ACT131096 SX131001:SX131096 JB131001:JB131096 WVN65465:WVN65560 WLR65465:WLR65560 WBV65465:WBV65560 VRZ65465:VRZ65560 VID65465:VID65560 UYH65465:UYH65560 UOL65465:UOL65560 UEP65465:UEP65560 TUT65465:TUT65560 TKX65465:TKX65560 TBB65465:TBB65560 SRF65465:SRF65560 SHJ65465:SHJ65560 RXN65465:RXN65560 RNR65465:RNR65560 RDV65465:RDV65560 QTZ65465:QTZ65560 QKD65465:QKD65560 QAH65465:QAH65560 PQL65465:PQL65560 PGP65465:PGP65560 OWT65465:OWT65560 OMX65465:OMX65560 ODB65465:ODB65560 NTF65465:NTF65560 NJJ65465:NJJ65560 MZN65465:MZN65560 MPR65465:MPR65560 MFV65465:MFV65560 LVZ65465:LVZ65560 LMD65465:LMD65560 LCH65465:LCH65560 KSL65465:KSL65560 KIP65465:KIP65560 JYT65465:JYT65560 JOX65465:JOX65560 JFB65465:JFB65560 IVF65465:IVF65560 ILJ65465:ILJ65560 IBN65465:IBN65560 HRR65465:HRR65560 HHV65465:HHV65560 GXZ65465:GXZ65560 GOD65465:GOD65560 GEH65465:GEH65560 FUL65465:FUL65560 FKP65465:FKP65560 FAT65465:FAT65560 EQX65465:EQX65560 EHB65465:EHB65560 DXF65465:DXF65560 DNJ65465:DNJ65560 DDN65465:DDN65560 CTR65465:CTR65560 CJV65465:CJV65560 BZZ65465:BZZ65560 BQD65465:BQD65560 BGH65465:BGH65560 AWL65465:AWL65560 AMP65465:AMP65560 ACT65465:ACT65560 SX65465:SX65560">
      <formula1>"SB, CA, CC, RD, TD, OD, Term Loan"</formula1>
    </dataValidation>
    <dataValidation type="textLength" operator="equal" allowBlank="1" showInputMessage="1" showErrorMessage="1" promptTitle="Account No Lenth" prompt="Account No Lenth not be greter then 15" sqref="IZ65465:IZ65560 SV65465:SV65560 SV5:SV24 ACR5:ACR24 AMN5:AMN24 AWJ5:AWJ24 BGF5:BGF24 BQB5:BQB24 BZX5:BZX24 CJT5:CJT24 CTP5:CTP24 DDL5:DDL24 DNH5:DNH24 DXD5:DXD24 EGZ5:EGZ24 EQV5:EQV24 FAR5:FAR24 FKN5:FKN24 FUJ5:FUJ24 GEF5:GEF24 GOB5:GOB24 GXX5:GXX24 HHT5:HHT24 HRP5:HRP24 IBL5:IBL24 ILH5:ILH24 IVD5:IVD24 JEZ5:JEZ24 JOV5:JOV24 JYR5:JYR24 KIN5:KIN24 KSJ5:KSJ24 LCF5:LCF24 LMB5:LMB24 LVX5:LVX24 MFT5:MFT24 MPP5:MPP24 MZL5:MZL24 NJH5:NJH24 NTD5:NTD24 OCZ5:OCZ24 OMV5:OMV24 OWR5:OWR24 PGN5:PGN24 PQJ5:PQJ24 QAF5:QAF24 QKB5:QKB24 QTX5:QTX24 RDT5:RDT24 RNP5:RNP24 RXL5:RXL24 SHH5:SHH24 SRD5:SRD24 TAZ5:TAZ24 TKV5:TKV24 TUR5:TUR24 UEN5:UEN24 UOJ5:UOJ24 UYF5:UYF24 VIB5:VIB24 VRX5:VRX24 WBT5:WBT24 WLP5:WLP24 WVL5:WVL24 IZ5:IZ24 C982969:C983064 C917433:C917528 C851897:C851992 C786361:C786456 C720825:C720920 C655289:C655384 C589753:C589848 C524217:C524312 C458681:C458776 C393145:C393240 C327609:C327704 C262073:C262168 C196537:C196632 C131001:C131096 C65465:C65560 WVL982969:WVL983064 WLP982969:WLP983064 WBT982969:WBT983064 VRX982969:VRX983064 VIB982969:VIB983064 UYF982969:UYF983064 UOJ982969:UOJ983064 UEN982969:UEN983064 TUR982969:TUR983064 TKV982969:TKV983064 TAZ982969:TAZ983064 SRD982969:SRD983064 SHH982969:SHH983064 RXL982969:RXL983064 RNP982969:RNP983064 RDT982969:RDT983064 QTX982969:QTX983064 QKB982969:QKB983064 QAF982969:QAF983064 PQJ982969:PQJ983064 PGN982969:PGN983064 OWR982969:OWR983064 OMV982969:OMV983064 OCZ982969:OCZ983064 NTD982969:NTD983064 NJH982969:NJH983064 MZL982969:MZL983064 MPP982969:MPP983064 MFT982969:MFT983064 LVX982969:LVX983064 LMB982969:LMB983064 LCF982969:LCF983064 KSJ982969:KSJ983064 KIN982969:KIN983064 JYR982969:JYR983064 JOV982969:JOV983064 JEZ982969:JEZ983064 IVD982969:IVD983064 ILH982969:ILH983064 IBL982969:IBL983064 HRP982969:HRP983064 HHT982969:HHT983064 GXX982969:GXX983064 GOB982969:GOB983064 GEF982969:GEF983064 FUJ982969:FUJ983064 FKN982969:FKN983064 FAR982969:FAR983064 EQV982969:EQV983064 EGZ982969:EGZ983064 DXD982969:DXD983064 DNH982969:DNH983064 DDL982969:DDL983064 CTP982969:CTP983064 CJT982969:CJT983064 BZX982969:BZX983064 BQB982969:BQB983064 BGF982969:BGF983064 AWJ982969:AWJ983064 AMN982969:AMN983064 ACR982969:ACR983064 SV982969:SV983064 IZ982969:IZ983064 WVL917433:WVL917528 WLP917433:WLP917528 WBT917433:WBT917528 VRX917433:VRX917528 VIB917433:VIB917528 UYF917433:UYF917528 UOJ917433:UOJ917528 UEN917433:UEN917528 TUR917433:TUR917528 TKV917433:TKV917528 TAZ917433:TAZ917528 SRD917433:SRD917528 SHH917433:SHH917528 RXL917433:RXL917528 RNP917433:RNP917528 RDT917433:RDT917528 QTX917433:QTX917528 QKB917433:QKB917528 QAF917433:QAF917528 PQJ917433:PQJ917528 PGN917433:PGN917528 OWR917433:OWR917528 OMV917433:OMV917528 OCZ917433:OCZ917528 NTD917433:NTD917528 NJH917433:NJH917528 MZL917433:MZL917528 MPP917433:MPP917528 MFT917433:MFT917528 LVX917433:LVX917528 LMB917433:LMB917528 LCF917433:LCF917528 KSJ917433:KSJ917528 KIN917433:KIN917528 JYR917433:JYR917528 JOV917433:JOV917528 JEZ917433:JEZ917528 IVD917433:IVD917528 ILH917433:ILH917528 IBL917433:IBL917528 HRP917433:HRP917528 HHT917433:HHT917528 GXX917433:GXX917528 GOB917433:GOB917528 GEF917433:GEF917528 FUJ917433:FUJ917528 FKN917433:FKN917528 FAR917433:FAR917528 EQV917433:EQV917528 EGZ917433:EGZ917528 DXD917433:DXD917528 DNH917433:DNH917528 DDL917433:DDL917528 CTP917433:CTP917528 CJT917433:CJT917528 BZX917433:BZX917528 BQB917433:BQB917528 BGF917433:BGF917528 AWJ917433:AWJ917528 AMN917433:AMN917528 ACR917433:ACR917528 SV917433:SV917528 IZ917433:IZ917528 WVL851897:WVL851992 WLP851897:WLP851992 WBT851897:WBT851992 VRX851897:VRX851992 VIB851897:VIB851992 UYF851897:UYF851992 UOJ851897:UOJ851992 UEN851897:UEN851992 TUR851897:TUR851992 TKV851897:TKV851992 TAZ851897:TAZ851992 SRD851897:SRD851992 SHH851897:SHH851992 RXL851897:RXL851992 RNP851897:RNP851992 RDT851897:RDT851992 QTX851897:QTX851992 QKB851897:QKB851992 QAF851897:QAF851992 PQJ851897:PQJ851992 PGN851897:PGN851992 OWR851897:OWR851992 OMV851897:OMV851992 OCZ851897:OCZ851992 NTD851897:NTD851992 NJH851897:NJH851992 MZL851897:MZL851992 MPP851897:MPP851992 MFT851897:MFT851992 LVX851897:LVX851992 LMB851897:LMB851992 LCF851897:LCF851992 KSJ851897:KSJ851992 KIN851897:KIN851992 JYR851897:JYR851992 JOV851897:JOV851992 JEZ851897:JEZ851992 IVD851897:IVD851992 ILH851897:ILH851992 IBL851897:IBL851992 HRP851897:HRP851992 HHT851897:HHT851992 GXX851897:GXX851992 GOB851897:GOB851992 GEF851897:GEF851992 FUJ851897:FUJ851992 FKN851897:FKN851992 FAR851897:FAR851992 EQV851897:EQV851992 EGZ851897:EGZ851992 DXD851897:DXD851992 DNH851897:DNH851992 DDL851897:DDL851992 CTP851897:CTP851992 CJT851897:CJT851992 BZX851897:BZX851992 BQB851897:BQB851992 BGF851897:BGF851992 AWJ851897:AWJ851992 AMN851897:AMN851992 ACR851897:ACR851992 SV851897:SV851992 IZ851897:IZ851992 WVL786361:WVL786456 WLP786361:WLP786456 WBT786361:WBT786456 VRX786361:VRX786456 VIB786361:VIB786456 UYF786361:UYF786456 UOJ786361:UOJ786456 UEN786361:UEN786456 TUR786361:TUR786456 TKV786361:TKV786456 TAZ786361:TAZ786456 SRD786361:SRD786456 SHH786361:SHH786456 RXL786361:RXL786456 RNP786361:RNP786456 RDT786361:RDT786456 QTX786361:QTX786456 QKB786361:QKB786456 QAF786361:QAF786456 PQJ786361:PQJ786456 PGN786361:PGN786456 OWR786361:OWR786456 OMV786361:OMV786456 OCZ786361:OCZ786456 NTD786361:NTD786456 NJH786361:NJH786456 MZL786361:MZL786456 MPP786361:MPP786456 MFT786361:MFT786456 LVX786361:LVX786456 LMB786361:LMB786456 LCF786361:LCF786456 KSJ786361:KSJ786456 KIN786361:KIN786456 JYR786361:JYR786456 JOV786361:JOV786456 JEZ786361:JEZ786456 IVD786361:IVD786456 ILH786361:ILH786456 IBL786361:IBL786456 HRP786361:HRP786456 HHT786361:HHT786456 GXX786361:GXX786456 GOB786361:GOB786456 GEF786361:GEF786456 FUJ786361:FUJ786456 FKN786361:FKN786456 FAR786361:FAR786456 EQV786361:EQV786456 EGZ786361:EGZ786456 DXD786361:DXD786456 DNH786361:DNH786456 DDL786361:DDL786456 CTP786361:CTP786456 CJT786361:CJT786456 BZX786361:BZX786456 BQB786361:BQB786456 BGF786361:BGF786456 AWJ786361:AWJ786456 AMN786361:AMN786456 ACR786361:ACR786456 SV786361:SV786456 IZ786361:IZ786456 WVL720825:WVL720920 WLP720825:WLP720920 WBT720825:WBT720920 VRX720825:VRX720920 VIB720825:VIB720920 UYF720825:UYF720920 UOJ720825:UOJ720920 UEN720825:UEN720920 TUR720825:TUR720920 TKV720825:TKV720920 TAZ720825:TAZ720920 SRD720825:SRD720920 SHH720825:SHH720920 RXL720825:RXL720920 RNP720825:RNP720920 RDT720825:RDT720920 QTX720825:QTX720920 QKB720825:QKB720920 QAF720825:QAF720920 PQJ720825:PQJ720920 PGN720825:PGN720920 OWR720825:OWR720920 OMV720825:OMV720920 OCZ720825:OCZ720920 NTD720825:NTD720920 NJH720825:NJH720920 MZL720825:MZL720920 MPP720825:MPP720920 MFT720825:MFT720920 LVX720825:LVX720920 LMB720825:LMB720920 LCF720825:LCF720920 KSJ720825:KSJ720920 KIN720825:KIN720920 JYR720825:JYR720920 JOV720825:JOV720920 JEZ720825:JEZ720920 IVD720825:IVD720920 ILH720825:ILH720920 IBL720825:IBL720920 HRP720825:HRP720920 HHT720825:HHT720920 GXX720825:GXX720920 GOB720825:GOB720920 GEF720825:GEF720920 FUJ720825:FUJ720920 FKN720825:FKN720920 FAR720825:FAR720920 EQV720825:EQV720920 EGZ720825:EGZ720920 DXD720825:DXD720920 DNH720825:DNH720920 DDL720825:DDL720920 CTP720825:CTP720920 CJT720825:CJT720920 BZX720825:BZX720920 BQB720825:BQB720920 BGF720825:BGF720920 AWJ720825:AWJ720920 AMN720825:AMN720920 ACR720825:ACR720920 SV720825:SV720920 IZ720825:IZ720920 WVL655289:WVL655384 WLP655289:WLP655384 WBT655289:WBT655384 VRX655289:VRX655384 VIB655289:VIB655384 UYF655289:UYF655384 UOJ655289:UOJ655384 UEN655289:UEN655384 TUR655289:TUR655384 TKV655289:TKV655384 TAZ655289:TAZ655384 SRD655289:SRD655384 SHH655289:SHH655384 RXL655289:RXL655384 RNP655289:RNP655384 RDT655289:RDT655384 QTX655289:QTX655384 QKB655289:QKB655384 QAF655289:QAF655384 PQJ655289:PQJ655384 PGN655289:PGN655384 OWR655289:OWR655384 OMV655289:OMV655384 OCZ655289:OCZ655384 NTD655289:NTD655384 NJH655289:NJH655384 MZL655289:MZL655384 MPP655289:MPP655384 MFT655289:MFT655384 LVX655289:LVX655384 LMB655289:LMB655384 LCF655289:LCF655384 KSJ655289:KSJ655384 KIN655289:KIN655384 JYR655289:JYR655384 JOV655289:JOV655384 JEZ655289:JEZ655384 IVD655289:IVD655384 ILH655289:ILH655384 IBL655289:IBL655384 HRP655289:HRP655384 HHT655289:HHT655384 GXX655289:GXX655384 GOB655289:GOB655384 GEF655289:GEF655384 FUJ655289:FUJ655384 FKN655289:FKN655384 FAR655289:FAR655384 EQV655289:EQV655384 EGZ655289:EGZ655384 DXD655289:DXD655384 DNH655289:DNH655384 DDL655289:DDL655384 CTP655289:CTP655384 CJT655289:CJT655384 BZX655289:BZX655384 BQB655289:BQB655384 BGF655289:BGF655384 AWJ655289:AWJ655384 AMN655289:AMN655384 ACR655289:ACR655384 SV655289:SV655384 IZ655289:IZ655384 WVL589753:WVL589848 WLP589753:WLP589848 WBT589753:WBT589848 VRX589753:VRX589848 VIB589753:VIB589848 UYF589753:UYF589848 UOJ589753:UOJ589848 UEN589753:UEN589848 TUR589753:TUR589848 TKV589753:TKV589848 TAZ589753:TAZ589848 SRD589753:SRD589848 SHH589753:SHH589848 RXL589753:RXL589848 RNP589753:RNP589848 RDT589753:RDT589848 QTX589753:QTX589848 QKB589753:QKB589848 QAF589753:QAF589848 PQJ589753:PQJ589848 PGN589753:PGN589848 OWR589753:OWR589848 OMV589753:OMV589848 OCZ589753:OCZ589848 NTD589753:NTD589848 NJH589753:NJH589848 MZL589753:MZL589848 MPP589753:MPP589848 MFT589753:MFT589848 LVX589753:LVX589848 LMB589753:LMB589848 LCF589753:LCF589848 KSJ589753:KSJ589848 KIN589753:KIN589848 JYR589753:JYR589848 JOV589753:JOV589848 JEZ589753:JEZ589848 IVD589753:IVD589848 ILH589753:ILH589848 IBL589753:IBL589848 HRP589753:HRP589848 HHT589753:HHT589848 GXX589753:GXX589848 GOB589753:GOB589848 GEF589753:GEF589848 FUJ589753:FUJ589848 FKN589753:FKN589848 FAR589753:FAR589848 EQV589753:EQV589848 EGZ589753:EGZ589848 DXD589753:DXD589848 DNH589753:DNH589848 DDL589753:DDL589848 CTP589753:CTP589848 CJT589753:CJT589848 BZX589753:BZX589848 BQB589753:BQB589848 BGF589753:BGF589848 AWJ589753:AWJ589848 AMN589753:AMN589848 ACR589753:ACR589848 SV589753:SV589848 IZ589753:IZ589848 WVL524217:WVL524312 WLP524217:WLP524312 WBT524217:WBT524312 VRX524217:VRX524312 VIB524217:VIB524312 UYF524217:UYF524312 UOJ524217:UOJ524312 UEN524217:UEN524312 TUR524217:TUR524312 TKV524217:TKV524312 TAZ524217:TAZ524312 SRD524217:SRD524312 SHH524217:SHH524312 RXL524217:RXL524312 RNP524217:RNP524312 RDT524217:RDT524312 QTX524217:QTX524312 QKB524217:QKB524312 QAF524217:QAF524312 PQJ524217:PQJ524312 PGN524217:PGN524312 OWR524217:OWR524312 OMV524217:OMV524312 OCZ524217:OCZ524312 NTD524217:NTD524312 NJH524217:NJH524312 MZL524217:MZL524312 MPP524217:MPP524312 MFT524217:MFT524312 LVX524217:LVX524312 LMB524217:LMB524312 LCF524217:LCF524312 KSJ524217:KSJ524312 KIN524217:KIN524312 JYR524217:JYR524312 JOV524217:JOV524312 JEZ524217:JEZ524312 IVD524217:IVD524312 ILH524217:ILH524312 IBL524217:IBL524312 HRP524217:HRP524312 HHT524217:HHT524312 GXX524217:GXX524312 GOB524217:GOB524312 GEF524217:GEF524312 FUJ524217:FUJ524312 FKN524217:FKN524312 FAR524217:FAR524312 EQV524217:EQV524312 EGZ524217:EGZ524312 DXD524217:DXD524312 DNH524217:DNH524312 DDL524217:DDL524312 CTP524217:CTP524312 CJT524217:CJT524312 BZX524217:BZX524312 BQB524217:BQB524312 BGF524217:BGF524312 AWJ524217:AWJ524312 AMN524217:AMN524312 ACR524217:ACR524312 SV524217:SV524312 IZ524217:IZ524312 WVL458681:WVL458776 WLP458681:WLP458776 WBT458681:WBT458776 VRX458681:VRX458776 VIB458681:VIB458776 UYF458681:UYF458776 UOJ458681:UOJ458776 UEN458681:UEN458776 TUR458681:TUR458776 TKV458681:TKV458776 TAZ458681:TAZ458776 SRD458681:SRD458776 SHH458681:SHH458776 RXL458681:RXL458776 RNP458681:RNP458776 RDT458681:RDT458776 QTX458681:QTX458776 QKB458681:QKB458776 QAF458681:QAF458776 PQJ458681:PQJ458776 PGN458681:PGN458776 OWR458681:OWR458776 OMV458681:OMV458776 OCZ458681:OCZ458776 NTD458681:NTD458776 NJH458681:NJH458776 MZL458681:MZL458776 MPP458681:MPP458776 MFT458681:MFT458776 LVX458681:LVX458776 LMB458681:LMB458776 LCF458681:LCF458776 KSJ458681:KSJ458776 KIN458681:KIN458776 JYR458681:JYR458776 JOV458681:JOV458776 JEZ458681:JEZ458776 IVD458681:IVD458776 ILH458681:ILH458776 IBL458681:IBL458776 HRP458681:HRP458776 HHT458681:HHT458776 GXX458681:GXX458776 GOB458681:GOB458776 GEF458681:GEF458776 FUJ458681:FUJ458776 FKN458681:FKN458776 FAR458681:FAR458776 EQV458681:EQV458776 EGZ458681:EGZ458776 DXD458681:DXD458776 DNH458681:DNH458776 DDL458681:DDL458776 CTP458681:CTP458776 CJT458681:CJT458776 BZX458681:BZX458776 BQB458681:BQB458776 BGF458681:BGF458776 AWJ458681:AWJ458776 AMN458681:AMN458776 ACR458681:ACR458776 SV458681:SV458776 IZ458681:IZ458776 WVL393145:WVL393240 WLP393145:WLP393240 WBT393145:WBT393240 VRX393145:VRX393240 VIB393145:VIB393240 UYF393145:UYF393240 UOJ393145:UOJ393240 UEN393145:UEN393240 TUR393145:TUR393240 TKV393145:TKV393240 TAZ393145:TAZ393240 SRD393145:SRD393240 SHH393145:SHH393240 RXL393145:RXL393240 RNP393145:RNP393240 RDT393145:RDT393240 QTX393145:QTX393240 QKB393145:QKB393240 QAF393145:QAF393240 PQJ393145:PQJ393240 PGN393145:PGN393240 OWR393145:OWR393240 OMV393145:OMV393240 OCZ393145:OCZ393240 NTD393145:NTD393240 NJH393145:NJH393240 MZL393145:MZL393240 MPP393145:MPP393240 MFT393145:MFT393240 LVX393145:LVX393240 LMB393145:LMB393240 LCF393145:LCF393240 KSJ393145:KSJ393240 KIN393145:KIN393240 JYR393145:JYR393240 JOV393145:JOV393240 JEZ393145:JEZ393240 IVD393145:IVD393240 ILH393145:ILH393240 IBL393145:IBL393240 HRP393145:HRP393240 HHT393145:HHT393240 GXX393145:GXX393240 GOB393145:GOB393240 GEF393145:GEF393240 FUJ393145:FUJ393240 FKN393145:FKN393240 FAR393145:FAR393240 EQV393145:EQV393240 EGZ393145:EGZ393240 DXD393145:DXD393240 DNH393145:DNH393240 DDL393145:DDL393240 CTP393145:CTP393240 CJT393145:CJT393240 BZX393145:BZX393240 BQB393145:BQB393240 BGF393145:BGF393240 AWJ393145:AWJ393240 AMN393145:AMN393240 ACR393145:ACR393240 SV393145:SV393240 IZ393145:IZ393240 WVL327609:WVL327704 WLP327609:WLP327704 WBT327609:WBT327704 VRX327609:VRX327704 VIB327609:VIB327704 UYF327609:UYF327704 UOJ327609:UOJ327704 UEN327609:UEN327704 TUR327609:TUR327704 TKV327609:TKV327704 TAZ327609:TAZ327704 SRD327609:SRD327704 SHH327609:SHH327704 RXL327609:RXL327704 RNP327609:RNP327704 RDT327609:RDT327704 QTX327609:QTX327704 QKB327609:QKB327704 QAF327609:QAF327704 PQJ327609:PQJ327704 PGN327609:PGN327704 OWR327609:OWR327704 OMV327609:OMV327704 OCZ327609:OCZ327704 NTD327609:NTD327704 NJH327609:NJH327704 MZL327609:MZL327704 MPP327609:MPP327704 MFT327609:MFT327704 LVX327609:LVX327704 LMB327609:LMB327704 LCF327609:LCF327704 KSJ327609:KSJ327704 KIN327609:KIN327704 JYR327609:JYR327704 JOV327609:JOV327704 JEZ327609:JEZ327704 IVD327609:IVD327704 ILH327609:ILH327704 IBL327609:IBL327704 HRP327609:HRP327704 HHT327609:HHT327704 GXX327609:GXX327704 GOB327609:GOB327704 GEF327609:GEF327704 FUJ327609:FUJ327704 FKN327609:FKN327704 FAR327609:FAR327704 EQV327609:EQV327704 EGZ327609:EGZ327704 DXD327609:DXD327704 DNH327609:DNH327704 DDL327609:DDL327704 CTP327609:CTP327704 CJT327609:CJT327704 BZX327609:BZX327704 BQB327609:BQB327704 BGF327609:BGF327704 AWJ327609:AWJ327704 AMN327609:AMN327704 ACR327609:ACR327704 SV327609:SV327704 IZ327609:IZ327704 WVL262073:WVL262168 WLP262073:WLP262168 WBT262073:WBT262168 VRX262073:VRX262168 VIB262073:VIB262168 UYF262073:UYF262168 UOJ262073:UOJ262168 UEN262073:UEN262168 TUR262073:TUR262168 TKV262073:TKV262168 TAZ262073:TAZ262168 SRD262073:SRD262168 SHH262073:SHH262168 RXL262073:RXL262168 RNP262073:RNP262168 RDT262073:RDT262168 QTX262073:QTX262168 QKB262073:QKB262168 QAF262073:QAF262168 PQJ262073:PQJ262168 PGN262073:PGN262168 OWR262073:OWR262168 OMV262073:OMV262168 OCZ262073:OCZ262168 NTD262073:NTD262168 NJH262073:NJH262168 MZL262073:MZL262168 MPP262073:MPP262168 MFT262073:MFT262168 LVX262073:LVX262168 LMB262073:LMB262168 LCF262073:LCF262168 KSJ262073:KSJ262168 KIN262073:KIN262168 JYR262073:JYR262168 JOV262073:JOV262168 JEZ262073:JEZ262168 IVD262073:IVD262168 ILH262073:ILH262168 IBL262073:IBL262168 HRP262073:HRP262168 HHT262073:HHT262168 GXX262073:GXX262168 GOB262073:GOB262168 GEF262073:GEF262168 FUJ262073:FUJ262168 FKN262073:FKN262168 FAR262073:FAR262168 EQV262073:EQV262168 EGZ262073:EGZ262168 DXD262073:DXD262168 DNH262073:DNH262168 DDL262073:DDL262168 CTP262073:CTP262168 CJT262073:CJT262168 BZX262073:BZX262168 BQB262073:BQB262168 BGF262073:BGF262168 AWJ262073:AWJ262168 AMN262073:AMN262168 ACR262073:ACR262168 SV262073:SV262168 IZ262073:IZ262168 WVL196537:WVL196632 WLP196537:WLP196632 WBT196537:WBT196632 VRX196537:VRX196632 VIB196537:VIB196632 UYF196537:UYF196632 UOJ196537:UOJ196632 UEN196537:UEN196632 TUR196537:TUR196632 TKV196537:TKV196632 TAZ196537:TAZ196632 SRD196537:SRD196632 SHH196537:SHH196632 RXL196537:RXL196632 RNP196537:RNP196632 RDT196537:RDT196632 QTX196537:QTX196632 QKB196537:QKB196632 QAF196537:QAF196632 PQJ196537:PQJ196632 PGN196537:PGN196632 OWR196537:OWR196632 OMV196537:OMV196632 OCZ196537:OCZ196632 NTD196537:NTD196632 NJH196537:NJH196632 MZL196537:MZL196632 MPP196537:MPP196632 MFT196537:MFT196632 LVX196537:LVX196632 LMB196537:LMB196632 LCF196537:LCF196632 KSJ196537:KSJ196632 KIN196537:KIN196632 JYR196537:JYR196632 JOV196537:JOV196632 JEZ196537:JEZ196632 IVD196537:IVD196632 ILH196537:ILH196632 IBL196537:IBL196632 HRP196537:HRP196632 HHT196537:HHT196632 GXX196537:GXX196632 GOB196537:GOB196632 GEF196537:GEF196632 FUJ196537:FUJ196632 FKN196537:FKN196632 FAR196537:FAR196632 EQV196537:EQV196632 EGZ196537:EGZ196632 DXD196537:DXD196632 DNH196537:DNH196632 DDL196537:DDL196632 CTP196537:CTP196632 CJT196537:CJT196632 BZX196537:BZX196632 BQB196537:BQB196632 BGF196537:BGF196632 AWJ196537:AWJ196632 AMN196537:AMN196632 ACR196537:ACR196632 SV196537:SV196632 IZ196537:IZ196632 WVL131001:WVL131096 WLP131001:WLP131096 WBT131001:WBT131096 VRX131001:VRX131096 VIB131001:VIB131096 UYF131001:UYF131096 UOJ131001:UOJ131096 UEN131001:UEN131096 TUR131001:TUR131096 TKV131001:TKV131096 TAZ131001:TAZ131096 SRD131001:SRD131096 SHH131001:SHH131096 RXL131001:RXL131096 RNP131001:RNP131096 RDT131001:RDT131096 QTX131001:QTX131096 QKB131001:QKB131096 QAF131001:QAF131096 PQJ131001:PQJ131096 PGN131001:PGN131096 OWR131001:OWR131096 OMV131001:OMV131096 OCZ131001:OCZ131096 NTD131001:NTD131096 NJH131001:NJH131096 MZL131001:MZL131096 MPP131001:MPP131096 MFT131001:MFT131096 LVX131001:LVX131096 LMB131001:LMB131096 LCF131001:LCF131096 KSJ131001:KSJ131096 KIN131001:KIN131096 JYR131001:JYR131096 JOV131001:JOV131096 JEZ131001:JEZ131096 IVD131001:IVD131096 ILH131001:ILH131096 IBL131001:IBL131096 HRP131001:HRP131096 HHT131001:HHT131096 GXX131001:GXX131096 GOB131001:GOB131096 GEF131001:GEF131096 FUJ131001:FUJ131096 FKN131001:FKN131096 FAR131001:FAR131096 EQV131001:EQV131096 EGZ131001:EGZ131096 DXD131001:DXD131096 DNH131001:DNH131096 DDL131001:DDL131096 CTP131001:CTP131096 CJT131001:CJT131096 BZX131001:BZX131096 BQB131001:BQB131096 BGF131001:BGF131096 AWJ131001:AWJ131096 AMN131001:AMN131096 ACR131001:ACR131096 SV131001:SV131096 IZ131001:IZ131096 WVL65465:WVL65560 WLP65465:WLP65560 WBT65465:WBT65560 VRX65465:VRX65560 VIB65465:VIB65560 UYF65465:UYF65560 UOJ65465:UOJ65560 UEN65465:UEN65560 TUR65465:TUR65560 TKV65465:TKV65560 TAZ65465:TAZ65560 SRD65465:SRD65560 SHH65465:SHH65560 RXL65465:RXL65560 RNP65465:RNP65560 RDT65465:RDT65560 QTX65465:QTX65560 QKB65465:QKB65560 QAF65465:QAF65560 PQJ65465:PQJ65560 PGN65465:PGN65560 OWR65465:OWR65560 OMV65465:OMV65560 OCZ65465:OCZ65560 NTD65465:NTD65560 NJH65465:NJH65560 MZL65465:MZL65560 MPP65465:MPP65560 MFT65465:MFT65560 LVX65465:LVX65560 LMB65465:LMB65560 LCF65465:LCF65560 KSJ65465:KSJ65560 KIN65465:KIN65560 JYR65465:JYR65560 JOV65465:JOV65560 JEZ65465:JEZ65560 IVD65465:IVD65560 ILH65465:ILH65560 IBL65465:IBL65560 HRP65465:HRP65560 HHT65465:HHT65560 GXX65465:GXX65560 GOB65465:GOB65560 GEF65465:GEF65560 FUJ65465:FUJ65560 FKN65465:FKN65560 FAR65465:FAR65560 EQV65465:EQV65560 EGZ65465:EGZ65560 DXD65465:DXD65560 DNH65465:DNH65560 DDL65465:DDL65560 CTP65465:CTP65560 CJT65465:CJT65560 BZX65465:BZX65560 BQB65465:BQB65560 BGF65465:BGF65560 AWJ65465:AWJ65560 AMN65465:AMN65560 ACR65465:ACR65560 C5:C24">
      <formula1>15</formula1>
    </dataValidation>
    <dataValidation type="textLength" operator="lessThan" allowBlank="1" showInputMessage="1" showErrorMessage="1" prompt="Less then 13 Dig." sqref="F5:G24">
      <formula1>13</formula1>
    </dataValidation>
    <dataValidation type="textLength" operator="equal" allowBlank="1" showInputMessage="1" showErrorMessage="1" prompt="10 Dig" sqref="H5:H24">
      <formula1>10</formula1>
    </dataValidation>
    <dataValidation type="textLength" operator="lessThan" allowBlank="1" showInputMessage="1" showErrorMessage="1" prompt="Less then 37 words" sqref="I24">
      <formula1>40</formula1>
    </dataValidation>
  </dataValidations>
  <hyperlinks>
    <hyperlink ref="I5" r:id="rId1" display="yeskumares@gmail.com"/>
    <hyperlink ref="I6" r:id="rId2" display="finance@frankfinn.com"/>
    <hyperlink ref="I7" r:id="rId3" display="finance@frankfinn.com"/>
  </hyperlinks>
  <pageMargins left="0.7" right="0.7" top="0.75" bottom="0.75" header="0.3" footer="0.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>
    <tabColor rgb="FF0070C0"/>
  </sheetPr>
  <dimension ref="A1:WVZ303"/>
  <sheetViews>
    <sheetView zoomScale="80" zoomScaleNormal="8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B8" sqref="B8"/>
    </sheetView>
  </sheetViews>
  <sheetFormatPr defaultColWidth="0" defaultRowHeight="12.75" zeroHeight="1"/>
  <cols>
    <col min="1" max="1" width="1.85546875" style="85" customWidth="1"/>
    <col min="2" max="2" width="21.5703125" style="85" customWidth="1"/>
    <col min="3" max="3" width="34.42578125" style="85" customWidth="1"/>
    <col min="4" max="4" width="27.42578125" style="85" customWidth="1"/>
    <col min="5" max="5" width="36" style="85" customWidth="1"/>
    <col min="6" max="7" width="25.7109375" style="85" customWidth="1"/>
    <col min="8" max="8" width="16" style="85" customWidth="1"/>
    <col min="9" max="10" width="15.5703125" style="85" customWidth="1"/>
    <col min="11" max="11" width="1.7109375" style="85" customWidth="1"/>
    <col min="12" max="14" width="8" style="85" customWidth="1"/>
    <col min="15" max="15" width="1.5703125" style="85" customWidth="1"/>
    <col min="16" max="18" width="8" style="85" customWidth="1"/>
    <col min="19" max="19" width="9.140625" style="85" customWidth="1"/>
    <col min="20" max="259" width="9.140625" style="85" hidden="1"/>
    <col min="260" max="260" width="1.85546875" style="85" hidden="1"/>
    <col min="261" max="261" width="19" style="85" hidden="1"/>
    <col min="262" max="262" width="48.7109375" style="85" hidden="1"/>
    <col min="263" max="263" width="15.5703125" style="85" hidden="1"/>
    <col min="264" max="264" width="15.140625" style="85" hidden="1"/>
    <col min="265" max="265" width="36" style="85" hidden="1"/>
    <col min="266" max="266" width="17.42578125" style="85" hidden="1"/>
    <col min="267" max="267" width="1.7109375" style="85" hidden="1"/>
    <col min="268" max="270" width="8" style="85" hidden="1"/>
    <col min="271" max="271" width="1.5703125" style="85" hidden="1"/>
    <col min="272" max="274" width="8" style="85" hidden="1"/>
    <col min="275" max="515" width="9.140625" style="85" hidden="1"/>
    <col min="516" max="516" width="1.85546875" style="85" hidden="1"/>
    <col min="517" max="517" width="19" style="85" hidden="1"/>
    <col min="518" max="518" width="48.7109375" style="85" hidden="1"/>
    <col min="519" max="519" width="15.5703125" style="85" hidden="1"/>
    <col min="520" max="520" width="15.140625" style="85" hidden="1"/>
    <col min="521" max="521" width="36" style="85" hidden="1"/>
    <col min="522" max="522" width="17.42578125" style="85" hidden="1"/>
    <col min="523" max="523" width="1.7109375" style="85" hidden="1"/>
    <col min="524" max="526" width="8" style="85" hidden="1"/>
    <col min="527" max="527" width="1.5703125" style="85" hidden="1"/>
    <col min="528" max="530" width="8" style="85" hidden="1"/>
    <col min="531" max="771" width="9.140625" style="85" hidden="1"/>
    <col min="772" max="772" width="1.85546875" style="85" hidden="1"/>
    <col min="773" max="773" width="19" style="85" hidden="1"/>
    <col min="774" max="774" width="48.7109375" style="85" hidden="1"/>
    <col min="775" max="775" width="15.5703125" style="85" hidden="1"/>
    <col min="776" max="776" width="15.140625" style="85" hidden="1"/>
    <col min="777" max="777" width="36" style="85" hidden="1"/>
    <col min="778" max="778" width="17.42578125" style="85" hidden="1"/>
    <col min="779" max="779" width="1.7109375" style="85" hidden="1"/>
    <col min="780" max="782" width="8" style="85" hidden="1"/>
    <col min="783" max="783" width="1.5703125" style="85" hidden="1"/>
    <col min="784" max="786" width="8" style="85" hidden="1"/>
    <col min="787" max="1027" width="9.140625" style="85" hidden="1"/>
    <col min="1028" max="1028" width="1.85546875" style="85" hidden="1"/>
    <col min="1029" max="1029" width="19" style="85" hidden="1"/>
    <col min="1030" max="1030" width="48.7109375" style="85" hidden="1"/>
    <col min="1031" max="1031" width="15.5703125" style="85" hidden="1"/>
    <col min="1032" max="1032" width="15.140625" style="85" hidden="1"/>
    <col min="1033" max="1033" width="36" style="85" hidden="1"/>
    <col min="1034" max="1034" width="17.42578125" style="85" hidden="1"/>
    <col min="1035" max="1035" width="1.7109375" style="85" hidden="1"/>
    <col min="1036" max="1038" width="8" style="85" hidden="1"/>
    <col min="1039" max="1039" width="1.5703125" style="85" hidden="1"/>
    <col min="1040" max="1042" width="8" style="85" hidden="1"/>
    <col min="1043" max="1283" width="9.140625" style="85" hidden="1"/>
    <col min="1284" max="1284" width="1.85546875" style="85" hidden="1"/>
    <col min="1285" max="1285" width="19" style="85" hidden="1"/>
    <col min="1286" max="1286" width="48.7109375" style="85" hidden="1"/>
    <col min="1287" max="1287" width="15.5703125" style="85" hidden="1"/>
    <col min="1288" max="1288" width="15.140625" style="85" hidden="1"/>
    <col min="1289" max="1289" width="36" style="85" hidden="1"/>
    <col min="1290" max="1290" width="17.42578125" style="85" hidden="1"/>
    <col min="1291" max="1291" width="1.7109375" style="85" hidden="1"/>
    <col min="1292" max="1294" width="8" style="85" hidden="1"/>
    <col min="1295" max="1295" width="1.5703125" style="85" hidden="1"/>
    <col min="1296" max="1298" width="8" style="85" hidden="1"/>
    <col min="1299" max="1539" width="9.140625" style="85" hidden="1"/>
    <col min="1540" max="1540" width="1.85546875" style="85" hidden="1"/>
    <col min="1541" max="1541" width="19" style="85" hidden="1"/>
    <col min="1542" max="1542" width="48.7109375" style="85" hidden="1"/>
    <col min="1543" max="1543" width="15.5703125" style="85" hidden="1"/>
    <col min="1544" max="1544" width="15.140625" style="85" hidden="1"/>
    <col min="1545" max="1545" width="36" style="85" hidden="1"/>
    <col min="1546" max="1546" width="17.42578125" style="85" hidden="1"/>
    <col min="1547" max="1547" width="1.7109375" style="85" hidden="1"/>
    <col min="1548" max="1550" width="8" style="85" hidden="1"/>
    <col min="1551" max="1551" width="1.5703125" style="85" hidden="1"/>
    <col min="1552" max="1554" width="8" style="85" hidden="1"/>
    <col min="1555" max="1795" width="9.140625" style="85" hidden="1"/>
    <col min="1796" max="1796" width="1.85546875" style="85" hidden="1"/>
    <col min="1797" max="1797" width="19" style="85" hidden="1"/>
    <col min="1798" max="1798" width="48.7109375" style="85" hidden="1"/>
    <col min="1799" max="1799" width="15.5703125" style="85" hidden="1"/>
    <col min="1800" max="1800" width="15.140625" style="85" hidden="1"/>
    <col min="1801" max="1801" width="36" style="85" hidden="1"/>
    <col min="1802" max="1802" width="17.42578125" style="85" hidden="1"/>
    <col min="1803" max="1803" width="1.7109375" style="85" hidden="1"/>
    <col min="1804" max="1806" width="8" style="85" hidden="1"/>
    <col min="1807" max="1807" width="1.5703125" style="85" hidden="1"/>
    <col min="1808" max="1810" width="8" style="85" hidden="1"/>
    <col min="1811" max="2051" width="9.140625" style="85" hidden="1"/>
    <col min="2052" max="2052" width="1.85546875" style="85" hidden="1"/>
    <col min="2053" max="2053" width="19" style="85" hidden="1"/>
    <col min="2054" max="2054" width="48.7109375" style="85" hidden="1"/>
    <col min="2055" max="2055" width="15.5703125" style="85" hidden="1"/>
    <col min="2056" max="2056" width="15.140625" style="85" hidden="1"/>
    <col min="2057" max="2057" width="36" style="85" hidden="1"/>
    <col min="2058" max="2058" width="17.42578125" style="85" hidden="1"/>
    <col min="2059" max="2059" width="1.7109375" style="85" hidden="1"/>
    <col min="2060" max="2062" width="8" style="85" hidden="1"/>
    <col min="2063" max="2063" width="1.5703125" style="85" hidden="1"/>
    <col min="2064" max="2066" width="8" style="85" hidden="1"/>
    <col min="2067" max="2307" width="9.140625" style="85" hidden="1"/>
    <col min="2308" max="2308" width="1.85546875" style="85" hidden="1"/>
    <col min="2309" max="2309" width="19" style="85" hidden="1"/>
    <col min="2310" max="2310" width="48.7109375" style="85" hidden="1"/>
    <col min="2311" max="2311" width="15.5703125" style="85" hidden="1"/>
    <col min="2312" max="2312" width="15.140625" style="85" hidden="1"/>
    <col min="2313" max="2313" width="36" style="85" hidden="1"/>
    <col min="2314" max="2314" width="17.42578125" style="85" hidden="1"/>
    <col min="2315" max="2315" width="1.7109375" style="85" hidden="1"/>
    <col min="2316" max="2318" width="8" style="85" hidden="1"/>
    <col min="2319" max="2319" width="1.5703125" style="85" hidden="1"/>
    <col min="2320" max="2322" width="8" style="85" hidden="1"/>
    <col min="2323" max="2563" width="9.140625" style="85" hidden="1"/>
    <col min="2564" max="2564" width="1.85546875" style="85" hidden="1"/>
    <col min="2565" max="2565" width="19" style="85" hidden="1"/>
    <col min="2566" max="2566" width="48.7109375" style="85" hidden="1"/>
    <col min="2567" max="2567" width="15.5703125" style="85" hidden="1"/>
    <col min="2568" max="2568" width="15.140625" style="85" hidden="1"/>
    <col min="2569" max="2569" width="36" style="85" hidden="1"/>
    <col min="2570" max="2570" width="17.42578125" style="85" hidden="1"/>
    <col min="2571" max="2571" width="1.7109375" style="85" hidden="1"/>
    <col min="2572" max="2574" width="8" style="85" hidden="1"/>
    <col min="2575" max="2575" width="1.5703125" style="85" hidden="1"/>
    <col min="2576" max="2578" width="8" style="85" hidden="1"/>
    <col min="2579" max="2819" width="9.140625" style="85" hidden="1"/>
    <col min="2820" max="2820" width="1.85546875" style="85" hidden="1"/>
    <col min="2821" max="2821" width="19" style="85" hidden="1"/>
    <col min="2822" max="2822" width="48.7109375" style="85" hidden="1"/>
    <col min="2823" max="2823" width="15.5703125" style="85" hidden="1"/>
    <col min="2824" max="2824" width="15.140625" style="85" hidden="1"/>
    <col min="2825" max="2825" width="36" style="85" hidden="1"/>
    <col min="2826" max="2826" width="17.42578125" style="85" hidden="1"/>
    <col min="2827" max="2827" width="1.7109375" style="85" hidden="1"/>
    <col min="2828" max="2830" width="8" style="85" hidden="1"/>
    <col min="2831" max="2831" width="1.5703125" style="85" hidden="1"/>
    <col min="2832" max="2834" width="8" style="85" hidden="1"/>
    <col min="2835" max="3075" width="9.140625" style="85" hidden="1"/>
    <col min="3076" max="3076" width="1.85546875" style="85" hidden="1"/>
    <col min="3077" max="3077" width="19" style="85" hidden="1"/>
    <col min="3078" max="3078" width="48.7109375" style="85" hidden="1"/>
    <col min="3079" max="3079" width="15.5703125" style="85" hidden="1"/>
    <col min="3080" max="3080" width="15.140625" style="85" hidden="1"/>
    <col min="3081" max="3081" width="36" style="85" hidden="1"/>
    <col min="3082" max="3082" width="17.42578125" style="85" hidden="1"/>
    <col min="3083" max="3083" width="1.7109375" style="85" hidden="1"/>
    <col min="3084" max="3086" width="8" style="85" hidden="1"/>
    <col min="3087" max="3087" width="1.5703125" style="85" hidden="1"/>
    <col min="3088" max="3090" width="8" style="85" hidden="1"/>
    <col min="3091" max="3331" width="9.140625" style="85" hidden="1"/>
    <col min="3332" max="3332" width="1.85546875" style="85" hidden="1"/>
    <col min="3333" max="3333" width="19" style="85" hidden="1"/>
    <col min="3334" max="3334" width="48.7109375" style="85" hidden="1"/>
    <col min="3335" max="3335" width="15.5703125" style="85" hidden="1"/>
    <col min="3336" max="3336" width="15.140625" style="85" hidden="1"/>
    <col min="3337" max="3337" width="36" style="85" hidden="1"/>
    <col min="3338" max="3338" width="17.42578125" style="85" hidden="1"/>
    <col min="3339" max="3339" width="1.7109375" style="85" hidden="1"/>
    <col min="3340" max="3342" width="8" style="85" hidden="1"/>
    <col min="3343" max="3343" width="1.5703125" style="85" hidden="1"/>
    <col min="3344" max="3346" width="8" style="85" hidden="1"/>
    <col min="3347" max="3587" width="9.140625" style="85" hidden="1"/>
    <col min="3588" max="3588" width="1.85546875" style="85" hidden="1"/>
    <col min="3589" max="3589" width="19" style="85" hidden="1"/>
    <col min="3590" max="3590" width="48.7109375" style="85" hidden="1"/>
    <col min="3591" max="3591" width="15.5703125" style="85" hidden="1"/>
    <col min="3592" max="3592" width="15.140625" style="85" hidden="1"/>
    <col min="3593" max="3593" width="36" style="85" hidden="1"/>
    <col min="3594" max="3594" width="17.42578125" style="85" hidden="1"/>
    <col min="3595" max="3595" width="1.7109375" style="85" hidden="1"/>
    <col min="3596" max="3598" width="8" style="85" hidden="1"/>
    <col min="3599" max="3599" width="1.5703125" style="85" hidden="1"/>
    <col min="3600" max="3602" width="8" style="85" hidden="1"/>
    <col min="3603" max="3843" width="9.140625" style="85" hidden="1"/>
    <col min="3844" max="3844" width="1.85546875" style="85" hidden="1"/>
    <col min="3845" max="3845" width="19" style="85" hidden="1"/>
    <col min="3846" max="3846" width="48.7109375" style="85" hidden="1"/>
    <col min="3847" max="3847" width="15.5703125" style="85" hidden="1"/>
    <col min="3848" max="3848" width="15.140625" style="85" hidden="1"/>
    <col min="3849" max="3849" width="36" style="85" hidden="1"/>
    <col min="3850" max="3850" width="17.42578125" style="85" hidden="1"/>
    <col min="3851" max="3851" width="1.7109375" style="85" hidden="1"/>
    <col min="3852" max="3854" width="8" style="85" hidden="1"/>
    <col min="3855" max="3855" width="1.5703125" style="85" hidden="1"/>
    <col min="3856" max="3858" width="8" style="85" hidden="1"/>
    <col min="3859" max="4099" width="9.140625" style="85" hidden="1"/>
    <col min="4100" max="4100" width="1.85546875" style="85" hidden="1"/>
    <col min="4101" max="4101" width="19" style="85" hidden="1"/>
    <col min="4102" max="4102" width="48.7109375" style="85" hidden="1"/>
    <col min="4103" max="4103" width="15.5703125" style="85" hidden="1"/>
    <col min="4104" max="4104" width="15.140625" style="85" hidden="1"/>
    <col min="4105" max="4105" width="36" style="85" hidden="1"/>
    <col min="4106" max="4106" width="17.42578125" style="85" hidden="1"/>
    <col min="4107" max="4107" width="1.7109375" style="85" hidden="1"/>
    <col min="4108" max="4110" width="8" style="85" hidden="1"/>
    <col min="4111" max="4111" width="1.5703125" style="85" hidden="1"/>
    <col min="4112" max="4114" width="8" style="85" hidden="1"/>
    <col min="4115" max="4355" width="9.140625" style="85" hidden="1"/>
    <col min="4356" max="4356" width="1.85546875" style="85" hidden="1"/>
    <col min="4357" max="4357" width="19" style="85" hidden="1"/>
    <col min="4358" max="4358" width="48.7109375" style="85" hidden="1"/>
    <col min="4359" max="4359" width="15.5703125" style="85" hidden="1"/>
    <col min="4360" max="4360" width="15.140625" style="85" hidden="1"/>
    <col min="4361" max="4361" width="36" style="85" hidden="1"/>
    <col min="4362" max="4362" width="17.42578125" style="85" hidden="1"/>
    <col min="4363" max="4363" width="1.7109375" style="85" hidden="1"/>
    <col min="4364" max="4366" width="8" style="85" hidden="1"/>
    <col min="4367" max="4367" width="1.5703125" style="85" hidden="1"/>
    <col min="4368" max="4370" width="8" style="85" hidden="1"/>
    <col min="4371" max="4611" width="9.140625" style="85" hidden="1"/>
    <col min="4612" max="4612" width="1.85546875" style="85" hidden="1"/>
    <col min="4613" max="4613" width="19" style="85" hidden="1"/>
    <col min="4614" max="4614" width="48.7109375" style="85" hidden="1"/>
    <col min="4615" max="4615" width="15.5703125" style="85" hidden="1"/>
    <col min="4616" max="4616" width="15.140625" style="85" hidden="1"/>
    <col min="4617" max="4617" width="36" style="85" hidden="1"/>
    <col min="4618" max="4618" width="17.42578125" style="85" hidden="1"/>
    <col min="4619" max="4619" width="1.7109375" style="85" hidden="1"/>
    <col min="4620" max="4622" width="8" style="85" hidden="1"/>
    <col min="4623" max="4623" width="1.5703125" style="85" hidden="1"/>
    <col min="4624" max="4626" width="8" style="85" hidden="1"/>
    <col min="4627" max="4867" width="9.140625" style="85" hidden="1"/>
    <col min="4868" max="4868" width="1.85546875" style="85" hidden="1"/>
    <col min="4869" max="4869" width="19" style="85" hidden="1"/>
    <col min="4870" max="4870" width="48.7109375" style="85" hidden="1"/>
    <col min="4871" max="4871" width="15.5703125" style="85" hidden="1"/>
    <col min="4872" max="4872" width="15.140625" style="85" hidden="1"/>
    <col min="4873" max="4873" width="36" style="85" hidden="1"/>
    <col min="4874" max="4874" width="17.42578125" style="85" hidden="1"/>
    <col min="4875" max="4875" width="1.7109375" style="85" hidden="1"/>
    <col min="4876" max="4878" width="8" style="85" hidden="1"/>
    <col min="4879" max="4879" width="1.5703125" style="85" hidden="1"/>
    <col min="4880" max="4882" width="8" style="85" hidden="1"/>
    <col min="4883" max="5123" width="9.140625" style="85" hidden="1"/>
    <col min="5124" max="5124" width="1.85546875" style="85" hidden="1"/>
    <col min="5125" max="5125" width="19" style="85" hidden="1"/>
    <col min="5126" max="5126" width="48.7109375" style="85" hidden="1"/>
    <col min="5127" max="5127" width="15.5703125" style="85" hidden="1"/>
    <col min="5128" max="5128" width="15.140625" style="85" hidden="1"/>
    <col min="5129" max="5129" width="36" style="85" hidden="1"/>
    <col min="5130" max="5130" width="17.42578125" style="85" hidden="1"/>
    <col min="5131" max="5131" width="1.7109375" style="85" hidden="1"/>
    <col min="5132" max="5134" width="8" style="85" hidden="1"/>
    <col min="5135" max="5135" width="1.5703125" style="85" hidden="1"/>
    <col min="5136" max="5138" width="8" style="85" hidden="1"/>
    <col min="5139" max="5379" width="9.140625" style="85" hidden="1"/>
    <col min="5380" max="5380" width="1.85546875" style="85" hidden="1"/>
    <col min="5381" max="5381" width="19" style="85" hidden="1"/>
    <col min="5382" max="5382" width="48.7109375" style="85" hidden="1"/>
    <col min="5383" max="5383" width="15.5703125" style="85" hidden="1"/>
    <col min="5384" max="5384" width="15.140625" style="85" hidden="1"/>
    <col min="5385" max="5385" width="36" style="85" hidden="1"/>
    <col min="5386" max="5386" width="17.42578125" style="85" hidden="1"/>
    <col min="5387" max="5387" width="1.7109375" style="85" hidden="1"/>
    <col min="5388" max="5390" width="8" style="85" hidden="1"/>
    <col min="5391" max="5391" width="1.5703125" style="85" hidden="1"/>
    <col min="5392" max="5394" width="8" style="85" hidden="1"/>
    <col min="5395" max="5635" width="9.140625" style="85" hidden="1"/>
    <col min="5636" max="5636" width="1.85546875" style="85" hidden="1"/>
    <col min="5637" max="5637" width="19" style="85" hidden="1"/>
    <col min="5638" max="5638" width="48.7109375" style="85" hidden="1"/>
    <col min="5639" max="5639" width="15.5703125" style="85" hidden="1"/>
    <col min="5640" max="5640" width="15.140625" style="85" hidden="1"/>
    <col min="5641" max="5641" width="36" style="85" hidden="1"/>
    <col min="5642" max="5642" width="17.42578125" style="85" hidden="1"/>
    <col min="5643" max="5643" width="1.7109375" style="85" hidden="1"/>
    <col min="5644" max="5646" width="8" style="85" hidden="1"/>
    <col min="5647" max="5647" width="1.5703125" style="85" hidden="1"/>
    <col min="5648" max="5650" width="8" style="85" hidden="1"/>
    <col min="5651" max="5891" width="9.140625" style="85" hidden="1"/>
    <col min="5892" max="5892" width="1.85546875" style="85" hidden="1"/>
    <col min="5893" max="5893" width="19" style="85" hidden="1"/>
    <col min="5894" max="5894" width="48.7109375" style="85" hidden="1"/>
    <col min="5895" max="5895" width="15.5703125" style="85" hidden="1"/>
    <col min="5896" max="5896" width="15.140625" style="85" hidden="1"/>
    <col min="5897" max="5897" width="36" style="85" hidden="1"/>
    <col min="5898" max="5898" width="17.42578125" style="85" hidden="1"/>
    <col min="5899" max="5899" width="1.7109375" style="85" hidden="1"/>
    <col min="5900" max="5902" width="8" style="85" hidden="1"/>
    <col min="5903" max="5903" width="1.5703125" style="85" hidden="1"/>
    <col min="5904" max="5906" width="8" style="85" hidden="1"/>
    <col min="5907" max="6147" width="9.140625" style="85" hidden="1"/>
    <col min="6148" max="6148" width="1.85546875" style="85" hidden="1"/>
    <col min="6149" max="6149" width="19" style="85" hidden="1"/>
    <col min="6150" max="6150" width="48.7109375" style="85" hidden="1"/>
    <col min="6151" max="6151" width="15.5703125" style="85" hidden="1"/>
    <col min="6152" max="6152" width="15.140625" style="85" hidden="1"/>
    <col min="6153" max="6153" width="36" style="85" hidden="1"/>
    <col min="6154" max="6154" width="17.42578125" style="85" hidden="1"/>
    <col min="6155" max="6155" width="1.7109375" style="85" hidden="1"/>
    <col min="6156" max="6158" width="8" style="85" hidden="1"/>
    <col min="6159" max="6159" width="1.5703125" style="85" hidden="1"/>
    <col min="6160" max="6162" width="8" style="85" hidden="1"/>
    <col min="6163" max="6403" width="9.140625" style="85" hidden="1"/>
    <col min="6404" max="6404" width="1.85546875" style="85" hidden="1"/>
    <col min="6405" max="6405" width="19" style="85" hidden="1"/>
    <col min="6406" max="6406" width="48.7109375" style="85" hidden="1"/>
    <col min="6407" max="6407" width="15.5703125" style="85" hidden="1"/>
    <col min="6408" max="6408" width="15.140625" style="85" hidden="1"/>
    <col min="6409" max="6409" width="36" style="85" hidden="1"/>
    <col min="6410" max="6410" width="17.42578125" style="85" hidden="1"/>
    <col min="6411" max="6411" width="1.7109375" style="85" hidden="1"/>
    <col min="6412" max="6414" width="8" style="85" hidden="1"/>
    <col min="6415" max="6415" width="1.5703125" style="85" hidden="1"/>
    <col min="6416" max="6418" width="8" style="85" hidden="1"/>
    <col min="6419" max="6659" width="9.140625" style="85" hidden="1"/>
    <col min="6660" max="6660" width="1.85546875" style="85" hidden="1"/>
    <col min="6661" max="6661" width="19" style="85" hidden="1"/>
    <col min="6662" max="6662" width="48.7109375" style="85" hidden="1"/>
    <col min="6663" max="6663" width="15.5703125" style="85" hidden="1"/>
    <col min="6664" max="6664" width="15.140625" style="85" hidden="1"/>
    <col min="6665" max="6665" width="36" style="85" hidden="1"/>
    <col min="6666" max="6666" width="17.42578125" style="85" hidden="1"/>
    <col min="6667" max="6667" width="1.7109375" style="85" hidden="1"/>
    <col min="6668" max="6670" width="8" style="85" hidden="1"/>
    <col min="6671" max="6671" width="1.5703125" style="85" hidden="1"/>
    <col min="6672" max="6674" width="8" style="85" hidden="1"/>
    <col min="6675" max="6915" width="9.140625" style="85" hidden="1"/>
    <col min="6916" max="6916" width="1.85546875" style="85" hidden="1"/>
    <col min="6917" max="6917" width="19" style="85" hidden="1"/>
    <col min="6918" max="6918" width="48.7109375" style="85" hidden="1"/>
    <col min="6919" max="6919" width="15.5703125" style="85" hidden="1"/>
    <col min="6920" max="6920" width="15.140625" style="85" hidden="1"/>
    <col min="6921" max="6921" width="36" style="85" hidden="1"/>
    <col min="6922" max="6922" width="17.42578125" style="85" hidden="1"/>
    <col min="6923" max="6923" width="1.7109375" style="85" hidden="1"/>
    <col min="6924" max="6926" width="8" style="85" hidden="1"/>
    <col min="6927" max="6927" width="1.5703125" style="85" hidden="1"/>
    <col min="6928" max="6930" width="8" style="85" hidden="1"/>
    <col min="6931" max="7171" width="9.140625" style="85" hidden="1"/>
    <col min="7172" max="7172" width="1.85546875" style="85" hidden="1"/>
    <col min="7173" max="7173" width="19" style="85" hidden="1"/>
    <col min="7174" max="7174" width="48.7109375" style="85" hidden="1"/>
    <col min="7175" max="7175" width="15.5703125" style="85" hidden="1"/>
    <col min="7176" max="7176" width="15.140625" style="85" hidden="1"/>
    <col min="7177" max="7177" width="36" style="85" hidden="1"/>
    <col min="7178" max="7178" width="17.42578125" style="85" hidden="1"/>
    <col min="7179" max="7179" width="1.7109375" style="85" hidden="1"/>
    <col min="7180" max="7182" width="8" style="85" hidden="1"/>
    <col min="7183" max="7183" width="1.5703125" style="85" hidden="1"/>
    <col min="7184" max="7186" width="8" style="85" hidden="1"/>
    <col min="7187" max="7427" width="9.140625" style="85" hidden="1"/>
    <col min="7428" max="7428" width="1.85546875" style="85" hidden="1"/>
    <col min="7429" max="7429" width="19" style="85" hidden="1"/>
    <col min="7430" max="7430" width="48.7109375" style="85" hidden="1"/>
    <col min="7431" max="7431" width="15.5703125" style="85" hidden="1"/>
    <col min="7432" max="7432" width="15.140625" style="85" hidden="1"/>
    <col min="7433" max="7433" width="36" style="85" hidden="1"/>
    <col min="7434" max="7434" width="17.42578125" style="85" hidden="1"/>
    <col min="7435" max="7435" width="1.7109375" style="85" hidden="1"/>
    <col min="7436" max="7438" width="8" style="85" hidden="1"/>
    <col min="7439" max="7439" width="1.5703125" style="85" hidden="1"/>
    <col min="7440" max="7442" width="8" style="85" hidden="1"/>
    <col min="7443" max="7683" width="9.140625" style="85" hidden="1"/>
    <col min="7684" max="7684" width="1.85546875" style="85" hidden="1"/>
    <col min="7685" max="7685" width="19" style="85" hidden="1"/>
    <col min="7686" max="7686" width="48.7109375" style="85" hidden="1"/>
    <col min="7687" max="7687" width="15.5703125" style="85" hidden="1"/>
    <col min="7688" max="7688" width="15.140625" style="85" hidden="1"/>
    <col min="7689" max="7689" width="36" style="85" hidden="1"/>
    <col min="7690" max="7690" width="17.42578125" style="85" hidden="1"/>
    <col min="7691" max="7691" width="1.7109375" style="85" hidden="1"/>
    <col min="7692" max="7694" width="8" style="85" hidden="1"/>
    <col min="7695" max="7695" width="1.5703125" style="85" hidden="1"/>
    <col min="7696" max="7698" width="8" style="85" hidden="1"/>
    <col min="7699" max="7939" width="9.140625" style="85" hidden="1"/>
    <col min="7940" max="7940" width="1.85546875" style="85" hidden="1"/>
    <col min="7941" max="7941" width="19" style="85" hidden="1"/>
    <col min="7942" max="7942" width="48.7109375" style="85" hidden="1"/>
    <col min="7943" max="7943" width="15.5703125" style="85" hidden="1"/>
    <col min="7944" max="7944" width="15.140625" style="85" hidden="1"/>
    <col min="7945" max="7945" width="36" style="85" hidden="1"/>
    <col min="7946" max="7946" width="17.42578125" style="85" hidden="1"/>
    <col min="7947" max="7947" width="1.7109375" style="85" hidden="1"/>
    <col min="7948" max="7950" width="8" style="85" hidden="1"/>
    <col min="7951" max="7951" width="1.5703125" style="85" hidden="1"/>
    <col min="7952" max="7954" width="8" style="85" hidden="1"/>
    <col min="7955" max="8195" width="9.140625" style="85" hidden="1"/>
    <col min="8196" max="8196" width="1.85546875" style="85" hidden="1"/>
    <col min="8197" max="8197" width="19" style="85" hidden="1"/>
    <col min="8198" max="8198" width="48.7109375" style="85" hidden="1"/>
    <col min="8199" max="8199" width="15.5703125" style="85" hidden="1"/>
    <col min="8200" max="8200" width="15.140625" style="85" hidden="1"/>
    <col min="8201" max="8201" width="36" style="85" hidden="1"/>
    <col min="8202" max="8202" width="17.42578125" style="85" hidden="1"/>
    <col min="8203" max="8203" width="1.7109375" style="85" hidden="1"/>
    <col min="8204" max="8206" width="8" style="85" hidden="1"/>
    <col min="8207" max="8207" width="1.5703125" style="85" hidden="1"/>
    <col min="8208" max="8210" width="8" style="85" hidden="1"/>
    <col min="8211" max="8451" width="9.140625" style="85" hidden="1"/>
    <col min="8452" max="8452" width="1.85546875" style="85" hidden="1"/>
    <col min="8453" max="8453" width="19" style="85" hidden="1"/>
    <col min="8454" max="8454" width="48.7109375" style="85" hidden="1"/>
    <col min="8455" max="8455" width="15.5703125" style="85" hidden="1"/>
    <col min="8456" max="8456" width="15.140625" style="85" hidden="1"/>
    <col min="8457" max="8457" width="36" style="85" hidden="1"/>
    <col min="8458" max="8458" width="17.42578125" style="85" hidden="1"/>
    <col min="8459" max="8459" width="1.7109375" style="85" hidden="1"/>
    <col min="8460" max="8462" width="8" style="85" hidden="1"/>
    <col min="8463" max="8463" width="1.5703125" style="85" hidden="1"/>
    <col min="8464" max="8466" width="8" style="85" hidden="1"/>
    <col min="8467" max="8707" width="9.140625" style="85" hidden="1"/>
    <col min="8708" max="8708" width="1.85546875" style="85" hidden="1"/>
    <col min="8709" max="8709" width="19" style="85" hidden="1"/>
    <col min="8710" max="8710" width="48.7109375" style="85" hidden="1"/>
    <col min="8711" max="8711" width="15.5703125" style="85" hidden="1"/>
    <col min="8712" max="8712" width="15.140625" style="85" hidden="1"/>
    <col min="8713" max="8713" width="36" style="85" hidden="1"/>
    <col min="8714" max="8714" width="17.42578125" style="85" hidden="1"/>
    <col min="8715" max="8715" width="1.7109375" style="85" hidden="1"/>
    <col min="8716" max="8718" width="8" style="85" hidden="1"/>
    <col min="8719" max="8719" width="1.5703125" style="85" hidden="1"/>
    <col min="8720" max="8722" width="8" style="85" hidden="1"/>
    <col min="8723" max="8963" width="9.140625" style="85" hidden="1"/>
    <col min="8964" max="8964" width="1.85546875" style="85" hidden="1"/>
    <col min="8965" max="8965" width="19" style="85" hidden="1"/>
    <col min="8966" max="8966" width="48.7109375" style="85" hidden="1"/>
    <col min="8967" max="8967" width="15.5703125" style="85" hidden="1"/>
    <col min="8968" max="8968" width="15.140625" style="85" hidden="1"/>
    <col min="8969" max="8969" width="36" style="85" hidden="1"/>
    <col min="8970" max="8970" width="17.42578125" style="85" hidden="1"/>
    <col min="8971" max="8971" width="1.7109375" style="85" hidden="1"/>
    <col min="8972" max="8974" width="8" style="85" hidden="1"/>
    <col min="8975" max="8975" width="1.5703125" style="85" hidden="1"/>
    <col min="8976" max="8978" width="8" style="85" hidden="1"/>
    <col min="8979" max="9219" width="9.140625" style="85" hidden="1"/>
    <col min="9220" max="9220" width="1.85546875" style="85" hidden="1"/>
    <col min="9221" max="9221" width="19" style="85" hidden="1"/>
    <col min="9222" max="9222" width="48.7109375" style="85" hidden="1"/>
    <col min="9223" max="9223" width="15.5703125" style="85" hidden="1"/>
    <col min="9224" max="9224" width="15.140625" style="85" hidden="1"/>
    <col min="9225" max="9225" width="36" style="85" hidden="1"/>
    <col min="9226" max="9226" width="17.42578125" style="85" hidden="1"/>
    <col min="9227" max="9227" width="1.7109375" style="85" hidden="1"/>
    <col min="9228" max="9230" width="8" style="85" hidden="1"/>
    <col min="9231" max="9231" width="1.5703125" style="85" hidden="1"/>
    <col min="9232" max="9234" width="8" style="85" hidden="1"/>
    <col min="9235" max="9475" width="9.140625" style="85" hidden="1"/>
    <col min="9476" max="9476" width="1.85546875" style="85" hidden="1"/>
    <col min="9477" max="9477" width="19" style="85" hidden="1"/>
    <col min="9478" max="9478" width="48.7109375" style="85" hidden="1"/>
    <col min="9479" max="9479" width="15.5703125" style="85" hidden="1"/>
    <col min="9480" max="9480" width="15.140625" style="85" hidden="1"/>
    <col min="9481" max="9481" width="36" style="85" hidden="1"/>
    <col min="9482" max="9482" width="17.42578125" style="85" hidden="1"/>
    <col min="9483" max="9483" width="1.7109375" style="85" hidden="1"/>
    <col min="9484" max="9486" width="8" style="85" hidden="1"/>
    <col min="9487" max="9487" width="1.5703125" style="85" hidden="1"/>
    <col min="9488" max="9490" width="8" style="85" hidden="1"/>
    <col min="9491" max="9731" width="9.140625" style="85" hidden="1"/>
    <col min="9732" max="9732" width="1.85546875" style="85" hidden="1"/>
    <col min="9733" max="9733" width="19" style="85" hidden="1"/>
    <col min="9734" max="9734" width="48.7109375" style="85" hidden="1"/>
    <col min="9735" max="9735" width="15.5703125" style="85" hidden="1"/>
    <col min="9736" max="9736" width="15.140625" style="85" hidden="1"/>
    <col min="9737" max="9737" width="36" style="85" hidden="1"/>
    <col min="9738" max="9738" width="17.42578125" style="85" hidden="1"/>
    <col min="9739" max="9739" width="1.7109375" style="85" hidden="1"/>
    <col min="9740" max="9742" width="8" style="85" hidden="1"/>
    <col min="9743" max="9743" width="1.5703125" style="85" hidden="1"/>
    <col min="9744" max="9746" width="8" style="85" hidden="1"/>
    <col min="9747" max="9987" width="9.140625" style="85" hidden="1"/>
    <col min="9988" max="9988" width="1.85546875" style="85" hidden="1"/>
    <col min="9989" max="9989" width="19" style="85" hidden="1"/>
    <col min="9990" max="9990" width="48.7109375" style="85" hidden="1"/>
    <col min="9991" max="9991" width="15.5703125" style="85" hidden="1"/>
    <col min="9992" max="9992" width="15.140625" style="85" hidden="1"/>
    <col min="9993" max="9993" width="36" style="85" hidden="1"/>
    <col min="9994" max="9994" width="17.42578125" style="85" hidden="1"/>
    <col min="9995" max="9995" width="1.7109375" style="85" hidden="1"/>
    <col min="9996" max="9998" width="8" style="85" hidden="1"/>
    <col min="9999" max="9999" width="1.5703125" style="85" hidden="1"/>
    <col min="10000" max="10002" width="8" style="85" hidden="1"/>
    <col min="10003" max="10243" width="9.140625" style="85" hidden="1"/>
    <col min="10244" max="10244" width="1.85546875" style="85" hidden="1"/>
    <col min="10245" max="10245" width="19" style="85" hidden="1"/>
    <col min="10246" max="10246" width="48.7109375" style="85" hidden="1"/>
    <col min="10247" max="10247" width="15.5703125" style="85" hidden="1"/>
    <col min="10248" max="10248" width="15.140625" style="85" hidden="1"/>
    <col min="10249" max="10249" width="36" style="85" hidden="1"/>
    <col min="10250" max="10250" width="17.42578125" style="85" hidden="1"/>
    <col min="10251" max="10251" width="1.7109375" style="85" hidden="1"/>
    <col min="10252" max="10254" width="8" style="85" hidden="1"/>
    <col min="10255" max="10255" width="1.5703125" style="85" hidden="1"/>
    <col min="10256" max="10258" width="8" style="85" hidden="1"/>
    <col min="10259" max="10499" width="9.140625" style="85" hidden="1"/>
    <col min="10500" max="10500" width="1.85546875" style="85" hidden="1"/>
    <col min="10501" max="10501" width="19" style="85" hidden="1"/>
    <col min="10502" max="10502" width="48.7109375" style="85" hidden="1"/>
    <col min="10503" max="10503" width="15.5703125" style="85" hidden="1"/>
    <col min="10504" max="10504" width="15.140625" style="85" hidden="1"/>
    <col min="10505" max="10505" width="36" style="85" hidden="1"/>
    <col min="10506" max="10506" width="17.42578125" style="85" hidden="1"/>
    <col min="10507" max="10507" width="1.7109375" style="85" hidden="1"/>
    <col min="10508" max="10510" width="8" style="85" hidden="1"/>
    <col min="10511" max="10511" width="1.5703125" style="85" hidden="1"/>
    <col min="10512" max="10514" width="8" style="85" hidden="1"/>
    <col min="10515" max="10755" width="9.140625" style="85" hidden="1"/>
    <col min="10756" max="10756" width="1.85546875" style="85" hidden="1"/>
    <col min="10757" max="10757" width="19" style="85" hidden="1"/>
    <col min="10758" max="10758" width="48.7109375" style="85" hidden="1"/>
    <col min="10759" max="10759" width="15.5703125" style="85" hidden="1"/>
    <col min="10760" max="10760" width="15.140625" style="85" hidden="1"/>
    <col min="10761" max="10761" width="36" style="85" hidden="1"/>
    <col min="10762" max="10762" width="17.42578125" style="85" hidden="1"/>
    <col min="10763" max="10763" width="1.7109375" style="85" hidden="1"/>
    <col min="10764" max="10766" width="8" style="85" hidden="1"/>
    <col min="10767" max="10767" width="1.5703125" style="85" hidden="1"/>
    <col min="10768" max="10770" width="8" style="85" hidden="1"/>
    <col min="10771" max="11011" width="9.140625" style="85" hidden="1"/>
    <col min="11012" max="11012" width="1.85546875" style="85" hidden="1"/>
    <col min="11013" max="11013" width="19" style="85" hidden="1"/>
    <col min="11014" max="11014" width="48.7109375" style="85" hidden="1"/>
    <col min="11015" max="11015" width="15.5703125" style="85" hidden="1"/>
    <col min="11016" max="11016" width="15.140625" style="85" hidden="1"/>
    <col min="11017" max="11017" width="36" style="85" hidden="1"/>
    <col min="11018" max="11018" width="17.42578125" style="85" hidden="1"/>
    <col min="11019" max="11019" width="1.7109375" style="85" hidden="1"/>
    <col min="11020" max="11022" width="8" style="85" hidden="1"/>
    <col min="11023" max="11023" width="1.5703125" style="85" hidden="1"/>
    <col min="11024" max="11026" width="8" style="85" hidden="1"/>
    <col min="11027" max="11267" width="9.140625" style="85" hidden="1"/>
    <col min="11268" max="11268" width="1.85546875" style="85" hidden="1"/>
    <col min="11269" max="11269" width="19" style="85" hidden="1"/>
    <col min="11270" max="11270" width="48.7109375" style="85" hidden="1"/>
    <col min="11271" max="11271" width="15.5703125" style="85" hidden="1"/>
    <col min="11272" max="11272" width="15.140625" style="85" hidden="1"/>
    <col min="11273" max="11273" width="36" style="85" hidden="1"/>
    <col min="11274" max="11274" width="17.42578125" style="85" hidden="1"/>
    <col min="11275" max="11275" width="1.7109375" style="85" hidden="1"/>
    <col min="11276" max="11278" width="8" style="85" hidden="1"/>
    <col min="11279" max="11279" width="1.5703125" style="85" hidden="1"/>
    <col min="11280" max="11282" width="8" style="85" hidden="1"/>
    <col min="11283" max="11523" width="9.140625" style="85" hidden="1"/>
    <col min="11524" max="11524" width="1.85546875" style="85" hidden="1"/>
    <col min="11525" max="11525" width="19" style="85" hidden="1"/>
    <col min="11526" max="11526" width="48.7109375" style="85" hidden="1"/>
    <col min="11527" max="11527" width="15.5703125" style="85" hidden="1"/>
    <col min="11528" max="11528" width="15.140625" style="85" hidden="1"/>
    <col min="11529" max="11529" width="36" style="85" hidden="1"/>
    <col min="11530" max="11530" width="17.42578125" style="85" hidden="1"/>
    <col min="11531" max="11531" width="1.7109375" style="85" hidden="1"/>
    <col min="11532" max="11534" width="8" style="85" hidden="1"/>
    <col min="11535" max="11535" width="1.5703125" style="85" hidden="1"/>
    <col min="11536" max="11538" width="8" style="85" hidden="1"/>
    <col min="11539" max="11779" width="9.140625" style="85" hidden="1"/>
    <col min="11780" max="11780" width="1.85546875" style="85" hidden="1"/>
    <col min="11781" max="11781" width="19" style="85" hidden="1"/>
    <col min="11782" max="11782" width="48.7109375" style="85" hidden="1"/>
    <col min="11783" max="11783" width="15.5703125" style="85" hidden="1"/>
    <col min="11784" max="11784" width="15.140625" style="85" hidden="1"/>
    <col min="11785" max="11785" width="36" style="85" hidden="1"/>
    <col min="11786" max="11786" width="17.42578125" style="85" hidden="1"/>
    <col min="11787" max="11787" width="1.7109375" style="85" hidden="1"/>
    <col min="11788" max="11790" width="8" style="85" hidden="1"/>
    <col min="11791" max="11791" width="1.5703125" style="85" hidden="1"/>
    <col min="11792" max="11794" width="8" style="85" hidden="1"/>
    <col min="11795" max="12035" width="9.140625" style="85" hidden="1"/>
    <col min="12036" max="12036" width="1.85546875" style="85" hidden="1"/>
    <col min="12037" max="12037" width="19" style="85" hidden="1"/>
    <col min="12038" max="12038" width="48.7109375" style="85" hidden="1"/>
    <col min="12039" max="12039" width="15.5703125" style="85" hidden="1"/>
    <col min="12040" max="12040" width="15.140625" style="85" hidden="1"/>
    <col min="12041" max="12041" width="36" style="85" hidden="1"/>
    <col min="12042" max="12042" width="17.42578125" style="85" hidden="1"/>
    <col min="12043" max="12043" width="1.7109375" style="85" hidden="1"/>
    <col min="12044" max="12046" width="8" style="85" hidden="1"/>
    <col min="12047" max="12047" width="1.5703125" style="85" hidden="1"/>
    <col min="12048" max="12050" width="8" style="85" hidden="1"/>
    <col min="12051" max="12291" width="9.140625" style="85" hidden="1"/>
    <col min="12292" max="12292" width="1.85546875" style="85" hidden="1"/>
    <col min="12293" max="12293" width="19" style="85" hidden="1"/>
    <col min="12294" max="12294" width="48.7109375" style="85" hidden="1"/>
    <col min="12295" max="12295" width="15.5703125" style="85" hidden="1"/>
    <col min="12296" max="12296" width="15.140625" style="85" hidden="1"/>
    <col min="12297" max="12297" width="36" style="85" hidden="1"/>
    <col min="12298" max="12298" width="17.42578125" style="85" hidden="1"/>
    <col min="12299" max="12299" width="1.7109375" style="85" hidden="1"/>
    <col min="12300" max="12302" width="8" style="85" hidden="1"/>
    <col min="12303" max="12303" width="1.5703125" style="85" hidden="1"/>
    <col min="12304" max="12306" width="8" style="85" hidden="1"/>
    <col min="12307" max="12547" width="9.140625" style="85" hidden="1"/>
    <col min="12548" max="12548" width="1.85546875" style="85" hidden="1"/>
    <col min="12549" max="12549" width="19" style="85" hidden="1"/>
    <col min="12550" max="12550" width="48.7109375" style="85" hidden="1"/>
    <col min="12551" max="12551" width="15.5703125" style="85" hidden="1"/>
    <col min="12552" max="12552" width="15.140625" style="85" hidden="1"/>
    <col min="12553" max="12553" width="36" style="85" hidden="1"/>
    <col min="12554" max="12554" width="17.42578125" style="85" hidden="1"/>
    <col min="12555" max="12555" width="1.7109375" style="85" hidden="1"/>
    <col min="12556" max="12558" width="8" style="85" hidden="1"/>
    <col min="12559" max="12559" width="1.5703125" style="85" hidden="1"/>
    <col min="12560" max="12562" width="8" style="85" hidden="1"/>
    <col min="12563" max="12803" width="9.140625" style="85" hidden="1"/>
    <col min="12804" max="12804" width="1.85546875" style="85" hidden="1"/>
    <col min="12805" max="12805" width="19" style="85" hidden="1"/>
    <col min="12806" max="12806" width="48.7109375" style="85" hidden="1"/>
    <col min="12807" max="12807" width="15.5703125" style="85" hidden="1"/>
    <col min="12808" max="12808" width="15.140625" style="85" hidden="1"/>
    <col min="12809" max="12809" width="36" style="85" hidden="1"/>
    <col min="12810" max="12810" width="17.42578125" style="85" hidden="1"/>
    <col min="12811" max="12811" width="1.7109375" style="85" hidden="1"/>
    <col min="12812" max="12814" width="8" style="85" hidden="1"/>
    <col min="12815" max="12815" width="1.5703125" style="85" hidden="1"/>
    <col min="12816" max="12818" width="8" style="85" hidden="1"/>
    <col min="12819" max="13059" width="9.140625" style="85" hidden="1"/>
    <col min="13060" max="13060" width="1.85546875" style="85" hidden="1"/>
    <col min="13061" max="13061" width="19" style="85" hidden="1"/>
    <col min="13062" max="13062" width="48.7109375" style="85" hidden="1"/>
    <col min="13063" max="13063" width="15.5703125" style="85" hidden="1"/>
    <col min="13064" max="13064" width="15.140625" style="85" hidden="1"/>
    <col min="13065" max="13065" width="36" style="85" hidden="1"/>
    <col min="13066" max="13066" width="17.42578125" style="85" hidden="1"/>
    <col min="13067" max="13067" width="1.7109375" style="85" hidden="1"/>
    <col min="13068" max="13070" width="8" style="85" hidden="1"/>
    <col min="13071" max="13071" width="1.5703125" style="85" hidden="1"/>
    <col min="13072" max="13074" width="8" style="85" hidden="1"/>
    <col min="13075" max="13315" width="9.140625" style="85" hidden="1"/>
    <col min="13316" max="13316" width="1.85546875" style="85" hidden="1"/>
    <col min="13317" max="13317" width="19" style="85" hidden="1"/>
    <col min="13318" max="13318" width="48.7109375" style="85" hidden="1"/>
    <col min="13319" max="13319" width="15.5703125" style="85" hidden="1"/>
    <col min="13320" max="13320" width="15.140625" style="85" hidden="1"/>
    <col min="13321" max="13321" width="36" style="85" hidden="1"/>
    <col min="13322" max="13322" width="17.42578125" style="85" hidden="1"/>
    <col min="13323" max="13323" width="1.7109375" style="85" hidden="1"/>
    <col min="13324" max="13326" width="8" style="85" hidden="1"/>
    <col min="13327" max="13327" width="1.5703125" style="85" hidden="1"/>
    <col min="13328" max="13330" width="8" style="85" hidden="1"/>
    <col min="13331" max="13571" width="9.140625" style="85" hidden="1"/>
    <col min="13572" max="13572" width="1.85546875" style="85" hidden="1"/>
    <col min="13573" max="13573" width="19" style="85" hidden="1"/>
    <col min="13574" max="13574" width="48.7109375" style="85" hidden="1"/>
    <col min="13575" max="13575" width="15.5703125" style="85" hidden="1"/>
    <col min="13576" max="13576" width="15.140625" style="85" hidden="1"/>
    <col min="13577" max="13577" width="36" style="85" hidden="1"/>
    <col min="13578" max="13578" width="17.42578125" style="85" hidden="1"/>
    <col min="13579" max="13579" width="1.7109375" style="85" hidden="1"/>
    <col min="13580" max="13582" width="8" style="85" hidden="1"/>
    <col min="13583" max="13583" width="1.5703125" style="85" hidden="1"/>
    <col min="13584" max="13586" width="8" style="85" hidden="1"/>
    <col min="13587" max="13827" width="9.140625" style="85" hidden="1"/>
    <col min="13828" max="13828" width="1.85546875" style="85" hidden="1"/>
    <col min="13829" max="13829" width="19" style="85" hidden="1"/>
    <col min="13830" max="13830" width="48.7109375" style="85" hidden="1"/>
    <col min="13831" max="13831" width="15.5703125" style="85" hidden="1"/>
    <col min="13832" max="13832" width="15.140625" style="85" hidden="1"/>
    <col min="13833" max="13833" width="36" style="85" hidden="1"/>
    <col min="13834" max="13834" width="17.42578125" style="85" hidden="1"/>
    <col min="13835" max="13835" width="1.7109375" style="85" hidden="1"/>
    <col min="13836" max="13838" width="8" style="85" hidden="1"/>
    <col min="13839" max="13839" width="1.5703125" style="85" hidden="1"/>
    <col min="13840" max="13842" width="8" style="85" hidden="1"/>
    <col min="13843" max="14083" width="9.140625" style="85" hidden="1"/>
    <col min="14084" max="14084" width="1.85546875" style="85" hidden="1"/>
    <col min="14085" max="14085" width="19" style="85" hidden="1"/>
    <col min="14086" max="14086" width="48.7109375" style="85" hidden="1"/>
    <col min="14087" max="14087" width="15.5703125" style="85" hidden="1"/>
    <col min="14088" max="14088" width="15.140625" style="85" hidden="1"/>
    <col min="14089" max="14089" width="36" style="85" hidden="1"/>
    <col min="14090" max="14090" width="17.42578125" style="85" hidden="1"/>
    <col min="14091" max="14091" width="1.7109375" style="85" hidden="1"/>
    <col min="14092" max="14094" width="8" style="85" hidden="1"/>
    <col min="14095" max="14095" width="1.5703125" style="85" hidden="1"/>
    <col min="14096" max="14098" width="8" style="85" hidden="1"/>
    <col min="14099" max="14339" width="9.140625" style="85" hidden="1"/>
    <col min="14340" max="14340" width="1.85546875" style="85" hidden="1"/>
    <col min="14341" max="14341" width="19" style="85" hidden="1"/>
    <col min="14342" max="14342" width="48.7109375" style="85" hidden="1"/>
    <col min="14343" max="14343" width="15.5703125" style="85" hidden="1"/>
    <col min="14344" max="14344" width="15.140625" style="85" hidden="1"/>
    <col min="14345" max="14345" width="36" style="85" hidden="1"/>
    <col min="14346" max="14346" width="17.42578125" style="85" hidden="1"/>
    <col min="14347" max="14347" width="1.7109375" style="85" hidden="1"/>
    <col min="14348" max="14350" width="8" style="85" hidden="1"/>
    <col min="14351" max="14351" width="1.5703125" style="85" hidden="1"/>
    <col min="14352" max="14354" width="8" style="85" hidden="1"/>
    <col min="14355" max="14595" width="9.140625" style="85" hidden="1"/>
    <col min="14596" max="14596" width="1.85546875" style="85" hidden="1"/>
    <col min="14597" max="14597" width="19" style="85" hidden="1"/>
    <col min="14598" max="14598" width="48.7109375" style="85" hidden="1"/>
    <col min="14599" max="14599" width="15.5703125" style="85" hidden="1"/>
    <col min="14600" max="14600" width="15.140625" style="85" hidden="1"/>
    <col min="14601" max="14601" width="36" style="85" hidden="1"/>
    <col min="14602" max="14602" width="17.42578125" style="85" hidden="1"/>
    <col min="14603" max="14603" width="1.7109375" style="85" hidden="1"/>
    <col min="14604" max="14606" width="8" style="85" hidden="1"/>
    <col min="14607" max="14607" width="1.5703125" style="85" hidden="1"/>
    <col min="14608" max="14610" width="8" style="85" hidden="1"/>
    <col min="14611" max="14851" width="9.140625" style="85" hidden="1"/>
    <col min="14852" max="14852" width="1.85546875" style="85" hidden="1"/>
    <col min="14853" max="14853" width="19" style="85" hidden="1"/>
    <col min="14854" max="14854" width="48.7109375" style="85" hidden="1"/>
    <col min="14855" max="14855" width="15.5703125" style="85" hidden="1"/>
    <col min="14856" max="14856" width="15.140625" style="85" hidden="1"/>
    <col min="14857" max="14857" width="36" style="85" hidden="1"/>
    <col min="14858" max="14858" width="17.42578125" style="85" hidden="1"/>
    <col min="14859" max="14859" width="1.7109375" style="85" hidden="1"/>
    <col min="14860" max="14862" width="8" style="85" hidden="1"/>
    <col min="14863" max="14863" width="1.5703125" style="85" hidden="1"/>
    <col min="14864" max="14866" width="8" style="85" hidden="1"/>
    <col min="14867" max="15107" width="9.140625" style="85" hidden="1"/>
    <col min="15108" max="15108" width="1.85546875" style="85" hidden="1"/>
    <col min="15109" max="15109" width="19" style="85" hidden="1"/>
    <col min="15110" max="15110" width="48.7109375" style="85" hidden="1"/>
    <col min="15111" max="15111" width="15.5703125" style="85" hidden="1"/>
    <col min="15112" max="15112" width="15.140625" style="85" hidden="1"/>
    <col min="15113" max="15113" width="36" style="85" hidden="1"/>
    <col min="15114" max="15114" width="17.42578125" style="85" hidden="1"/>
    <col min="15115" max="15115" width="1.7109375" style="85" hidden="1"/>
    <col min="15116" max="15118" width="8" style="85" hidden="1"/>
    <col min="15119" max="15119" width="1.5703125" style="85" hidden="1"/>
    <col min="15120" max="15122" width="8" style="85" hidden="1"/>
    <col min="15123" max="15363" width="9.140625" style="85" hidden="1"/>
    <col min="15364" max="15364" width="1.85546875" style="85" hidden="1"/>
    <col min="15365" max="15365" width="19" style="85" hidden="1"/>
    <col min="15366" max="15366" width="48.7109375" style="85" hidden="1"/>
    <col min="15367" max="15367" width="15.5703125" style="85" hidden="1"/>
    <col min="15368" max="15368" width="15.140625" style="85" hidden="1"/>
    <col min="15369" max="15369" width="36" style="85" hidden="1"/>
    <col min="15370" max="15370" width="17.42578125" style="85" hidden="1"/>
    <col min="15371" max="15371" width="1.7109375" style="85" hidden="1"/>
    <col min="15372" max="15374" width="8" style="85" hidden="1"/>
    <col min="15375" max="15375" width="1.5703125" style="85" hidden="1"/>
    <col min="15376" max="15378" width="8" style="85" hidden="1"/>
    <col min="15379" max="15619" width="9.140625" style="85" hidden="1"/>
    <col min="15620" max="15620" width="1.85546875" style="85" hidden="1"/>
    <col min="15621" max="15621" width="19" style="85" hidden="1"/>
    <col min="15622" max="15622" width="48.7109375" style="85" hidden="1"/>
    <col min="15623" max="15623" width="15.5703125" style="85" hidden="1"/>
    <col min="15624" max="15624" width="15.140625" style="85" hidden="1"/>
    <col min="15625" max="15625" width="36" style="85" hidden="1"/>
    <col min="15626" max="15626" width="17.42578125" style="85" hidden="1"/>
    <col min="15627" max="15627" width="1.7109375" style="85" hidden="1"/>
    <col min="15628" max="15630" width="8" style="85" hidden="1"/>
    <col min="15631" max="15631" width="1.5703125" style="85" hidden="1"/>
    <col min="15632" max="15634" width="8" style="85" hidden="1"/>
    <col min="15635" max="15875" width="9.140625" style="85" hidden="1"/>
    <col min="15876" max="15876" width="1.85546875" style="85" hidden="1"/>
    <col min="15877" max="15877" width="19" style="85" hidden="1"/>
    <col min="15878" max="15878" width="48.7109375" style="85" hidden="1"/>
    <col min="15879" max="15879" width="15.5703125" style="85" hidden="1"/>
    <col min="15880" max="15880" width="15.140625" style="85" hidden="1"/>
    <col min="15881" max="15881" width="36" style="85" hidden="1"/>
    <col min="15882" max="15882" width="17.42578125" style="85" hidden="1"/>
    <col min="15883" max="15883" width="1.7109375" style="85" hidden="1"/>
    <col min="15884" max="15886" width="8" style="85" hidden="1"/>
    <col min="15887" max="15887" width="1.5703125" style="85" hidden="1"/>
    <col min="15888" max="15890" width="8" style="85" hidden="1"/>
    <col min="15891" max="16131" width="9.140625" style="85" hidden="1"/>
    <col min="16132" max="16132" width="1.85546875" style="85" hidden="1"/>
    <col min="16133" max="16133" width="19" style="85" hidden="1"/>
    <col min="16134" max="16134" width="48.7109375" style="85" hidden="1"/>
    <col min="16135" max="16135" width="15.5703125" style="85" hidden="1"/>
    <col min="16136" max="16136" width="15.140625" style="85" hidden="1"/>
    <col min="16137" max="16137" width="36" style="85" hidden="1"/>
    <col min="16138" max="16138" width="17.42578125" style="85" hidden="1"/>
    <col min="16139" max="16139" width="1.7109375" style="85" hidden="1"/>
    <col min="16140" max="16142" width="8" style="85" hidden="1"/>
    <col min="16143" max="16143" width="1.5703125" style="85" hidden="1"/>
    <col min="16144" max="16146" width="8" style="85" hidden="1"/>
    <col min="16147" max="16384" width="9.140625" style="85" hidden="1"/>
  </cols>
  <sheetData>
    <row r="1" spans="2:18" ht="63.75" customHeight="1">
      <c r="B1" s="193" t="s">
        <v>526</v>
      </c>
      <c r="C1" s="193"/>
      <c r="D1" s="193"/>
      <c r="E1" s="193"/>
      <c r="F1" s="193"/>
      <c r="G1" s="193"/>
      <c r="H1" s="193"/>
      <c r="I1" s="193"/>
      <c r="J1" s="193"/>
      <c r="L1" s="190" t="s">
        <v>527</v>
      </c>
      <c r="M1" s="191"/>
      <c r="N1" s="191"/>
      <c r="P1" s="190" t="s">
        <v>174</v>
      </c>
      <c r="Q1" s="191"/>
      <c r="R1" s="191"/>
    </row>
    <row r="2" spans="2:18" ht="6" customHeight="1" thickBot="1"/>
    <row r="3" spans="2:18" ht="47.25" customHeight="1" thickBot="1">
      <c r="B3" s="144" t="s">
        <v>179</v>
      </c>
      <c r="C3" s="144" t="s">
        <v>524</v>
      </c>
      <c r="D3" s="144" t="s">
        <v>522</v>
      </c>
      <c r="E3" s="145" t="s">
        <v>523</v>
      </c>
      <c r="F3" s="144" t="s">
        <v>159</v>
      </c>
      <c r="G3" s="144" t="s">
        <v>22</v>
      </c>
      <c r="H3" s="146" t="s">
        <v>145</v>
      </c>
      <c r="I3" s="145" t="s">
        <v>146</v>
      </c>
      <c r="J3" s="145" t="s">
        <v>148</v>
      </c>
      <c r="L3" s="86" t="s">
        <v>162</v>
      </c>
      <c r="M3" s="86" t="s">
        <v>528</v>
      </c>
      <c r="N3" s="87" t="s">
        <v>157</v>
      </c>
      <c r="P3" s="86" t="s">
        <v>162</v>
      </c>
      <c r="Q3" s="86" t="s">
        <v>528</v>
      </c>
      <c r="R3" s="87" t="s">
        <v>157</v>
      </c>
    </row>
    <row r="4" spans="2:18" ht="6" customHeight="1" thickBot="1"/>
    <row r="5" spans="2:18" ht="15.75">
      <c r="B5" s="122" t="str">
        <f t="shared" ref="B5:B36" si="0">IF(ISNA(LEFT(C5,SEARCH(" ",C5,1)-1)&amp;"-"&amp;VLOOKUP(D5,BankShortName,2,0)&amp;"-"&amp;RIGHT(F5,3)),"",LEFT(C5,SEARCH(" ",C5,1)-1)&amp;"-"&amp;VLOOKUP(D5,BankShortName,2,0)&amp;"-"&amp;RIGHT(F5,3))</f>
        <v>Google-UTIB-700</v>
      </c>
      <c r="C5" s="113" t="s">
        <v>542</v>
      </c>
      <c r="D5" s="113" t="s">
        <v>292</v>
      </c>
      <c r="E5" s="113" t="s">
        <v>540</v>
      </c>
      <c r="F5" s="104" t="s">
        <v>543</v>
      </c>
      <c r="G5" s="120" t="s">
        <v>543</v>
      </c>
      <c r="H5" s="107" t="s">
        <v>541</v>
      </c>
      <c r="I5" s="97" t="s">
        <v>544</v>
      </c>
      <c r="J5" s="121" t="s">
        <v>562</v>
      </c>
      <c r="L5" s="89">
        <v>37</v>
      </c>
      <c r="M5" s="90">
        <f>LEN(C5)</f>
        <v>20</v>
      </c>
      <c r="N5" s="91" t="str">
        <f>IF(L5-M5&gt;=0,"Fit",L5-M5)</f>
        <v>Fit</v>
      </c>
      <c r="P5" s="89">
        <v>37</v>
      </c>
      <c r="Q5" s="90">
        <f>LEN(E5)</f>
        <v>39</v>
      </c>
      <c r="R5" s="91">
        <f>IF(P5-Q5&gt;=0,"Fit",P5-Q5)</f>
        <v>-2</v>
      </c>
    </row>
    <row r="6" spans="2:18" ht="15.75">
      <c r="B6" s="122" t="str">
        <f t="shared" si="0"/>
        <v>Gagan-BARB-345</v>
      </c>
      <c r="C6" s="114" t="s">
        <v>520</v>
      </c>
      <c r="D6" s="114" t="s">
        <v>187</v>
      </c>
      <c r="E6" s="114"/>
      <c r="F6" s="105" t="s">
        <v>178</v>
      </c>
      <c r="G6" s="118" t="s">
        <v>521</v>
      </c>
      <c r="H6" s="119"/>
      <c r="I6" s="98"/>
      <c r="J6" s="99"/>
      <c r="L6" s="89">
        <v>37</v>
      </c>
      <c r="M6" s="90">
        <f t="shared" ref="M6:M69" si="1">LEN(C6)</f>
        <v>6</v>
      </c>
      <c r="N6" s="91" t="str">
        <f t="shared" ref="N6:N69" si="2">IF(L6-M6&gt;=0,"Fit",L6-M6)</f>
        <v>Fit</v>
      </c>
      <c r="P6" s="89">
        <v>37</v>
      </c>
      <c r="Q6" s="90">
        <f t="shared" ref="Q6:Q69" si="3">LEN(E6)</f>
        <v>0</v>
      </c>
      <c r="R6" s="91" t="str">
        <f t="shared" ref="R6:R69" si="4">IF(P6-Q6&gt;=0,"Fit",P6-Q6)</f>
        <v>Fit</v>
      </c>
    </row>
    <row r="7" spans="2:18" ht="15.75">
      <c r="B7" s="122" t="str">
        <f t="shared" si="0"/>
        <v>Choudhary-CBIN-</v>
      </c>
      <c r="C7" s="114" t="s">
        <v>170</v>
      </c>
      <c r="D7" s="114" t="s">
        <v>196</v>
      </c>
      <c r="E7" s="114"/>
      <c r="F7" s="105"/>
      <c r="G7" s="118"/>
      <c r="H7" s="119"/>
      <c r="I7" s="98"/>
      <c r="J7" s="99"/>
      <c r="L7" s="89">
        <v>37</v>
      </c>
      <c r="M7" s="90">
        <f t="shared" si="1"/>
        <v>27</v>
      </c>
      <c r="N7" s="91" t="str">
        <f t="shared" si="2"/>
        <v>Fit</v>
      </c>
      <c r="P7" s="89">
        <v>37</v>
      </c>
      <c r="Q7" s="90">
        <f t="shared" si="3"/>
        <v>0</v>
      </c>
      <c r="R7" s="91" t="str">
        <f t="shared" si="4"/>
        <v>Fit</v>
      </c>
    </row>
    <row r="8" spans="2:18" ht="15.75">
      <c r="B8" s="122" t="str">
        <f t="shared" si="0"/>
        <v>Choudhary-ALLA-</v>
      </c>
      <c r="C8" s="114" t="s">
        <v>529</v>
      </c>
      <c r="D8" s="114" t="s">
        <v>182</v>
      </c>
      <c r="E8" s="116"/>
      <c r="F8" s="105"/>
      <c r="G8" s="118"/>
      <c r="H8" s="119"/>
      <c r="I8" s="98"/>
      <c r="J8" s="99"/>
      <c r="L8" s="89">
        <v>37</v>
      </c>
      <c r="M8" s="90">
        <f t="shared" si="1"/>
        <v>28</v>
      </c>
      <c r="N8" s="91" t="str">
        <f t="shared" si="2"/>
        <v>Fit</v>
      </c>
      <c r="P8" s="89">
        <v>37</v>
      </c>
      <c r="Q8" s="90">
        <f t="shared" si="3"/>
        <v>0</v>
      </c>
      <c r="R8" s="91" t="str">
        <f t="shared" si="4"/>
        <v>Fit</v>
      </c>
    </row>
    <row r="9" spans="2:18" ht="15.75">
      <c r="B9" s="122" t="str">
        <f t="shared" si="0"/>
        <v>SANTOSH-UTIB-883</v>
      </c>
      <c r="C9" s="114" t="s">
        <v>545</v>
      </c>
      <c r="D9" s="114" t="s">
        <v>292</v>
      </c>
      <c r="E9" s="116" t="s">
        <v>546</v>
      </c>
      <c r="F9" s="105" t="s">
        <v>547</v>
      </c>
      <c r="G9" s="118" t="s">
        <v>547</v>
      </c>
      <c r="H9" s="119" t="s">
        <v>548</v>
      </c>
      <c r="I9" s="98" t="s">
        <v>549</v>
      </c>
      <c r="J9" s="99"/>
      <c r="L9" s="89">
        <v>37</v>
      </c>
      <c r="M9" s="90">
        <f t="shared" si="1"/>
        <v>23</v>
      </c>
      <c r="N9" s="91" t="str">
        <f t="shared" si="2"/>
        <v>Fit</v>
      </c>
      <c r="P9" s="89">
        <v>37</v>
      </c>
      <c r="Q9" s="90">
        <f t="shared" si="3"/>
        <v>24</v>
      </c>
      <c r="R9" s="91" t="str">
        <f t="shared" si="4"/>
        <v>Fit</v>
      </c>
    </row>
    <row r="10" spans="2:18" ht="15.75">
      <c r="B10" s="122" t="str">
        <f t="shared" si="0"/>
        <v/>
      </c>
      <c r="C10" s="114" t="s">
        <v>557</v>
      </c>
      <c r="D10" s="114"/>
      <c r="E10" s="116"/>
      <c r="F10" s="105"/>
      <c r="G10" s="118"/>
      <c r="H10" s="119"/>
      <c r="I10" s="98"/>
      <c r="J10" s="99"/>
      <c r="L10" s="89">
        <v>37</v>
      </c>
      <c r="M10" s="90">
        <f t="shared" si="1"/>
        <v>1</v>
      </c>
      <c r="N10" s="91" t="str">
        <f t="shared" si="2"/>
        <v>Fit</v>
      </c>
      <c r="P10" s="89">
        <v>37</v>
      </c>
      <c r="Q10" s="90">
        <f t="shared" si="3"/>
        <v>0</v>
      </c>
      <c r="R10" s="91" t="str">
        <f t="shared" si="4"/>
        <v>Fit</v>
      </c>
    </row>
    <row r="11" spans="2:18" ht="15.75">
      <c r="B11" s="122" t="str">
        <f t="shared" si="0"/>
        <v/>
      </c>
      <c r="C11" s="114" t="s">
        <v>557</v>
      </c>
      <c r="D11" s="114"/>
      <c r="E11" s="116"/>
      <c r="F11" s="105"/>
      <c r="G11" s="118"/>
      <c r="H11" s="119"/>
      <c r="I11" s="98"/>
      <c r="J11" s="99"/>
      <c r="L11" s="89">
        <v>37</v>
      </c>
      <c r="M11" s="90">
        <f t="shared" si="1"/>
        <v>1</v>
      </c>
      <c r="N11" s="91" t="str">
        <f t="shared" si="2"/>
        <v>Fit</v>
      </c>
      <c r="P11" s="89">
        <v>37</v>
      </c>
      <c r="Q11" s="90">
        <f t="shared" si="3"/>
        <v>0</v>
      </c>
      <c r="R11" s="91" t="str">
        <f t="shared" si="4"/>
        <v>Fit</v>
      </c>
    </row>
    <row r="12" spans="2:18" ht="15.75">
      <c r="B12" s="122" t="str">
        <f t="shared" si="0"/>
        <v/>
      </c>
      <c r="C12" s="114" t="s">
        <v>557</v>
      </c>
      <c r="D12" s="114"/>
      <c r="E12" s="116"/>
      <c r="F12" s="105"/>
      <c r="G12" s="118"/>
      <c r="H12" s="119"/>
      <c r="I12" s="98"/>
      <c r="J12" s="99"/>
      <c r="L12" s="89">
        <v>37</v>
      </c>
      <c r="M12" s="90">
        <f t="shared" si="1"/>
        <v>1</v>
      </c>
      <c r="N12" s="91" t="str">
        <f t="shared" si="2"/>
        <v>Fit</v>
      </c>
      <c r="P12" s="89">
        <v>37</v>
      </c>
      <c r="Q12" s="90">
        <f t="shared" si="3"/>
        <v>0</v>
      </c>
      <c r="R12" s="91" t="str">
        <f t="shared" si="4"/>
        <v>Fit</v>
      </c>
    </row>
    <row r="13" spans="2:18" ht="15.75">
      <c r="B13" s="122" t="str">
        <f t="shared" si="0"/>
        <v/>
      </c>
      <c r="C13" s="114" t="s">
        <v>557</v>
      </c>
      <c r="D13" s="114"/>
      <c r="E13" s="116"/>
      <c r="F13" s="105"/>
      <c r="G13" s="118"/>
      <c r="H13" s="119"/>
      <c r="I13" s="98"/>
      <c r="J13" s="99"/>
      <c r="L13" s="89">
        <v>37</v>
      </c>
      <c r="M13" s="90">
        <f t="shared" si="1"/>
        <v>1</v>
      </c>
      <c r="N13" s="91" t="str">
        <f t="shared" si="2"/>
        <v>Fit</v>
      </c>
      <c r="P13" s="89">
        <v>37</v>
      </c>
      <c r="Q13" s="90">
        <f t="shared" si="3"/>
        <v>0</v>
      </c>
      <c r="R13" s="91" t="str">
        <f t="shared" si="4"/>
        <v>Fit</v>
      </c>
    </row>
    <row r="14" spans="2:18" ht="15.75">
      <c r="B14" s="122" t="str">
        <f t="shared" si="0"/>
        <v/>
      </c>
      <c r="C14" s="114" t="s">
        <v>557</v>
      </c>
      <c r="D14" s="114"/>
      <c r="E14" s="116"/>
      <c r="F14" s="105"/>
      <c r="G14" s="118"/>
      <c r="H14" s="119"/>
      <c r="I14" s="98"/>
      <c r="J14" s="99"/>
      <c r="L14" s="89">
        <v>37</v>
      </c>
      <c r="M14" s="90">
        <f t="shared" si="1"/>
        <v>1</v>
      </c>
      <c r="N14" s="91" t="str">
        <f t="shared" si="2"/>
        <v>Fit</v>
      </c>
      <c r="P14" s="89">
        <v>37</v>
      </c>
      <c r="Q14" s="90">
        <f t="shared" si="3"/>
        <v>0</v>
      </c>
      <c r="R14" s="91" t="str">
        <f t="shared" si="4"/>
        <v>Fit</v>
      </c>
    </row>
    <row r="15" spans="2:18" ht="15.75">
      <c r="B15" s="122" t="str">
        <f t="shared" si="0"/>
        <v/>
      </c>
      <c r="C15" s="114" t="s">
        <v>557</v>
      </c>
      <c r="D15" s="114"/>
      <c r="E15" s="116"/>
      <c r="F15" s="105"/>
      <c r="G15" s="118"/>
      <c r="H15" s="119"/>
      <c r="I15" s="98"/>
      <c r="J15" s="99"/>
      <c r="L15" s="89">
        <v>37</v>
      </c>
      <c r="M15" s="90">
        <f t="shared" si="1"/>
        <v>1</v>
      </c>
      <c r="N15" s="91" t="str">
        <f t="shared" si="2"/>
        <v>Fit</v>
      </c>
      <c r="P15" s="89">
        <v>37</v>
      </c>
      <c r="Q15" s="90">
        <f t="shared" si="3"/>
        <v>0</v>
      </c>
      <c r="R15" s="91" t="str">
        <f t="shared" si="4"/>
        <v>Fit</v>
      </c>
    </row>
    <row r="16" spans="2:18" ht="15.75">
      <c r="B16" s="122" t="str">
        <f t="shared" si="0"/>
        <v/>
      </c>
      <c r="C16" s="114" t="s">
        <v>557</v>
      </c>
      <c r="D16" s="114"/>
      <c r="E16" s="116"/>
      <c r="F16" s="105"/>
      <c r="G16" s="118"/>
      <c r="H16" s="119"/>
      <c r="I16" s="98"/>
      <c r="J16" s="99"/>
      <c r="L16" s="89">
        <v>37</v>
      </c>
      <c r="M16" s="90">
        <f t="shared" si="1"/>
        <v>1</v>
      </c>
      <c r="N16" s="91" t="str">
        <f t="shared" si="2"/>
        <v>Fit</v>
      </c>
      <c r="P16" s="89">
        <v>37</v>
      </c>
      <c r="Q16" s="90">
        <f t="shared" si="3"/>
        <v>0</v>
      </c>
      <c r="R16" s="91" t="str">
        <f t="shared" si="4"/>
        <v>Fit</v>
      </c>
    </row>
    <row r="17" spans="2:18" ht="15.75">
      <c r="B17" s="122" t="str">
        <f t="shared" si="0"/>
        <v/>
      </c>
      <c r="C17" s="114" t="s">
        <v>557</v>
      </c>
      <c r="D17" s="114"/>
      <c r="E17" s="116"/>
      <c r="F17" s="105"/>
      <c r="G17" s="118"/>
      <c r="H17" s="119"/>
      <c r="I17" s="98"/>
      <c r="J17" s="99"/>
      <c r="L17" s="89">
        <v>37</v>
      </c>
      <c r="M17" s="90">
        <f t="shared" si="1"/>
        <v>1</v>
      </c>
      <c r="N17" s="91" t="str">
        <f t="shared" si="2"/>
        <v>Fit</v>
      </c>
      <c r="P17" s="89">
        <v>37</v>
      </c>
      <c r="Q17" s="90">
        <f t="shared" si="3"/>
        <v>0</v>
      </c>
      <c r="R17" s="91" t="str">
        <f t="shared" si="4"/>
        <v>Fit</v>
      </c>
    </row>
    <row r="18" spans="2:18" ht="15.75">
      <c r="B18" s="122" t="str">
        <f t="shared" si="0"/>
        <v/>
      </c>
      <c r="C18" s="114" t="s">
        <v>557</v>
      </c>
      <c r="D18" s="114"/>
      <c r="E18" s="116"/>
      <c r="F18" s="105"/>
      <c r="G18" s="118"/>
      <c r="H18" s="119"/>
      <c r="I18" s="98"/>
      <c r="J18" s="99"/>
      <c r="L18" s="89">
        <v>37</v>
      </c>
      <c r="M18" s="90">
        <f t="shared" si="1"/>
        <v>1</v>
      </c>
      <c r="N18" s="91" t="str">
        <f t="shared" si="2"/>
        <v>Fit</v>
      </c>
      <c r="P18" s="89">
        <v>37</v>
      </c>
      <c r="Q18" s="90">
        <f t="shared" si="3"/>
        <v>0</v>
      </c>
      <c r="R18" s="91" t="str">
        <f t="shared" si="4"/>
        <v>Fit</v>
      </c>
    </row>
    <row r="19" spans="2:18" ht="15.75">
      <c r="B19" s="122" t="str">
        <f t="shared" si="0"/>
        <v/>
      </c>
      <c r="C19" s="114" t="s">
        <v>557</v>
      </c>
      <c r="D19" s="114"/>
      <c r="E19" s="116"/>
      <c r="F19" s="105"/>
      <c r="G19" s="118"/>
      <c r="H19" s="119"/>
      <c r="I19" s="98"/>
      <c r="J19" s="99"/>
      <c r="L19" s="89">
        <v>37</v>
      </c>
      <c r="M19" s="90">
        <f t="shared" si="1"/>
        <v>1</v>
      </c>
      <c r="N19" s="91" t="str">
        <f t="shared" si="2"/>
        <v>Fit</v>
      </c>
      <c r="P19" s="89">
        <v>37</v>
      </c>
      <c r="Q19" s="90">
        <f t="shared" si="3"/>
        <v>0</v>
      </c>
      <c r="R19" s="91" t="str">
        <f t="shared" si="4"/>
        <v>Fit</v>
      </c>
    </row>
    <row r="20" spans="2:18" ht="15.75">
      <c r="B20" s="122" t="str">
        <f t="shared" si="0"/>
        <v/>
      </c>
      <c r="C20" s="114" t="s">
        <v>557</v>
      </c>
      <c r="D20" s="114"/>
      <c r="E20" s="116"/>
      <c r="F20" s="105"/>
      <c r="G20" s="118"/>
      <c r="H20" s="119"/>
      <c r="I20" s="98"/>
      <c r="J20" s="99"/>
      <c r="L20" s="89">
        <v>37</v>
      </c>
      <c r="M20" s="90">
        <f t="shared" si="1"/>
        <v>1</v>
      </c>
      <c r="N20" s="91" t="str">
        <f t="shared" si="2"/>
        <v>Fit</v>
      </c>
      <c r="P20" s="89">
        <v>37</v>
      </c>
      <c r="Q20" s="90">
        <f t="shared" si="3"/>
        <v>0</v>
      </c>
      <c r="R20" s="91" t="str">
        <f t="shared" si="4"/>
        <v>Fit</v>
      </c>
    </row>
    <row r="21" spans="2:18" ht="15.75">
      <c r="B21" s="122" t="str">
        <f t="shared" si="0"/>
        <v/>
      </c>
      <c r="C21" s="114" t="s">
        <v>557</v>
      </c>
      <c r="D21" s="114"/>
      <c r="E21" s="116"/>
      <c r="F21" s="105"/>
      <c r="G21" s="118"/>
      <c r="H21" s="119"/>
      <c r="I21" s="98"/>
      <c r="J21" s="99"/>
      <c r="L21" s="89">
        <v>37</v>
      </c>
      <c r="M21" s="90">
        <f t="shared" si="1"/>
        <v>1</v>
      </c>
      <c r="N21" s="91" t="str">
        <f t="shared" si="2"/>
        <v>Fit</v>
      </c>
      <c r="P21" s="89">
        <v>37</v>
      </c>
      <c r="Q21" s="90">
        <f t="shared" si="3"/>
        <v>0</v>
      </c>
      <c r="R21" s="91" t="str">
        <f t="shared" si="4"/>
        <v>Fit</v>
      </c>
    </row>
    <row r="22" spans="2:18" ht="15.75">
      <c r="B22" s="122" t="str">
        <f t="shared" si="0"/>
        <v/>
      </c>
      <c r="C22" s="114" t="s">
        <v>557</v>
      </c>
      <c r="D22" s="114"/>
      <c r="E22" s="116"/>
      <c r="F22" s="105"/>
      <c r="G22" s="118"/>
      <c r="H22" s="119"/>
      <c r="I22" s="98"/>
      <c r="J22" s="99"/>
      <c r="L22" s="89">
        <v>37</v>
      </c>
      <c r="M22" s="90">
        <f t="shared" si="1"/>
        <v>1</v>
      </c>
      <c r="N22" s="91" t="str">
        <f t="shared" si="2"/>
        <v>Fit</v>
      </c>
      <c r="P22" s="89">
        <v>37</v>
      </c>
      <c r="Q22" s="90">
        <f t="shared" si="3"/>
        <v>0</v>
      </c>
      <c r="R22" s="91" t="str">
        <f t="shared" si="4"/>
        <v>Fit</v>
      </c>
    </row>
    <row r="23" spans="2:18" ht="15.75">
      <c r="B23" s="122" t="str">
        <f t="shared" si="0"/>
        <v/>
      </c>
      <c r="C23" s="114" t="s">
        <v>557</v>
      </c>
      <c r="D23" s="114"/>
      <c r="E23" s="116"/>
      <c r="F23" s="105"/>
      <c r="G23" s="118"/>
      <c r="H23" s="119"/>
      <c r="I23" s="98"/>
      <c r="J23" s="99"/>
      <c r="L23" s="89">
        <v>37</v>
      </c>
      <c r="M23" s="90">
        <f t="shared" si="1"/>
        <v>1</v>
      </c>
      <c r="N23" s="91" t="str">
        <f t="shared" si="2"/>
        <v>Fit</v>
      </c>
      <c r="P23" s="89">
        <v>37</v>
      </c>
      <c r="Q23" s="90">
        <f t="shared" si="3"/>
        <v>0</v>
      </c>
      <c r="R23" s="91" t="str">
        <f t="shared" si="4"/>
        <v>Fit</v>
      </c>
    </row>
    <row r="24" spans="2:18" ht="15.75">
      <c r="B24" s="122" t="str">
        <f t="shared" si="0"/>
        <v/>
      </c>
      <c r="C24" s="114" t="s">
        <v>557</v>
      </c>
      <c r="D24" s="114"/>
      <c r="E24" s="116"/>
      <c r="F24" s="105"/>
      <c r="G24" s="118"/>
      <c r="H24" s="119"/>
      <c r="I24" s="98"/>
      <c r="J24" s="99"/>
      <c r="L24" s="89">
        <v>37</v>
      </c>
      <c r="M24" s="90">
        <f t="shared" si="1"/>
        <v>1</v>
      </c>
      <c r="N24" s="91" t="str">
        <f t="shared" si="2"/>
        <v>Fit</v>
      </c>
      <c r="P24" s="89">
        <v>37</v>
      </c>
      <c r="Q24" s="90">
        <f t="shared" si="3"/>
        <v>0</v>
      </c>
      <c r="R24" s="91" t="str">
        <f t="shared" si="4"/>
        <v>Fit</v>
      </c>
    </row>
    <row r="25" spans="2:18" ht="15.75">
      <c r="B25" s="122" t="str">
        <f t="shared" si="0"/>
        <v/>
      </c>
      <c r="C25" s="114" t="s">
        <v>557</v>
      </c>
      <c r="D25" s="114"/>
      <c r="E25" s="116"/>
      <c r="F25" s="105"/>
      <c r="G25" s="118"/>
      <c r="H25" s="119"/>
      <c r="I25" s="98"/>
      <c r="J25" s="99"/>
      <c r="L25" s="89">
        <v>37</v>
      </c>
      <c r="M25" s="90">
        <f t="shared" si="1"/>
        <v>1</v>
      </c>
      <c r="N25" s="91" t="str">
        <f t="shared" si="2"/>
        <v>Fit</v>
      </c>
      <c r="P25" s="89">
        <v>37</v>
      </c>
      <c r="Q25" s="90">
        <f t="shared" si="3"/>
        <v>0</v>
      </c>
      <c r="R25" s="91" t="str">
        <f t="shared" si="4"/>
        <v>Fit</v>
      </c>
    </row>
    <row r="26" spans="2:18" ht="15.75">
      <c r="B26" s="122" t="str">
        <f t="shared" si="0"/>
        <v/>
      </c>
      <c r="C26" s="114" t="s">
        <v>557</v>
      </c>
      <c r="D26" s="114"/>
      <c r="E26" s="116"/>
      <c r="F26" s="105"/>
      <c r="G26" s="118"/>
      <c r="H26" s="119"/>
      <c r="I26" s="98"/>
      <c r="J26" s="99"/>
      <c r="L26" s="89">
        <v>37</v>
      </c>
      <c r="M26" s="90">
        <f t="shared" si="1"/>
        <v>1</v>
      </c>
      <c r="N26" s="91" t="str">
        <f t="shared" si="2"/>
        <v>Fit</v>
      </c>
      <c r="P26" s="89">
        <v>37</v>
      </c>
      <c r="Q26" s="90">
        <f t="shared" si="3"/>
        <v>0</v>
      </c>
      <c r="R26" s="91" t="str">
        <f t="shared" si="4"/>
        <v>Fit</v>
      </c>
    </row>
    <row r="27" spans="2:18" ht="15.75">
      <c r="B27" s="122" t="str">
        <f t="shared" si="0"/>
        <v/>
      </c>
      <c r="C27" s="114" t="s">
        <v>557</v>
      </c>
      <c r="D27" s="114"/>
      <c r="E27" s="116"/>
      <c r="F27" s="105"/>
      <c r="G27" s="118"/>
      <c r="H27" s="119"/>
      <c r="I27" s="98"/>
      <c r="J27" s="99"/>
      <c r="L27" s="89">
        <v>37</v>
      </c>
      <c r="M27" s="90">
        <f t="shared" si="1"/>
        <v>1</v>
      </c>
      <c r="N27" s="91" t="str">
        <f t="shared" si="2"/>
        <v>Fit</v>
      </c>
      <c r="P27" s="89">
        <v>37</v>
      </c>
      <c r="Q27" s="90">
        <f t="shared" si="3"/>
        <v>0</v>
      </c>
      <c r="R27" s="91" t="str">
        <f t="shared" si="4"/>
        <v>Fit</v>
      </c>
    </row>
    <row r="28" spans="2:18" ht="15.75">
      <c r="B28" s="122" t="str">
        <f t="shared" si="0"/>
        <v/>
      </c>
      <c r="C28" s="114" t="s">
        <v>557</v>
      </c>
      <c r="D28" s="114"/>
      <c r="E28" s="116"/>
      <c r="F28" s="105"/>
      <c r="G28" s="118"/>
      <c r="H28" s="119"/>
      <c r="I28" s="98"/>
      <c r="J28" s="99"/>
      <c r="L28" s="89">
        <v>37</v>
      </c>
      <c r="M28" s="90">
        <f t="shared" si="1"/>
        <v>1</v>
      </c>
      <c r="N28" s="91" t="str">
        <f t="shared" si="2"/>
        <v>Fit</v>
      </c>
      <c r="P28" s="89">
        <v>37</v>
      </c>
      <c r="Q28" s="90">
        <f t="shared" si="3"/>
        <v>0</v>
      </c>
      <c r="R28" s="91" t="str">
        <f t="shared" si="4"/>
        <v>Fit</v>
      </c>
    </row>
    <row r="29" spans="2:18" ht="15.75">
      <c r="B29" s="122" t="str">
        <f t="shared" si="0"/>
        <v/>
      </c>
      <c r="C29" s="114" t="s">
        <v>557</v>
      </c>
      <c r="D29" s="114"/>
      <c r="E29" s="116"/>
      <c r="F29" s="105"/>
      <c r="G29" s="118"/>
      <c r="H29" s="119"/>
      <c r="I29" s="98"/>
      <c r="J29" s="99"/>
      <c r="L29" s="89">
        <v>37</v>
      </c>
      <c r="M29" s="90">
        <f t="shared" si="1"/>
        <v>1</v>
      </c>
      <c r="N29" s="91" t="str">
        <f t="shared" si="2"/>
        <v>Fit</v>
      </c>
      <c r="P29" s="89">
        <v>37</v>
      </c>
      <c r="Q29" s="90">
        <f t="shared" si="3"/>
        <v>0</v>
      </c>
      <c r="R29" s="91" t="str">
        <f t="shared" si="4"/>
        <v>Fit</v>
      </c>
    </row>
    <row r="30" spans="2:18" ht="15.75">
      <c r="B30" s="122" t="str">
        <f t="shared" si="0"/>
        <v/>
      </c>
      <c r="C30" s="114" t="s">
        <v>557</v>
      </c>
      <c r="D30" s="114"/>
      <c r="E30" s="116"/>
      <c r="F30" s="105"/>
      <c r="G30" s="118"/>
      <c r="H30" s="119"/>
      <c r="I30" s="98"/>
      <c r="J30" s="99"/>
      <c r="L30" s="89">
        <v>37</v>
      </c>
      <c r="M30" s="90">
        <f t="shared" si="1"/>
        <v>1</v>
      </c>
      <c r="N30" s="91" t="str">
        <f t="shared" si="2"/>
        <v>Fit</v>
      </c>
      <c r="P30" s="89">
        <v>37</v>
      </c>
      <c r="Q30" s="90">
        <f t="shared" si="3"/>
        <v>0</v>
      </c>
      <c r="R30" s="91" t="str">
        <f t="shared" si="4"/>
        <v>Fit</v>
      </c>
    </row>
    <row r="31" spans="2:18" ht="15.75">
      <c r="B31" s="122" t="str">
        <f t="shared" si="0"/>
        <v/>
      </c>
      <c r="C31" s="114" t="s">
        <v>557</v>
      </c>
      <c r="D31" s="114"/>
      <c r="E31" s="116"/>
      <c r="F31" s="105"/>
      <c r="G31" s="118"/>
      <c r="H31" s="119"/>
      <c r="I31" s="98"/>
      <c r="J31" s="99"/>
      <c r="L31" s="89">
        <v>37</v>
      </c>
      <c r="M31" s="90">
        <f t="shared" si="1"/>
        <v>1</v>
      </c>
      <c r="N31" s="91" t="str">
        <f t="shared" si="2"/>
        <v>Fit</v>
      </c>
      <c r="P31" s="89">
        <v>37</v>
      </c>
      <c r="Q31" s="90">
        <f t="shared" si="3"/>
        <v>0</v>
      </c>
      <c r="R31" s="91" t="str">
        <f t="shared" si="4"/>
        <v>Fit</v>
      </c>
    </row>
    <row r="32" spans="2:18" ht="15.75">
      <c r="B32" s="122" t="str">
        <f t="shared" si="0"/>
        <v/>
      </c>
      <c r="C32" s="114" t="s">
        <v>557</v>
      </c>
      <c r="D32" s="114"/>
      <c r="E32" s="116"/>
      <c r="F32" s="105"/>
      <c r="G32" s="118"/>
      <c r="H32" s="119"/>
      <c r="I32" s="98"/>
      <c r="J32" s="99"/>
      <c r="L32" s="89">
        <v>37</v>
      </c>
      <c r="M32" s="90">
        <f t="shared" si="1"/>
        <v>1</v>
      </c>
      <c r="N32" s="91" t="str">
        <f t="shared" si="2"/>
        <v>Fit</v>
      </c>
      <c r="P32" s="89">
        <v>37</v>
      </c>
      <c r="Q32" s="90">
        <f t="shared" si="3"/>
        <v>0</v>
      </c>
      <c r="R32" s="91" t="str">
        <f t="shared" si="4"/>
        <v>Fit</v>
      </c>
    </row>
    <row r="33" spans="2:18" ht="15.75">
      <c r="B33" s="122" t="str">
        <f t="shared" si="0"/>
        <v/>
      </c>
      <c r="C33" s="114" t="s">
        <v>557</v>
      </c>
      <c r="D33" s="114"/>
      <c r="E33" s="116"/>
      <c r="F33" s="105"/>
      <c r="G33" s="118"/>
      <c r="H33" s="119"/>
      <c r="I33" s="98"/>
      <c r="J33" s="99"/>
      <c r="L33" s="89">
        <v>37</v>
      </c>
      <c r="M33" s="90">
        <f t="shared" si="1"/>
        <v>1</v>
      </c>
      <c r="N33" s="91" t="str">
        <f t="shared" si="2"/>
        <v>Fit</v>
      </c>
      <c r="P33" s="89">
        <v>37</v>
      </c>
      <c r="Q33" s="90">
        <f t="shared" si="3"/>
        <v>0</v>
      </c>
      <c r="R33" s="91" t="str">
        <f t="shared" si="4"/>
        <v>Fit</v>
      </c>
    </row>
    <row r="34" spans="2:18" ht="15.75">
      <c r="B34" s="122" t="str">
        <f t="shared" si="0"/>
        <v/>
      </c>
      <c r="C34" s="114" t="s">
        <v>557</v>
      </c>
      <c r="D34" s="114"/>
      <c r="E34" s="116"/>
      <c r="F34" s="105"/>
      <c r="G34" s="118"/>
      <c r="H34" s="119"/>
      <c r="I34" s="98"/>
      <c r="J34" s="99"/>
      <c r="L34" s="89">
        <v>37</v>
      </c>
      <c r="M34" s="90">
        <f t="shared" si="1"/>
        <v>1</v>
      </c>
      <c r="N34" s="91" t="str">
        <f t="shared" si="2"/>
        <v>Fit</v>
      </c>
      <c r="P34" s="89">
        <v>37</v>
      </c>
      <c r="Q34" s="90">
        <f t="shared" si="3"/>
        <v>0</v>
      </c>
      <c r="R34" s="91" t="str">
        <f t="shared" si="4"/>
        <v>Fit</v>
      </c>
    </row>
    <row r="35" spans="2:18" ht="15.75">
      <c r="B35" s="122" t="str">
        <f t="shared" si="0"/>
        <v/>
      </c>
      <c r="C35" s="114" t="s">
        <v>557</v>
      </c>
      <c r="D35" s="114"/>
      <c r="E35" s="116"/>
      <c r="F35" s="105"/>
      <c r="G35" s="118"/>
      <c r="H35" s="119"/>
      <c r="I35" s="98"/>
      <c r="J35" s="99"/>
      <c r="L35" s="89">
        <v>37</v>
      </c>
      <c r="M35" s="90">
        <f t="shared" si="1"/>
        <v>1</v>
      </c>
      <c r="N35" s="91" t="str">
        <f t="shared" si="2"/>
        <v>Fit</v>
      </c>
      <c r="P35" s="89">
        <v>37</v>
      </c>
      <c r="Q35" s="90">
        <f t="shared" si="3"/>
        <v>0</v>
      </c>
      <c r="R35" s="91" t="str">
        <f t="shared" si="4"/>
        <v>Fit</v>
      </c>
    </row>
    <row r="36" spans="2:18" ht="15.75">
      <c r="B36" s="122" t="str">
        <f t="shared" si="0"/>
        <v/>
      </c>
      <c r="C36" s="114" t="s">
        <v>557</v>
      </c>
      <c r="D36" s="114"/>
      <c r="E36" s="116"/>
      <c r="F36" s="105"/>
      <c r="G36" s="118"/>
      <c r="H36" s="119"/>
      <c r="I36" s="98"/>
      <c r="J36" s="99"/>
      <c r="L36" s="89">
        <v>37</v>
      </c>
      <c r="M36" s="90">
        <f t="shared" si="1"/>
        <v>1</v>
      </c>
      <c r="N36" s="91" t="str">
        <f t="shared" si="2"/>
        <v>Fit</v>
      </c>
      <c r="P36" s="89">
        <v>37</v>
      </c>
      <c r="Q36" s="90">
        <f t="shared" si="3"/>
        <v>0</v>
      </c>
      <c r="R36" s="91" t="str">
        <f t="shared" si="4"/>
        <v>Fit</v>
      </c>
    </row>
    <row r="37" spans="2:18" ht="15.75">
      <c r="B37" s="122" t="str">
        <f t="shared" ref="B37:B68" si="5">IF(ISNA(LEFT(C37,SEARCH(" ",C37,1)-1)&amp;"-"&amp;VLOOKUP(D37,BankShortName,2,0)&amp;"-"&amp;RIGHT(F37,3)),"",LEFT(C37,SEARCH(" ",C37,1)-1)&amp;"-"&amp;VLOOKUP(D37,BankShortName,2,0)&amp;"-"&amp;RIGHT(F37,3))</f>
        <v/>
      </c>
      <c r="C37" s="114" t="s">
        <v>557</v>
      </c>
      <c r="D37" s="114"/>
      <c r="E37" s="116"/>
      <c r="F37" s="105"/>
      <c r="G37" s="118"/>
      <c r="H37" s="119"/>
      <c r="I37" s="98"/>
      <c r="J37" s="99"/>
      <c r="L37" s="89">
        <v>37</v>
      </c>
      <c r="M37" s="90">
        <f t="shared" si="1"/>
        <v>1</v>
      </c>
      <c r="N37" s="91" t="str">
        <f t="shared" si="2"/>
        <v>Fit</v>
      </c>
      <c r="P37" s="89">
        <v>37</v>
      </c>
      <c r="Q37" s="90">
        <f t="shared" si="3"/>
        <v>0</v>
      </c>
      <c r="R37" s="91" t="str">
        <f t="shared" si="4"/>
        <v>Fit</v>
      </c>
    </row>
    <row r="38" spans="2:18" ht="15.75">
      <c r="B38" s="122" t="str">
        <f t="shared" si="5"/>
        <v/>
      </c>
      <c r="C38" s="114" t="s">
        <v>557</v>
      </c>
      <c r="D38" s="114"/>
      <c r="E38" s="116"/>
      <c r="F38" s="105"/>
      <c r="G38" s="118"/>
      <c r="H38" s="119"/>
      <c r="I38" s="98"/>
      <c r="J38" s="99"/>
      <c r="L38" s="89">
        <v>37</v>
      </c>
      <c r="M38" s="90">
        <f t="shared" si="1"/>
        <v>1</v>
      </c>
      <c r="N38" s="91" t="str">
        <f t="shared" si="2"/>
        <v>Fit</v>
      </c>
      <c r="P38" s="89">
        <v>37</v>
      </c>
      <c r="Q38" s="90">
        <f t="shared" si="3"/>
        <v>0</v>
      </c>
      <c r="R38" s="91" t="str">
        <f t="shared" si="4"/>
        <v>Fit</v>
      </c>
    </row>
    <row r="39" spans="2:18" ht="15.75">
      <c r="B39" s="122" t="str">
        <f t="shared" si="5"/>
        <v/>
      </c>
      <c r="C39" s="114" t="s">
        <v>557</v>
      </c>
      <c r="D39" s="114"/>
      <c r="E39" s="116"/>
      <c r="F39" s="105"/>
      <c r="G39" s="118"/>
      <c r="H39" s="119"/>
      <c r="I39" s="98"/>
      <c r="J39" s="99"/>
      <c r="L39" s="89">
        <v>37</v>
      </c>
      <c r="M39" s="90">
        <f t="shared" si="1"/>
        <v>1</v>
      </c>
      <c r="N39" s="91" t="str">
        <f t="shared" si="2"/>
        <v>Fit</v>
      </c>
      <c r="P39" s="89">
        <v>37</v>
      </c>
      <c r="Q39" s="90">
        <f t="shared" si="3"/>
        <v>0</v>
      </c>
      <c r="R39" s="91" t="str">
        <f t="shared" si="4"/>
        <v>Fit</v>
      </c>
    </row>
    <row r="40" spans="2:18" ht="15.75">
      <c r="B40" s="122" t="str">
        <f t="shared" si="5"/>
        <v/>
      </c>
      <c r="C40" s="114" t="s">
        <v>557</v>
      </c>
      <c r="D40" s="114"/>
      <c r="E40" s="116"/>
      <c r="F40" s="105"/>
      <c r="G40" s="118"/>
      <c r="H40" s="119"/>
      <c r="I40" s="98"/>
      <c r="J40" s="99"/>
      <c r="L40" s="89">
        <v>37</v>
      </c>
      <c r="M40" s="90">
        <f t="shared" si="1"/>
        <v>1</v>
      </c>
      <c r="N40" s="91" t="str">
        <f t="shared" si="2"/>
        <v>Fit</v>
      </c>
      <c r="P40" s="89">
        <v>37</v>
      </c>
      <c r="Q40" s="90">
        <f t="shared" si="3"/>
        <v>0</v>
      </c>
      <c r="R40" s="91" t="str">
        <f t="shared" si="4"/>
        <v>Fit</v>
      </c>
    </row>
    <row r="41" spans="2:18" ht="15.75">
      <c r="B41" s="122" t="str">
        <f t="shared" si="5"/>
        <v/>
      </c>
      <c r="C41" s="114" t="s">
        <v>557</v>
      </c>
      <c r="D41" s="114"/>
      <c r="E41" s="116"/>
      <c r="F41" s="105"/>
      <c r="G41" s="118"/>
      <c r="H41" s="119"/>
      <c r="I41" s="98"/>
      <c r="J41" s="99"/>
      <c r="L41" s="89">
        <v>37</v>
      </c>
      <c r="M41" s="90">
        <f t="shared" si="1"/>
        <v>1</v>
      </c>
      <c r="N41" s="91" t="str">
        <f t="shared" si="2"/>
        <v>Fit</v>
      </c>
      <c r="P41" s="89">
        <v>37</v>
      </c>
      <c r="Q41" s="90">
        <f t="shared" si="3"/>
        <v>0</v>
      </c>
      <c r="R41" s="91" t="str">
        <f t="shared" si="4"/>
        <v>Fit</v>
      </c>
    </row>
    <row r="42" spans="2:18" ht="15.75">
      <c r="B42" s="122" t="str">
        <f t="shared" si="5"/>
        <v/>
      </c>
      <c r="C42" s="114" t="s">
        <v>557</v>
      </c>
      <c r="D42" s="114"/>
      <c r="E42" s="116"/>
      <c r="F42" s="105"/>
      <c r="G42" s="118"/>
      <c r="H42" s="119"/>
      <c r="I42" s="98"/>
      <c r="J42" s="99"/>
      <c r="L42" s="89">
        <v>37</v>
      </c>
      <c r="M42" s="90">
        <f t="shared" si="1"/>
        <v>1</v>
      </c>
      <c r="N42" s="91" t="str">
        <f t="shared" si="2"/>
        <v>Fit</v>
      </c>
      <c r="P42" s="89">
        <v>37</v>
      </c>
      <c r="Q42" s="90">
        <f t="shared" si="3"/>
        <v>0</v>
      </c>
      <c r="R42" s="91" t="str">
        <f t="shared" si="4"/>
        <v>Fit</v>
      </c>
    </row>
    <row r="43" spans="2:18" ht="15.75">
      <c r="B43" s="122" t="str">
        <f t="shared" si="5"/>
        <v/>
      </c>
      <c r="C43" s="114" t="s">
        <v>557</v>
      </c>
      <c r="D43" s="114"/>
      <c r="E43" s="116"/>
      <c r="F43" s="105"/>
      <c r="G43" s="118"/>
      <c r="H43" s="119"/>
      <c r="I43" s="98"/>
      <c r="J43" s="99"/>
      <c r="L43" s="89">
        <v>37</v>
      </c>
      <c r="M43" s="90">
        <f t="shared" si="1"/>
        <v>1</v>
      </c>
      <c r="N43" s="91" t="str">
        <f t="shared" si="2"/>
        <v>Fit</v>
      </c>
      <c r="P43" s="89">
        <v>37</v>
      </c>
      <c r="Q43" s="90">
        <f t="shared" si="3"/>
        <v>0</v>
      </c>
      <c r="R43" s="91" t="str">
        <f t="shared" si="4"/>
        <v>Fit</v>
      </c>
    </row>
    <row r="44" spans="2:18" ht="15.75">
      <c r="B44" s="122" t="str">
        <f t="shared" si="5"/>
        <v/>
      </c>
      <c r="C44" s="114" t="s">
        <v>557</v>
      </c>
      <c r="D44" s="114"/>
      <c r="E44" s="116"/>
      <c r="F44" s="105"/>
      <c r="G44" s="118"/>
      <c r="H44" s="119"/>
      <c r="I44" s="98"/>
      <c r="J44" s="99"/>
      <c r="L44" s="89">
        <v>37</v>
      </c>
      <c r="M44" s="90">
        <f t="shared" si="1"/>
        <v>1</v>
      </c>
      <c r="N44" s="91" t="str">
        <f t="shared" si="2"/>
        <v>Fit</v>
      </c>
      <c r="P44" s="89">
        <v>37</v>
      </c>
      <c r="Q44" s="90">
        <f t="shared" si="3"/>
        <v>0</v>
      </c>
      <c r="R44" s="91" t="str">
        <f t="shared" si="4"/>
        <v>Fit</v>
      </c>
    </row>
    <row r="45" spans="2:18" ht="15.75">
      <c r="B45" s="122" t="str">
        <f t="shared" si="5"/>
        <v/>
      </c>
      <c r="C45" s="114" t="s">
        <v>557</v>
      </c>
      <c r="D45" s="114"/>
      <c r="E45" s="116"/>
      <c r="F45" s="105"/>
      <c r="G45" s="118"/>
      <c r="H45" s="119"/>
      <c r="I45" s="98"/>
      <c r="J45" s="99"/>
      <c r="L45" s="89">
        <v>37</v>
      </c>
      <c r="M45" s="90">
        <f t="shared" si="1"/>
        <v>1</v>
      </c>
      <c r="N45" s="91" t="str">
        <f t="shared" si="2"/>
        <v>Fit</v>
      </c>
      <c r="P45" s="89">
        <v>37</v>
      </c>
      <c r="Q45" s="90">
        <f t="shared" si="3"/>
        <v>0</v>
      </c>
      <c r="R45" s="91" t="str">
        <f t="shared" si="4"/>
        <v>Fit</v>
      </c>
    </row>
    <row r="46" spans="2:18" ht="15.75">
      <c r="B46" s="122" t="str">
        <f t="shared" si="5"/>
        <v/>
      </c>
      <c r="C46" s="114" t="s">
        <v>557</v>
      </c>
      <c r="D46" s="114"/>
      <c r="E46" s="116"/>
      <c r="F46" s="105"/>
      <c r="G46" s="118"/>
      <c r="H46" s="119"/>
      <c r="I46" s="98"/>
      <c r="J46" s="99"/>
      <c r="L46" s="89">
        <v>37</v>
      </c>
      <c r="M46" s="90">
        <f t="shared" si="1"/>
        <v>1</v>
      </c>
      <c r="N46" s="91" t="str">
        <f t="shared" si="2"/>
        <v>Fit</v>
      </c>
      <c r="P46" s="89">
        <v>37</v>
      </c>
      <c r="Q46" s="90">
        <f t="shared" si="3"/>
        <v>0</v>
      </c>
      <c r="R46" s="91" t="str">
        <f t="shared" si="4"/>
        <v>Fit</v>
      </c>
    </row>
    <row r="47" spans="2:18" ht="15.75">
      <c r="B47" s="122" t="str">
        <f t="shared" si="5"/>
        <v/>
      </c>
      <c r="C47" s="114" t="s">
        <v>557</v>
      </c>
      <c r="D47" s="114"/>
      <c r="E47" s="116"/>
      <c r="F47" s="105"/>
      <c r="G47" s="118"/>
      <c r="H47" s="119"/>
      <c r="I47" s="98"/>
      <c r="J47" s="99"/>
      <c r="L47" s="89">
        <v>37</v>
      </c>
      <c r="M47" s="90">
        <f t="shared" si="1"/>
        <v>1</v>
      </c>
      <c r="N47" s="91" t="str">
        <f t="shared" si="2"/>
        <v>Fit</v>
      </c>
      <c r="P47" s="89">
        <v>37</v>
      </c>
      <c r="Q47" s="90">
        <f t="shared" si="3"/>
        <v>0</v>
      </c>
      <c r="R47" s="91" t="str">
        <f t="shared" si="4"/>
        <v>Fit</v>
      </c>
    </row>
    <row r="48" spans="2:18" ht="15.75">
      <c r="B48" s="122" t="str">
        <f t="shared" si="5"/>
        <v/>
      </c>
      <c r="C48" s="114" t="s">
        <v>557</v>
      </c>
      <c r="D48" s="114"/>
      <c r="E48" s="116"/>
      <c r="F48" s="105"/>
      <c r="G48" s="118"/>
      <c r="H48" s="119"/>
      <c r="I48" s="98"/>
      <c r="J48" s="99"/>
      <c r="L48" s="89">
        <v>37</v>
      </c>
      <c r="M48" s="90">
        <f t="shared" si="1"/>
        <v>1</v>
      </c>
      <c r="N48" s="91" t="str">
        <f t="shared" si="2"/>
        <v>Fit</v>
      </c>
      <c r="P48" s="89">
        <v>37</v>
      </c>
      <c r="Q48" s="90">
        <f t="shared" si="3"/>
        <v>0</v>
      </c>
      <c r="R48" s="91" t="str">
        <f t="shared" si="4"/>
        <v>Fit</v>
      </c>
    </row>
    <row r="49" spans="2:18" ht="15.75">
      <c r="B49" s="122" t="str">
        <f t="shared" si="5"/>
        <v/>
      </c>
      <c r="C49" s="114" t="s">
        <v>557</v>
      </c>
      <c r="D49" s="114"/>
      <c r="E49" s="116"/>
      <c r="F49" s="105"/>
      <c r="G49" s="118"/>
      <c r="H49" s="119"/>
      <c r="I49" s="98"/>
      <c r="J49" s="99"/>
      <c r="L49" s="89">
        <v>37</v>
      </c>
      <c r="M49" s="90">
        <f t="shared" si="1"/>
        <v>1</v>
      </c>
      <c r="N49" s="91" t="str">
        <f t="shared" si="2"/>
        <v>Fit</v>
      </c>
      <c r="P49" s="89">
        <v>37</v>
      </c>
      <c r="Q49" s="90">
        <f t="shared" si="3"/>
        <v>0</v>
      </c>
      <c r="R49" s="91" t="str">
        <f t="shared" si="4"/>
        <v>Fit</v>
      </c>
    </row>
    <row r="50" spans="2:18" ht="15.75">
      <c r="B50" s="122" t="str">
        <f t="shared" si="5"/>
        <v/>
      </c>
      <c r="C50" s="114" t="s">
        <v>557</v>
      </c>
      <c r="D50" s="114"/>
      <c r="E50" s="116"/>
      <c r="F50" s="105"/>
      <c r="G50" s="118"/>
      <c r="H50" s="119"/>
      <c r="I50" s="98"/>
      <c r="J50" s="99"/>
      <c r="L50" s="89">
        <v>37</v>
      </c>
      <c r="M50" s="90">
        <f t="shared" si="1"/>
        <v>1</v>
      </c>
      <c r="N50" s="91" t="str">
        <f t="shared" si="2"/>
        <v>Fit</v>
      </c>
      <c r="P50" s="89">
        <v>37</v>
      </c>
      <c r="Q50" s="90">
        <f t="shared" si="3"/>
        <v>0</v>
      </c>
      <c r="R50" s="91" t="str">
        <f t="shared" si="4"/>
        <v>Fit</v>
      </c>
    </row>
    <row r="51" spans="2:18" ht="15.75">
      <c r="B51" s="122" t="str">
        <f t="shared" si="5"/>
        <v/>
      </c>
      <c r="C51" s="114" t="s">
        <v>557</v>
      </c>
      <c r="D51" s="114"/>
      <c r="E51" s="116"/>
      <c r="F51" s="105"/>
      <c r="G51" s="118"/>
      <c r="H51" s="119"/>
      <c r="I51" s="98"/>
      <c r="J51" s="99"/>
      <c r="L51" s="89">
        <v>37</v>
      </c>
      <c r="M51" s="90">
        <f t="shared" si="1"/>
        <v>1</v>
      </c>
      <c r="N51" s="91" t="str">
        <f t="shared" si="2"/>
        <v>Fit</v>
      </c>
      <c r="P51" s="89">
        <v>37</v>
      </c>
      <c r="Q51" s="90">
        <f t="shared" si="3"/>
        <v>0</v>
      </c>
      <c r="R51" s="91" t="str">
        <f t="shared" si="4"/>
        <v>Fit</v>
      </c>
    </row>
    <row r="52" spans="2:18" ht="15.75">
      <c r="B52" s="122" t="str">
        <f t="shared" si="5"/>
        <v/>
      </c>
      <c r="C52" s="114" t="s">
        <v>557</v>
      </c>
      <c r="D52" s="114"/>
      <c r="E52" s="116"/>
      <c r="F52" s="105"/>
      <c r="G52" s="118"/>
      <c r="H52" s="119"/>
      <c r="I52" s="98"/>
      <c r="J52" s="99"/>
      <c r="L52" s="89">
        <v>37</v>
      </c>
      <c r="M52" s="90">
        <f t="shared" si="1"/>
        <v>1</v>
      </c>
      <c r="N52" s="91" t="str">
        <f t="shared" si="2"/>
        <v>Fit</v>
      </c>
      <c r="P52" s="89">
        <v>37</v>
      </c>
      <c r="Q52" s="90">
        <f t="shared" si="3"/>
        <v>0</v>
      </c>
      <c r="R52" s="91" t="str">
        <f t="shared" si="4"/>
        <v>Fit</v>
      </c>
    </row>
    <row r="53" spans="2:18" ht="15.75">
      <c r="B53" s="122" t="str">
        <f t="shared" si="5"/>
        <v/>
      </c>
      <c r="C53" s="114" t="s">
        <v>557</v>
      </c>
      <c r="D53" s="114"/>
      <c r="E53" s="116"/>
      <c r="F53" s="105"/>
      <c r="G53" s="118"/>
      <c r="H53" s="119"/>
      <c r="I53" s="98"/>
      <c r="J53" s="99"/>
      <c r="L53" s="89">
        <v>37</v>
      </c>
      <c r="M53" s="90">
        <f t="shared" si="1"/>
        <v>1</v>
      </c>
      <c r="N53" s="91" t="str">
        <f t="shared" si="2"/>
        <v>Fit</v>
      </c>
      <c r="P53" s="89">
        <v>37</v>
      </c>
      <c r="Q53" s="90">
        <f t="shared" si="3"/>
        <v>0</v>
      </c>
      <c r="R53" s="91" t="str">
        <f t="shared" si="4"/>
        <v>Fit</v>
      </c>
    </row>
    <row r="54" spans="2:18" ht="15.75">
      <c r="B54" s="122" t="str">
        <f t="shared" si="5"/>
        <v/>
      </c>
      <c r="C54" s="114" t="s">
        <v>557</v>
      </c>
      <c r="D54" s="114"/>
      <c r="E54" s="116"/>
      <c r="F54" s="105"/>
      <c r="G54" s="118"/>
      <c r="H54" s="119"/>
      <c r="I54" s="98"/>
      <c r="J54" s="99"/>
      <c r="L54" s="89">
        <v>37</v>
      </c>
      <c r="M54" s="90">
        <f t="shared" si="1"/>
        <v>1</v>
      </c>
      <c r="N54" s="91" t="str">
        <f t="shared" si="2"/>
        <v>Fit</v>
      </c>
      <c r="P54" s="89">
        <v>37</v>
      </c>
      <c r="Q54" s="90">
        <f t="shared" si="3"/>
        <v>0</v>
      </c>
      <c r="R54" s="91" t="str">
        <f t="shared" si="4"/>
        <v>Fit</v>
      </c>
    </row>
    <row r="55" spans="2:18" ht="15.75">
      <c r="B55" s="122" t="str">
        <f t="shared" si="5"/>
        <v/>
      </c>
      <c r="C55" s="114" t="s">
        <v>557</v>
      </c>
      <c r="D55" s="114"/>
      <c r="E55" s="116"/>
      <c r="F55" s="105"/>
      <c r="G55" s="118"/>
      <c r="H55" s="119"/>
      <c r="I55" s="98"/>
      <c r="J55" s="99"/>
      <c r="L55" s="89">
        <v>37</v>
      </c>
      <c r="M55" s="90">
        <f t="shared" si="1"/>
        <v>1</v>
      </c>
      <c r="N55" s="91" t="str">
        <f t="shared" si="2"/>
        <v>Fit</v>
      </c>
      <c r="P55" s="89">
        <v>37</v>
      </c>
      <c r="Q55" s="90">
        <f t="shared" si="3"/>
        <v>0</v>
      </c>
      <c r="R55" s="91" t="str">
        <f t="shared" si="4"/>
        <v>Fit</v>
      </c>
    </row>
    <row r="56" spans="2:18" ht="15.75">
      <c r="B56" s="122" t="str">
        <f t="shared" si="5"/>
        <v/>
      </c>
      <c r="C56" s="114" t="s">
        <v>557</v>
      </c>
      <c r="D56" s="114"/>
      <c r="E56" s="116"/>
      <c r="F56" s="105"/>
      <c r="G56" s="118"/>
      <c r="H56" s="119"/>
      <c r="I56" s="98"/>
      <c r="J56" s="99"/>
      <c r="L56" s="89">
        <v>37</v>
      </c>
      <c r="M56" s="90">
        <f t="shared" si="1"/>
        <v>1</v>
      </c>
      <c r="N56" s="91" t="str">
        <f t="shared" si="2"/>
        <v>Fit</v>
      </c>
      <c r="P56" s="89">
        <v>37</v>
      </c>
      <c r="Q56" s="90">
        <f t="shared" si="3"/>
        <v>0</v>
      </c>
      <c r="R56" s="91" t="str">
        <f t="shared" si="4"/>
        <v>Fit</v>
      </c>
    </row>
    <row r="57" spans="2:18" ht="15.75">
      <c r="B57" s="122" t="str">
        <f t="shared" si="5"/>
        <v/>
      </c>
      <c r="C57" s="114" t="s">
        <v>557</v>
      </c>
      <c r="D57" s="114"/>
      <c r="E57" s="116"/>
      <c r="F57" s="105"/>
      <c r="G57" s="118"/>
      <c r="H57" s="119"/>
      <c r="I57" s="98"/>
      <c r="J57" s="99"/>
      <c r="L57" s="89">
        <v>37</v>
      </c>
      <c r="M57" s="90">
        <f t="shared" si="1"/>
        <v>1</v>
      </c>
      <c r="N57" s="91" t="str">
        <f t="shared" si="2"/>
        <v>Fit</v>
      </c>
      <c r="P57" s="89">
        <v>37</v>
      </c>
      <c r="Q57" s="90">
        <f t="shared" si="3"/>
        <v>0</v>
      </c>
      <c r="R57" s="91" t="str">
        <f t="shared" si="4"/>
        <v>Fit</v>
      </c>
    </row>
    <row r="58" spans="2:18" ht="15.75">
      <c r="B58" s="122" t="str">
        <f t="shared" si="5"/>
        <v/>
      </c>
      <c r="C58" s="114" t="s">
        <v>557</v>
      </c>
      <c r="D58" s="114"/>
      <c r="E58" s="116"/>
      <c r="F58" s="105"/>
      <c r="G58" s="118"/>
      <c r="H58" s="119"/>
      <c r="I58" s="98"/>
      <c r="J58" s="99"/>
      <c r="L58" s="89">
        <v>37</v>
      </c>
      <c r="M58" s="90">
        <f t="shared" si="1"/>
        <v>1</v>
      </c>
      <c r="N58" s="91" t="str">
        <f t="shared" si="2"/>
        <v>Fit</v>
      </c>
      <c r="P58" s="89">
        <v>37</v>
      </c>
      <c r="Q58" s="90">
        <f t="shared" si="3"/>
        <v>0</v>
      </c>
      <c r="R58" s="91" t="str">
        <f t="shared" si="4"/>
        <v>Fit</v>
      </c>
    </row>
    <row r="59" spans="2:18" ht="15.75">
      <c r="B59" s="122" t="str">
        <f t="shared" si="5"/>
        <v/>
      </c>
      <c r="C59" s="114" t="s">
        <v>557</v>
      </c>
      <c r="D59" s="114"/>
      <c r="E59" s="116"/>
      <c r="F59" s="105"/>
      <c r="G59" s="118"/>
      <c r="H59" s="119"/>
      <c r="I59" s="98"/>
      <c r="J59" s="99"/>
      <c r="L59" s="89">
        <v>37</v>
      </c>
      <c r="M59" s="90">
        <f t="shared" si="1"/>
        <v>1</v>
      </c>
      <c r="N59" s="91" t="str">
        <f t="shared" si="2"/>
        <v>Fit</v>
      </c>
      <c r="P59" s="89">
        <v>37</v>
      </c>
      <c r="Q59" s="90">
        <f t="shared" si="3"/>
        <v>0</v>
      </c>
      <c r="R59" s="91" t="str">
        <f t="shared" si="4"/>
        <v>Fit</v>
      </c>
    </row>
    <row r="60" spans="2:18" ht="15.75">
      <c r="B60" s="122" t="str">
        <f t="shared" si="5"/>
        <v/>
      </c>
      <c r="C60" s="114" t="s">
        <v>557</v>
      </c>
      <c r="D60" s="114"/>
      <c r="E60" s="116"/>
      <c r="F60" s="105"/>
      <c r="G60" s="118"/>
      <c r="H60" s="119"/>
      <c r="I60" s="98"/>
      <c r="J60" s="99"/>
      <c r="L60" s="89">
        <v>37</v>
      </c>
      <c r="M60" s="90">
        <f t="shared" si="1"/>
        <v>1</v>
      </c>
      <c r="N60" s="91" t="str">
        <f t="shared" si="2"/>
        <v>Fit</v>
      </c>
      <c r="P60" s="89">
        <v>37</v>
      </c>
      <c r="Q60" s="90">
        <f t="shared" si="3"/>
        <v>0</v>
      </c>
      <c r="R60" s="91" t="str">
        <f t="shared" si="4"/>
        <v>Fit</v>
      </c>
    </row>
    <row r="61" spans="2:18" ht="15.75">
      <c r="B61" s="122" t="str">
        <f t="shared" si="5"/>
        <v/>
      </c>
      <c r="C61" s="114" t="s">
        <v>557</v>
      </c>
      <c r="D61" s="114"/>
      <c r="E61" s="116"/>
      <c r="F61" s="105"/>
      <c r="G61" s="118"/>
      <c r="H61" s="119"/>
      <c r="I61" s="98"/>
      <c r="J61" s="99"/>
      <c r="L61" s="89">
        <v>37</v>
      </c>
      <c r="M61" s="90">
        <f t="shared" si="1"/>
        <v>1</v>
      </c>
      <c r="N61" s="91" t="str">
        <f t="shared" si="2"/>
        <v>Fit</v>
      </c>
      <c r="P61" s="89">
        <v>37</v>
      </c>
      <c r="Q61" s="90">
        <f t="shared" si="3"/>
        <v>0</v>
      </c>
      <c r="R61" s="91" t="str">
        <f t="shared" si="4"/>
        <v>Fit</v>
      </c>
    </row>
    <row r="62" spans="2:18" ht="15.75">
      <c r="B62" s="122" t="str">
        <f t="shared" si="5"/>
        <v/>
      </c>
      <c r="C62" s="114" t="s">
        <v>557</v>
      </c>
      <c r="D62" s="114"/>
      <c r="E62" s="116"/>
      <c r="F62" s="105"/>
      <c r="G62" s="118"/>
      <c r="H62" s="119"/>
      <c r="I62" s="98"/>
      <c r="J62" s="99"/>
      <c r="L62" s="89">
        <v>37</v>
      </c>
      <c r="M62" s="90">
        <f t="shared" si="1"/>
        <v>1</v>
      </c>
      <c r="N62" s="91" t="str">
        <f t="shared" si="2"/>
        <v>Fit</v>
      </c>
      <c r="P62" s="89">
        <v>37</v>
      </c>
      <c r="Q62" s="90">
        <f t="shared" si="3"/>
        <v>0</v>
      </c>
      <c r="R62" s="91" t="str">
        <f t="shared" si="4"/>
        <v>Fit</v>
      </c>
    </row>
    <row r="63" spans="2:18" ht="15.75">
      <c r="B63" s="122" t="str">
        <f t="shared" si="5"/>
        <v/>
      </c>
      <c r="C63" s="114" t="s">
        <v>557</v>
      </c>
      <c r="D63" s="114"/>
      <c r="E63" s="116"/>
      <c r="F63" s="105"/>
      <c r="G63" s="118"/>
      <c r="H63" s="119"/>
      <c r="I63" s="98"/>
      <c r="J63" s="99"/>
      <c r="L63" s="89">
        <v>37</v>
      </c>
      <c r="M63" s="90">
        <f t="shared" si="1"/>
        <v>1</v>
      </c>
      <c r="N63" s="91" t="str">
        <f t="shared" si="2"/>
        <v>Fit</v>
      </c>
      <c r="P63" s="89">
        <v>37</v>
      </c>
      <c r="Q63" s="90">
        <f t="shared" si="3"/>
        <v>0</v>
      </c>
      <c r="R63" s="91" t="str">
        <f t="shared" si="4"/>
        <v>Fit</v>
      </c>
    </row>
    <row r="64" spans="2:18" ht="15.75">
      <c r="B64" s="122" t="str">
        <f t="shared" si="5"/>
        <v/>
      </c>
      <c r="C64" s="114" t="s">
        <v>557</v>
      </c>
      <c r="D64" s="114"/>
      <c r="E64" s="116"/>
      <c r="F64" s="105"/>
      <c r="G64" s="118"/>
      <c r="H64" s="119"/>
      <c r="I64" s="98"/>
      <c r="J64" s="99"/>
      <c r="L64" s="89">
        <v>37</v>
      </c>
      <c r="M64" s="90">
        <f t="shared" si="1"/>
        <v>1</v>
      </c>
      <c r="N64" s="91" t="str">
        <f t="shared" si="2"/>
        <v>Fit</v>
      </c>
      <c r="P64" s="89">
        <v>37</v>
      </c>
      <c r="Q64" s="90">
        <f t="shared" si="3"/>
        <v>0</v>
      </c>
      <c r="R64" s="91" t="str">
        <f t="shared" si="4"/>
        <v>Fit</v>
      </c>
    </row>
    <row r="65" spans="2:18" ht="15.75">
      <c r="B65" s="122" t="str">
        <f t="shared" si="5"/>
        <v/>
      </c>
      <c r="C65" s="114" t="s">
        <v>557</v>
      </c>
      <c r="D65" s="114"/>
      <c r="E65" s="116"/>
      <c r="F65" s="105"/>
      <c r="G65" s="118"/>
      <c r="H65" s="119"/>
      <c r="I65" s="98"/>
      <c r="J65" s="99"/>
      <c r="L65" s="89">
        <v>37</v>
      </c>
      <c r="M65" s="90">
        <f t="shared" si="1"/>
        <v>1</v>
      </c>
      <c r="N65" s="91" t="str">
        <f t="shared" si="2"/>
        <v>Fit</v>
      </c>
      <c r="P65" s="89">
        <v>37</v>
      </c>
      <c r="Q65" s="90">
        <f t="shared" si="3"/>
        <v>0</v>
      </c>
      <c r="R65" s="91" t="str">
        <f t="shared" si="4"/>
        <v>Fit</v>
      </c>
    </row>
    <row r="66" spans="2:18" ht="15.75">
      <c r="B66" s="122" t="str">
        <f t="shared" si="5"/>
        <v/>
      </c>
      <c r="C66" s="114" t="s">
        <v>557</v>
      </c>
      <c r="D66" s="114"/>
      <c r="E66" s="116"/>
      <c r="F66" s="105"/>
      <c r="G66" s="118"/>
      <c r="H66" s="119"/>
      <c r="I66" s="98"/>
      <c r="J66" s="99"/>
      <c r="L66" s="89">
        <v>37</v>
      </c>
      <c r="M66" s="90">
        <f t="shared" si="1"/>
        <v>1</v>
      </c>
      <c r="N66" s="91" t="str">
        <f t="shared" si="2"/>
        <v>Fit</v>
      </c>
      <c r="P66" s="89">
        <v>37</v>
      </c>
      <c r="Q66" s="90">
        <f t="shared" si="3"/>
        <v>0</v>
      </c>
      <c r="R66" s="91" t="str">
        <f t="shared" si="4"/>
        <v>Fit</v>
      </c>
    </row>
    <row r="67" spans="2:18" ht="15.75">
      <c r="B67" s="122" t="str">
        <f t="shared" si="5"/>
        <v/>
      </c>
      <c r="C67" s="114" t="s">
        <v>557</v>
      </c>
      <c r="D67" s="114"/>
      <c r="E67" s="116"/>
      <c r="F67" s="105"/>
      <c r="G67" s="118"/>
      <c r="H67" s="119"/>
      <c r="I67" s="98"/>
      <c r="J67" s="99"/>
      <c r="L67" s="89">
        <v>37</v>
      </c>
      <c r="M67" s="90">
        <f t="shared" si="1"/>
        <v>1</v>
      </c>
      <c r="N67" s="91" t="str">
        <f t="shared" si="2"/>
        <v>Fit</v>
      </c>
      <c r="P67" s="89">
        <v>37</v>
      </c>
      <c r="Q67" s="90">
        <f t="shared" si="3"/>
        <v>0</v>
      </c>
      <c r="R67" s="91" t="str">
        <f t="shared" si="4"/>
        <v>Fit</v>
      </c>
    </row>
    <row r="68" spans="2:18" ht="15.75">
      <c r="B68" s="122" t="str">
        <f t="shared" si="5"/>
        <v/>
      </c>
      <c r="C68" s="114" t="s">
        <v>557</v>
      </c>
      <c r="D68" s="114"/>
      <c r="E68" s="116"/>
      <c r="F68" s="105"/>
      <c r="G68" s="118"/>
      <c r="H68" s="119"/>
      <c r="I68" s="98"/>
      <c r="J68" s="99"/>
      <c r="L68" s="89">
        <v>37</v>
      </c>
      <c r="M68" s="90">
        <f t="shared" si="1"/>
        <v>1</v>
      </c>
      <c r="N68" s="91" t="str">
        <f t="shared" si="2"/>
        <v>Fit</v>
      </c>
      <c r="P68" s="89">
        <v>37</v>
      </c>
      <c r="Q68" s="90">
        <f t="shared" si="3"/>
        <v>0</v>
      </c>
      <c r="R68" s="91" t="str">
        <f t="shared" si="4"/>
        <v>Fit</v>
      </c>
    </row>
    <row r="69" spans="2:18" ht="15.75">
      <c r="B69" s="122" t="str">
        <f t="shared" ref="B69:B100" si="6">IF(ISNA(LEFT(C69,SEARCH(" ",C69,1)-1)&amp;"-"&amp;VLOOKUP(D69,BankShortName,2,0)&amp;"-"&amp;RIGHT(F69,3)),"",LEFT(C69,SEARCH(" ",C69,1)-1)&amp;"-"&amp;VLOOKUP(D69,BankShortName,2,0)&amp;"-"&amp;RIGHT(F69,3))</f>
        <v/>
      </c>
      <c r="C69" s="114" t="s">
        <v>557</v>
      </c>
      <c r="D69" s="114"/>
      <c r="E69" s="116"/>
      <c r="F69" s="105"/>
      <c r="G69" s="118"/>
      <c r="H69" s="119"/>
      <c r="I69" s="98"/>
      <c r="J69" s="99"/>
      <c r="L69" s="89">
        <v>37</v>
      </c>
      <c r="M69" s="90">
        <f t="shared" si="1"/>
        <v>1</v>
      </c>
      <c r="N69" s="91" t="str">
        <f t="shared" si="2"/>
        <v>Fit</v>
      </c>
      <c r="P69" s="89">
        <v>37</v>
      </c>
      <c r="Q69" s="90">
        <f t="shared" si="3"/>
        <v>0</v>
      </c>
      <c r="R69" s="91" t="str">
        <f t="shared" si="4"/>
        <v>Fit</v>
      </c>
    </row>
    <row r="70" spans="2:18" ht="15.75">
      <c r="B70" s="122" t="str">
        <f t="shared" si="6"/>
        <v/>
      </c>
      <c r="C70" s="114" t="s">
        <v>557</v>
      </c>
      <c r="D70" s="114"/>
      <c r="E70" s="116"/>
      <c r="F70" s="105"/>
      <c r="G70" s="118"/>
      <c r="H70" s="119"/>
      <c r="I70" s="98"/>
      <c r="J70" s="99"/>
      <c r="L70" s="89">
        <v>37</v>
      </c>
      <c r="M70" s="90">
        <f t="shared" ref="M70:M100" si="7">LEN(C70)</f>
        <v>1</v>
      </c>
      <c r="N70" s="91" t="str">
        <f t="shared" ref="N70:N100" si="8">IF(L70-M70&gt;=0,"Fit",L70-M70)</f>
        <v>Fit</v>
      </c>
      <c r="P70" s="89">
        <v>37</v>
      </c>
      <c r="Q70" s="90">
        <f t="shared" ref="Q70:Q100" si="9">LEN(E70)</f>
        <v>0</v>
      </c>
      <c r="R70" s="91" t="str">
        <f t="shared" ref="R70:R100" si="10">IF(P70-Q70&gt;=0,"Fit",P70-Q70)</f>
        <v>Fit</v>
      </c>
    </row>
    <row r="71" spans="2:18" ht="15.75">
      <c r="B71" s="122" t="str">
        <f t="shared" si="6"/>
        <v/>
      </c>
      <c r="C71" s="114" t="s">
        <v>557</v>
      </c>
      <c r="D71" s="114"/>
      <c r="E71" s="116"/>
      <c r="F71" s="105"/>
      <c r="G71" s="118"/>
      <c r="H71" s="119"/>
      <c r="I71" s="98"/>
      <c r="J71" s="99"/>
      <c r="L71" s="89">
        <v>37</v>
      </c>
      <c r="M71" s="90">
        <f t="shared" si="7"/>
        <v>1</v>
      </c>
      <c r="N71" s="91" t="str">
        <f t="shared" si="8"/>
        <v>Fit</v>
      </c>
      <c r="P71" s="89">
        <v>37</v>
      </c>
      <c r="Q71" s="90">
        <f t="shared" si="9"/>
        <v>0</v>
      </c>
      <c r="R71" s="91" t="str">
        <f t="shared" si="10"/>
        <v>Fit</v>
      </c>
    </row>
    <row r="72" spans="2:18" ht="15.75">
      <c r="B72" s="122" t="str">
        <f t="shared" si="6"/>
        <v/>
      </c>
      <c r="C72" s="114" t="s">
        <v>557</v>
      </c>
      <c r="D72" s="114"/>
      <c r="E72" s="116"/>
      <c r="F72" s="105"/>
      <c r="G72" s="118"/>
      <c r="H72" s="119"/>
      <c r="I72" s="98"/>
      <c r="J72" s="99"/>
      <c r="L72" s="89">
        <v>37</v>
      </c>
      <c r="M72" s="90">
        <f t="shared" si="7"/>
        <v>1</v>
      </c>
      <c r="N72" s="91" t="str">
        <f t="shared" si="8"/>
        <v>Fit</v>
      </c>
      <c r="P72" s="89">
        <v>37</v>
      </c>
      <c r="Q72" s="90">
        <f t="shared" si="9"/>
        <v>0</v>
      </c>
      <c r="R72" s="91" t="str">
        <f t="shared" si="10"/>
        <v>Fit</v>
      </c>
    </row>
    <row r="73" spans="2:18" ht="15.75">
      <c r="B73" s="122" t="str">
        <f t="shared" si="6"/>
        <v/>
      </c>
      <c r="C73" s="114" t="s">
        <v>557</v>
      </c>
      <c r="D73" s="114"/>
      <c r="E73" s="116"/>
      <c r="F73" s="105"/>
      <c r="G73" s="118"/>
      <c r="H73" s="119"/>
      <c r="I73" s="98"/>
      <c r="J73" s="99"/>
      <c r="L73" s="89">
        <v>37</v>
      </c>
      <c r="M73" s="90">
        <f t="shared" si="7"/>
        <v>1</v>
      </c>
      <c r="N73" s="91" t="str">
        <f t="shared" si="8"/>
        <v>Fit</v>
      </c>
      <c r="P73" s="89">
        <v>37</v>
      </c>
      <c r="Q73" s="90">
        <f t="shared" si="9"/>
        <v>0</v>
      </c>
      <c r="R73" s="91" t="str">
        <f t="shared" si="10"/>
        <v>Fit</v>
      </c>
    </row>
    <row r="74" spans="2:18" ht="15.75">
      <c r="B74" s="122" t="str">
        <f t="shared" si="6"/>
        <v/>
      </c>
      <c r="C74" s="114" t="s">
        <v>557</v>
      </c>
      <c r="D74" s="114"/>
      <c r="E74" s="116"/>
      <c r="F74" s="105"/>
      <c r="G74" s="118"/>
      <c r="H74" s="119"/>
      <c r="I74" s="98"/>
      <c r="J74" s="99"/>
      <c r="L74" s="89">
        <v>37</v>
      </c>
      <c r="M74" s="90">
        <f t="shared" si="7"/>
        <v>1</v>
      </c>
      <c r="N74" s="91" t="str">
        <f t="shared" si="8"/>
        <v>Fit</v>
      </c>
      <c r="P74" s="89">
        <v>37</v>
      </c>
      <c r="Q74" s="90">
        <f t="shared" si="9"/>
        <v>0</v>
      </c>
      <c r="R74" s="91" t="str">
        <f t="shared" si="10"/>
        <v>Fit</v>
      </c>
    </row>
    <row r="75" spans="2:18" ht="15.75">
      <c r="B75" s="122" t="str">
        <f t="shared" si="6"/>
        <v/>
      </c>
      <c r="C75" s="114" t="s">
        <v>557</v>
      </c>
      <c r="D75" s="114"/>
      <c r="E75" s="116"/>
      <c r="F75" s="105"/>
      <c r="G75" s="118"/>
      <c r="H75" s="119"/>
      <c r="I75" s="98"/>
      <c r="J75" s="99"/>
      <c r="L75" s="89">
        <v>37</v>
      </c>
      <c r="M75" s="90">
        <f t="shared" si="7"/>
        <v>1</v>
      </c>
      <c r="N75" s="91" t="str">
        <f t="shared" si="8"/>
        <v>Fit</v>
      </c>
      <c r="P75" s="89">
        <v>37</v>
      </c>
      <c r="Q75" s="90">
        <f t="shared" si="9"/>
        <v>0</v>
      </c>
      <c r="R75" s="91" t="str">
        <f t="shared" si="10"/>
        <v>Fit</v>
      </c>
    </row>
    <row r="76" spans="2:18" ht="15.75">
      <c r="B76" s="122" t="str">
        <f t="shared" si="6"/>
        <v/>
      </c>
      <c r="C76" s="114" t="s">
        <v>557</v>
      </c>
      <c r="D76" s="114"/>
      <c r="E76" s="116"/>
      <c r="F76" s="105"/>
      <c r="G76" s="118"/>
      <c r="H76" s="119"/>
      <c r="I76" s="98"/>
      <c r="J76" s="99"/>
      <c r="L76" s="89">
        <v>37</v>
      </c>
      <c r="M76" s="90">
        <f t="shared" si="7"/>
        <v>1</v>
      </c>
      <c r="N76" s="91" t="str">
        <f t="shared" si="8"/>
        <v>Fit</v>
      </c>
      <c r="P76" s="89">
        <v>37</v>
      </c>
      <c r="Q76" s="90">
        <f t="shared" si="9"/>
        <v>0</v>
      </c>
      <c r="R76" s="91" t="str">
        <f t="shared" si="10"/>
        <v>Fit</v>
      </c>
    </row>
    <row r="77" spans="2:18" ht="15.75">
      <c r="B77" s="122" t="str">
        <f t="shared" si="6"/>
        <v/>
      </c>
      <c r="C77" s="114" t="s">
        <v>557</v>
      </c>
      <c r="D77" s="114"/>
      <c r="E77" s="116"/>
      <c r="F77" s="105"/>
      <c r="G77" s="118"/>
      <c r="H77" s="119"/>
      <c r="I77" s="98"/>
      <c r="J77" s="99"/>
      <c r="L77" s="89">
        <v>37</v>
      </c>
      <c r="M77" s="90">
        <f t="shared" si="7"/>
        <v>1</v>
      </c>
      <c r="N77" s="91" t="str">
        <f t="shared" si="8"/>
        <v>Fit</v>
      </c>
      <c r="P77" s="89">
        <v>37</v>
      </c>
      <c r="Q77" s="90">
        <f t="shared" si="9"/>
        <v>0</v>
      </c>
      <c r="R77" s="91" t="str">
        <f t="shared" si="10"/>
        <v>Fit</v>
      </c>
    </row>
    <row r="78" spans="2:18" ht="15.75">
      <c r="B78" s="122" t="str">
        <f t="shared" si="6"/>
        <v/>
      </c>
      <c r="C78" s="114" t="s">
        <v>557</v>
      </c>
      <c r="D78" s="114"/>
      <c r="E78" s="116"/>
      <c r="F78" s="105"/>
      <c r="G78" s="118"/>
      <c r="H78" s="119"/>
      <c r="I78" s="98"/>
      <c r="J78" s="99"/>
      <c r="L78" s="89">
        <v>37</v>
      </c>
      <c r="M78" s="90">
        <f t="shared" si="7"/>
        <v>1</v>
      </c>
      <c r="N78" s="91" t="str">
        <f t="shared" si="8"/>
        <v>Fit</v>
      </c>
      <c r="P78" s="89">
        <v>37</v>
      </c>
      <c r="Q78" s="90">
        <f t="shared" si="9"/>
        <v>0</v>
      </c>
      <c r="R78" s="91" t="str">
        <f t="shared" si="10"/>
        <v>Fit</v>
      </c>
    </row>
    <row r="79" spans="2:18" ht="15.75">
      <c r="B79" s="122" t="str">
        <f t="shared" si="6"/>
        <v/>
      </c>
      <c r="C79" s="114" t="s">
        <v>557</v>
      </c>
      <c r="D79" s="114"/>
      <c r="E79" s="116"/>
      <c r="F79" s="105"/>
      <c r="G79" s="118"/>
      <c r="H79" s="119"/>
      <c r="I79" s="98"/>
      <c r="J79" s="99"/>
      <c r="L79" s="89">
        <v>37</v>
      </c>
      <c r="M79" s="90">
        <f t="shared" si="7"/>
        <v>1</v>
      </c>
      <c r="N79" s="91" t="str">
        <f t="shared" si="8"/>
        <v>Fit</v>
      </c>
      <c r="P79" s="89">
        <v>37</v>
      </c>
      <c r="Q79" s="90">
        <f t="shared" si="9"/>
        <v>0</v>
      </c>
      <c r="R79" s="91" t="str">
        <f t="shared" si="10"/>
        <v>Fit</v>
      </c>
    </row>
    <row r="80" spans="2:18" ht="15.75">
      <c r="B80" s="122" t="str">
        <f t="shared" si="6"/>
        <v/>
      </c>
      <c r="C80" s="114" t="s">
        <v>557</v>
      </c>
      <c r="D80" s="114"/>
      <c r="E80" s="116"/>
      <c r="F80" s="105"/>
      <c r="G80" s="118"/>
      <c r="H80" s="119"/>
      <c r="I80" s="98"/>
      <c r="J80" s="99"/>
      <c r="L80" s="89">
        <v>37</v>
      </c>
      <c r="M80" s="90">
        <f t="shared" si="7"/>
        <v>1</v>
      </c>
      <c r="N80" s="91" t="str">
        <f t="shared" si="8"/>
        <v>Fit</v>
      </c>
      <c r="P80" s="89">
        <v>37</v>
      </c>
      <c r="Q80" s="90">
        <f t="shared" si="9"/>
        <v>0</v>
      </c>
      <c r="R80" s="91" t="str">
        <f t="shared" si="10"/>
        <v>Fit</v>
      </c>
    </row>
    <row r="81" spans="2:18" ht="15.75">
      <c r="B81" s="122" t="str">
        <f t="shared" si="6"/>
        <v/>
      </c>
      <c r="C81" s="114" t="s">
        <v>557</v>
      </c>
      <c r="D81" s="114"/>
      <c r="E81" s="116"/>
      <c r="F81" s="105"/>
      <c r="G81" s="118"/>
      <c r="H81" s="119"/>
      <c r="I81" s="98"/>
      <c r="J81" s="99"/>
      <c r="L81" s="89">
        <v>37</v>
      </c>
      <c r="M81" s="90">
        <f t="shared" si="7"/>
        <v>1</v>
      </c>
      <c r="N81" s="91" t="str">
        <f t="shared" si="8"/>
        <v>Fit</v>
      </c>
      <c r="P81" s="89">
        <v>37</v>
      </c>
      <c r="Q81" s="90">
        <f t="shared" si="9"/>
        <v>0</v>
      </c>
      <c r="R81" s="91" t="str">
        <f t="shared" si="10"/>
        <v>Fit</v>
      </c>
    </row>
    <row r="82" spans="2:18" ht="15.75">
      <c r="B82" s="122" t="str">
        <f t="shared" si="6"/>
        <v/>
      </c>
      <c r="C82" s="114" t="s">
        <v>557</v>
      </c>
      <c r="D82" s="114"/>
      <c r="E82" s="116"/>
      <c r="F82" s="105"/>
      <c r="G82" s="118"/>
      <c r="H82" s="119"/>
      <c r="I82" s="98"/>
      <c r="J82" s="99"/>
      <c r="L82" s="89">
        <v>37</v>
      </c>
      <c r="M82" s="90">
        <f t="shared" si="7"/>
        <v>1</v>
      </c>
      <c r="N82" s="91" t="str">
        <f t="shared" si="8"/>
        <v>Fit</v>
      </c>
      <c r="P82" s="89">
        <v>37</v>
      </c>
      <c r="Q82" s="90">
        <f t="shared" si="9"/>
        <v>0</v>
      </c>
      <c r="R82" s="91" t="str">
        <f t="shared" si="10"/>
        <v>Fit</v>
      </c>
    </row>
    <row r="83" spans="2:18" ht="15.75">
      <c r="B83" s="122" t="str">
        <f t="shared" si="6"/>
        <v/>
      </c>
      <c r="C83" s="114" t="s">
        <v>557</v>
      </c>
      <c r="D83" s="114"/>
      <c r="E83" s="116"/>
      <c r="F83" s="105"/>
      <c r="G83" s="118"/>
      <c r="H83" s="119"/>
      <c r="I83" s="98"/>
      <c r="J83" s="99"/>
      <c r="L83" s="89">
        <v>37</v>
      </c>
      <c r="M83" s="90">
        <f t="shared" si="7"/>
        <v>1</v>
      </c>
      <c r="N83" s="91" t="str">
        <f t="shared" si="8"/>
        <v>Fit</v>
      </c>
      <c r="P83" s="89">
        <v>37</v>
      </c>
      <c r="Q83" s="90">
        <f t="shared" si="9"/>
        <v>0</v>
      </c>
      <c r="R83" s="91" t="str">
        <f t="shared" si="10"/>
        <v>Fit</v>
      </c>
    </row>
    <row r="84" spans="2:18" ht="15.75">
      <c r="B84" s="122" t="str">
        <f t="shared" si="6"/>
        <v/>
      </c>
      <c r="C84" s="114" t="s">
        <v>557</v>
      </c>
      <c r="D84" s="114"/>
      <c r="E84" s="116"/>
      <c r="F84" s="105"/>
      <c r="G84" s="118"/>
      <c r="H84" s="119"/>
      <c r="I84" s="98"/>
      <c r="J84" s="99"/>
      <c r="L84" s="89">
        <v>37</v>
      </c>
      <c r="M84" s="90">
        <f t="shared" si="7"/>
        <v>1</v>
      </c>
      <c r="N84" s="91" t="str">
        <f t="shared" si="8"/>
        <v>Fit</v>
      </c>
      <c r="P84" s="89">
        <v>37</v>
      </c>
      <c r="Q84" s="90">
        <f t="shared" si="9"/>
        <v>0</v>
      </c>
      <c r="R84" s="91" t="str">
        <f t="shared" si="10"/>
        <v>Fit</v>
      </c>
    </row>
    <row r="85" spans="2:18" ht="15.75">
      <c r="B85" s="122" t="str">
        <f t="shared" si="6"/>
        <v/>
      </c>
      <c r="C85" s="114" t="s">
        <v>557</v>
      </c>
      <c r="D85" s="114"/>
      <c r="E85" s="116"/>
      <c r="F85" s="105"/>
      <c r="G85" s="118"/>
      <c r="H85" s="119"/>
      <c r="I85" s="98"/>
      <c r="J85" s="99"/>
      <c r="L85" s="89">
        <v>37</v>
      </c>
      <c r="M85" s="90">
        <f t="shared" si="7"/>
        <v>1</v>
      </c>
      <c r="N85" s="91" t="str">
        <f t="shared" si="8"/>
        <v>Fit</v>
      </c>
      <c r="P85" s="89">
        <v>37</v>
      </c>
      <c r="Q85" s="90">
        <f t="shared" si="9"/>
        <v>0</v>
      </c>
      <c r="R85" s="91" t="str">
        <f t="shared" si="10"/>
        <v>Fit</v>
      </c>
    </row>
    <row r="86" spans="2:18" ht="15.75">
      <c r="B86" s="122" t="str">
        <f t="shared" si="6"/>
        <v/>
      </c>
      <c r="C86" s="114" t="s">
        <v>557</v>
      </c>
      <c r="D86" s="114"/>
      <c r="E86" s="116"/>
      <c r="F86" s="105"/>
      <c r="G86" s="118"/>
      <c r="H86" s="119"/>
      <c r="I86" s="98"/>
      <c r="J86" s="99"/>
      <c r="L86" s="89">
        <v>37</v>
      </c>
      <c r="M86" s="90">
        <f t="shared" si="7"/>
        <v>1</v>
      </c>
      <c r="N86" s="91" t="str">
        <f t="shared" si="8"/>
        <v>Fit</v>
      </c>
      <c r="P86" s="89">
        <v>37</v>
      </c>
      <c r="Q86" s="90">
        <f t="shared" si="9"/>
        <v>0</v>
      </c>
      <c r="R86" s="91" t="str">
        <f t="shared" si="10"/>
        <v>Fit</v>
      </c>
    </row>
    <row r="87" spans="2:18" ht="15.75">
      <c r="B87" s="122" t="str">
        <f t="shared" si="6"/>
        <v/>
      </c>
      <c r="C87" s="114" t="s">
        <v>557</v>
      </c>
      <c r="D87" s="114"/>
      <c r="E87" s="116"/>
      <c r="F87" s="105"/>
      <c r="G87" s="118"/>
      <c r="H87" s="119"/>
      <c r="I87" s="98"/>
      <c r="J87" s="99"/>
      <c r="L87" s="89">
        <v>37</v>
      </c>
      <c r="M87" s="90">
        <f t="shared" si="7"/>
        <v>1</v>
      </c>
      <c r="N87" s="91" t="str">
        <f t="shared" si="8"/>
        <v>Fit</v>
      </c>
      <c r="P87" s="89">
        <v>37</v>
      </c>
      <c r="Q87" s="90">
        <f t="shared" si="9"/>
        <v>0</v>
      </c>
      <c r="R87" s="91" t="str">
        <f t="shared" si="10"/>
        <v>Fit</v>
      </c>
    </row>
    <row r="88" spans="2:18" ht="15.75">
      <c r="B88" s="122" t="str">
        <f t="shared" si="6"/>
        <v/>
      </c>
      <c r="C88" s="114" t="s">
        <v>557</v>
      </c>
      <c r="D88" s="114"/>
      <c r="E88" s="116"/>
      <c r="F88" s="105"/>
      <c r="G88" s="118"/>
      <c r="H88" s="119"/>
      <c r="I88" s="98"/>
      <c r="J88" s="99"/>
      <c r="L88" s="89">
        <v>37</v>
      </c>
      <c r="M88" s="90">
        <f t="shared" si="7"/>
        <v>1</v>
      </c>
      <c r="N88" s="91" t="str">
        <f t="shared" si="8"/>
        <v>Fit</v>
      </c>
      <c r="P88" s="89">
        <v>37</v>
      </c>
      <c r="Q88" s="90">
        <f t="shared" si="9"/>
        <v>0</v>
      </c>
      <c r="R88" s="91" t="str">
        <f t="shared" si="10"/>
        <v>Fit</v>
      </c>
    </row>
    <row r="89" spans="2:18" ht="15.75">
      <c r="B89" s="122" t="str">
        <f t="shared" si="6"/>
        <v/>
      </c>
      <c r="C89" s="114" t="s">
        <v>557</v>
      </c>
      <c r="D89" s="114"/>
      <c r="E89" s="116"/>
      <c r="F89" s="105"/>
      <c r="G89" s="118"/>
      <c r="H89" s="119"/>
      <c r="I89" s="98"/>
      <c r="J89" s="99"/>
      <c r="L89" s="89">
        <v>37</v>
      </c>
      <c r="M89" s="90">
        <f t="shared" si="7"/>
        <v>1</v>
      </c>
      <c r="N89" s="91" t="str">
        <f t="shared" si="8"/>
        <v>Fit</v>
      </c>
      <c r="P89" s="89">
        <v>37</v>
      </c>
      <c r="Q89" s="90">
        <f t="shared" si="9"/>
        <v>0</v>
      </c>
      <c r="R89" s="91" t="str">
        <f t="shared" si="10"/>
        <v>Fit</v>
      </c>
    </row>
    <row r="90" spans="2:18" ht="15.75">
      <c r="B90" s="122" t="str">
        <f t="shared" si="6"/>
        <v/>
      </c>
      <c r="C90" s="114" t="s">
        <v>557</v>
      </c>
      <c r="D90" s="114"/>
      <c r="E90" s="116"/>
      <c r="F90" s="105"/>
      <c r="G90" s="118"/>
      <c r="H90" s="119"/>
      <c r="I90" s="98"/>
      <c r="J90" s="99"/>
      <c r="L90" s="89">
        <v>37</v>
      </c>
      <c r="M90" s="90">
        <f t="shared" si="7"/>
        <v>1</v>
      </c>
      <c r="N90" s="91" t="str">
        <f t="shared" si="8"/>
        <v>Fit</v>
      </c>
      <c r="P90" s="89">
        <v>37</v>
      </c>
      <c r="Q90" s="90">
        <f t="shared" si="9"/>
        <v>0</v>
      </c>
      <c r="R90" s="91" t="str">
        <f t="shared" si="10"/>
        <v>Fit</v>
      </c>
    </row>
    <row r="91" spans="2:18" ht="15.75">
      <c r="B91" s="122" t="str">
        <f t="shared" si="6"/>
        <v/>
      </c>
      <c r="C91" s="114" t="s">
        <v>557</v>
      </c>
      <c r="D91" s="114"/>
      <c r="E91" s="116"/>
      <c r="F91" s="105"/>
      <c r="G91" s="118"/>
      <c r="H91" s="119"/>
      <c r="I91" s="98"/>
      <c r="J91" s="99"/>
      <c r="L91" s="89">
        <v>37</v>
      </c>
      <c r="M91" s="90">
        <f t="shared" si="7"/>
        <v>1</v>
      </c>
      <c r="N91" s="91" t="str">
        <f t="shared" si="8"/>
        <v>Fit</v>
      </c>
      <c r="P91" s="89">
        <v>37</v>
      </c>
      <c r="Q91" s="90">
        <f t="shared" si="9"/>
        <v>0</v>
      </c>
      <c r="R91" s="91" t="str">
        <f t="shared" si="10"/>
        <v>Fit</v>
      </c>
    </row>
    <row r="92" spans="2:18" ht="15.75">
      <c r="B92" s="122" t="str">
        <f t="shared" si="6"/>
        <v/>
      </c>
      <c r="C92" s="114" t="s">
        <v>563</v>
      </c>
      <c r="D92" s="114"/>
      <c r="E92" s="116"/>
      <c r="F92" s="105"/>
      <c r="G92" s="118"/>
      <c r="H92" s="119"/>
      <c r="I92" s="98"/>
      <c r="J92" s="99"/>
      <c r="L92" s="89">
        <v>37</v>
      </c>
      <c r="M92" s="90">
        <f t="shared" si="7"/>
        <v>2</v>
      </c>
      <c r="N92" s="91" t="str">
        <f t="shared" si="8"/>
        <v>Fit</v>
      </c>
      <c r="P92" s="89">
        <v>37</v>
      </c>
      <c r="Q92" s="90">
        <f t="shared" si="9"/>
        <v>0</v>
      </c>
      <c r="R92" s="91" t="str">
        <f t="shared" si="10"/>
        <v>Fit</v>
      </c>
    </row>
    <row r="93" spans="2:18" ht="15.75">
      <c r="B93" s="122" t="str">
        <f t="shared" si="6"/>
        <v/>
      </c>
      <c r="C93" s="114" t="s">
        <v>557</v>
      </c>
      <c r="D93" s="114"/>
      <c r="E93" s="116"/>
      <c r="F93" s="105"/>
      <c r="G93" s="118"/>
      <c r="H93" s="119"/>
      <c r="I93" s="98"/>
      <c r="J93" s="99"/>
      <c r="L93" s="89">
        <v>37</v>
      </c>
      <c r="M93" s="90">
        <f t="shared" si="7"/>
        <v>1</v>
      </c>
      <c r="N93" s="91" t="str">
        <f t="shared" si="8"/>
        <v>Fit</v>
      </c>
      <c r="P93" s="89">
        <v>37</v>
      </c>
      <c r="Q93" s="90">
        <f t="shared" si="9"/>
        <v>0</v>
      </c>
      <c r="R93" s="91" t="str">
        <f t="shared" si="10"/>
        <v>Fit</v>
      </c>
    </row>
    <row r="94" spans="2:18" ht="15.75">
      <c r="B94" s="122" t="str">
        <f t="shared" si="6"/>
        <v/>
      </c>
      <c r="C94" s="114" t="s">
        <v>557</v>
      </c>
      <c r="D94" s="114"/>
      <c r="E94" s="116"/>
      <c r="F94" s="105"/>
      <c r="G94" s="118"/>
      <c r="H94" s="119"/>
      <c r="I94" s="98"/>
      <c r="J94" s="99"/>
      <c r="L94" s="89">
        <v>37</v>
      </c>
      <c r="M94" s="90">
        <f t="shared" si="7"/>
        <v>1</v>
      </c>
      <c r="N94" s="91" t="str">
        <f t="shared" si="8"/>
        <v>Fit</v>
      </c>
      <c r="P94" s="89">
        <v>37</v>
      </c>
      <c r="Q94" s="90">
        <f t="shared" si="9"/>
        <v>0</v>
      </c>
      <c r="R94" s="91" t="str">
        <f t="shared" si="10"/>
        <v>Fit</v>
      </c>
    </row>
    <row r="95" spans="2:18" ht="15.75">
      <c r="B95" s="122" t="str">
        <f t="shared" si="6"/>
        <v/>
      </c>
      <c r="C95" s="114" t="s">
        <v>557</v>
      </c>
      <c r="D95" s="114"/>
      <c r="E95" s="116"/>
      <c r="F95" s="105"/>
      <c r="G95" s="118"/>
      <c r="H95" s="119"/>
      <c r="I95" s="98"/>
      <c r="J95" s="99"/>
      <c r="L95" s="89">
        <v>37</v>
      </c>
      <c r="M95" s="90">
        <f t="shared" si="7"/>
        <v>1</v>
      </c>
      <c r="N95" s="91" t="str">
        <f t="shared" si="8"/>
        <v>Fit</v>
      </c>
      <c r="P95" s="89">
        <v>37</v>
      </c>
      <c r="Q95" s="90">
        <f t="shared" si="9"/>
        <v>0</v>
      </c>
      <c r="R95" s="91" t="str">
        <f t="shared" si="10"/>
        <v>Fit</v>
      </c>
    </row>
    <row r="96" spans="2:18" ht="15.75">
      <c r="B96" s="122" t="str">
        <f t="shared" si="6"/>
        <v/>
      </c>
      <c r="C96" s="114" t="s">
        <v>557</v>
      </c>
      <c r="D96" s="114"/>
      <c r="E96" s="116"/>
      <c r="F96" s="105"/>
      <c r="G96" s="118"/>
      <c r="H96" s="119"/>
      <c r="I96" s="98"/>
      <c r="J96" s="99"/>
      <c r="L96" s="89">
        <v>37</v>
      </c>
      <c r="M96" s="90">
        <f t="shared" si="7"/>
        <v>1</v>
      </c>
      <c r="N96" s="91" t="str">
        <f t="shared" si="8"/>
        <v>Fit</v>
      </c>
      <c r="P96" s="89">
        <v>37</v>
      </c>
      <c r="Q96" s="90">
        <f t="shared" si="9"/>
        <v>0</v>
      </c>
      <c r="R96" s="91" t="str">
        <f t="shared" si="10"/>
        <v>Fit</v>
      </c>
    </row>
    <row r="97" spans="2:18" ht="15.75">
      <c r="B97" s="122" t="str">
        <f t="shared" si="6"/>
        <v/>
      </c>
      <c r="C97" s="114" t="s">
        <v>557</v>
      </c>
      <c r="D97" s="114"/>
      <c r="E97" s="116"/>
      <c r="F97" s="105"/>
      <c r="G97" s="118"/>
      <c r="H97" s="119"/>
      <c r="I97" s="98"/>
      <c r="J97" s="99"/>
      <c r="L97" s="89">
        <v>37</v>
      </c>
      <c r="M97" s="90">
        <f t="shared" si="7"/>
        <v>1</v>
      </c>
      <c r="N97" s="91" t="str">
        <f t="shared" si="8"/>
        <v>Fit</v>
      </c>
      <c r="P97" s="89">
        <v>37</v>
      </c>
      <c r="Q97" s="90">
        <f t="shared" si="9"/>
        <v>0</v>
      </c>
      <c r="R97" s="91" t="str">
        <f t="shared" si="10"/>
        <v>Fit</v>
      </c>
    </row>
    <row r="98" spans="2:18" ht="15.75">
      <c r="B98" s="122" t="str">
        <f t="shared" si="6"/>
        <v/>
      </c>
      <c r="C98" s="114" t="s">
        <v>557</v>
      </c>
      <c r="D98" s="114"/>
      <c r="E98" s="116"/>
      <c r="F98" s="105"/>
      <c r="G98" s="118"/>
      <c r="H98" s="119"/>
      <c r="I98" s="98"/>
      <c r="J98" s="99"/>
      <c r="L98" s="89">
        <v>37</v>
      </c>
      <c r="M98" s="90">
        <f t="shared" si="7"/>
        <v>1</v>
      </c>
      <c r="N98" s="91" t="str">
        <f t="shared" si="8"/>
        <v>Fit</v>
      </c>
      <c r="P98" s="89">
        <v>37</v>
      </c>
      <c r="Q98" s="90">
        <f t="shared" si="9"/>
        <v>0</v>
      </c>
      <c r="R98" s="91" t="str">
        <f t="shared" si="10"/>
        <v>Fit</v>
      </c>
    </row>
    <row r="99" spans="2:18" ht="15.75">
      <c r="B99" s="122" t="str">
        <f t="shared" si="6"/>
        <v/>
      </c>
      <c r="C99" s="114" t="s">
        <v>557</v>
      </c>
      <c r="D99" s="114"/>
      <c r="E99" s="116"/>
      <c r="F99" s="105"/>
      <c r="G99" s="118"/>
      <c r="H99" s="119"/>
      <c r="I99" s="98"/>
      <c r="J99" s="99"/>
      <c r="L99" s="89">
        <v>37</v>
      </c>
      <c r="M99" s="90">
        <f t="shared" si="7"/>
        <v>1</v>
      </c>
      <c r="N99" s="91" t="str">
        <f t="shared" si="8"/>
        <v>Fit</v>
      </c>
      <c r="P99" s="89">
        <v>37</v>
      </c>
      <c r="Q99" s="90">
        <f t="shared" si="9"/>
        <v>0</v>
      </c>
      <c r="R99" s="91" t="str">
        <f t="shared" si="10"/>
        <v>Fit</v>
      </c>
    </row>
    <row r="100" spans="2:18" ht="16.5" thickBot="1">
      <c r="B100" s="122" t="str">
        <f t="shared" si="6"/>
        <v/>
      </c>
      <c r="C100" s="115" t="s">
        <v>557</v>
      </c>
      <c r="D100" s="115"/>
      <c r="E100" s="117"/>
      <c r="F100" s="106"/>
      <c r="G100" s="123"/>
      <c r="H100" s="124"/>
      <c r="I100" s="100"/>
      <c r="J100" s="101"/>
      <c r="L100" s="89">
        <v>37</v>
      </c>
      <c r="M100" s="90">
        <f t="shared" si="7"/>
        <v>1</v>
      </c>
      <c r="N100" s="91" t="str">
        <f t="shared" si="8"/>
        <v>Fit</v>
      </c>
      <c r="P100" s="89">
        <v>37</v>
      </c>
      <c r="Q100" s="90">
        <f t="shared" si="9"/>
        <v>0</v>
      </c>
      <c r="R100" s="91" t="str">
        <f t="shared" si="10"/>
        <v>Fit</v>
      </c>
    </row>
    <row r="101" spans="2:18"/>
    <row r="102" spans="2:18" hidden="1"/>
    <row r="103" spans="2:18" hidden="1"/>
    <row r="104" spans="2:18" hidden="1"/>
    <row r="105" spans="2:18" hidden="1"/>
    <row r="106" spans="2:18" hidden="1"/>
    <row r="107" spans="2:18" hidden="1"/>
    <row r="108" spans="2:18" hidden="1"/>
    <row r="109" spans="2:18" hidden="1"/>
    <row r="110" spans="2:18" hidden="1"/>
    <row r="111" spans="2:18" hidden="1"/>
    <row r="112" spans="2:18" ht="15" hidden="1">
      <c r="D112" s="108"/>
    </row>
    <row r="113" spans="4:4" ht="15" hidden="1">
      <c r="D113" s="108"/>
    </row>
    <row r="114" spans="4:4" ht="15" hidden="1">
      <c r="D114" s="108"/>
    </row>
    <row r="115" spans="4:4" ht="15" hidden="1">
      <c r="D115" s="108"/>
    </row>
    <row r="116" spans="4:4" ht="15" hidden="1">
      <c r="D116" s="108"/>
    </row>
    <row r="117" spans="4:4" ht="15" hidden="1">
      <c r="D117" s="108"/>
    </row>
    <row r="118" spans="4:4" ht="15" hidden="1">
      <c r="D118" s="108"/>
    </row>
    <row r="119" spans="4:4" ht="15" hidden="1">
      <c r="D119" s="108"/>
    </row>
    <row r="120" spans="4:4" ht="15" hidden="1">
      <c r="D120" s="108"/>
    </row>
    <row r="121" spans="4:4" ht="15" hidden="1">
      <c r="D121" s="108"/>
    </row>
    <row r="122" spans="4:4" ht="15" hidden="1">
      <c r="D122" s="108"/>
    </row>
    <row r="123" spans="4:4" ht="15" hidden="1">
      <c r="D123" s="108"/>
    </row>
    <row r="124" spans="4:4" ht="15" hidden="1">
      <c r="D124" s="108"/>
    </row>
    <row r="125" spans="4:4" ht="15" hidden="1">
      <c r="D125" s="108"/>
    </row>
    <row r="126" spans="4:4" ht="15" hidden="1">
      <c r="D126" s="108"/>
    </row>
    <row r="127" spans="4:4" ht="15" hidden="1">
      <c r="D127" s="108"/>
    </row>
    <row r="128" spans="4:4" ht="15" hidden="1">
      <c r="D128" s="108"/>
    </row>
    <row r="129" spans="4:5" ht="15" hidden="1">
      <c r="D129" s="108"/>
    </row>
    <row r="130" spans="4:5" ht="15" hidden="1">
      <c r="D130" s="108"/>
    </row>
    <row r="131" spans="4:5" ht="15" hidden="1">
      <c r="D131" s="108"/>
    </row>
    <row r="132" spans="4:5" ht="15" hidden="1">
      <c r="D132" s="108"/>
    </row>
    <row r="133" spans="4:5" ht="15" hidden="1">
      <c r="D133" s="108"/>
    </row>
    <row r="134" spans="4:5" ht="15" hidden="1">
      <c r="D134" s="108"/>
    </row>
    <row r="135" spans="4:5" ht="15" hidden="1">
      <c r="D135" s="108"/>
    </row>
    <row r="136" spans="4:5" ht="15" hidden="1">
      <c r="D136" s="108"/>
    </row>
    <row r="137" spans="4:5" ht="15" hidden="1">
      <c r="D137" s="108"/>
    </row>
    <row r="138" spans="4:5" ht="15" hidden="1">
      <c r="D138" s="108"/>
    </row>
    <row r="139" spans="4:5" ht="15" hidden="1">
      <c r="D139" s="110"/>
      <c r="E139" s="112"/>
    </row>
    <row r="140" spans="4:5" ht="15" hidden="1">
      <c r="D140" s="110"/>
      <c r="E140" s="112"/>
    </row>
    <row r="141" spans="4:5" ht="15" hidden="1">
      <c r="D141" s="110"/>
      <c r="E141" s="112"/>
    </row>
    <row r="142" spans="4:5" ht="15" hidden="1">
      <c r="D142" s="110"/>
      <c r="E142" s="112"/>
    </row>
    <row r="143" spans="4:5" ht="15" hidden="1">
      <c r="D143" s="110"/>
      <c r="E143" s="112"/>
    </row>
    <row r="144" spans="4:5" ht="15" hidden="1">
      <c r="D144" s="110"/>
      <c r="E144" s="112"/>
    </row>
    <row r="145" spans="4:5" ht="15" hidden="1">
      <c r="D145" s="110"/>
      <c r="E145" s="112"/>
    </row>
    <row r="146" spans="4:5" ht="15" hidden="1">
      <c r="D146" s="110"/>
      <c r="E146" s="112"/>
    </row>
    <row r="147" spans="4:5" ht="15" hidden="1">
      <c r="D147" s="110"/>
      <c r="E147" s="112"/>
    </row>
    <row r="148" spans="4:5" ht="15" hidden="1">
      <c r="D148" s="110"/>
      <c r="E148" s="112"/>
    </row>
    <row r="149" spans="4:5" ht="15" hidden="1">
      <c r="D149" s="109"/>
      <c r="E149" s="112"/>
    </row>
    <row r="150" spans="4:5" ht="15" hidden="1">
      <c r="D150" s="109"/>
      <c r="E150" s="112"/>
    </row>
    <row r="151" spans="4:5" ht="15" hidden="1">
      <c r="D151" s="110"/>
      <c r="E151" s="112"/>
    </row>
    <row r="152" spans="4:5" ht="15" hidden="1">
      <c r="D152" s="109"/>
      <c r="E152" s="112"/>
    </row>
    <row r="153" spans="4:5" ht="15" hidden="1">
      <c r="D153" s="110"/>
      <c r="E153" s="112"/>
    </row>
    <row r="154" spans="4:5" ht="15" hidden="1">
      <c r="D154" s="110"/>
      <c r="E154" s="112"/>
    </row>
    <row r="155" spans="4:5" ht="15" hidden="1">
      <c r="D155" s="110"/>
      <c r="E155" s="112"/>
    </row>
    <row r="156" spans="4:5" ht="15" hidden="1">
      <c r="D156" s="110"/>
      <c r="E156" s="112"/>
    </row>
    <row r="157" spans="4:5" ht="15" hidden="1">
      <c r="D157" s="110"/>
      <c r="E157" s="112"/>
    </row>
    <row r="158" spans="4:5" ht="15" hidden="1">
      <c r="D158" s="111"/>
      <c r="E158" s="112"/>
    </row>
    <row r="159" spans="4:5" ht="15" hidden="1">
      <c r="E159" s="112"/>
    </row>
    <row r="160" spans="4:5" ht="15" hidden="1">
      <c r="E160" s="112"/>
    </row>
    <row r="161" spans="5:5" ht="15" hidden="1">
      <c r="E161" s="112"/>
    </row>
    <row r="162" spans="5:5" ht="15" hidden="1">
      <c r="E162" s="112"/>
    </row>
    <row r="163" spans="5:5" ht="15" hidden="1">
      <c r="E163" s="112"/>
    </row>
    <row r="164" spans="5:5" ht="15" hidden="1">
      <c r="E164" s="112"/>
    </row>
    <row r="165" spans="5:5" ht="15" hidden="1">
      <c r="E165" s="112"/>
    </row>
    <row r="166" spans="5:5" ht="15" hidden="1">
      <c r="E166" s="112"/>
    </row>
    <row r="167" spans="5:5" ht="15" hidden="1">
      <c r="E167" s="112"/>
    </row>
    <row r="168" spans="5:5" ht="15" hidden="1">
      <c r="E168" s="112"/>
    </row>
    <row r="169" spans="5:5" ht="15" hidden="1">
      <c r="E169" s="112"/>
    </row>
    <row r="170" spans="5:5" ht="15" hidden="1">
      <c r="E170" s="112"/>
    </row>
    <row r="171" spans="5:5" ht="15" hidden="1">
      <c r="E171" s="112"/>
    </row>
    <row r="172" spans="5:5" ht="15" hidden="1">
      <c r="E172" s="112"/>
    </row>
    <row r="173" spans="5:5" ht="15" hidden="1">
      <c r="E173" s="112"/>
    </row>
    <row r="174" spans="5:5" ht="15" hidden="1">
      <c r="E174" s="112"/>
    </row>
    <row r="175" spans="5:5" ht="15" hidden="1">
      <c r="E175" s="112"/>
    </row>
    <row r="176" spans="5:5" ht="15" hidden="1">
      <c r="E176" s="112"/>
    </row>
    <row r="177" spans="5:5" ht="15" hidden="1">
      <c r="E177" s="112"/>
    </row>
    <row r="178" spans="5:5" ht="15" hidden="1">
      <c r="E178" s="112"/>
    </row>
    <row r="179" spans="5:5" ht="15" hidden="1">
      <c r="E179" s="112"/>
    </row>
    <row r="180" spans="5:5" ht="15" hidden="1">
      <c r="E180" s="112"/>
    </row>
    <row r="181" spans="5:5" ht="15" hidden="1">
      <c r="E181" s="112"/>
    </row>
    <row r="182" spans="5:5" ht="15" hidden="1">
      <c r="E182" s="112"/>
    </row>
    <row r="183" spans="5:5" ht="15" hidden="1">
      <c r="E183" s="112"/>
    </row>
    <row r="184" spans="5:5" ht="15" hidden="1">
      <c r="E184" s="112"/>
    </row>
    <row r="185" spans="5:5" ht="15" hidden="1">
      <c r="E185" s="112"/>
    </row>
    <row r="186" spans="5:5" ht="15" hidden="1">
      <c r="E186" s="112"/>
    </row>
    <row r="187" spans="5:5" ht="15" hidden="1">
      <c r="E187" s="112"/>
    </row>
    <row r="188" spans="5:5" ht="15" hidden="1">
      <c r="E188" s="112"/>
    </row>
    <row r="189" spans="5:5" ht="15" hidden="1">
      <c r="E189" s="112"/>
    </row>
    <row r="190" spans="5:5" ht="15" hidden="1">
      <c r="E190" s="112"/>
    </row>
    <row r="191" spans="5:5" ht="15" hidden="1">
      <c r="E191" s="112"/>
    </row>
    <row r="192" spans="5:5" ht="15" hidden="1">
      <c r="E192" s="112"/>
    </row>
    <row r="193" spans="5:5" ht="15" hidden="1">
      <c r="E193" s="112"/>
    </row>
    <row r="194" spans="5:5" ht="15" hidden="1">
      <c r="E194" s="112"/>
    </row>
    <row r="195" spans="5:5" ht="15" hidden="1">
      <c r="E195" s="112"/>
    </row>
    <row r="196" spans="5:5" ht="15" hidden="1">
      <c r="E196" s="112"/>
    </row>
    <row r="197" spans="5:5" ht="15" hidden="1">
      <c r="E197" s="112"/>
    </row>
    <row r="198" spans="5:5" ht="15" hidden="1">
      <c r="E198" s="112"/>
    </row>
    <row r="199" spans="5:5" ht="15" hidden="1">
      <c r="E199" s="112"/>
    </row>
    <row r="200" spans="5:5" ht="15" hidden="1">
      <c r="E200" s="112"/>
    </row>
    <row r="201" spans="5:5" ht="15" hidden="1">
      <c r="E201" s="112"/>
    </row>
    <row r="202" spans="5:5" ht="15" hidden="1">
      <c r="E202" s="112"/>
    </row>
    <row r="203" spans="5:5" ht="15" hidden="1">
      <c r="E203" s="112"/>
    </row>
    <row r="204" spans="5:5" ht="15" hidden="1">
      <c r="E204" s="112"/>
    </row>
    <row r="205" spans="5:5" ht="15" hidden="1">
      <c r="E205" s="112"/>
    </row>
    <row r="206" spans="5:5" ht="15" hidden="1">
      <c r="E206" s="112"/>
    </row>
    <row r="207" spans="5:5" ht="15" hidden="1">
      <c r="E207" s="112"/>
    </row>
    <row r="208" spans="5:5" ht="15" hidden="1">
      <c r="E208" s="112"/>
    </row>
    <row r="209" spans="5:5" ht="15" hidden="1">
      <c r="E209" s="112"/>
    </row>
    <row r="210" spans="5:5" ht="15" hidden="1">
      <c r="E210" s="112"/>
    </row>
    <row r="211" spans="5:5" ht="15" hidden="1">
      <c r="E211" s="112"/>
    </row>
    <row r="212" spans="5:5" ht="15" hidden="1">
      <c r="E212" s="112"/>
    </row>
    <row r="213" spans="5:5" ht="15" hidden="1">
      <c r="E213" s="112"/>
    </row>
    <row r="214" spans="5:5" ht="15" hidden="1">
      <c r="E214" s="112"/>
    </row>
    <row r="215" spans="5:5" ht="15" hidden="1">
      <c r="E215" s="112"/>
    </row>
    <row r="216" spans="5:5" ht="15" hidden="1">
      <c r="E216" s="112"/>
    </row>
    <row r="217" spans="5:5" ht="15" hidden="1">
      <c r="E217" s="112"/>
    </row>
    <row r="218" spans="5:5" ht="15" hidden="1">
      <c r="E218" s="112"/>
    </row>
    <row r="219" spans="5:5" ht="15" hidden="1">
      <c r="E219" s="112"/>
    </row>
    <row r="220" spans="5:5" ht="15" hidden="1">
      <c r="E220" s="112"/>
    </row>
    <row r="221" spans="5:5" ht="15" hidden="1">
      <c r="E221" s="112"/>
    </row>
    <row r="222" spans="5:5" ht="15" hidden="1">
      <c r="E222" s="112"/>
    </row>
    <row r="223" spans="5:5" ht="15" hidden="1">
      <c r="E223" s="112"/>
    </row>
    <row r="224" spans="5:5" ht="15" hidden="1">
      <c r="E224" s="112"/>
    </row>
    <row r="225" spans="5:5" ht="15" hidden="1">
      <c r="E225" s="112"/>
    </row>
    <row r="226" spans="5:5" ht="15" hidden="1">
      <c r="E226" s="112"/>
    </row>
    <row r="227" spans="5:5" ht="15" hidden="1">
      <c r="E227" s="112"/>
    </row>
    <row r="228" spans="5:5" ht="15" hidden="1">
      <c r="E228" s="112"/>
    </row>
    <row r="229" spans="5:5" ht="15" hidden="1">
      <c r="E229" s="112"/>
    </row>
    <row r="230" spans="5:5" ht="15" hidden="1">
      <c r="E230" s="112"/>
    </row>
    <row r="231" spans="5:5" ht="15" hidden="1">
      <c r="E231" s="112"/>
    </row>
    <row r="232" spans="5:5" ht="15" hidden="1">
      <c r="E232" s="112"/>
    </row>
    <row r="233" spans="5:5" ht="15" hidden="1">
      <c r="E233" s="112"/>
    </row>
    <row r="234" spans="5:5" ht="15" hidden="1">
      <c r="E234" s="112"/>
    </row>
    <row r="235" spans="5:5" ht="15" hidden="1">
      <c r="E235" s="112"/>
    </row>
    <row r="236" spans="5:5" ht="15" hidden="1">
      <c r="E236" s="112"/>
    </row>
    <row r="237" spans="5:5" ht="15" hidden="1">
      <c r="E237" s="112"/>
    </row>
    <row r="238" spans="5:5" ht="15" hidden="1">
      <c r="E238" s="112"/>
    </row>
    <row r="239" spans="5:5" ht="15" hidden="1">
      <c r="E239" s="112"/>
    </row>
    <row r="240" spans="5:5" ht="15" hidden="1">
      <c r="E240" s="112"/>
    </row>
    <row r="241" spans="5:5" ht="15" hidden="1">
      <c r="E241" s="112"/>
    </row>
    <row r="242" spans="5:5" ht="15" hidden="1">
      <c r="E242" s="112"/>
    </row>
    <row r="243" spans="5:5" ht="15" hidden="1">
      <c r="E243" s="112"/>
    </row>
    <row r="244" spans="5:5" ht="15" hidden="1">
      <c r="E244" s="112"/>
    </row>
    <row r="245" spans="5:5" ht="15" hidden="1">
      <c r="E245" s="112"/>
    </row>
    <row r="246" spans="5:5" ht="15" hidden="1">
      <c r="E246" s="112"/>
    </row>
    <row r="247" spans="5:5" ht="15" hidden="1">
      <c r="E247" s="112"/>
    </row>
    <row r="248" spans="5:5" ht="15" hidden="1">
      <c r="E248" s="112"/>
    </row>
    <row r="249" spans="5:5" ht="15" hidden="1">
      <c r="E249" s="112"/>
    </row>
    <row r="250" spans="5:5" ht="15" hidden="1">
      <c r="E250" s="112"/>
    </row>
    <row r="251" spans="5:5" ht="15" hidden="1">
      <c r="E251" s="112"/>
    </row>
    <row r="252" spans="5:5" ht="15" hidden="1">
      <c r="E252" s="112"/>
    </row>
    <row r="253" spans="5:5" ht="15" hidden="1">
      <c r="E253" s="112"/>
    </row>
    <row r="254" spans="5:5" ht="15" hidden="1">
      <c r="E254" s="112"/>
    </row>
    <row r="255" spans="5:5" ht="15" hidden="1">
      <c r="E255" s="112"/>
    </row>
    <row r="256" spans="5:5" ht="15" hidden="1">
      <c r="E256" s="112"/>
    </row>
    <row r="257" spans="5:5" ht="15" hidden="1">
      <c r="E257" s="112"/>
    </row>
    <row r="258" spans="5:5" ht="15" hidden="1">
      <c r="E258" s="112"/>
    </row>
    <row r="259" spans="5:5" ht="15" hidden="1">
      <c r="E259" s="112"/>
    </row>
    <row r="260" spans="5:5" ht="15" hidden="1">
      <c r="E260" s="112"/>
    </row>
    <row r="261" spans="5:5" ht="15" hidden="1">
      <c r="E261" s="112"/>
    </row>
    <row r="262" spans="5:5" ht="15" hidden="1">
      <c r="E262" s="112"/>
    </row>
    <row r="263" spans="5:5" ht="15" hidden="1">
      <c r="E263" s="112"/>
    </row>
    <row r="264" spans="5:5" ht="15" hidden="1">
      <c r="E264" s="112"/>
    </row>
    <row r="265" spans="5:5" ht="15" hidden="1">
      <c r="E265" s="112"/>
    </row>
    <row r="266" spans="5:5" ht="15" hidden="1">
      <c r="E266" s="112"/>
    </row>
    <row r="267" spans="5:5" ht="15" hidden="1">
      <c r="E267" s="112"/>
    </row>
    <row r="268" spans="5:5" ht="15" hidden="1">
      <c r="E268" s="112"/>
    </row>
    <row r="269" spans="5:5" ht="15" hidden="1">
      <c r="E269" s="112"/>
    </row>
    <row r="270" spans="5:5" ht="15" hidden="1">
      <c r="E270" s="112"/>
    </row>
    <row r="271" spans="5:5" ht="15" hidden="1">
      <c r="E271" s="112"/>
    </row>
    <row r="272" spans="5:5" ht="15" hidden="1">
      <c r="E272" s="112"/>
    </row>
    <row r="273" spans="5:5" ht="15" hidden="1">
      <c r="E273" s="112"/>
    </row>
    <row r="274" spans="5:5" ht="15" hidden="1">
      <c r="E274" s="112"/>
    </row>
    <row r="275" spans="5:5" ht="15" hidden="1">
      <c r="E275" s="112"/>
    </row>
    <row r="276" spans="5:5" ht="15" hidden="1">
      <c r="E276" s="112"/>
    </row>
    <row r="277" spans="5:5" ht="15" hidden="1">
      <c r="E277" s="112"/>
    </row>
    <row r="278" spans="5:5" ht="15" hidden="1">
      <c r="E278" s="112"/>
    </row>
    <row r="279" spans="5:5" ht="15" hidden="1">
      <c r="E279" s="112"/>
    </row>
    <row r="280" spans="5:5" ht="15" hidden="1">
      <c r="E280" s="112"/>
    </row>
    <row r="281" spans="5:5" ht="15" hidden="1">
      <c r="E281" s="112"/>
    </row>
    <row r="282" spans="5:5" ht="15" hidden="1">
      <c r="E282" s="112"/>
    </row>
    <row r="283" spans="5:5" ht="15" hidden="1">
      <c r="E283" s="112"/>
    </row>
    <row r="284" spans="5:5" ht="15" hidden="1">
      <c r="E284" s="112"/>
    </row>
    <row r="285" spans="5:5" ht="15" hidden="1">
      <c r="E285" s="112"/>
    </row>
    <row r="286" spans="5:5" ht="15" hidden="1">
      <c r="E286" s="112"/>
    </row>
    <row r="287" spans="5:5" ht="15" hidden="1">
      <c r="E287" s="112"/>
    </row>
    <row r="288" spans="5:5" ht="15" hidden="1">
      <c r="E288" s="112"/>
    </row>
    <row r="289" spans="5:5" ht="15" hidden="1">
      <c r="E289" s="112"/>
    </row>
    <row r="290" spans="5:5" ht="15" hidden="1">
      <c r="E290" s="112"/>
    </row>
    <row r="291" spans="5:5" ht="15" hidden="1">
      <c r="E291" s="112"/>
    </row>
    <row r="292" spans="5:5" ht="15" hidden="1">
      <c r="E292" s="112"/>
    </row>
    <row r="293" spans="5:5" ht="15" hidden="1">
      <c r="E293" s="112"/>
    </row>
    <row r="294" spans="5:5" ht="15" hidden="1">
      <c r="E294" s="112"/>
    </row>
    <row r="295" spans="5:5" ht="15" hidden="1">
      <c r="E295" s="112"/>
    </row>
    <row r="296" spans="5:5" ht="15" hidden="1">
      <c r="E296" s="112"/>
    </row>
    <row r="297" spans="5:5" ht="15" hidden="1">
      <c r="E297" s="112"/>
    </row>
    <row r="298" spans="5:5" ht="15" hidden="1">
      <c r="E298" s="112"/>
    </row>
    <row r="299" spans="5:5" ht="15" hidden="1">
      <c r="E299" s="112"/>
    </row>
    <row r="300" spans="5:5" ht="15" hidden="1">
      <c r="E300" s="112"/>
    </row>
    <row r="301" spans="5:5" ht="15" hidden="1">
      <c r="E301" s="112"/>
    </row>
    <row r="302" spans="5:5" ht="15" hidden="1">
      <c r="E302" s="112"/>
    </row>
    <row r="303" spans="5:5" ht="15" hidden="1">
      <c r="E303" s="112"/>
    </row>
  </sheetData>
  <sheetProtection password="CB7C" sheet="1" objects="1" scenarios="1"/>
  <mergeCells count="3">
    <mergeCell ref="B1:J1"/>
    <mergeCell ref="L1:N1"/>
    <mergeCell ref="P1:R1"/>
  </mergeCells>
  <conditionalFormatting sqref="N5:N100 R5:R100">
    <cfRule type="cellIs" dxfId="14" priority="9" operator="greaterThan">
      <formula>0</formula>
    </cfRule>
    <cfRule type="cellIs" dxfId="13" priority="10" operator="lessThan">
      <formula>0</formula>
    </cfRule>
  </conditionalFormatting>
  <conditionalFormatting sqref="G6">
    <cfRule type="cellIs" dxfId="12" priority="5" operator="equal">
      <formula>F6</formula>
    </cfRule>
    <cfRule type="cellIs" dxfId="11" priority="6" operator="notEqual">
      <formula>F6</formula>
    </cfRule>
  </conditionalFormatting>
  <conditionalFormatting sqref="G5">
    <cfRule type="cellIs" dxfId="10" priority="3" operator="equal">
      <formula>F5</formula>
    </cfRule>
    <cfRule type="cellIs" dxfId="9" priority="4" operator="notEqual">
      <formula>F5</formula>
    </cfRule>
  </conditionalFormatting>
  <conditionalFormatting sqref="G7:G100">
    <cfRule type="cellIs" dxfId="8" priority="1" operator="equal">
      <formula>F7</formula>
    </cfRule>
    <cfRule type="cellIs" dxfId="7" priority="2" operator="notEqual">
      <formula>F7</formula>
    </cfRule>
  </conditionalFormatting>
  <dataValidations count="9">
    <dataValidation type="textLength" operator="equal" allowBlank="1" showInputMessage="1" showErrorMessage="1" promptTitle="Account No Lenth" prompt="Account No Lenth not be greter then 15" sqref="JA5:JA100 SW5:SW100 ACS5:ACS100 AMO5:AMO100 AWK5:AWK100 BGG5:BGG100 BQC5:BQC100 BZY5:BZY100 CJU5:CJU100 CTQ5:CTQ100 DDM5:DDM100 DNI5:DNI100 DXE5:DXE100 EHA5:EHA100 EQW5:EQW100 FAS5:FAS100 FKO5:FKO100 FUK5:FUK100 GEG5:GEG100 GOC5:GOC100 GXY5:GXY100 HHU5:HHU100 HRQ5:HRQ100 IBM5:IBM100 ILI5:ILI100 IVE5:IVE100 JFA5:JFA100 JOW5:JOW100 JYS5:JYS100 KIO5:KIO100 KSK5:KSK100 LCG5:LCG100 LMC5:LMC100 LVY5:LVY100 MFU5:MFU100 MPQ5:MPQ100 MZM5:MZM100 NJI5:NJI100 NTE5:NTE100 ODA5:ODA100 OMW5:OMW100 OWS5:OWS100 PGO5:PGO100 PQK5:PQK100 QAG5:QAG100 QKC5:QKC100 QTY5:QTY100 RDU5:RDU100 RNQ5:RNQ100 RXM5:RXM100 SHI5:SHI100 SRE5:SRE100 TBA5:TBA100 TKW5:TKW100 TUS5:TUS100 UEO5:UEO100 UOK5:UOK100 UYG5:UYG100 VIC5:VIC100 VRY5:VRY100 WBU5:WBU100 WLQ5:WLQ100 WVM5:WVM100 JA65547:JA65642 SW65547:SW65642 ACS65547:ACS65642 AMO65547:AMO65642 AWK65547:AWK65642 BGG65547:BGG65642 BQC65547:BQC65642 BZY65547:BZY65642 CJU65547:CJU65642 CTQ65547:CTQ65642 DDM65547:DDM65642 DNI65547:DNI65642 DXE65547:DXE65642 EHA65547:EHA65642 EQW65547:EQW65642 FAS65547:FAS65642 FKO65547:FKO65642 FUK65547:FUK65642 GEG65547:GEG65642 GOC65547:GOC65642 GXY65547:GXY65642 HHU65547:HHU65642 HRQ65547:HRQ65642 IBM65547:IBM65642 ILI65547:ILI65642 IVE65547:IVE65642 JFA65547:JFA65642 JOW65547:JOW65642 JYS65547:JYS65642 KIO65547:KIO65642 KSK65547:KSK65642 LCG65547:LCG65642 LMC65547:LMC65642 LVY65547:LVY65642 MFU65547:MFU65642 MPQ65547:MPQ65642 MZM65547:MZM65642 NJI65547:NJI65642 NTE65547:NTE65642 ODA65547:ODA65642 OMW65547:OMW65642 OWS65547:OWS65642 PGO65547:PGO65642 PQK65547:PQK65642 QAG65547:QAG65642 QKC65547:QKC65642 QTY65547:QTY65642 RDU65547:RDU65642 RNQ65547:RNQ65642 RXM65547:RXM65642 SHI65547:SHI65642 SRE65547:SRE65642 TBA65547:TBA65642 TKW65547:TKW65642 TUS65547:TUS65642 UEO65547:UEO65642 UOK65547:UOK65642 UYG65547:UYG65642 VIC65547:VIC65642 VRY65547:VRY65642 WBU65547:WBU65642 WLQ65547:WLQ65642 WVM65547:WVM65642 JA131083:JA131178 SW131083:SW131178 ACS131083:ACS131178 AMO131083:AMO131178 AWK131083:AWK131178 BGG131083:BGG131178 BQC131083:BQC131178 BZY131083:BZY131178 CJU131083:CJU131178 CTQ131083:CTQ131178 DDM131083:DDM131178 DNI131083:DNI131178 DXE131083:DXE131178 EHA131083:EHA131178 EQW131083:EQW131178 FAS131083:FAS131178 FKO131083:FKO131178 FUK131083:FUK131178 GEG131083:GEG131178 GOC131083:GOC131178 GXY131083:GXY131178 HHU131083:HHU131178 HRQ131083:HRQ131178 IBM131083:IBM131178 ILI131083:ILI131178 IVE131083:IVE131178 JFA131083:JFA131178 JOW131083:JOW131178 JYS131083:JYS131178 KIO131083:KIO131178 KSK131083:KSK131178 LCG131083:LCG131178 LMC131083:LMC131178 LVY131083:LVY131178 MFU131083:MFU131178 MPQ131083:MPQ131178 MZM131083:MZM131178 NJI131083:NJI131178 NTE131083:NTE131178 ODA131083:ODA131178 OMW131083:OMW131178 OWS131083:OWS131178 PGO131083:PGO131178 PQK131083:PQK131178 QAG131083:QAG131178 QKC131083:QKC131178 QTY131083:QTY131178 RDU131083:RDU131178 RNQ131083:RNQ131178 RXM131083:RXM131178 SHI131083:SHI131178 SRE131083:SRE131178 TBA131083:TBA131178 TKW131083:TKW131178 TUS131083:TUS131178 UEO131083:UEO131178 UOK131083:UOK131178 UYG131083:UYG131178 VIC131083:VIC131178 VRY131083:VRY131178 WBU131083:WBU131178 WLQ131083:WLQ131178 WVM131083:WVM131178 JA196619:JA196714 SW196619:SW196714 ACS196619:ACS196714 AMO196619:AMO196714 AWK196619:AWK196714 BGG196619:BGG196714 BQC196619:BQC196714 BZY196619:BZY196714 CJU196619:CJU196714 CTQ196619:CTQ196714 DDM196619:DDM196714 DNI196619:DNI196714 DXE196619:DXE196714 EHA196619:EHA196714 EQW196619:EQW196714 FAS196619:FAS196714 FKO196619:FKO196714 FUK196619:FUK196714 GEG196619:GEG196714 GOC196619:GOC196714 GXY196619:GXY196714 HHU196619:HHU196714 HRQ196619:HRQ196714 IBM196619:IBM196714 ILI196619:ILI196714 IVE196619:IVE196714 JFA196619:JFA196714 JOW196619:JOW196714 JYS196619:JYS196714 KIO196619:KIO196714 KSK196619:KSK196714 LCG196619:LCG196714 LMC196619:LMC196714 LVY196619:LVY196714 MFU196619:MFU196714 MPQ196619:MPQ196714 MZM196619:MZM196714 NJI196619:NJI196714 NTE196619:NTE196714 ODA196619:ODA196714 OMW196619:OMW196714 OWS196619:OWS196714 PGO196619:PGO196714 PQK196619:PQK196714 QAG196619:QAG196714 QKC196619:QKC196714 QTY196619:QTY196714 RDU196619:RDU196714 RNQ196619:RNQ196714 RXM196619:RXM196714 SHI196619:SHI196714 SRE196619:SRE196714 TBA196619:TBA196714 TKW196619:TKW196714 TUS196619:TUS196714 UEO196619:UEO196714 UOK196619:UOK196714 UYG196619:UYG196714 VIC196619:VIC196714 VRY196619:VRY196714 WBU196619:WBU196714 WLQ196619:WLQ196714 WVM196619:WVM196714 JA262155:JA262250 SW262155:SW262250 ACS262155:ACS262250 AMO262155:AMO262250 AWK262155:AWK262250 BGG262155:BGG262250 BQC262155:BQC262250 BZY262155:BZY262250 CJU262155:CJU262250 CTQ262155:CTQ262250 DDM262155:DDM262250 DNI262155:DNI262250 DXE262155:DXE262250 EHA262155:EHA262250 EQW262155:EQW262250 FAS262155:FAS262250 FKO262155:FKO262250 FUK262155:FUK262250 GEG262155:GEG262250 GOC262155:GOC262250 GXY262155:GXY262250 HHU262155:HHU262250 HRQ262155:HRQ262250 IBM262155:IBM262250 ILI262155:ILI262250 IVE262155:IVE262250 JFA262155:JFA262250 JOW262155:JOW262250 JYS262155:JYS262250 KIO262155:KIO262250 KSK262155:KSK262250 LCG262155:LCG262250 LMC262155:LMC262250 LVY262155:LVY262250 MFU262155:MFU262250 MPQ262155:MPQ262250 MZM262155:MZM262250 NJI262155:NJI262250 NTE262155:NTE262250 ODA262155:ODA262250 OMW262155:OMW262250 OWS262155:OWS262250 PGO262155:PGO262250 PQK262155:PQK262250 QAG262155:QAG262250 QKC262155:QKC262250 QTY262155:QTY262250 RDU262155:RDU262250 RNQ262155:RNQ262250 RXM262155:RXM262250 SHI262155:SHI262250 SRE262155:SRE262250 TBA262155:TBA262250 TKW262155:TKW262250 TUS262155:TUS262250 UEO262155:UEO262250 UOK262155:UOK262250 UYG262155:UYG262250 VIC262155:VIC262250 VRY262155:VRY262250 WBU262155:WBU262250 WLQ262155:WLQ262250 WVM262155:WVM262250 JA327691:JA327786 SW327691:SW327786 ACS327691:ACS327786 AMO327691:AMO327786 AWK327691:AWK327786 BGG327691:BGG327786 BQC327691:BQC327786 BZY327691:BZY327786 CJU327691:CJU327786 CTQ327691:CTQ327786 DDM327691:DDM327786 DNI327691:DNI327786 DXE327691:DXE327786 EHA327691:EHA327786 EQW327691:EQW327786 FAS327691:FAS327786 FKO327691:FKO327786 FUK327691:FUK327786 GEG327691:GEG327786 GOC327691:GOC327786 GXY327691:GXY327786 HHU327691:HHU327786 HRQ327691:HRQ327786 IBM327691:IBM327786 ILI327691:ILI327786 IVE327691:IVE327786 JFA327691:JFA327786 JOW327691:JOW327786 JYS327691:JYS327786 KIO327691:KIO327786 KSK327691:KSK327786 LCG327691:LCG327786 LMC327691:LMC327786 LVY327691:LVY327786 MFU327691:MFU327786 MPQ327691:MPQ327786 MZM327691:MZM327786 NJI327691:NJI327786 NTE327691:NTE327786 ODA327691:ODA327786 OMW327691:OMW327786 OWS327691:OWS327786 PGO327691:PGO327786 PQK327691:PQK327786 QAG327691:QAG327786 QKC327691:QKC327786 QTY327691:QTY327786 RDU327691:RDU327786 RNQ327691:RNQ327786 RXM327691:RXM327786 SHI327691:SHI327786 SRE327691:SRE327786 TBA327691:TBA327786 TKW327691:TKW327786 TUS327691:TUS327786 UEO327691:UEO327786 UOK327691:UOK327786 UYG327691:UYG327786 VIC327691:VIC327786 VRY327691:VRY327786 WBU327691:WBU327786 WLQ327691:WLQ327786 WVM327691:WVM327786 JA393227:JA393322 SW393227:SW393322 ACS393227:ACS393322 AMO393227:AMO393322 AWK393227:AWK393322 BGG393227:BGG393322 BQC393227:BQC393322 BZY393227:BZY393322 CJU393227:CJU393322 CTQ393227:CTQ393322 DDM393227:DDM393322 DNI393227:DNI393322 DXE393227:DXE393322 EHA393227:EHA393322 EQW393227:EQW393322 FAS393227:FAS393322 FKO393227:FKO393322 FUK393227:FUK393322 GEG393227:GEG393322 GOC393227:GOC393322 GXY393227:GXY393322 HHU393227:HHU393322 HRQ393227:HRQ393322 IBM393227:IBM393322 ILI393227:ILI393322 IVE393227:IVE393322 JFA393227:JFA393322 JOW393227:JOW393322 JYS393227:JYS393322 KIO393227:KIO393322 KSK393227:KSK393322 LCG393227:LCG393322 LMC393227:LMC393322 LVY393227:LVY393322 MFU393227:MFU393322 MPQ393227:MPQ393322 MZM393227:MZM393322 NJI393227:NJI393322 NTE393227:NTE393322 ODA393227:ODA393322 OMW393227:OMW393322 OWS393227:OWS393322 PGO393227:PGO393322 PQK393227:PQK393322 QAG393227:QAG393322 QKC393227:QKC393322 QTY393227:QTY393322 RDU393227:RDU393322 RNQ393227:RNQ393322 RXM393227:RXM393322 SHI393227:SHI393322 SRE393227:SRE393322 TBA393227:TBA393322 TKW393227:TKW393322 TUS393227:TUS393322 UEO393227:UEO393322 UOK393227:UOK393322 UYG393227:UYG393322 VIC393227:VIC393322 VRY393227:VRY393322 WBU393227:WBU393322 WLQ393227:WLQ393322 WVM393227:WVM393322 JA458763:JA458858 SW458763:SW458858 ACS458763:ACS458858 AMO458763:AMO458858 AWK458763:AWK458858 BGG458763:BGG458858 BQC458763:BQC458858 BZY458763:BZY458858 CJU458763:CJU458858 CTQ458763:CTQ458858 DDM458763:DDM458858 DNI458763:DNI458858 DXE458763:DXE458858 EHA458763:EHA458858 EQW458763:EQW458858 FAS458763:FAS458858 FKO458763:FKO458858 FUK458763:FUK458858 GEG458763:GEG458858 GOC458763:GOC458858 GXY458763:GXY458858 HHU458763:HHU458858 HRQ458763:HRQ458858 IBM458763:IBM458858 ILI458763:ILI458858 IVE458763:IVE458858 JFA458763:JFA458858 JOW458763:JOW458858 JYS458763:JYS458858 KIO458763:KIO458858 KSK458763:KSK458858 LCG458763:LCG458858 LMC458763:LMC458858 LVY458763:LVY458858 MFU458763:MFU458858 MPQ458763:MPQ458858 MZM458763:MZM458858 NJI458763:NJI458858 NTE458763:NTE458858 ODA458763:ODA458858 OMW458763:OMW458858 OWS458763:OWS458858 PGO458763:PGO458858 PQK458763:PQK458858 QAG458763:QAG458858 QKC458763:QKC458858 QTY458763:QTY458858 RDU458763:RDU458858 RNQ458763:RNQ458858 RXM458763:RXM458858 SHI458763:SHI458858 SRE458763:SRE458858 TBA458763:TBA458858 TKW458763:TKW458858 TUS458763:TUS458858 UEO458763:UEO458858 UOK458763:UOK458858 UYG458763:UYG458858 VIC458763:VIC458858 VRY458763:VRY458858 WBU458763:WBU458858 WLQ458763:WLQ458858 WVM458763:WVM458858 JA524299:JA524394 SW524299:SW524394 ACS524299:ACS524394 AMO524299:AMO524394 AWK524299:AWK524394 BGG524299:BGG524394 BQC524299:BQC524394 BZY524299:BZY524394 CJU524299:CJU524394 CTQ524299:CTQ524394 DDM524299:DDM524394 DNI524299:DNI524394 DXE524299:DXE524394 EHA524299:EHA524394 EQW524299:EQW524394 FAS524299:FAS524394 FKO524299:FKO524394 FUK524299:FUK524394 GEG524299:GEG524394 GOC524299:GOC524394 GXY524299:GXY524394 HHU524299:HHU524394 HRQ524299:HRQ524394 IBM524299:IBM524394 ILI524299:ILI524394 IVE524299:IVE524394 JFA524299:JFA524394 JOW524299:JOW524394 JYS524299:JYS524394 KIO524299:KIO524394 KSK524299:KSK524394 LCG524299:LCG524394 LMC524299:LMC524394 LVY524299:LVY524394 MFU524299:MFU524394 MPQ524299:MPQ524394 MZM524299:MZM524394 NJI524299:NJI524394 NTE524299:NTE524394 ODA524299:ODA524394 OMW524299:OMW524394 OWS524299:OWS524394 PGO524299:PGO524394 PQK524299:PQK524394 QAG524299:QAG524394 QKC524299:QKC524394 QTY524299:QTY524394 RDU524299:RDU524394 RNQ524299:RNQ524394 RXM524299:RXM524394 SHI524299:SHI524394 SRE524299:SRE524394 TBA524299:TBA524394 TKW524299:TKW524394 TUS524299:TUS524394 UEO524299:UEO524394 UOK524299:UOK524394 UYG524299:UYG524394 VIC524299:VIC524394 VRY524299:VRY524394 WBU524299:WBU524394 WLQ524299:WLQ524394 WVM524299:WVM524394 JA589835:JA589930 SW589835:SW589930 ACS589835:ACS589930 AMO589835:AMO589930 AWK589835:AWK589930 BGG589835:BGG589930 BQC589835:BQC589930 BZY589835:BZY589930 CJU589835:CJU589930 CTQ589835:CTQ589930 DDM589835:DDM589930 DNI589835:DNI589930 DXE589835:DXE589930 EHA589835:EHA589930 EQW589835:EQW589930 FAS589835:FAS589930 FKO589835:FKO589930 FUK589835:FUK589930 GEG589835:GEG589930 GOC589835:GOC589930 GXY589835:GXY589930 HHU589835:HHU589930 HRQ589835:HRQ589930 IBM589835:IBM589930 ILI589835:ILI589930 IVE589835:IVE589930 JFA589835:JFA589930 JOW589835:JOW589930 JYS589835:JYS589930 KIO589835:KIO589930 KSK589835:KSK589930 LCG589835:LCG589930 LMC589835:LMC589930 LVY589835:LVY589930 MFU589835:MFU589930 MPQ589835:MPQ589930 MZM589835:MZM589930 NJI589835:NJI589930 NTE589835:NTE589930 ODA589835:ODA589930 OMW589835:OMW589930 OWS589835:OWS589930 PGO589835:PGO589930 PQK589835:PQK589930 QAG589835:QAG589930 QKC589835:QKC589930 QTY589835:QTY589930 RDU589835:RDU589930 RNQ589835:RNQ589930 RXM589835:RXM589930 SHI589835:SHI589930 SRE589835:SRE589930 TBA589835:TBA589930 TKW589835:TKW589930 TUS589835:TUS589930 UEO589835:UEO589930 UOK589835:UOK589930 UYG589835:UYG589930 VIC589835:VIC589930 VRY589835:VRY589930 WBU589835:WBU589930 WLQ589835:WLQ589930 WVM589835:WVM589930 JA655371:JA655466 SW655371:SW655466 ACS655371:ACS655466 AMO655371:AMO655466 AWK655371:AWK655466 BGG655371:BGG655466 BQC655371:BQC655466 BZY655371:BZY655466 CJU655371:CJU655466 CTQ655371:CTQ655466 DDM655371:DDM655466 DNI655371:DNI655466 DXE655371:DXE655466 EHA655371:EHA655466 EQW655371:EQW655466 FAS655371:FAS655466 FKO655371:FKO655466 FUK655371:FUK655466 GEG655371:GEG655466 GOC655371:GOC655466 GXY655371:GXY655466 HHU655371:HHU655466 HRQ655371:HRQ655466 IBM655371:IBM655466 ILI655371:ILI655466 IVE655371:IVE655466 JFA655371:JFA655466 JOW655371:JOW655466 JYS655371:JYS655466 KIO655371:KIO655466 KSK655371:KSK655466 LCG655371:LCG655466 LMC655371:LMC655466 LVY655371:LVY655466 MFU655371:MFU655466 MPQ655371:MPQ655466 MZM655371:MZM655466 NJI655371:NJI655466 NTE655371:NTE655466 ODA655371:ODA655466 OMW655371:OMW655466 OWS655371:OWS655466 PGO655371:PGO655466 PQK655371:PQK655466 QAG655371:QAG655466 QKC655371:QKC655466 QTY655371:QTY655466 RDU655371:RDU655466 RNQ655371:RNQ655466 RXM655371:RXM655466 SHI655371:SHI655466 SRE655371:SRE655466 TBA655371:TBA655466 TKW655371:TKW655466 TUS655371:TUS655466 UEO655371:UEO655466 UOK655371:UOK655466 UYG655371:UYG655466 VIC655371:VIC655466 VRY655371:VRY655466 WBU655371:WBU655466 WLQ655371:WLQ655466 WVM655371:WVM655466 JA720907:JA721002 SW720907:SW721002 ACS720907:ACS721002 AMO720907:AMO721002 AWK720907:AWK721002 BGG720907:BGG721002 BQC720907:BQC721002 BZY720907:BZY721002 CJU720907:CJU721002 CTQ720907:CTQ721002 DDM720907:DDM721002 DNI720907:DNI721002 DXE720907:DXE721002 EHA720907:EHA721002 EQW720907:EQW721002 FAS720907:FAS721002 FKO720907:FKO721002 FUK720907:FUK721002 GEG720907:GEG721002 GOC720907:GOC721002 GXY720907:GXY721002 HHU720907:HHU721002 HRQ720907:HRQ721002 IBM720907:IBM721002 ILI720907:ILI721002 IVE720907:IVE721002 JFA720907:JFA721002 JOW720907:JOW721002 JYS720907:JYS721002 KIO720907:KIO721002 KSK720907:KSK721002 LCG720907:LCG721002 LMC720907:LMC721002 LVY720907:LVY721002 MFU720907:MFU721002 MPQ720907:MPQ721002 MZM720907:MZM721002 NJI720907:NJI721002 NTE720907:NTE721002 ODA720907:ODA721002 OMW720907:OMW721002 OWS720907:OWS721002 PGO720907:PGO721002 PQK720907:PQK721002 QAG720907:QAG721002 QKC720907:QKC721002 QTY720907:QTY721002 RDU720907:RDU721002 RNQ720907:RNQ721002 RXM720907:RXM721002 SHI720907:SHI721002 SRE720907:SRE721002 TBA720907:TBA721002 TKW720907:TKW721002 TUS720907:TUS721002 UEO720907:UEO721002 UOK720907:UOK721002 UYG720907:UYG721002 VIC720907:VIC721002 VRY720907:VRY721002 WBU720907:WBU721002 WLQ720907:WLQ721002 WVM720907:WVM721002 JA786443:JA786538 SW786443:SW786538 ACS786443:ACS786538 AMO786443:AMO786538 AWK786443:AWK786538 BGG786443:BGG786538 BQC786443:BQC786538 BZY786443:BZY786538 CJU786443:CJU786538 CTQ786443:CTQ786538 DDM786443:DDM786538 DNI786443:DNI786538 DXE786443:DXE786538 EHA786443:EHA786538 EQW786443:EQW786538 FAS786443:FAS786538 FKO786443:FKO786538 FUK786443:FUK786538 GEG786443:GEG786538 GOC786443:GOC786538 GXY786443:GXY786538 HHU786443:HHU786538 HRQ786443:HRQ786538 IBM786443:IBM786538 ILI786443:ILI786538 IVE786443:IVE786538 JFA786443:JFA786538 JOW786443:JOW786538 JYS786443:JYS786538 KIO786443:KIO786538 KSK786443:KSK786538 LCG786443:LCG786538 LMC786443:LMC786538 LVY786443:LVY786538 MFU786443:MFU786538 MPQ786443:MPQ786538 MZM786443:MZM786538 NJI786443:NJI786538 NTE786443:NTE786538 ODA786443:ODA786538 OMW786443:OMW786538 OWS786443:OWS786538 PGO786443:PGO786538 PQK786443:PQK786538 QAG786443:QAG786538 QKC786443:QKC786538 QTY786443:QTY786538 RDU786443:RDU786538 RNQ786443:RNQ786538 RXM786443:RXM786538 SHI786443:SHI786538 SRE786443:SRE786538 TBA786443:TBA786538 TKW786443:TKW786538 TUS786443:TUS786538 UEO786443:UEO786538 UOK786443:UOK786538 UYG786443:UYG786538 VIC786443:VIC786538 VRY786443:VRY786538 WBU786443:WBU786538 WLQ786443:WLQ786538 WVM786443:WVM786538 JA851979:JA852074 SW851979:SW852074 ACS851979:ACS852074 AMO851979:AMO852074 AWK851979:AWK852074 BGG851979:BGG852074 BQC851979:BQC852074 BZY851979:BZY852074 CJU851979:CJU852074 CTQ851979:CTQ852074 DDM851979:DDM852074 DNI851979:DNI852074 DXE851979:DXE852074 EHA851979:EHA852074 EQW851979:EQW852074 FAS851979:FAS852074 FKO851979:FKO852074 FUK851979:FUK852074 GEG851979:GEG852074 GOC851979:GOC852074 GXY851979:GXY852074 HHU851979:HHU852074 HRQ851979:HRQ852074 IBM851979:IBM852074 ILI851979:ILI852074 IVE851979:IVE852074 JFA851979:JFA852074 JOW851979:JOW852074 JYS851979:JYS852074 KIO851979:KIO852074 KSK851979:KSK852074 LCG851979:LCG852074 LMC851979:LMC852074 LVY851979:LVY852074 MFU851979:MFU852074 MPQ851979:MPQ852074 MZM851979:MZM852074 NJI851979:NJI852074 NTE851979:NTE852074 ODA851979:ODA852074 OMW851979:OMW852074 OWS851979:OWS852074 PGO851979:PGO852074 PQK851979:PQK852074 QAG851979:QAG852074 QKC851979:QKC852074 QTY851979:QTY852074 RDU851979:RDU852074 RNQ851979:RNQ852074 RXM851979:RXM852074 SHI851979:SHI852074 SRE851979:SRE852074 TBA851979:TBA852074 TKW851979:TKW852074 TUS851979:TUS852074 UEO851979:UEO852074 UOK851979:UOK852074 UYG851979:UYG852074 VIC851979:VIC852074 VRY851979:VRY852074 WBU851979:WBU852074 WLQ851979:WLQ852074 WVM851979:WVM852074 JA917515:JA917610 SW917515:SW917610 ACS917515:ACS917610 AMO917515:AMO917610 AWK917515:AWK917610 BGG917515:BGG917610 BQC917515:BQC917610 BZY917515:BZY917610 CJU917515:CJU917610 CTQ917515:CTQ917610 DDM917515:DDM917610 DNI917515:DNI917610 DXE917515:DXE917610 EHA917515:EHA917610 EQW917515:EQW917610 FAS917515:FAS917610 FKO917515:FKO917610 FUK917515:FUK917610 GEG917515:GEG917610 GOC917515:GOC917610 GXY917515:GXY917610 HHU917515:HHU917610 HRQ917515:HRQ917610 IBM917515:IBM917610 ILI917515:ILI917610 IVE917515:IVE917610 JFA917515:JFA917610 JOW917515:JOW917610 JYS917515:JYS917610 KIO917515:KIO917610 KSK917515:KSK917610 LCG917515:LCG917610 LMC917515:LMC917610 LVY917515:LVY917610 MFU917515:MFU917610 MPQ917515:MPQ917610 MZM917515:MZM917610 NJI917515:NJI917610 NTE917515:NTE917610 ODA917515:ODA917610 OMW917515:OMW917610 OWS917515:OWS917610 PGO917515:PGO917610 PQK917515:PQK917610 QAG917515:QAG917610 QKC917515:QKC917610 QTY917515:QTY917610 RDU917515:RDU917610 RNQ917515:RNQ917610 RXM917515:RXM917610 SHI917515:SHI917610 SRE917515:SRE917610 TBA917515:TBA917610 TKW917515:TKW917610 TUS917515:TUS917610 UEO917515:UEO917610 UOK917515:UOK917610 UYG917515:UYG917610 VIC917515:VIC917610 VRY917515:VRY917610 WBU917515:WBU917610 WLQ917515:WLQ917610 WVM917515:WVM917610 JA983051:JA983146 SW983051:SW983146 ACS983051:ACS983146 AMO983051:AMO983146 AWK983051:AWK983146 BGG983051:BGG983146 BQC983051:BQC983146 BZY983051:BZY983146 CJU983051:CJU983146 CTQ983051:CTQ983146 DDM983051:DDM983146 DNI983051:DNI983146 DXE983051:DXE983146 EHA983051:EHA983146 EQW983051:EQW983146 FAS983051:FAS983146 FKO983051:FKO983146 FUK983051:FUK983146 GEG983051:GEG983146 GOC983051:GOC983146 GXY983051:GXY983146 HHU983051:HHU983146 HRQ983051:HRQ983146 IBM983051:IBM983146 ILI983051:ILI983146 IVE983051:IVE983146 JFA983051:JFA983146 JOW983051:JOW983146 JYS983051:JYS983146 KIO983051:KIO983146 KSK983051:KSK983146 LCG983051:LCG983146 LMC983051:LMC983146 LVY983051:LVY983146 MFU983051:MFU983146 MPQ983051:MPQ983146 MZM983051:MZM983146 NJI983051:NJI983146 NTE983051:NTE983146 ODA983051:ODA983146 OMW983051:OMW983146 OWS983051:OWS983146 PGO983051:PGO983146 PQK983051:PQK983146 QAG983051:QAG983146 QKC983051:QKC983146 QTY983051:QTY983146 RDU983051:RDU983146 RNQ983051:RNQ983146 RXM983051:RXM983146 SHI983051:SHI983146 SRE983051:SRE983146 TBA983051:TBA983146 TKW983051:TKW983146 TUS983051:TUS983146 UEO983051:UEO983146 UOK983051:UOK983146 UYG983051:UYG983146 VIC983051:VIC983146 VRY983051:VRY983146 WBU983051:WBU983146 WLQ983051:WLQ983146 WVM983051:WVM983146 B983051:B983146 B65547:B65642 B131083:B131178 B196619:B196714 B262155:B262250 B327691:B327786 B393227:B393322 B458763:B458858 B524299:B524394 B589835:B589930 B655371:B655466 B720907:B721002 B786443:B786538 B851979:B852074 B917515:B917610">
      <formula1>15</formula1>
    </dataValidation>
    <dataValidation type="list" allowBlank="1" showInputMessage="1" showErrorMessage="1" sqref="JC5:JC100 SY5:SY100 ACU5:ACU100 AMQ5:AMQ100 AWM5:AWM100 BGI5:BGI100 BQE5:BQE100 CAA5:CAA100 CJW5:CJW100 CTS5:CTS100 DDO5:DDO100 DNK5:DNK100 DXG5:DXG100 EHC5:EHC100 EQY5:EQY100 FAU5:FAU100 FKQ5:FKQ100 FUM5:FUM100 GEI5:GEI100 GOE5:GOE100 GYA5:GYA100 HHW5:HHW100 HRS5:HRS100 IBO5:IBO100 ILK5:ILK100 IVG5:IVG100 JFC5:JFC100 JOY5:JOY100 JYU5:JYU100 KIQ5:KIQ100 KSM5:KSM100 LCI5:LCI100 LME5:LME100 LWA5:LWA100 MFW5:MFW100 MPS5:MPS100 MZO5:MZO100 NJK5:NJK100 NTG5:NTG100 ODC5:ODC100 OMY5:OMY100 OWU5:OWU100 PGQ5:PGQ100 PQM5:PQM100 QAI5:QAI100 QKE5:QKE100 QUA5:QUA100 RDW5:RDW100 RNS5:RNS100 RXO5:RXO100 SHK5:SHK100 SRG5:SRG100 TBC5:TBC100 TKY5:TKY100 TUU5:TUU100 UEQ5:UEQ100 UOM5:UOM100 UYI5:UYI100 VIE5:VIE100 VSA5:VSA100 WBW5:WBW100 WLS5:WLS100 WVO5:WVO100 JC65547:JC65642 SY65547:SY65642 ACU65547:ACU65642 AMQ65547:AMQ65642 AWM65547:AWM65642 BGI65547:BGI65642 BQE65547:BQE65642 CAA65547:CAA65642 CJW65547:CJW65642 CTS65547:CTS65642 DDO65547:DDO65642 DNK65547:DNK65642 DXG65547:DXG65642 EHC65547:EHC65642 EQY65547:EQY65642 FAU65547:FAU65642 FKQ65547:FKQ65642 FUM65547:FUM65642 GEI65547:GEI65642 GOE65547:GOE65642 GYA65547:GYA65642 HHW65547:HHW65642 HRS65547:HRS65642 IBO65547:IBO65642 ILK65547:ILK65642 IVG65547:IVG65642 JFC65547:JFC65642 JOY65547:JOY65642 JYU65547:JYU65642 KIQ65547:KIQ65642 KSM65547:KSM65642 LCI65547:LCI65642 LME65547:LME65642 LWA65547:LWA65642 MFW65547:MFW65642 MPS65547:MPS65642 MZO65547:MZO65642 NJK65547:NJK65642 NTG65547:NTG65642 ODC65547:ODC65642 OMY65547:OMY65642 OWU65547:OWU65642 PGQ65547:PGQ65642 PQM65547:PQM65642 QAI65547:QAI65642 QKE65547:QKE65642 QUA65547:QUA65642 RDW65547:RDW65642 RNS65547:RNS65642 RXO65547:RXO65642 SHK65547:SHK65642 SRG65547:SRG65642 TBC65547:TBC65642 TKY65547:TKY65642 TUU65547:TUU65642 UEQ65547:UEQ65642 UOM65547:UOM65642 UYI65547:UYI65642 VIE65547:VIE65642 VSA65547:VSA65642 WBW65547:WBW65642 WLS65547:WLS65642 WVO65547:WVO65642 JC131083:JC131178 SY131083:SY131178 ACU131083:ACU131178 AMQ131083:AMQ131178 AWM131083:AWM131178 BGI131083:BGI131178 BQE131083:BQE131178 CAA131083:CAA131178 CJW131083:CJW131178 CTS131083:CTS131178 DDO131083:DDO131178 DNK131083:DNK131178 DXG131083:DXG131178 EHC131083:EHC131178 EQY131083:EQY131178 FAU131083:FAU131178 FKQ131083:FKQ131178 FUM131083:FUM131178 GEI131083:GEI131178 GOE131083:GOE131178 GYA131083:GYA131178 HHW131083:HHW131178 HRS131083:HRS131178 IBO131083:IBO131178 ILK131083:ILK131178 IVG131083:IVG131178 JFC131083:JFC131178 JOY131083:JOY131178 JYU131083:JYU131178 KIQ131083:KIQ131178 KSM131083:KSM131178 LCI131083:LCI131178 LME131083:LME131178 LWA131083:LWA131178 MFW131083:MFW131178 MPS131083:MPS131178 MZO131083:MZO131178 NJK131083:NJK131178 NTG131083:NTG131178 ODC131083:ODC131178 OMY131083:OMY131178 OWU131083:OWU131178 PGQ131083:PGQ131178 PQM131083:PQM131178 QAI131083:QAI131178 QKE131083:QKE131178 QUA131083:QUA131178 RDW131083:RDW131178 RNS131083:RNS131178 RXO131083:RXO131178 SHK131083:SHK131178 SRG131083:SRG131178 TBC131083:TBC131178 TKY131083:TKY131178 TUU131083:TUU131178 UEQ131083:UEQ131178 UOM131083:UOM131178 UYI131083:UYI131178 VIE131083:VIE131178 VSA131083:VSA131178 WBW131083:WBW131178 WLS131083:WLS131178 WVO131083:WVO131178 JC196619:JC196714 SY196619:SY196714 ACU196619:ACU196714 AMQ196619:AMQ196714 AWM196619:AWM196714 BGI196619:BGI196714 BQE196619:BQE196714 CAA196619:CAA196714 CJW196619:CJW196714 CTS196619:CTS196714 DDO196619:DDO196714 DNK196619:DNK196714 DXG196619:DXG196714 EHC196619:EHC196714 EQY196619:EQY196714 FAU196619:FAU196714 FKQ196619:FKQ196714 FUM196619:FUM196714 GEI196619:GEI196714 GOE196619:GOE196714 GYA196619:GYA196714 HHW196619:HHW196714 HRS196619:HRS196714 IBO196619:IBO196714 ILK196619:ILK196714 IVG196619:IVG196714 JFC196619:JFC196714 JOY196619:JOY196714 JYU196619:JYU196714 KIQ196619:KIQ196714 KSM196619:KSM196714 LCI196619:LCI196714 LME196619:LME196714 LWA196619:LWA196714 MFW196619:MFW196714 MPS196619:MPS196714 MZO196619:MZO196714 NJK196619:NJK196714 NTG196619:NTG196714 ODC196619:ODC196714 OMY196619:OMY196714 OWU196619:OWU196714 PGQ196619:PGQ196714 PQM196619:PQM196714 QAI196619:QAI196714 QKE196619:QKE196714 QUA196619:QUA196714 RDW196619:RDW196714 RNS196619:RNS196714 RXO196619:RXO196714 SHK196619:SHK196714 SRG196619:SRG196714 TBC196619:TBC196714 TKY196619:TKY196714 TUU196619:TUU196714 UEQ196619:UEQ196714 UOM196619:UOM196714 UYI196619:UYI196714 VIE196619:VIE196714 VSA196619:VSA196714 WBW196619:WBW196714 WLS196619:WLS196714 WVO196619:WVO196714 JC262155:JC262250 SY262155:SY262250 ACU262155:ACU262250 AMQ262155:AMQ262250 AWM262155:AWM262250 BGI262155:BGI262250 BQE262155:BQE262250 CAA262155:CAA262250 CJW262155:CJW262250 CTS262155:CTS262250 DDO262155:DDO262250 DNK262155:DNK262250 DXG262155:DXG262250 EHC262155:EHC262250 EQY262155:EQY262250 FAU262155:FAU262250 FKQ262155:FKQ262250 FUM262155:FUM262250 GEI262155:GEI262250 GOE262155:GOE262250 GYA262155:GYA262250 HHW262155:HHW262250 HRS262155:HRS262250 IBO262155:IBO262250 ILK262155:ILK262250 IVG262155:IVG262250 JFC262155:JFC262250 JOY262155:JOY262250 JYU262155:JYU262250 KIQ262155:KIQ262250 KSM262155:KSM262250 LCI262155:LCI262250 LME262155:LME262250 LWA262155:LWA262250 MFW262155:MFW262250 MPS262155:MPS262250 MZO262155:MZO262250 NJK262155:NJK262250 NTG262155:NTG262250 ODC262155:ODC262250 OMY262155:OMY262250 OWU262155:OWU262250 PGQ262155:PGQ262250 PQM262155:PQM262250 QAI262155:QAI262250 QKE262155:QKE262250 QUA262155:QUA262250 RDW262155:RDW262250 RNS262155:RNS262250 RXO262155:RXO262250 SHK262155:SHK262250 SRG262155:SRG262250 TBC262155:TBC262250 TKY262155:TKY262250 TUU262155:TUU262250 UEQ262155:UEQ262250 UOM262155:UOM262250 UYI262155:UYI262250 VIE262155:VIE262250 VSA262155:VSA262250 WBW262155:WBW262250 WLS262155:WLS262250 WVO262155:WVO262250 JC327691:JC327786 SY327691:SY327786 ACU327691:ACU327786 AMQ327691:AMQ327786 AWM327691:AWM327786 BGI327691:BGI327786 BQE327691:BQE327786 CAA327691:CAA327786 CJW327691:CJW327786 CTS327691:CTS327786 DDO327691:DDO327786 DNK327691:DNK327786 DXG327691:DXG327786 EHC327691:EHC327786 EQY327691:EQY327786 FAU327691:FAU327786 FKQ327691:FKQ327786 FUM327691:FUM327786 GEI327691:GEI327786 GOE327691:GOE327786 GYA327691:GYA327786 HHW327691:HHW327786 HRS327691:HRS327786 IBO327691:IBO327786 ILK327691:ILK327786 IVG327691:IVG327786 JFC327691:JFC327786 JOY327691:JOY327786 JYU327691:JYU327786 KIQ327691:KIQ327786 KSM327691:KSM327786 LCI327691:LCI327786 LME327691:LME327786 LWA327691:LWA327786 MFW327691:MFW327786 MPS327691:MPS327786 MZO327691:MZO327786 NJK327691:NJK327786 NTG327691:NTG327786 ODC327691:ODC327786 OMY327691:OMY327786 OWU327691:OWU327786 PGQ327691:PGQ327786 PQM327691:PQM327786 QAI327691:QAI327786 QKE327691:QKE327786 QUA327691:QUA327786 RDW327691:RDW327786 RNS327691:RNS327786 RXO327691:RXO327786 SHK327691:SHK327786 SRG327691:SRG327786 TBC327691:TBC327786 TKY327691:TKY327786 TUU327691:TUU327786 UEQ327691:UEQ327786 UOM327691:UOM327786 UYI327691:UYI327786 VIE327691:VIE327786 VSA327691:VSA327786 WBW327691:WBW327786 WLS327691:WLS327786 WVO327691:WVO327786 JC393227:JC393322 SY393227:SY393322 ACU393227:ACU393322 AMQ393227:AMQ393322 AWM393227:AWM393322 BGI393227:BGI393322 BQE393227:BQE393322 CAA393227:CAA393322 CJW393227:CJW393322 CTS393227:CTS393322 DDO393227:DDO393322 DNK393227:DNK393322 DXG393227:DXG393322 EHC393227:EHC393322 EQY393227:EQY393322 FAU393227:FAU393322 FKQ393227:FKQ393322 FUM393227:FUM393322 GEI393227:GEI393322 GOE393227:GOE393322 GYA393227:GYA393322 HHW393227:HHW393322 HRS393227:HRS393322 IBO393227:IBO393322 ILK393227:ILK393322 IVG393227:IVG393322 JFC393227:JFC393322 JOY393227:JOY393322 JYU393227:JYU393322 KIQ393227:KIQ393322 KSM393227:KSM393322 LCI393227:LCI393322 LME393227:LME393322 LWA393227:LWA393322 MFW393227:MFW393322 MPS393227:MPS393322 MZO393227:MZO393322 NJK393227:NJK393322 NTG393227:NTG393322 ODC393227:ODC393322 OMY393227:OMY393322 OWU393227:OWU393322 PGQ393227:PGQ393322 PQM393227:PQM393322 QAI393227:QAI393322 QKE393227:QKE393322 QUA393227:QUA393322 RDW393227:RDW393322 RNS393227:RNS393322 RXO393227:RXO393322 SHK393227:SHK393322 SRG393227:SRG393322 TBC393227:TBC393322 TKY393227:TKY393322 TUU393227:TUU393322 UEQ393227:UEQ393322 UOM393227:UOM393322 UYI393227:UYI393322 VIE393227:VIE393322 VSA393227:VSA393322 WBW393227:WBW393322 WLS393227:WLS393322 WVO393227:WVO393322 JC458763:JC458858 SY458763:SY458858 ACU458763:ACU458858 AMQ458763:AMQ458858 AWM458763:AWM458858 BGI458763:BGI458858 BQE458763:BQE458858 CAA458763:CAA458858 CJW458763:CJW458858 CTS458763:CTS458858 DDO458763:DDO458858 DNK458763:DNK458858 DXG458763:DXG458858 EHC458763:EHC458858 EQY458763:EQY458858 FAU458763:FAU458858 FKQ458763:FKQ458858 FUM458763:FUM458858 GEI458763:GEI458858 GOE458763:GOE458858 GYA458763:GYA458858 HHW458763:HHW458858 HRS458763:HRS458858 IBO458763:IBO458858 ILK458763:ILK458858 IVG458763:IVG458858 JFC458763:JFC458858 JOY458763:JOY458858 JYU458763:JYU458858 KIQ458763:KIQ458858 KSM458763:KSM458858 LCI458763:LCI458858 LME458763:LME458858 LWA458763:LWA458858 MFW458763:MFW458858 MPS458763:MPS458858 MZO458763:MZO458858 NJK458763:NJK458858 NTG458763:NTG458858 ODC458763:ODC458858 OMY458763:OMY458858 OWU458763:OWU458858 PGQ458763:PGQ458858 PQM458763:PQM458858 QAI458763:QAI458858 QKE458763:QKE458858 QUA458763:QUA458858 RDW458763:RDW458858 RNS458763:RNS458858 RXO458763:RXO458858 SHK458763:SHK458858 SRG458763:SRG458858 TBC458763:TBC458858 TKY458763:TKY458858 TUU458763:TUU458858 UEQ458763:UEQ458858 UOM458763:UOM458858 UYI458763:UYI458858 VIE458763:VIE458858 VSA458763:VSA458858 WBW458763:WBW458858 WLS458763:WLS458858 WVO458763:WVO458858 JC524299:JC524394 SY524299:SY524394 ACU524299:ACU524394 AMQ524299:AMQ524394 AWM524299:AWM524394 BGI524299:BGI524394 BQE524299:BQE524394 CAA524299:CAA524394 CJW524299:CJW524394 CTS524299:CTS524394 DDO524299:DDO524394 DNK524299:DNK524394 DXG524299:DXG524394 EHC524299:EHC524394 EQY524299:EQY524394 FAU524299:FAU524394 FKQ524299:FKQ524394 FUM524299:FUM524394 GEI524299:GEI524394 GOE524299:GOE524394 GYA524299:GYA524394 HHW524299:HHW524394 HRS524299:HRS524394 IBO524299:IBO524394 ILK524299:ILK524394 IVG524299:IVG524394 JFC524299:JFC524394 JOY524299:JOY524394 JYU524299:JYU524394 KIQ524299:KIQ524394 KSM524299:KSM524394 LCI524299:LCI524394 LME524299:LME524394 LWA524299:LWA524394 MFW524299:MFW524394 MPS524299:MPS524394 MZO524299:MZO524394 NJK524299:NJK524394 NTG524299:NTG524394 ODC524299:ODC524394 OMY524299:OMY524394 OWU524299:OWU524394 PGQ524299:PGQ524394 PQM524299:PQM524394 QAI524299:QAI524394 QKE524299:QKE524394 QUA524299:QUA524394 RDW524299:RDW524394 RNS524299:RNS524394 RXO524299:RXO524394 SHK524299:SHK524394 SRG524299:SRG524394 TBC524299:TBC524394 TKY524299:TKY524394 TUU524299:TUU524394 UEQ524299:UEQ524394 UOM524299:UOM524394 UYI524299:UYI524394 VIE524299:VIE524394 VSA524299:VSA524394 WBW524299:WBW524394 WLS524299:WLS524394 WVO524299:WVO524394 JC589835:JC589930 SY589835:SY589930 ACU589835:ACU589930 AMQ589835:AMQ589930 AWM589835:AWM589930 BGI589835:BGI589930 BQE589835:BQE589930 CAA589835:CAA589930 CJW589835:CJW589930 CTS589835:CTS589930 DDO589835:DDO589930 DNK589835:DNK589930 DXG589835:DXG589930 EHC589835:EHC589930 EQY589835:EQY589930 FAU589835:FAU589930 FKQ589835:FKQ589930 FUM589835:FUM589930 GEI589835:GEI589930 GOE589835:GOE589930 GYA589835:GYA589930 HHW589835:HHW589930 HRS589835:HRS589930 IBO589835:IBO589930 ILK589835:ILK589930 IVG589835:IVG589930 JFC589835:JFC589930 JOY589835:JOY589930 JYU589835:JYU589930 KIQ589835:KIQ589930 KSM589835:KSM589930 LCI589835:LCI589930 LME589835:LME589930 LWA589835:LWA589930 MFW589835:MFW589930 MPS589835:MPS589930 MZO589835:MZO589930 NJK589835:NJK589930 NTG589835:NTG589930 ODC589835:ODC589930 OMY589835:OMY589930 OWU589835:OWU589930 PGQ589835:PGQ589930 PQM589835:PQM589930 QAI589835:QAI589930 QKE589835:QKE589930 QUA589835:QUA589930 RDW589835:RDW589930 RNS589835:RNS589930 RXO589835:RXO589930 SHK589835:SHK589930 SRG589835:SRG589930 TBC589835:TBC589930 TKY589835:TKY589930 TUU589835:TUU589930 UEQ589835:UEQ589930 UOM589835:UOM589930 UYI589835:UYI589930 VIE589835:VIE589930 VSA589835:VSA589930 WBW589835:WBW589930 WLS589835:WLS589930 WVO589835:WVO589930 JC655371:JC655466 SY655371:SY655466 ACU655371:ACU655466 AMQ655371:AMQ655466 AWM655371:AWM655466 BGI655371:BGI655466 BQE655371:BQE655466 CAA655371:CAA655466 CJW655371:CJW655466 CTS655371:CTS655466 DDO655371:DDO655466 DNK655371:DNK655466 DXG655371:DXG655466 EHC655371:EHC655466 EQY655371:EQY655466 FAU655371:FAU655466 FKQ655371:FKQ655466 FUM655371:FUM655466 GEI655371:GEI655466 GOE655371:GOE655466 GYA655371:GYA655466 HHW655371:HHW655466 HRS655371:HRS655466 IBO655371:IBO655466 ILK655371:ILK655466 IVG655371:IVG655466 JFC655371:JFC655466 JOY655371:JOY655466 JYU655371:JYU655466 KIQ655371:KIQ655466 KSM655371:KSM655466 LCI655371:LCI655466 LME655371:LME655466 LWA655371:LWA655466 MFW655371:MFW655466 MPS655371:MPS655466 MZO655371:MZO655466 NJK655371:NJK655466 NTG655371:NTG655466 ODC655371:ODC655466 OMY655371:OMY655466 OWU655371:OWU655466 PGQ655371:PGQ655466 PQM655371:PQM655466 QAI655371:QAI655466 QKE655371:QKE655466 QUA655371:QUA655466 RDW655371:RDW655466 RNS655371:RNS655466 RXO655371:RXO655466 SHK655371:SHK655466 SRG655371:SRG655466 TBC655371:TBC655466 TKY655371:TKY655466 TUU655371:TUU655466 UEQ655371:UEQ655466 UOM655371:UOM655466 UYI655371:UYI655466 VIE655371:VIE655466 VSA655371:VSA655466 WBW655371:WBW655466 WLS655371:WLS655466 WVO655371:WVO655466 JC720907:JC721002 SY720907:SY721002 ACU720907:ACU721002 AMQ720907:AMQ721002 AWM720907:AWM721002 BGI720907:BGI721002 BQE720907:BQE721002 CAA720907:CAA721002 CJW720907:CJW721002 CTS720907:CTS721002 DDO720907:DDO721002 DNK720907:DNK721002 DXG720907:DXG721002 EHC720907:EHC721002 EQY720907:EQY721002 FAU720907:FAU721002 FKQ720907:FKQ721002 FUM720907:FUM721002 GEI720907:GEI721002 GOE720907:GOE721002 GYA720907:GYA721002 HHW720907:HHW721002 HRS720907:HRS721002 IBO720907:IBO721002 ILK720907:ILK721002 IVG720907:IVG721002 JFC720907:JFC721002 JOY720907:JOY721002 JYU720907:JYU721002 KIQ720907:KIQ721002 KSM720907:KSM721002 LCI720907:LCI721002 LME720907:LME721002 LWA720907:LWA721002 MFW720907:MFW721002 MPS720907:MPS721002 MZO720907:MZO721002 NJK720907:NJK721002 NTG720907:NTG721002 ODC720907:ODC721002 OMY720907:OMY721002 OWU720907:OWU721002 PGQ720907:PGQ721002 PQM720907:PQM721002 QAI720907:QAI721002 QKE720907:QKE721002 QUA720907:QUA721002 RDW720907:RDW721002 RNS720907:RNS721002 RXO720907:RXO721002 SHK720907:SHK721002 SRG720907:SRG721002 TBC720907:TBC721002 TKY720907:TKY721002 TUU720907:TUU721002 UEQ720907:UEQ721002 UOM720907:UOM721002 UYI720907:UYI721002 VIE720907:VIE721002 VSA720907:VSA721002 WBW720907:WBW721002 WLS720907:WLS721002 WVO720907:WVO721002 JC786443:JC786538 SY786443:SY786538 ACU786443:ACU786538 AMQ786443:AMQ786538 AWM786443:AWM786538 BGI786443:BGI786538 BQE786443:BQE786538 CAA786443:CAA786538 CJW786443:CJW786538 CTS786443:CTS786538 DDO786443:DDO786538 DNK786443:DNK786538 DXG786443:DXG786538 EHC786443:EHC786538 EQY786443:EQY786538 FAU786443:FAU786538 FKQ786443:FKQ786538 FUM786443:FUM786538 GEI786443:GEI786538 GOE786443:GOE786538 GYA786443:GYA786538 HHW786443:HHW786538 HRS786443:HRS786538 IBO786443:IBO786538 ILK786443:ILK786538 IVG786443:IVG786538 JFC786443:JFC786538 JOY786443:JOY786538 JYU786443:JYU786538 KIQ786443:KIQ786538 KSM786443:KSM786538 LCI786443:LCI786538 LME786443:LME786538 LWA786443:LWA786538 MFW786443:MFW786538 MPS786443:MPS786538 MZO786443:MZO786538 NJK786443:NJK786538 NTG786443:NTG786538 ODC786443:ODC786538 OMY786443:OMY786538 OWU786443:OWU786538 PGQ786443:PGQ786538 PQM786443:PQM786538 QAI786443:QAI786538 QKE786443:QKE786538 QUA786443:QUA786538 RDW786443:RDW786538 RNS786443:RNS786538 RXO786443:RXO786538 SHK786443:SHK786538 SRG786443:SRG786538 TBC786443:TBC786538 TKY786443:TKY786538 TUU786443:TUU786538 UEQ786443:UEQ786538 UOM786443:UOM786538 UYI786443:UYI786538 VIE786443:VIE786538 VSA786443:VSA786538 WBW786443:WBW786538 WLS786443:WLS786538 WVO786443:WVO786538 JC851979:JC852074 SY851979:SY852074 ACU851979:ACU852074 AMQ851979:AMQ852074 AWM851979:AWM852074 BGI851979:BGI852074 BQE851979:BQE852074 CAA851979:CAA852074 CJW851979:CJW852074 CTS851979:CTS852074 DDO851979:DDO852074 DNK851979:DNK852074 DXG851979:DXG852074 EHC851979:EHC852074 EQY851979:EQY852074 FAU851979:FAU852074 FKQ851979:FKQ852074 FUM851979:FUM852074 GEI851979:GEI852074 GOE851979:GOE852074 GYA851979:GYA852074 HHW851979:HHW852074 HRS851979:HRS852074 IBO851979:IBO852074 ILK851979:ILK852074 IVG851979:IVG852074 JFC851979:JFC852074 JOY851979:JOY852074 JYU851979:JYU852074 KIQ851979:KIQ852074 KSM851979:KSM852074 LCI851979:LCI852074 LME851979:LME852074 LWA851979:LWA852074 MFW851979:MFW852074 MPS851979:MPS852074 MZO851979:MZO852074 NJK851979:NJK852074 NTG851979:NTG852074 ODC851979:ODC852074 OMY851979:OMY852074 OWU851979:OWU852074 PGQ851979:PGQ852074 PQM851979:PQM852074 QAI851979:QAI852074 QKE851979:QKE852074 QUA851979:QUA852074 RDW851979:RDW852074 RNS851979:RNS852074 RXO851979:RXO852074 SHK851979:SHK852074 SRG851979:SRG852074 TBC851979:TBC852074 TKY851979:TKY852074 TUU851979:TUU852074 UEQ851979:UEQ852074 UOM851979:UOM852074 UYI851979:UYI852074 VIE851979:VIE852074 VSA851979:VSA852074 WBW851979:WBW852074 WLS851979:WLS852074 WVO851979:WVO852074 JC917515:JC917610 SY917515:SY917610 ACU917515:ACU917610 AMQ917515:AMQ917610 AWM917515:AWM917610 BGI917515:BGI917610 BQE917515:BQE917610 CAA917515:CAA917610 CJW917515:CJW917610 CTS917515:CTS917610 DDO917515:DDO917610 DNK917515:DNK917610 DXG917515:DXG917610 EHC917515:EHC917610 EQY917515:EQY917610 FAU917515:FAU917610 FKQ917515:FKQ917610 FUM917515:FUM917610 GEI917515:GEI917610 GOE917515:GOE917610 GYA917515:GYA917610 HHW917515:HHW917610 HRS917515:HRS917610 IBO917515:IBO917610 ILK917515:ILK917610 IVG917515:IVG917610 JFC917515:JFC917610 JOY917515:JOY917610 JYU917515:JYU917610 KIQ917515:KIQ917610 KSM917515:KSM917610 LCI917515:LCI917610 LME917515:LME917610 LWA917515:LWA917610 MFW917515:MFW917610 MPS917515:MPS917610 MZO917515:MZO917610 NJK917515:NJK917610 NTG917515:NTG917610 ODC917515:ODC917610 OMY917515:OMY917610 OWU917515:OWU917610 PGQ917515:PGQ917610 PQM917515:PQM917610 QAI917515:QAI917610 QKE917515:QKE917610 QUA917515:QUA917610 RDW917515:RDW917610 RNS917515:RNS917610 RXO917515:RXO917610 SHK917515:SHK917610 SRG917515:SRG917610 TBC917515:TBC917610 TKY917515:TKY917610 TUU917515:TUU917610 UEQ917515:UEQ917610 UOM917515:UOM917610 UYI917515:UYI917610 VIE917515:VIE917610 VSA917515:VSA917610 WBW917515:WBW917610 WLS917515:WLS917610 WVO917515:WVO917610 JC983051:JC983146 SY983051:SY983146 ACU983051:ACU983146 AMQ983051:AMQ983146 AWM983051:AWM983146 BGI983051:BGI983146 BQE983051:BQE983146 CAA983051:CAA983146 CJW983051:CJW983146 CTS983051:CTS983146 DDO983051:DDO983146 DNK983051:DNK983146 DXG983051:DXG983146 EHC983051:EHC983146 EQY983051:EQY983146 FAU983051:FAU983146 FKQ983051:FKQ983146 FUM983051:FUM983146 GEI983051:GEI983146 GOE983051:GOE983146 GYA983051:GYA983146 HHW983051:HHW983146 HRS983051:HRS983146 IBO983051:IBO983146 ILK983051:ILK983146 IVG983051:IVG983146 JFC983051:JFC983146 JOY983051:JOY983146 JYU983051:JYU983146 KIQ983051:KIQ983146 KSM983051:KSM983146 LCI983051:LCI983146 LME983051:LME983146 LWA983051:LWA983146 MFW983051:MFW983146 MPS983051:MPS983146 MZO983051:MZO983146 NJK983051:NJK983146 NTG983051:NTG983146 ODC983051:ODC983146 OMY983051:OMY983146 OWU983051:OWU983146 PGQ983051:PGQ983146 PQM983051:PQM983146 QAI983051:QAI983146 QKE983051:QKE983146 QUA983051:QUA983146 RDW983051:RDW983146 RNS983051:RNS983146 RXO983051:RXO983146 SHK983051:SHK983146 SRG983051:SRG983146 TBC983051:TBC983146 TKY983051:TKY983146 TUU983051:TUU983146 UEQ983051:UEQ983146 UOM983051:UOM983146 UYI983051:UYI983146 VIE983051:VIE983146 VSA983051:VSA983146 WBW983051:WBW983146 WLS983051:WLS983146 WVO983051:WVO983146">
      <formula1>"SB, CA, CC, RD, TD, OD, Term Loan"</formula1>
    </dataValidation>
    <dataValidation type="textLength" operator="equal" allowBlank="1" showInputMessage="1" showErrorMessage="1" promptTitle="Account No Lenth" prompt="Account No Lenth not be greter then 10" sqref="JD5:JD100 SZ5:SZ100 ACV5:ACV100 AMR5:AMR100 AWN5:AWN100 BGJ5:BGJ100 BQF5:BQF100 CAB5:CAB100 CJX5:CJX100 CTT5:CTT100 DDP5:DDP100 DNL5:DNL100 DXH5:DXH100 EHD5:EHD100 EQZ5:EQZ100 FAV5:FAV100 FKR5:FKR100 FUN5:FUN100 GEJ5:GEJ100 GOF5:GOF100 GYB5:GYB100 HHX5:HHX100 HRT5:HRT100 IBP5:IBP100 ILL5:ILL100 IVH5:IVH100 JFD5:JFD100 JOZ5:JOZ100 JYV5:JYV100 KIR5:KIR100 KSN5:KSN100 LCJ5:LCJ100 LMF5:LMF100 LWB5:LWB100 MFX5:MFX100 MPT5:MPT100 MZP5:MZP100 NJL5:NJL100 NTH5:NTH100 ODD5:ODD100 OMZ5:OMZ100 OWV5:OWV100 PGR5:PGR100 PQN5:PQN100 QAJ5:QAJ100 QKF5:QKF100 QUB5:QUB100 RDX5:RDX100 RNT5:RNT100 RXP5:RXP100 SHL5:SHL100 SRH5:SRH100 TBD5:TBD100 TKZ5:TKZ100 TUV5:TUV100 UER5:UER100 UON5:UON100 UYJ5:UYJ100 VIF5:VIF100 VSB5:VSB100 WBX5:WBX100 WLT5:WLT100 WVP5:WVP100 JD65547:JD65642 SZ65547:SZ65642 ACV65547:ACV65642 AMR65547:AMR65642 AWN65547:AWN65642 BGJ65547:BGJ65642 BQF65547:BQF65642 CAB65547:CAB65642 CJX65547:CJX65642 CTT65547:CTT65642 DDP65547:DDP65642 DNL65547:DNL65642 DXH65547:DXH65642 EHD65547:EHD65642 EQZ65547:EQZ65642 FAV65547:FAV65642 FKR65547:FKR65642 FUN65547:FUN65642 GEJ65547:GEJ65642 GOF65547:GOF65642 GYB65547:GYB65642 HHX65547:HHX65642 HRT65547:HRT65642 IBP65547:IBP65642 ILL65547:ILL65642 IVH65547:IVH65642 JFD65547:JFD65642 JOZ65547:JOZ65642 JYV65547:JYV65642 KIR65547:KIR65642 KSN65547:KSN65642 LCJ65547:LCJ65642 LMF65547:LMF65642 LWB65547:LWB65642 MFX65547:MFX65642 MPT65547:MPT65642 MZP65547:MZP65642 NJL65547:NJL65642 NTH65547:NTH65642 ODD65547:ODD65642 OMZ65547:OMZ65642 OWV65547:OWV65642 PGR65547:PGR65642 PQN65547:PQN65642 QAJ65547:QAJ65642 QKF65547:QKF65642 QUB65547:QUB65642 RDX65547:RDX65642 RNT65547:RNT65642 RXP65547:RXP65642 SHL65547:SHL65642 SRH65547:SRH65642 TBD65547:TBD65642 TKZ65547:TKZ65642 TUV65547:TUV65642 UER65547:UER65642 UON65547:UON65642 UYJ65547:UYJ65642 VIF65547:VIF65642 VSB65547:VSB65642 WBX65547:WBX65642 WLT65547:WLT65642 WVP65547:WVP65642 JD131083:JD131178 SZ131083:SZ131178 ACV131083:ACV131178 AMR131083:AMR131178 AWN131083:AWN131178 BGJ131083:BGJ131178 BQF131083:BQF131178 CAB131083:CAB131178 CJX131083:CJX131178 CTT131083:CTT131178 DDP131083:DDP131178 DNL131083:DNL131178 DXH131083:DXH131178 EHD131083:EHD131178 EQZ131083:EQZ131178 FAV131083:FAV131178 FKR131083:FKR131178 FUN131083:FUN131178 GEJ131083:GEJ131178 GOF131083:GOF131178 GYB131083:GYB131178 HHX131083:HHX131178 HRT131083:HRT131178 IBP131083:IBP131178 ILL131083:ILL131178 IVH131083:IVH131178 JFD131083:JFD131178 JOZ131083:JOZ131178 JYV131083:JYV131178 KIR131083:KIR131178 KSN131083:KSN131178 LCJ131083:LCJ131178 LMF131083:LMF131178 LWB131083:LWB131178 MFX131083:MFX131178 MPT131083:MPT131178 MZP131083:MZP131178 NJL131083:NJL131178 NTH131083:NTH131178 ODD131083:ODD131178 OMZ131083:OMZ131178 OWV131083:OWV131178 PGR131083:PGR131178 PQN131083:PQN131178 QAJ131083:QAJ131178 QKF131083:QKF131178 QUB131083:QUB131178 RDX131083:RDX131178 RNT131083:RNT131178 RXP131083:RXP131178 SHL131083:SHL131178 SRH131083:SRH131178 TBD131083:TBD131178 TKZ131083:TKZ131178 TUV131083:TUV131178 UER131083:UER131178 UON131083:UON131178 UYJ131083:UYJ131178 VIF131083:VIF131178 VSB131083:VSB131178 WBX131083:WBX131178 WLT131083:WLT131178 WVP131083:WVP131178 JD196619:JD196714 SZ196619:SZ196714 ACV196619:ACV196714 AMR196619:AMR196714 AWN196619:AWN196714 BGJ196619:BGJ196714 BQF196619:BQF196714 CAB196619:CAB196714 CJX196619:CJX196714 CTT196619:CTT196714 DDP196619:DDP196714 DNL196619:DNL196714 DXH196619:DXH196714 EHD196619:EHD196714 EQZ196619:EQZ196714 FAV196619:FAV196714 FKR196619:FKR196714 FUN196619:FUN196714 GEJ196619:GEJ196714 GOF196619:GOF196714 GYB196619:GYB196714 HHX196619:HHX196714 HRT196619:HRT196714 IBP196619:IBP196714 ILL196619:ILL196714 IVH196619:IVH196714 JFD196619:JFD196714 JOZ196619:JOZ196714 JYV196619:JYV196714 KIR196619:KIR196714 KSN196619:KSN196714 LCJ196619:LCJ196714 LMF196619:LMF196714 LWB196619:LWB196714 MFX196619:MFX196714 MPT196619:MPT196714 MZP196619:MZP196714 NJL196619:NJL196714 NTH196619:NTH196714 ODD196619:ODD196714 OMZ196619:OMZ196714 OWV196619:OWV196714 PGR196619:PGR196714 PQN196619:PQN196714 QAJ196619:QAJ196714 QKF196619:QKF196714 QUB196619:QUB196714 RDX196619:RDX196714 RNT196619:RNT196714 RXP196619:RXP196714 SHL196619:SHL196714 SRH196619:SRH196714 TBD196619:TBD196714 TKZ196619:TKZ196714 TUV196619:TUV196714 UER196619:UER196714 UON196619:UON196714 UYJ196619:UYJ196714 VIF196619:VIF196714 VSB196619:VSB196714 WBX196619:WBX196714 WLT196619:WLT196714 WVP196619:WVP196714 JD262155:JD262250 SZ262155:SZ262250 ACV262155:ACV262250 AMR262155:AMR262250 AWN262155:AWN262250 BGJ262155:BGJ262250 BQF262155:BQF262250 CAB262155:CAB262250 CJX262155:CJX262250 CTT262155:CTT262250 DDP262155:DDP262250 DNL262155:DNL262250 DXH262155:DXH262250 EHD262155:EHD262250 EQZ262155:EQZ262250 FAV262155:FAV262250 FKR262155:FKR262250 FUN262155:FUN262250 GEJ262155:GEJ262250 GOF262155:GOF262250 GYB262155:GYB262250 HHX262155:HHX262250 HRT262155:HRT262250 IBP262155:IBP262250 ILL262155:ILL262250 IVH262155:IVH262250 JFD262155:JFD262250 JOZ262155:JOZ262250 JYV262155:JYV262250 KIR262155:KIR262250 KSN262155:KSN262250 LCJ262155:LCJ262250 LMF262155:LMF262250 LWB262155:LWB262250 MFX262155:MFX262250 MPT262155:MPT262250 MZP262155:MZP262250 NJL262155:NJL262250 NTH262155:NTH262250 ODD262155:ODD262250 OMZ262155:OMZ262250 OWV262155:OWV262250 PGR262155:PGR262250 PQN262155:PQN262250 QAJ262155:QAJ262250 QKF262155:QKF262250 QUB262155:QUB262250 RDX262155:RDX262250 RNT262155:RNT262250 RXP262155:RXP262250 SHL262155:SHL262250 SRH262155:SRH262250 TBD262155:TBD262250 TKZ262155:TKZ262250 TUV262155:TUV262250 UER262155:UER262250 UON262155:UON262250 UYJ262155:UYJ262250 VIF262155:VIF262250 VSB262155:VSB262250 WBX262155:WBX262250 WLT262155:WLT262250 WVP262155:WVP262250 JD327691:JD327786 SZ327691:SZ327786 ACV327691:ACV327786 AMR327691:AMR327786 AWN327691:AWN327786 BGJ327691:BGJ327786 BQF327691:BQF327786 CAB327691:CAB327786 CJX327691:CJX327786 CTT327691:CTT327786 DDP327691:DDP327786 DNL327691:DNL327786 DXH327691:DXH327786 EHD327691:EHD327786 EQZ327691:EQZ327786 FAV327691:FAV327786 FKR327691:FKR327786 FUN327691:FUN327786 GEJ327691:GEJ327786 GOF327691:GOF327786 GYB327691:GYB327786 HHX327691:HHX327786 HRT327691:HRT327786 IBP327691:IBP327786 ILL327691:ILL327786 IVH327691:IVH327786 JFD327691:JFD327786 JOZ327691:JOZ327786 JYV327691:JYV327786 KIR327691:KIR327786 KSN327691:KSN327786 LCJ327691:LCJ327786 LMF327691:LMF327786 LWB327691:LWB327786 MFX327691:MFX327786 MPT327691:MPT327786 MZP327691:MZP327786 NJL327691:NJL327786 NTH327691:NTH327786 ODD327691:ODD327786 OMZ327691:OMZ327786 OWV327691:OWV327786 PGR327691:PGR327786 PQN327691:PQN327786 QAJ327691:QAJ327786 QKF327691:QKF327786 QUB327691:QUB327786 RDX327691:RDX327786 RNT327691:RNT327786 RXP327691:RXP327786 SHL327691:SHL327786 SRH327691:SRH327786 TBD327691:TBD327786 TKZ327691:TKZ327786 TUV327691:TUV327786 UER327691:UER327786 UON327691:UON327786 UYJ327691:UYJ327786 VIF327691:VIF327786 VSB327691:VSB327786 WBX327691:WBX327786 WLT327691:WLT327786 WVP327691:WVP327786 JD393227:JD393322 SZ393227:SZ393322 ACV393227:ACV393322 AMR393227:AMR393322 AWN393227:AWN393322 BGJ393227:BGJ393322 BQF393227:BQF393322 CAB393227:CAB393322 CJX393227:CJX393322 CTT393227:CTT393322 DDP393227:DDP393322 DNL393227:DNL393322 DXH393227:DXH393322 EHD393227:EHD393322 EQZ393227:EQZ393322 FAV393227:FAV393322 FKR393227:FKR393322 FUN393227:FUN393322 GEJ393227:GEJ393322 GOF393227:GOF393322 GYB393227:GYB393322 HHX393227:HHX393322 HRT393227:HRT393322 IBP393227:IBP393322 ILL393227:ILL393322 IVH393227:IVH393322 JFD393227:JFD393322 JOZ393227:JOZ393322 JYV393227:JYV393322 KIR393227:KIR393322 KSN393227:KSN393322 LCJ393227:LCJ393322 LMF393227:LMF393322 LWB393227:LWB393322 MFX393227:MFX393322 MPT393227:MPT393322 MZP393227:MZP393322 NJL393227:NJL393322 NTH393227:NTH393322 ODD393227:ODD393322 OMZ393227:OMZ393322 OWV393227:OWV393322 PGR393227:PGR393322 PQN393227:PQN393322 QAJ393227:QAJ393322 QKF393227:QKF393322 QUB393227:QUB393322 RDX393227:RDX393322 RNT393227:RNT393322 RXP393227:RXP393322 SHL393227:SHL393322 SRH393227:SRH393322 TBD393227:TBD393322 TKZ393227:TKZ393322 TUV393227:TUV393322 UER393227:UER393322 UON393227:UON393322 UYJ393227:UYJ393322 VIF393227:VIF393322 VSB393227:VSB393322 WBX393227:WBX393322 WLT393227:WLT393322 WVP393227:WVP393322 JD458763:JD458858 SZ458763:SZ458858 ACV458763:ACV458858 AMR458763:AMR458858 AWN458763:AWN458858 BGJ458763:BGJ458858 BQF458763:BQF458858 CAB458763:CAB458858 CJX458763:CJX458858 CTT458763:CTT458858 DDP458763:DDP458858 DNL458763:DNL458858 DXH458763:DXH458858 EHD458763:EHD458858 EQZ458763:EQZ458858 FAV458763:FAV458858 FKR458763:FKR458858 FUN458763:FUN458858 GEJ458763:GEJ458858 GOF458763:GOF458858 GYB458763:GYB458858 HHX458763:HHX458858 HRT458763:HRT458858 IBP458763:IBP458858 ILL458763:ILL458858 IVH458763:IVH458858 JFD458763:JFD458858 JOZ458763:JOZ458858 JYV458763:JYV458858 KIR458763:KIR458858 KSN458763:KSN458858 LCJ458763:LCJ458858 LMF458763:LMF458858 LWB458763:LWB458858 MFX458763:MFX458858 MPT458763:MPT458858 MZP458763:MZP458858 NJL458763:NJL458858 NTH458763:NTH458858 ODD458763:ODD458858 OMZ458763:OMZ458858 OWV458763:OWV458858 PGR458763:PGR458858 PQN458763:PQN458858 QAJ458763:QAJ458858 QKF458763:QKF458858 QUB458763:QUB458858 RDX458763:RDX458858 RNT458763:RNT458858 RXP458763:RXP458858 SHL458763:SHL458858 SRH458763:SRH458858 TBD458763:TBD458858 TKZ458763:TKZ458858 TUV458763:TUV458858 UER458763:UER458858 UON458763:UON458858 UYJ458763:UYJ458858 VIF458763:VIF458858 VSB458763:VSB458858 WBX458763:WBX458858 WLT458763:WLT458858 WVP458763:WVP458858 JD524299:JD524394 SZ524299:SZ524394 ACV524299:ACV524394 AMR524299:AMR524394 AWN524299:AWN524394 BGJ524299:BGJ524394 BQF524299:BQF524394 CAB524299:CAB524394 CJX524299:CJX524394 CTT524299:CTT524394 DDP524299:DDP524394 DNL524299:DNL524394 DXH524299:DXH524394 EHD524299:EHD524394 EQZ524299:EQZ524394 FAV524299:FAV524394 FKR524299:FKR524394 FUN524299:FUN524394 GEJ524299:GEJ524394 GOF524299:GOF524394 GYB524299:GYB524394 HHX524299:HHX524394 HRT524299:HRT524394 IBP524299:IBP524394 ILL524299:ILL524394 IVH524299:IVH524394 JFD524299:JFD524394 JOZ524299:JOZ524394 JYV524299:JYV524394 KIR524299:KIR524394 KSN524299:KSN524394 LCJ524299:LCJ524394 LMF524299:LMF524394 LWB524299:LWB524394 MFX524299:MFX524394 MPT524299:MPT524394 MZP524299:MZP524394 NJL524299:NJL524394 NTH524299:NTH524394 ODD524299:ODD524394 OMZ524299:OMZ524394 OWV524299:OWV524394 PGR524299:PGR524394 PQN524299:PQN524394 QAJ524299:QAJ524394 QKF524299:QKF524394 QUB524299:QUB524394 RDX524299:RDX524394 RNT524299:RNT524394 RXP524299:RXP524394 SHL524299:SHL524394 SRH524299:SRH524394 TBD524299:TBD524394 TKZ524299:TKZ524394 TUV524299:TUV524394 UER524299:UER524394 UON524299:UON524394 UYJ524299:UYJ524394 VIF524299:VIF524394 VSB524299:VSB524394 WBX524299:WBX524394 WLT524299:WLT524394 WVP524299:WVP524394 JD589835:JD589930 SZ589835:SZ589930 ACV589835:ACV589930 AMR589835:AMR589930 AWN589835:AWN589930 BGJ589835:BGJ589930 BQF589835:BQF589930 CAB589835:CAB589930 CJX589835:CJX589930 CTT589835:CTT589930 DDP589835:DDP589930 DNL589835:DNL589930 DXH589835:DXH589930 EHD589835:EHD589930 EQZ589835:EQZ589930 FAV589835:FAV589930 FKR589835:FKR589930 FUN589835:FUN589930 GEJ589835:GEJ589930 GOF589835:GOF589930 GYB589835:GYB589930 HHX589835:HHX589930 HRT589835:HRT589930 IBP589835:IBP589930 ILL589835:ILL589930 IVH589835:IVH589930 JFD589835:JFD589930 JOZ589835:JOZ589930 JYV589835:JYV589930 KIR589835:KIR589930 KSN589835:KSN589930 LCJ589835:LCJ589930 LMF589835:LMF589930 LWB589835:LWB589930 MFX589835:MFX589930 MPT589835:MPT589930 MZP589835:MZP589930 NJL589835:NJL589930 NTH589835:NTH589930 ODD589835:ODD589930 OMZ589835:OMZ589930 OWV589835:OWV589930 PGR589835:PGR589930 PQN589835:PQN589930 QAJ589835:QAJ589930 QKF589835:QKF589930 QUB589835:QUB589930 RDX589835:RDX589930 RNT589835:RNT589930 RXP589835:RXP589930 SHL589835:SHL589930 SRH589835:SRH589930 TBD589835:TBD589930 TKZ589835:TKZ589930 TUV589835:TUV589930 UER589835:UER589930 UON589835:UON589930 UYJ589835:UYJ589930 VIF589835:VIF589930 VSB589835:VSB589930 WBX589835:WBX589930 WLT589835:WLT589930 WVP589835:WVP589930 JD655371:JD655466 SZ655371:SZ655466 ACV655371:ACV655466 AMR655371:AMR655466 AWN655371:AWN655466 BGJ655371:BGJ655466 BQF655371:BQF655466 CAB655371:CAB655466 CJX655371:CJX655466 CTT655371:CTT655466 DDP655371:DDP655466 DNL655371:DNL655466 DXH655371:DXH655466 EHD655371:EHD655466 EQZ655371:EQZ655466 FAV655371:FAV655466 FKR655371:FKR655466 FUN655371:FUN655466 GEJ655371:GEJ655466 GOF655371:GOF655466 GYB655371:GYB655466 HHX655371:HHX655466 HRT655371:HRT655466 IBP655371:IBP655466 ILL655371:ILL655466 IVH655371:IVH655466 JFD655371:JFD655466 JOZ655371:JOZ655466 JYV655371:JYV655466 KIR655371:KIR655466 KSN655371:KSN655466 LCJ655371:LCJ655466 LMF655371:LMF655466 LWB655371:LWB655466 MFX655371:MFX655466 MPT655371:MPT655466 MZP655371:MZP655466 NJL655371:NJL655466 NTH655371:NTH655466 ODD655371:ODD655466 OMZ655371:OMZ655466 OWV655371:OWV655466 PGR655371:PGR655466 PQN655371:PQN655466 QAJ655371:QAJ655466 QKF655371:QKF655466 QUB655371:QUB655466 RDX655371:RDX655466 RNT655371:RNT655466 RXP655371:RXP655466 SHL655371:SHL655466 SRH655371:SRH655466 TBD655371:TBD655466 TKZ655371:TKZ655466 TUV655371:TUV655466 UER655371:UER655466 UON655371:UON655466 UYJ655371:UYJ655466 VIF655371:VIF655466 VSB655371:VSB655466 WBX655371:WBX655466 WLT655371:WLT655466 WVP655371:WVP655466 JD720907:JD721002 SZ720907:SZ721002 ACV720907:ACV721002 AMR720907:AMR721002 AWN720907:AWN721002 BGJ720907:BGJ721002 BQF720907:BQF721002 CAB720907:CAB721002 CJX720907:CJX721002 CTT720907:CTT721002 DDP720907:DDP721002 DNL720907:DNL721002 DXH720907:DXH721002 EHD720907:EHD721002 EQZ720907:EQZ721002 FAV720907:FAV721002 FKR720907:FKR721002 FUN720907:FUN721002 GEJ720907:GEJ721002 GOF720907:GOF721002 GYB720907:GYB721002 HHX720907:HHX721002 HRT720907:HRT721002 IBP720907:IBP721002 ILL720907:ILL721002 IVH720907:IVH721002 JFD720907:JFD721002 JOZ720907:JOZ721002 JYV720907:JYV721002 KIR720907:KIR721002 KSN720907:KSN721002 LCJ720907:LCJ721002 LMF720907:LMF721002 LWB720907:LWB721002 MFX720907:MFX721002 MPT720907:MPT721002 MZP720907:MZP721002 NJL720907:NJL721002 NTH720907:NTH721002 ODD720907:ODD721002 OMZ720907:OMZ721002 OWV720907:OWV721002 PGR720907:PGR721002 PQN720907:PQN721002 QAJ720907:QAJ721002 QKF720907:QKF721002 QUB720907:QUB721002 RDX720907:RDX721002 RNT720907:RNT721002 RXP720907:RXP721002 SHL720907:SHL721002 SRH720907:SRH721002 TBD720907:TBD721002 TKZ720907:TKZ721002 TUV720907:TUV721002 UER720907:UER721002 UON720907:UON721002 UYJ720907:UYJ721002 VIF720907:VIF721002 VSB720907:VSB721002 WBX720907:WBX721002 WLT720907:WLT721002 WVP720907:WVP721002 JD786443:JD786538 SZ786443:SZ786538 ACV786443:ACV786538 AMR786443:AMR786538 AWN786443:AWN786538 BGJ786443:BGJ786538 BQF786443:BQF786538 CAB786443:CAB786538 CJX786443:CJX786538 CTT786443:CTT786538 DDP786443:DDP786538 DNL786443:DNL786538 DXH786443:DXH786538 EHD786443:EHD786538 EQZ786443:EQZ786538 FAV786443:FAV786538 FKR786443:FKR786538 FUN786443:FUN786538 GEJ786443:GEJ786538 GOF786443:GOF786538 GYB786443:GYB786538 HHX786443:HHX786538 HRT786443:HRT786538 IBP786443:IBP786538 ILL786443:ILL786538 IVH786443:IVH786538 JFD786443:JFD786538 JOZ786443:JOZ786538 JYV786443:JYV786538 KIR786443:KIR786538 KSN786443:KSN786538 LCJ786443:LCJ786538 LMF786443:LMF786538 LWB786443:LWB786538 MFX786443:MFX786538 MPT786443:MPT786538 MZP786443:MZP786538 NJL786443:NJL786538 NTH786443:NTH786538 ODD786443:ODD786538 OMZ786443:OMZ786538 OWV786443:OWV786538 PGR786443:PGR786538 PQN786443:PQN786538 QAJ786443:QAJ786538 QKF786443:QKF786538 QUB786443:QUB786538 RDX786443:RDX786538 RNT786443:RNT786538 RXP786443:RXP786538 SHL786443:SHL786538 SRH786443:SRH786538 TBD786443:TBD786538 TKZ786443:TKZ786538 TUV786443:TUV786538 UER786443:UER786538 UON786443:UON786538 UYJ786443:UYJ786538 VIF786443:VIF786538 VSB786443:VSB786538 WBX786443:WBX786538 WLT786443:WLT786538 WVP786443:WVP786538 JD851979:JD852074 SZ851979:SZ852074 ACV851979:ACV852074 AMR851979:AMR852074 AWN851979:AWN852074 BGJ851979:BGJ852074 BQF851979:BQF852074 CAB851979:CAB852074 CJX851979:CJX852074 CTT851979:CTT852074 DDP851979:DDP852074 DNL851979:DNL852074 DXH851979:DXH852074 EHD851979:EHD852074 EQZ851979:EQZ852074 FAV851979:FAV852074 FKR851979:FKR852074 FUN851979:FUN852074 GEJ851979:GEJ852074 GOF851979:GOF852074 GYB851979:GYB852074 HHX851979:HHX852074 HRT851979:HRT852074 IBP851979:IBP852074 ILL851979:ILL852074 IVH851979:IVH852074 JFD851979:JFD852074 JOZ851979:JOZ852074 JYV851979:JYV852074 KIR851979:KIR852074 KSN851979:KSN852074 LCJ851979:LCJ852074 LMF851979:LMF852074 LWB851979:LWB852074 MFX851979:MFX852074 MPT851979:MPT852074 MZP851979:MZP852074 NJL851979:NJL852074 NTH851979:NTH852074 ODD851979:ODD852074 OMZ851979:OMZ852074 OWV851979:OWV852074 PGR851979:PGR852074 PQN851979:PQN852074 QAJ851979:QAJ852074 QKF851979:QKF852074 QUB851979:QUB852074 RDX851979:RDX852074 RNT851979:RNT852074 RXP851979:RXP852074 SHL851979:SHL852074 SRH851979:SRH852074 TBD851979:TBD852074 TKZ851979:TKZ852074 TUV851979:TUV852074 UER851979:UER852074 UON851979:UON852074 UYJ851979:UYJ852074 VIF851979:VIF852074 VSB851979:VSB852074 WBX851979:WBX852074 WLT851979:WLT852074 WVP851979:WVP852074 JD917515:JD917610 SZ917515:SZ917610 ACV917515:ACV917610 AMR917515:AMR917610 AWN917515:AWN917610 BGJ917515:BGJ917610 BQF917515:BQF917610 CAB917515:CAB917610 CJX917515:CJX917610 CTT917515:CTT917610 DDP917515:DDP917610 DNL917515:DNL917610 DXH917515:DXH917610 EHD917515:EHD917610 EQZ917515:EQZ917610 FAV917515:FAV917610 FKR917515:FKR917610 FUN917515:FUN917610 GEJ917515:GEJ917610 GOF917515:GOF917610 GYB917515:GYB917610 HHX917515:HHX917610 HRT917515:HRT917610 IBP917515:IBP917610 ILL917515:ILL917610 IVH917515:IVH917610 JFD917515:JFD917610 JOZ917515:JOZ917610 JYV917515:JYV917610 KIR917515:KIR917610 KSN917515:KSN917610 LCJ917515:LCJ917610 LMF917515:LMF917610 LWB917515:LWB917610 MFX917515:MFX917610 MPT917515:MPT917610 MZP917515:MZP917610 NJL917515:NJL917610 NTH917515:NTH917610 ODD917515:ODD917610 OMZ917515:OMZ917610 OWV917515:OWV917610 PGR917515:PGR917610 PQN917515:PQN917610 QAJ917515:QAJ917610 QKF917515:QKF917610 QUB917515:QUB917610 RDX917515:RDX917610 RNT917515:RNT917610 RXP917515:RXP917610 SHL917515:SHL917610 SRH917515:SRH917610 TBD917515:TBD917610 TKZ917515:TKZ917610 TUV917515:TUV917610 UER917515:UER917610 UON917515:UON917610 UYJ917515:UYJ917610 VIF917515:VIF917610 VSB917515:VSB917610 WBX917515:WBX917610 WLT917515:WLT917610 WVP917515:WVP917610 JD983051:JD983146 SZ983051:SZ983146 ACV983051:ACV983146 AMR983051:AMR983146 AWN983051:AWN983146 BGJ983051:BGJ983146 BQF983051:BQF983146 CAB983051:CAB983146 CJX983051:CJX983146 CTT983051:CTT983146 DDP983051:DDP983146 DNL983051:DNL983146 DXH983051:DXH983146 EHD983051:EHD983146 EQZ983051:EQZ983146 FAV983051:FAV983146 FKR983051:FKR983146 FUN983051:FUN983146 GEJ983051:GEJ983146 GOF983051:GOF983146 GYB983051:GYB983146 HHX983051:HHX983146 HRT983051:HRT983146 IBP983051:IBP983146 ILL983051:ILL983146 IVH983051:IVH983146 JFD983051:JFD983146 JOZ983051:JOZ983146 JYV983051:JYV983146 KIR983051:KIR983146 KSN983051:KSN983146 LCJ983051:LCJ983146 LMF983051:LMF983146 LWB983051:LWB983146 MFX983051:MFX983146 MPT983051:MPT983146 MZP983051:MZP983146 NJL983051:NJL983146 NTH983051:NTH983146 ODD983051:ODD983146 OMZ983051:OMZ983146 OWV983051:OWV983146 PGR983051:PGR983146 PQN983051:PQN983146 QAJ983051:QAJ983146 QKF983051:QKF983146 QUB983051:QUB983146 RDX983051:RDX983146 RNT983051:RNT983146 RXP983051:RXP983146 SHL983051:SHL983146 SRH983051:SRH983146 TBD983051:TBD983146 TKZ983051:TKZ983146 TUV983051:TUV983146 UER983051:UER983146 UON983051:UON983146 UYJ983051:UYJ983146 VIF983051:VIF983146 VSB983051:VSB983146 WBX983051:WBX983146 WLT983051:WLT983146 WVP983051:WVP983146">
      <formula1>10</formula1>
    </dataValidation>
    <dataValidation type="textLength" operator="equal" allowBlank="1" showInputMessage="1" showErrorMessage="1" prompt="10 Dig" sqref="I5:I100">
      <formula1>10</formula1>
    </dataValidation>
    <dataValidation type="textLength" operator="lessThan" allowBlank="1" showInputMessage="1" showErrorMessage="1" prompt="Less then 13 Dig." sqref="J5:J100">
      <formula1>13</formula1>
    </dataValidation>
    <dataValidation type="list" allowBlank="1" showInputMessage="1" showErrorMessage="1" sqref="D5:D100">
      <formula1>ListOfBank</formula1>
    </dataValidation>
    <dataValidation type="textLength" allowBlank="1" showInputMessage="1" showErrorMessage="1" promptTitle="Account No Lenth" prompt="Account No Lenth not be greter then 18" sqref="F5:F100">
      <formula1>10</formula1>
      <formula2>18</formula2>
    </dataValidation>
    <dataValidation type="textLength" operator="equal" allowBlank="1" showInputMessage="1" showErrorMessage="1" promptTitle="IFSC Lenth" prompt="IFSC Code Lenth should be 11" sqref="H5:H100">
      <formula1>11</formula1>
    </dataValidation>
    <dataValidation type="textLength" allowBlank="1" showInputMessage="1" showErrorMessage="1" promptTitle="Account No Lenth" prompt="Account No Lenth not be greter then 18" sqref="G5:G100">
      <formula1>10</formula1>
      <formula2>18</formula2>
    </dataValidation>
  </dataValidation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>
    <tabColor theme="9" tint="-0.249977111117893"/>
    <pageSetUpPr fitToPage="1"/>
  </sheetPr>
  <dimension ref="A1:M48"/>
  <sheetViews>
    <sheetView showGridLines="0" zoomScale="80" zoomScaleNormal="80" zoomScaleSheetLayoutView="80" workbookViewId="0">
      <pane xSplit="4" ySplit="10" topLeftCell="E11" activePane="bottomRight" state="frozen"/>
      <selection pane="topRight" activeCell="E1" sqref="E1"/>
      <selection pane="bottomLeft" activeCell="A9" sqref="A9"/>
      <selection pane="bottomRight" activeCell="E13" sqref="E13"/>
    </sheetView>
  </sheetViews>
  <sheetFormatPr defaultColWidth="0" defaultRowHeight="15" zeroHeight="1"/>
  <cols>
    <col min="1" max="1" width="2.28515625" style="28" customWidth="1"/>
    <col min="2" max="2" width="7.5703125" style="28" customWidth="1"/>
    <col min="3" max="3" width="46.28515625" style="28" customWidth="1"/>
    <col min="4" max="4" width="3.7109375" style="28" customWidth="1"/>
    <col min="5" max="5" width="67.85546875" style="28" customWidth="1"/>
    <col min="6" max="6" width="12.140625" style="28" customWidth="1"/>
    <col min="7" max="8" width="11.140625" style="28" customWidth="1"/>
    <col min="9" max="9" width="16" style="28" customWidth="1"/>
    <col min="10" max="10" width="4.42578125" style="28" customWidth="1"/>
    <col min="11" max="11" width="6.140625" style="28" customWidth="1"/>
    <col min="12" max="12" width="30.5703125" style="28" hidden="1" customWidth="1"/>
    <col min="13" max="13" width="8.28515625" style="28" hidden="1" customWidth="1"/>
    <col min="14" max="16384" width="9.140625" style="28" hidden="1"/>
  </cols>
  <sheetData>
    <row r="1" spans="2:13" ht="6" customHeight="1" thickBot="1"/>
    <row r="2" spans="2:13" ht="33" customHeight="1">
      <c r="B2" s="29" t="s">
        <v>140</v>
      </c>
      <c r="C2" s="30"/>
      <c r="D2" s="31"/>
      <c r="E2" s="32"/>
      <c r="G2" s="52" t="s">
        <v>162</v>
      </c>
      <c r="H2" s="51" t="s">
        <v>530</v>
      </c>
      <c r="I2" s="33" t="s">
        <v>157</v>
      </c>
    </row>
    <row r="3" spans="2:13" ht="6.75" customHeight="1">
      <c r="B3" s="34"/>
      <c r="C3" s="35"/>
      <c r="D3" s="35"/>
      <c r="E3" s="36"/>
      <c r="F3" s="37"/>
      <c r="G3" s="58"/>
      <c r="I3" s="55"/>
    </row>
    <row r="4" spans="2:13" ht="22.5" customHeight="1">
      <c r="B4" s="34"/>
      <c r="C4" s="38" t="s">
        <v>532</v>
      </c>
      <c r="D4" s="39" t="s">
        <v>137</v>
      </c>
      <c r="E4" s="174" t="s">
        <v>161</v>
      </c>
      <c r="F4" s="4"/>
      <c r="G4" s="59"/>
      <c r="I4" s="56"/>
    </row>
    <row r="5" spans="2:13" s="41" customFormat="1" ht="20.25" customHeight="1">
      <c r="B5" s="40"/>
      <c r="C5" s="38" t="s">
        <v>136</v>
      </c>
      <c r="D5" s="39" t="s">
        <v>137</v>
      </c>
      <c r="E5" s="175" t="s">
        <v>138</v>
      </c>
      <c r="F5" s="4"/>
      <c r="G5" s="49">
        <v>35</v>
      </c>
      <c r="H5" s="50">
        <f>LEN(E5)</f>
        <v>20</v>
      </c>
      <c r="I5" s="19" t="str">
        <f>IF(G5-H5&gt;=0,"Fit",G5-H5)</f>
        <v>Fit</v>
      </c>
    </row>
    <row r="6" spans="2:13" s="41" customFormat="1" ht="20.25" customHeight="1">
      <c r="B6" s="40"/>
      <c r="C6" s="38" t="s">
        <v>139</v>
      </c>
      <c r="D6" s="39" t="s">
        <v>137</v>
      </c>
      <c r="E6" s="173">
        <f ca="1">TODAY()</f>
        <v>42419</v>
      </c>
      <c r="F6" s="54" t="s">
        <v>164</v>
      </c>
      <c r="G6" s="49">
        <v>8</v>
      </c>
      <c r="H6" s="50">
        <f ca="1">LEN(TEXT(E6,"ddmmyyyy"))</f>
        <v>8</v>
      </c>
      <c r="I6" s="19" t="str">
        <f ca="1">IF(G6-H6&gt;=0,"Fit",G6-H6)</f>
        <v>Fit</v>
      </c>
    </row>
    <row r="7" spans="2:13" s="41" customFormat="1" ht="20.25" customHeight="1" thickBot="1">
      <c r="B7" s="42"/>
      <c r="C7" s="38" t="s">
        <v>150</v>
      </c>
      <c r="D7" s="39" t="s">
        <v>137</v>
      </c>
      <c r="E7" s="171">
        <v>1256</v>
      </c>
      <c r="F7" s="54" t="s">
        <v>164</v>
      </c>
      <c r="G7" s="49">
        <v>6</v>
      </c>
      <c r="H7" s="50">
        <f>LEN(E7)</f>
        <v>4</v>
      </c>
      <c r="I7" s="19" t="str">
        <f>IF(G7-H7&gt;=0,"Fit",G7-H7)</f>
        <v>Fit</v>
      </c>
      <c r="J7" s="28"/>
      <c r="K7" s="28"/>
      <c r="L7" s="28"/>
      <c r="M7" s="28"/>
    </row>
    <row r="8" spans="2:13" s="41" customFormat="1" ht="20.25" customHeight="1">
      <c r="B8" s="167"/>
      <c r="C8" s="168" t="s">
        <v>147</v>
      </c>
      <c r="D8" s="169" t="s">
        <v>137</v>
      </c>
      <c r="E8" s="170">
        <v>147000</v>
      </c>
      <c r="F8" s="54" t="s">
        <v>164</v>
      </c>
      <c r="G8" s="49">
        <v>10</v>
      </c>
      <c r="H8" s="50">
        <f t="shared" ref="H8:H9" si="0">LEN(E8)</f>
        <v>6</v>
      </c>
      <c r="I8" s="19" t="str">
        <f t="shared" ref="I8:I9" si="1">IF(G8-H8&gt;=0,"Fit",G8-H8)</f>
        <v>Fit</v>
      </c>
      <c r="J8" s="28"/>
      <c r="K8" s="28"/>
      <c r="L8" s="28"/>
      <c r="M8" s="28"/>
    </row>
    <row r="9" spans="2:13" s="41" customFormat="1" ht="20.25" customHeight="1" thickBot="1">
      <c r="B9" s="167"/>
      <c r="C9" s="43" t="s">
        <v>168</v>
      </c>
      <c r="D9" s="44" t="s">
        <v>137</v>
      </c>
      <c r="E9" s="172">
        <v>0</v>
      </c>
      <c r="F9" s="54" t="s">
        <v>164</v>
      </c>
      <c r="G9" s="49">
        <v>10</v>
      </c>
      <c r="H9" s="50">
        <f t="shared" si="0"/>
        <v>1</v>
      </c>
      <c r="I9" s="19" t="str">
        <f t="shared" si="1"/>
        <v>Fit</v>
      </c>
      <c r="J9" s="28"/>
      <c r="K9" s="28"/>
      <c r="L9" s="28"/>
      <c r="M9" s="28"/>
    </row>
    <row r="10" spans="2:13" ht="10.5" customHeight="1" thickBot="1">
      <c r="C10" s="37"/>
      <c r="D10" s="37"/>
      <c r="E10" s="37"/>
      <c r="F10" s="37"/>
      <c r="G10" s="41"/>
      <c r="H10" s="41"/>
      <c r="I10" s="41"/>
      <c r="J10" s="41"/>
    </row>
    <row r="11" spans="2:13" ht="33" customHeight="1">
      <c r="B11" s="60" t="s">
        <v>3</v>
      </c>
      <c r="C11" s="61"/>
      <c r="D11" s="62"/>
      <c r="E11" s="184" t="str">
        <f>UPPER(RemtrName)</f>
        <v>CHOUDHARY BROTHERS PVT.LTD.</v>
      </c>
      <c r="G11" s="41"/>
      <c r="H11" s="41"/>
      <c r="I11" s="41"/>
      <c r="J11" s="41"/>
    </row>
    <row r="12" spans="2:13" ht="6.75" customHeight="1">
      <c r="B12" s="63"/>
      <c r="C12" s="5"/>
      <c r="D12" s="5"/>
      <c r="E12" s="45"/>
      <c r="G12" s="41"/>
      <c r="H12" s="41"/>
      <c r="I12" s="41"/>
      <c r="J12" s="41"/>
    </row>
    <row r="13" spans="2:13" ht="35.1" customHeight="1">
      <c r="B13" s="63"/>
      <c r="C13" s="164" t="s">
        <v>558</v>
      </c>
      <c r="D13" s="39" t="s">
        <v>137</v>
      </c>
      <c r="E13" s="165" t="s">
        <v>572</v>
      </c>
      <c r="F13" s="166" t="s">
        <v>559</v>
      </c>
      <c r="G13" s="41"/>
      <c r="H13" s="41"/>
      <c r="I13" s="41"/>
      <c r="J13" s="41"/>
    </row>
    <row r="14" spans="2:13" ht="6.75" customHeight="1">
      <c r="B14" s="63"/>
      <c r="C14" s="5"/>
      <c r="D14" s="5"/>
      <c r="E14" s="45"/>
      <c r="G14" s="41"/>
      <c r="H14" s="41"/>
      <c r="I14" s="41"/>
      <c r="J14" s="41"/>
    </row>
    <row r="15" spans="2:13" s="41" customFormat="1" ht="15.95" customHeight="1">
      <c r="B15" s="64"/>
      <c r="C15" s="38" t="s">
        <v>531</v>
      </c>
      <c r="D15" s="39" t="s">
        <v>137</v>
      </c>
      <c r="E15" s="95" t="str">
        <f>VLOOKUP(RemitAbbList,LstofAcRem,2,0)</f>
        <v>207010200000428</v>
      </c>
      <c r="F15" s="54" t="s">
        <v>164</v>
      </c>
      <c r="G15" s="49">
        <v>15</v>
      </c>
      <c r="H15" s="50">
        <f t="shared" ref="H15:H21" si="2">LEN(E15)</f>
        <v>15</v>
      </c>
      <c r="I15" s="19" t="str">
        <f t="shared" ref="I15:I21" si="3">IF(G15-H15&gt;=0,"Fit",G15-H15)</f>
        <v>Fit</v>
      </c>
      <c r="K15" s="28"/>
      <c r="L15" s="28"/>
      <c r="M15" s="28"/>
    </row>
    <row r="16" spans="2:13" s="41" customFormat="1" ht="15.95" customHeight="1">
      <c r="B16" s="64"/>
      <c r="C16" s="38" t="s">
        <v>142</v>
      </c>
      <c r="D16" s="39" t="s">
        <v>137</v>
      </c>
      <c r="E16" s="95" t="str">
        <f>VLOOKUP(RemitAbbList,LstofAcRem,3,0)</f>
        <v>Choudhary Brothers Pvt.Ltd.</v>
      </c>
      <c r="F16" s="54" t="s">
        <v>164</v>
      </c>
      <c r="G16" s="49">
        <v>37</v>
      </c>
      <c r="H16" s="50">
        <f t="shared" si="2"/>
        <v>27</v>
      </c>
      <c r="I16" s="19" t="str">
        <f t="shared" si="3"/>
        <v>Fit</v>
      </c>
      <c r="K16" s="28"/>
      <c r="L16" s="94"/>
      <c r="M16" s="28"/>
    </row>
    <row r="17" spans="2:13" s="41" customFormat="1" ht="15.95" customHeight="1">
      <c r="B17" s="64"/>
      <c r="C17" s="38" t="s">
        <v>564</v>
      </c>
      <c r="D17" s="39" t="s">
        <v>137</v>
      </c>
      <c r="E17" s="95" t="str">
        <f>VLOOKUP(RemitAbbList,LstofAcRem,4,0)</f>
        <v>C-3/21, Janakpuri, Delhi - 110058</v>
      </c>
      <c r="F17" s="54" t="s">
        <v>164</v>
      </c>
      <c r="G17" s="49">
        <v>37</v>
      </c>
      <c r="H17" s="50">
        <f t="shared" si="2"/>
        <v>33</v>
      </c>
      <c r="I17" s="19" t="str">
        <f t="shared" si="3"/>
        <v>Fit</v>
      </c>
      <c r="K17" s="28"/>
      <c r="L17" s="28"/>
      <c r="M17" s="28"/>
    </row>
    <row r="18" spans="2:13" s="41" customFormat="1" ht="15.95" customHeight="1">
      <c r="B18" s="64"/>
      <c r="C18" s="38" t="s">
        <v>165</v>
      </c>
      <c r="D18" s="39" t="s">
        <v>137</v>
      </c>
      <c r="E18" s="95" t="str">
        <f>VLOOKUP(RemitAbbList,LstofAcRem,5,0)</f>
        <v>011-45564434</v>
      </c>
      <c r="F18" s="54" t="s">
        <v>164</v>
      </c>
      <c r="G18" s="49">
        <v>12</v>
      </c>
      <c r="H18" s="50">
        <f t="shared" si="2"/>
        <v>12</v>
      </c>
      <c r="I18" s="19" t="str">
        <f t="shared" si="3"/>
        <v>Fit</v>
      </c>
      <c r="K18" s="28"/>
      <c r="L18" s="28"/>
      <c r="M18" s="28"/>
    </row>
    <row r="19" spans="2:13" s="41" customFormat="1" ht="15.95" customHeight="1">
      <c r="B19" s="64"/>
      <c r="C19" s="38" t="s">
        <v>166</v>
      </c>
      <c r="D19" s="39" t="s">
        <v>137</v>
      </c>
      <c r="E19" s="95" t="str">
        <f>VLOOKUP(RemitAbbList,LstofAcRem,6,0)</f>
        <v>011-4964424</v>
      </c>
      <c r="F19" s="54" t="s">
        <v>164</v>
      </c>
      <c r="G19" s="49">
        <v>12</v>
      </c>
      <c r="H19" s="50">
        <f t="shared" si="2"/>
        <v>11</v>
      </c>
      <c r="I19" s="19" t="str">
        <f t="shared" si="3"/>
        <v>Fit</v>
      </c>
      <c r="K19" s="28"/>
      <c r="L19" s="28"/>
      <c r="M19" s="28"/>
    </row>
    <row r="20" spans="2:13" s="41" customFormat="1" ht="15.95" customHeight="1">
      <c r="B20" s="64"/>
      <c r="C20" s="38" t="s">
        <v>167</v>
      </c>
      <c r="D20" s="39" t="s">
        <v>137</v>
      </c>
      <c r="E20" s="95" t="str">
        <f>VLOOKUP(RemitAbbList,LstofAcRem,7,0)</f>
        <v>9958486885</v>
      </c>
      <c r="F20" s="54" t="s">
        <v>164</v>
      </c>
      <c r="G20" s="49">
        <v>10</v>
      </c>
      <c r="H20" s="50">
        <f t="shared" si="2"/>
        <v>10</v>
      </c>
      <c r="I20" s="19" t="str">
        <f t="shared" si="3"/>
        <v>Fit</v>
      </c>
      <c r="J20" s="28"/>
      <c r="K20" s="28"/>
      <c r="L20" s="28"/>
      <c r="M20" s="28"/>
    </row>
    <row r="21" spans="2:13" s="41" customFormat="1" ht="15.95" customHeight="1" thickBot="1">
      <c r="B21" s="65"/>
      <c r="C21" s="43" t="s">
        <v>143</v>
      </c>
      <c r="D21" s="44" t="s">
        <v>137</v>
      </c>
      <c r="E21" s="96" t="str">
        <f>VLOOKUP(RemitAbbList,LstofAcRem,8,0)</f>
        <v>finance@nkfinn.com</v>
      </c>
      <c r="F21" s="54" t="s">
        <v>164</v>
      </c>
      <c r="G21" s="49">
        <v>37</v>
      </c>
      <c r="H21" s="50">
        <f t="shared" si="2"/>
        <v>18</v>
      </c>
      <c r="I21" s="19" t="str">
        <f t="shared" si="3"/>
        <v>Fit</v>
      </c>
      <c r="J21" s="28"/>
      <c r="K21" s="28"/>
      <c r="L21" s="28"/>
      <c r="M21" s="28"/>
    </row>
    <row r="22" spans="2:13" ht="10.5" customHeight="1" thickBot="1">
      <c r="G22" s="41"/>
      <c r="H22" s="41"/>
      <c r="I22" s="41"/>
    </row>
    <row r="23" spans="2:13" ht="33" customHeight="1">
      <c r="B23" s="66" t="s">
        <v>6</v>
      </c>
      <c r="C23" s="67"/>
      <c r="D23" s="68"/>
      <c r="E23" s="185" t="str">
        <f>UPPER(BenfName)</f>
        <v>SANTOSH KUMAR CHOUDHARY</v>
      </c>
      <c r="G23" s="41"/>
      <c r="H23" s="41"/>
      <c r="I23" s="41"/>
      <c r="J23" s="41"/>
      <c r="K23" s="41"/>
      <c r="L23" s="41"/>
      <c r="M23" s="41"/>
    </row>
    <row r="24" spans="2:13" ht="6.75" customHeight="1">
      <c r="B24" s="69"/>
      <c r="C24" s="5"/>
      <c r="D24" s="5"/>
      <c r="E24" s="45"/>
      <c r="G24" s="41"/>
      <c r="H24" s="41"/>
      <c r="I24" s="41"/>
    </row>
    <row r="25" spans="2:13" ht="35.1" customHeight="1">
      <c r="B25" s="69"/>
      <c r="C25" s="164" t="s">
        <v>535</v>
      </c>
      <c r="D25" s="39" t="s">
        <v>137</v>
      </c>
      <c r="E25" s="165" t="s">
        <v>550</v>
      </c>
      <c r="F25" s="166" t="s">
        <v>559</v>
      </c>
      <c r="G25" s="41"/>
      <c r="H25" s="41"/>
      <c r="I25" s="41"/>
    </row>
    <row r="26" spans="2:13" ht="6.75" customHeight="1">
      <c r="B26" s="69"/>
      <c r="C26" s="5"/>
      <c r="D26" s="5"/>
      <c r="E26" s="45"/>
      <c r="G26" s="41"/>
      <c r="H26" s="41"/>
      <c r="I26" s="41"/>
      <c r="J26" s="41"/>
    </row>
    <row r="27" spans="2:13" s="41" customFormat="1" ht="15.95" customHeight="1">
      <c r="B27" s="70"/>
      <c r="C27" s="38" t="s">
        <v>144</v>
      </c>
      <c r="D27" s="39" t="s">
        <v>137</v>
      </c>
      <c r="E27" s="95" t="str">
        <f>VLOOKUP(BenefAbbList,ListofBenefi,2,0)</f>
        <v>SANTOSH KUMAR CHOUDHARY</v>
      </c>
      <c r="F27" s="54" t="s">
        <v>164</v>
      </c>
      <c r="G27" s="49">
        <v>40</v>
      </c>
      <c r="H27" s="50">
        <f t="shared" ref="H27:H37" si="4">LEN(E27)</f>
        <v>23</v>
      </c>
      <c r="I27" s="19" t="str">
        <f t="shared" ref="I27:I37" si="5">IF(G27-H27&gt;=0,"Fit",G27-H27)</f>
        <v>Fit</v>
      </c>
    </row>
    <row r="28" spans="2:13" s="41" customFormat="1" ht="15.95" customHeight="1">
      <c r="B28" s="70"/>
      <c r="C28" s="38" t="s">
        <v>141</v>
      </c>
      <c r="D28" s="39" t="s">
        <v>137</v>
      </c>
      <c r="E28" s="95" t="str">
        <f>IF(VLOOKUP(BenefAbbList,ListofBenefi,3,0)=0,"",VLOOKUP(BenefAbbList,ListofBenefi,3,0))</f>
        <v>AXIS BANK LTD</v>
      </c>
      <c r="F28" s="54" t="s">
        <v>164</v>
      </c>
      <c r="G28" s="49">
        <v>24</v>
      </c>
      <c r="H28" s="50">
        <f t="shared" si="4"/>
        <v>13</v>
      </c>
      <c r="I28" s="19" t="str">
        <f t="shared" si="5"/>
        <v>Fit</v>
      </c>
    </row>
    <row r="29" spans="2:13" s="41" customFormat="1" ht="15.95" customHeight="1">
      <c r="B29" s="70"/>
      <c r="C29" s="38" t="s">
        <v>158</v>
      </c>
      <c r="D29" s="39" t="s">
        <v>137</v>
      </c>
      <c r="E29" s="95" t="str">
        <f>UPPER(IF(VLOOKUP(BenefAbbList,ListofBenefi,4,0)=0,"",VLOOKUP(BenefAbbList,ListofBenefi,4,0)))</f>
        <v>C-3/21, JANAKPURI, DELHI</v>
      </c>
      <c r="F29" s="54" t="s">
        <v>164</v>
      </c>
      <c r="G29" s="49">
        <v>12</v>
      </c>
      <c r="H29" s="50">
        <f t="shared" si="4"/>
        <v>24</v>
      </c>
      <c r="I29" s="19">
        <f t="shared" si="5"/>
        <v>-12</v>
      </c>
    </row>
    <row r="30" spans="2:13" s="41" customFormat="1" ht="15.95" customHeight="1">
      <c r="B30" s="70"/>
      <c r="C30" s="38" t="s">
        <v>159</v>
      </c>
      <c r="D30" s="39" t="s">
        <v>137</v>
      </c>
      <c r="E30" s="130" t="str">
        <f>VLOOKUP(BenefAbbList,ListofBenefi,6,0)</f>
        <v>910010047124883</v>
      </c>
      <c r="F30" s="54" t="s">
        <v>164</v>
      </c>
      <c r="G30" s="49">
        <v>18</v>
      </c>
      <c r="H30" s="50">
        <f t="shared" si="4"/>
        <v>15</v>
      </c>
      <c r="I30" s="19" t="str">
        <f t="shared" si="5"/>
        <v>Fit</v>
      </c>
    </row>
    <row r="31" spans="2:13" s="41" customFormat="1" ht="15.95" customHeight="1">
      <c r="B31" s="70"/>
      <c r="C31" s="38" t="s">
        <v>22</v>
      </c>
      <c r="D31" s="39" t="s">
        <v>137</v>
      </c>
      <c r="E31" s="131" t="str">
        <f>VLOOKUP(BenefAbbList,ListofBenefi,6,0)</f>
        <v>910010047124883</v>
      </c>
      <c r="F31" s="54" t="s">
        <v>164</v>
      </c>
      <c r="G31" s="49">
        <v>18</v>
      </c>
      <c r="H31" s="50">
        <f t="shared" si="4"/>
        <v>15</v>
      </c>
      <c r="I31" s="19" t="str">
        <f t="shared" si="5"/>
        <v>Fit</v>
      </c>
    </row>
    <row r="32" spans="2:13" s="41" customFormat="1" ht="15.95" customHeight="1">
      <c r="B32" s="70"/>
      <c r="C32" s="38" t="s">
        <v>145</v>
      </c>
      <c r="D32" s="39" t="s">
        <v>137</v>
      </c>
      <c r="E32" s="130" t="str">
        <f>IF(VLOOKUP(BenefAbbList,ListofBenefi,7,0)=0,"",VLOOKUP(BenefAbbList,ListofBenefi,7,0))</f>
        <v>UTOB0000207</v>
      </c>
      <c r="F32" s="54" t="s">
        <v>164</v>
      </c>
      <c r="G32" s="49">
        <v>11</v>
      </c>
      <c r="H32" s="50">
        <f t="shared" si="4"/>
        <v>11</v>
      </c>
      <c r="I32" s="19" t="str">
        <f t="shared" si="5"/>
        <v>Fit</v>
      </c>
    </row>
    <row r="33" spans="2:9" s="41" customFormat="1" ht="15.95" customHeight="1">
      <c r="B33" s="70"/>
      <c r="C33" s="38" t="s">
        <v>146</v>
      </c>
      <c r="D33" s="39" t="s">
        <v>137</v>
      </c>
      <c r="E33" s="130" t="str">
        <f>IF(VLOOKUP(BenefAbbList,ListofBenefi,8,0)=0,"",VLOOKUP(BenefAbbList,ListofBenefi,8,0))</f>
        <v>9958486885</v>
      </c>
      <c r="F33" s="54" t="s">
        <v>164</v>
      </c>
      <c r="G33" s="49">
        <v>10</v>
      </c>
      <c r="H33" s="50">
        <f t="shared" si="4"/>
        <v>10</v>
      </c>
      <c r="I33" s="19" t="str">
        <f t="shared" si="5"/>
        <v>Fit</v>
      </c>
    </row>
    <row r="34" spans="2:9" s="41" customFormat="1" ht="15.95" customHeight="1">
      <c r="B34" s="70"/>
      <c r="C34" s="38" t="s">
        <v>148</v>
      </c>
      <c r="D34" s="39" t="s">
        <v>137</v>
      </c>
      <c r="E34" s="130" t="str">
        <f>IF(VLOOKUP(BenefAbbList,ListofBenefi,9,0)=0,"",VLOOKUP(BenefAbbList,ListofBenefi,9,0))</f>
        <v/>
      </c>
      <c r="F34" s="54" t="s">
        <v>164</v>
      </c>
      <c r="G34" s="49">
        <v>12</v>
      </c>
      <c r="H34" s="50">
        <f t="shared" si="4"/>
        <v>0</v>
      </c>
      <c r="I34" s="19" t="str">
        <f t="shared" si="5"/>
        <v>Fit</v>
      </c>
    </row>
    <row r="35" spans="2:9" s="41" customFormat="1" ht="15.95" customHeight="1">
      <c r="B35" s="102"/>
      <c r="C35" s="38" t="s">
        <v>147</v>
      </c>
      <c r="D35" s="39" t="s">
        <v>137</v>
      </c>
      <c r="E35" s="95">
        <f>E8</f>
        <v>147000</v>
      </c>
      <c r="F35" s="54" t="s">
        <v>164</v>
      </c>
      <c r="G35" s="49">
        <v>10</v>
      </c>
      <c r="H35" s="50">
        <f t="shared" si="4"/>
        <v>6</v>
      </c>
      <c r="I35" s="19" t="str">
        <f t="shared" si="5"/>
        <v>Fit</v>
      </c>
    </row>
    <row r="36" spans="2:9" s="46" customFormat="1" ht="15.95" customHeight="1" thickBot="1">
      <c r="B36" s="72"/>
      <c r="C36" s="38" t="s">
        <v>151</v>
      </c>
      <c r="D36" s="39" t="s">
        <v>137</v>
      </c>
      <c r="E36" s="95" t="str">
        <f>TRIM(IF(E35&gt;1.99,"Rupees :- "," Rupee :- ")&amp;(IF(E35&gt;0,IF((ROUNDDOWN(E35,-11)/100000000000)&gt;0,VLOOKUP((ROUNDDOWN(E35,-11)/100000000000),amtinwards,2,0)&amp;" Kharab "," ")&amp;IF((ROUNDDOWN(E35,-9)-ROUNDDOWN(E35,-11))/1000000000&gt;0,VLOOKUP((ROUNDDOWN(E35,-9)-ROUNDDOWN(E35,-11))/1000000000,amtinwards,2,0)&amp;" Arab "," ")&amp;IF((ROUNDDOWN(E35,-7)-ROUNDDOWN(E35,-9))/10000000&gt;0,VLOOKUP((ROUNDDOWN(E35,-7)-ROUNDDOWN(E35,-9))/10000000,amtinwards,2,0)&amp;" Crore "," ")&amp;IF((ROUNDDOWN(E35,-5)-ROUNDDOWN(E35,-7))/100000&gt;0,VLOOKUP((ROUNDDOWN(E35,-5)-ROUNDDOWN(E35,-7))/100000,amtinwards,2,0)&amp;" Lakh "," ")&amp;IF((ROUNDDOWN(E35,-3)-ROUNDDOWN(E35,-5))/1000&gt;0,VLOOKUP((ROUNDDOWN(E35,-3)-ROUNDDOWN(E35,-5))/1000,amtinwards,2,0)&amp;" Thousand ","")&amp;IF((ROUNDDOWN(E35,-2)-ROUNDDOWN(E35,-3))/100&gt;0,VLOOKUP((ROUNDDOWN(E35,-2)-ROUNDDOWN(E35,-3))/100,amtinwards,2,0)&amp;" Hundred ","")&amp;IF(ROUNDDOWN(E35,0)-ROUNDDOWN(E35,-2)&gt;0,VLOOKUP(ROUNDDOWN(E35,0)-ROUNDDOWN(E35,-2),amtinwards,2,0)," ")&amp;IF(ROUND((E35-ROUND(E35,0))*100,0)&gt;0," &amp; Paise "&amp;VLOOKUP(ROUND((E35-ROUND(E35,0))*100,0),amtinwards,2,0)," ")&amp;" Only","Rupees Nil")))</f>
        <v>Rupees :- One Lakh Forty Seven Thousand Only</v>
      </c>
      <c r="F36" s="54" t="s">
        <v>164</v>
      </c>
      <c r="G36" s="49">
        <v>115</v>
      </c>
      <c r="H36" s="50">
        <f t="shared" si="4"/>
        <v>44</v>
      </c>
      <c r="I36" s="19" t="str">
        <f t="shared" si="5"/>
        <v>Fit</v>
      </c>
    </row>
    <row r="37" spans="2:9" ht="15.95" customHeight="1" thickBot="1">
      <c r="B37" s="71"/>
      <c r="C37" s="47" t="s">
        <v>168</v>
      </c>
      <c r="D37" s="48" t="s">
        <v>137</v>
      </c>
      <c r="E37" s="96">
        <f>E9</f>
        <v>0</v>
      </c>
      <c r="F37" s="54" t="s">
        <v>164</v>
      </c>
      <c r="G37" s="49">
        <v>15</v>
      </c>
      <c r="H37" s="50">
        <f t="shared" si="4"/>
        <v>1</v>
      </c>
      <c r="I37" s="19" t="str">
        <f t="shared" si="5"/>
        <v>Fit</v>
      </c>
    </row>
    <row r="38" spans="2:9" ht="15.75">
      <c r="C38" s="37"/>
      <c r="D38" s="37"/>
      <c r="E38" s="37"/>
      <c r="F38" s="37"/>
      <c r="H38" s="37"/>
      <c r="I38" s="37"/>
    </row>
    <row r="39" spans="2:9"/>
    <row r="40" spans="2:9" ht="15.75">
      <c r="C40" s="38" t="s">
        <v>160</v>
      </c>
      <c r="E40" s="183">
        <f>BenfAmount+ApplCharges</f>
        <v>147000</v>
      </c>
    </row>
    <row r="41" spans="2:9"/>
    <row r="42" spans="2:9"/>
    <row r="43" spans="2:9"/>
    <row r="44" spans="2:9" ht="5.25" customHeight="1"/>
    <row r="45" spans="2:9"/>
    <row r="46" spans="2:9"/>
    <row r="47" spans="2:9" ht="138.75" customHeight="1">
      <c r="E47" s="57"/>
    </row>
    <row r="48" spans="2:9"/>
  </sheetData>
  <sheetProtection password="CB7C" sheet="1" objects="1" scenarios="1" selectLockedCells="1"/>
  <conditionalFormatting sqref="E31">
    <cfRule type="cellIs" dxfId="6" priority="35" operator="equal">
      <formula>$E$30</formula>
    </cfRule>
    <cfRule type="cellIs" dxfId="5" priority="36" operator="notEqual">
      <formula>$E$30</formula>
    </cfRule>
  </conditionalFormatting>
  <conditionalFormatting sqref="I15:I21 I27:I37 I6:I9">
    <cfRule type="cellIs" dxfId="4" priority="33" operator="greaterThan">
      <formula>0</formula>
    </cfRule>
    <cfRule type="cellIs" dxfId="3" priority="34" operator="lessThan">
      <formula>0</formula>
    </cfRule>
  </conditionalFormatting>
  <conditionalFormatting sqref="I5">
    <cfRule type="cellIs" dxfId="2" priority="1" operator="greaterThan">
      <formula>0</formula>
    </cfRule>
    <cfRule type="cellIs" dxfId="1" priority="2" operator="lessThan">
      <formula>0</formula>
    </cfRule>
  </conditionalFormatting>
  <dataValidations count="8">
    <dataValidation type="list" operator="lessThan" allowBlank="1" showInputMessage="1" showErrorMessage="1" promptTitle="Account No Lenth" prompt="Account No Lenth not be greter then 15" sqref="E15">
      <formula1>'List of Remitter Ac nos'!$C$5:$C$24</formula1>
    </dataValidation>
    <dataValidation operator="equal" allowBlank="1" showInputMessage="1" showErrorMessage="1" errorTitle="11 only" sqref="E32 E30"/>
    <dataValidation allowBlank="1" showErrorMessage="1" promptTitle="Account No Lenth" prompt="Account No Lenth not be greter then 18" sqref="E31"/>
    <dataValidation type="list" allowBlank="1" showInputMessage="1" showErrorMessage="1" sqref="E25">
      <formula1>BenefAbbre</formula1>
    </dataValidation>
    <dataValidation type="list" allowBlank="1" showInputMessage="1" showErrorMessage="1" sqref="E13">
      <formula1>RemitterAbbrev</formula1>
    </dataValidation>
    <dataValidation type="whole" operator="greaterThanOrEqual" allowBlank="1" showInputMessage="1" showErrorMessage="1" promptTitle="Note:" prompt="if amount =&gt; 2,00,000/- Select &quot;RTGS&quot; Only" sqref="E8">
      <formula1>1</formula1>
    </dataValidation>
    <dataValidation type="whole" allowBlank="1" showInputMessage="1" showErrorMessage="1" promptTitle="Number Lenth" prompt="0 to 999999 Only" sqref="E7">
      <formula1>1</formula1>
      <formula2>999999</formula2>
    </dataValidation>
    <dataValidation type="list" allowBlank="1" showInputMessage="1" showErrorMessage="1" promptTitle="RTGS/NEFT" prompt="Note: Less than Two Lacs through &quot;NEFT&quot; and greater than or equal to Rupees Two Lacs Through &quot;RTGS&quot;" sqref="E4">
      <formula1>"RTGS, NEFT"</formula1>
    </dataValidation>
  </dataValidations>
  <printOptions horizontalCentered="1"/>
  <pageMargins left="0.2" right="0.2" top="0.5" bottom="0.25" header="0.3" footer="0.3"/>
  <pageSetup paperSize="9" scale="95" orientation="portrait" verticalDpi="0" r:id="rId1"/>
  <drawing r:id="rId2"/>
  <picture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11">
    <tabColor rgb="FF00B050"/>
  </sheetPr>
  <dimension ref="A1:BS63"/>
  <sheetViews>
    <sheetView showGridLines="0" tabSelected="1" view="pageBreakPreview" zoomScale="70" zoomScaleNormal="70" zoomScaleSheetLayoutView="70" workbookViewId="0">
      <selection activeCell="AK27" sqref="AK27"/>
    </sheetView>
  </sheetViews>
  <sheetFormatPr defaultColWidth="0" defaultRowHeight="18" customHeight="1" zeroHeight="1"/>
  <cols>
    <col min="1" max="1" width="3.7109375" style="9" customWidth="1"/>
    <col min="2" max="2" width="1.85546875" style="9" customWidth="1"/>
    <col min="3" max="27" width="3.7109375" style="9" customWidth="1"/>
    <col min="28" max="28" width="4.7109375" style="9" customWidth="1"/>
    <col min="29" max="47" width="3.7109375" style="9" customWidth="1"/>
    <col min="48" max="48" width="3.5703125" style="9" customWidth="1"/>
    <col min="49" max="68" width="3.7109375" style="9" customWidth="1"/>
    <col min="69" max="69" width="1.85546875" style="9" customWidth="1"/>
    <col min="70" max="71" width="3.7109375" style="9" customWidth="1"/>
    <col min="72" max="16384" width="3.7109375" style="9" hidden="1"/>
  </cols>
  <sheetData>
    <row r="1" spans="2:69" ht="18" customHeight="1">
      <c r="B1" s="7"/>
      <c r="C1" s="53" t="s">
        <v>163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53" t="s">
        <v>163</v>
      </c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8"/>
      <c r="AO1" s="8"/>
      <c r="AP1" s="8"/>
      <c r="AQ1" s="8"/>
      <c r="AR1" s="8"/>
      <c r="AS1" s="8"/>
      <c r="AT1" s="8"/>
      <c r="AU1" s="53" t="s">
        <v>163</v>
      </c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</row>
    <row r="2" spans="2:69" ht="36.75" customHeight="1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2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27" t="str">
        <f>IF('Fill Details'!E4="NEFT","û","ü")</f>
        <v>ü</v>
      </c>
      <c r="AP2" s="11"/>
      <c r="AQ2" s="11"/>
      <c r="AR2" s="27" t="str">
        <f>IF('Fill Details'!E4="NEFT","ü","û")</f>
        <v>û</v>
      </c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3"/>
    </row>
    <row r="3" spans="2:69" ht="18" customHeight="1">
      <c r="B3" s="14"/>
      <c r="C3" s="15" t="s">
        <v>0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16"/>
      <c r="R3" s="8"/>
      <c r="S3" s="8"/>
      <c r="T3" s="8"/>
      <c r="U3" s="8"/>
      <c r="V3" s="8"/>
      <c r="W3" s="8"/>
      <c r="X3" s="17"/>
      <c r="Y3" s="8"/>
      <c r="Z3" s="8" t="s">
        <v>2</v>
      </c>
      <c r="AA3" s="8"/>
      <c r="AB3" s="8"/>
      <c r="AC3" s="8"/>
      <c r="AD3" s="194" t="str">
        <f>G6</f>
        <v>Janakpuri, New Delhi</v>
      </c>
      <c r="AE3" s="194"/>
      <c r="AF3" s="194"/>
      <c r="AG3" s="194"/>
      <c r="AH3" s="194"/>
      <c r="AI3" s="194"/>
      <c r="AJ3" s="194"/>
      <c r="AK3" s="194"/>
      <c r="AL3" s="8"/>
      <c r="AM3" s="8"/>
      <c r="AN3" s="197" t="s">
        <v>155</v>
      </c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18"/>
    </row>
    <row r="4" spans="2:69" ht="18" customHeight="1">
      <c r="B4" s="14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17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18"/>
    </row>
    <row r="5" spans="2:69" ht="18" customHeight="1">
      <c r="B5" s="14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17"/>
      <c r="Y5" s="8"/>
      <c r="Z5" s="8" t="s">
        <v>1</v>
      </c>
      <c r="AA5" s="8"/>
      <c r="AB5" s="8"/>
      <c r="AC5" s="8"/>
      <c r="AD5" s="161" t="str">
        <f ca="1">LEFT(TEXT(Date,"dd-mm-yyyy"),1)</f>
        <v>1</v>
      </c>
      <c r="AE5" s="161" t="str">
        <f ca="1">RIGHT(LEFT(TEXT(Date,"dd-mm-yyyy"),2),1)</f>
        <v>9</v>
      </c>
      <c r="AF5" s="161" t="str">
        <f ca="1">RIGHT(LEFT(TEXT(Date,"dd-mm-yyyy"),4),1)</f>
        <v>0</v>
      </c>
      <c r="AG5" s="161" t="str">
        <f ca="1">RIGHT(LEFT(TEXT(Date,"dd-mm-yyyy"),5),1)</f>
        <v>2</v>
      </c>
      <c r="AH5" s="161" t="str">
        <f ca="1">RIGHT(LEFT(TEXT(Date,"dd-mm-yyyy"),7),1)</f>
        <v>2</v>
      </c>
      <c r="AI5" s="161" t="str">
        <f ca="1">RIGHT(LEFT(TEXT(Date,"dd-mm-yyyy"),8),1)</f>
        <v>0</v>
      </c>
      <c r="AJ5" s="161" t="str">
        <f ca="1">RIGHT(LEFT(TEXT(Date,"dd-mm-yyyy"),9),1)</f>
        <v>1</v>
      </c>
      <c r="AK5" s="161" t="str">
        <f ca="1">RIGHT(LEFT(TEXT(Date,"dd-mm-yyyy"),10),1)</f>
        <v>6</v>
      </c>
      <c r="AL5" s="8"/>
      <c r="AM5" s="198" t="s">
        <v>23</v>
      </c>
      <c r="AN5" s="198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18"/>
    </row>
    <row r="6" spans="2:69" ht="18" customHeight="1">
      <c r="B6" s="14"/>
      <c r="C6" s="8" t="s">
        <v>2</v>
      </c>
      <c r="D6" s="8"/>
      <c r="E6" s="8"/>
      <c r="F6" s="8"/>
      <c r="G6" s="194" t="str">
        <f>'Fill Details'!E5</f>
        <v>Janakpuri, New Delhi</v>
      </c>
      <c r="H6" s="194"/>
      <c r="I6" s="194"/>
      <c r="J6" s="194"/>
      <c r="K6" s="194"/>
      <c r="L6" s="194"/>
      <c r="M6" s="194"/>
      <c r="N6" s="194"/>
      <c r="O6" s="8"/>
      <c r="P6" s="8"/>
      <c r="Q6" s="8"/>
      <c r="R6" s="8"/>
      <c r="S6" s="8"/>
      <c r="T6" s="8"/>
      <c r="U6" s="8"/>
      <c r="V6" s="8"/>
      <c r="W6" s="8"/>
      <c r="X6" s="17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18"/>
    </row>
    <row r="7" spans="2:69" ht="18" customHeight="1">
      <c r="B7" s="14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17"/>
      <c r="Y7" s="8"/>
      <c r="Z7" s="20" t="s">
        <v>3</v>
      </c>
      <c r="AA7" s="21"/>
      <c r="AB7" s="21"/>
      <c r="AC7" s="21"/>
      <c r="AD7" s="21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18"/>
    </row>
    <row r="8" spans="2:69" ht="18" customHeight="1">
      <c r="B8" s="14"/>
      <c r="C8" s="8" t="s">
        <v>1</v>
      </c>
      <c r="D8" s="8"/>
      <c r="E8" s="8"/>
      <c r="F8" s="8"/>
      <c r="G8" s="161" t="str">
        <f ca="1">LEFT(TEXT(Date,"dd-mm-yyyy"),1)</f>
        <v>1</v>
      </c>
      <c r="H8" s="161" t="str">
        <f ca="1">RIGHT(LEFT(TEXT(Date,"dd-mm-yyyy"),2),1)</f>
        <v>9</v>
      </c>
      <c r="I8" s="161" t="str">
        <f ca="1">RIGHT(LEFT(TEXT(Date,"dd-mm-yyyy"),4),1)</f>
        <v>0</v>
      </c>
      <c r="J8" s="161" t="str">
        <f ca="1">RIGHT(LEFT(TEXT(Date,"dd-mm-yyyy"),5),1)</f>
        <v>2</v>
      </c>
      <c r="K8" s="161" t="str">
        <f ca="1">RIGHT(LEFT(TEXT(Date,"dd-mm-yyyy"),7),1)</f>
        <v>2</v>
      </c>
      <c r="L8" s="161" t="str">
        <f ca="1">RIGHT(LEFT(TEXT(Date,"dd-mm-yyyy"),8),1)</f>
        <v>0</v>
      </c>
      <c r="M8" s="161" t="str">
        <f ca="1">RIGHT(LEFT(TEXT(Date,"dd-mm-yyyy"),9),1)</f>
        <v>1</v>
      </c>
      <c r="N8" s="161" t="str">
        <f ca="1">RIGHT(LEFT(TEXT(Date,"dd-mm-yyyy"),10),1)</f>
        <v>6</v>
      </c>
      <c r="O8" s="8"/>
      <c r="P8" s="8"/>
      <c r="Q8" s="8"/>
      <c r="R8" s="8"/>
      <c r="S8" s="8"/>
      <c r="T8" s="8"/>
      <c r="U8" s="8"/>
      <c r="V8" s="8"/>
      <c r="W8" s="8"/>
      <c r="X8" s="17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22" t="s">
        <v>156</v>
      </c>
      <c r="BB8" s="161" t="str">
        <f>IF(LEN(RemtrAcNo)&gt;=1,LEFT(RemtrAcNo,1),"-")</f>
        <v>2</v>
      </c>
      <c r="BC8" s="161" t="str">
        <f>IF(LEN(RemtrAcNo)&gt;=2,RIGHT(LEFT(RemtrAcNo,2),1),"-")</f>
        <v>0</v>
      </c>
      <c r="BD8" s="161" t="str">
        <f>IF(LEN(RemtrAcNo)&gt;=3,RIGHT(LEFT(RemtrAcNo,3),1),"-")</f>
        <v>7</v>
      </c>
      <c r="BE8" s="161" t="str">
        <f>IF(LEN(RemtrAcNo)&gt;=4,RIGHT(LEFT(RemtrAcNo,4),1),"-")</f>
        <v>0</v>
      </c>
      <c r="BF8" s="161" t="str">
        <f>IF(LEN(RemtrAcNo)&gt;=5,RIGHT(LEFT(RemtrAcNo,5),1),"-")</f>
        <v>1</v>
      </c>
      <c r="BG8" s="161" t="str">
        <f>IF(LEN(RemtrAcNo)&gt;=6,RIGHT(LEFT(RemtrAcNo,6),1),"-")</f>
        <v>0</v>
      </c>
      <c r="BH8" s="161" t="str">
        <f>IF(LEN(RemtrAcNo)&gt;=7,RIGHT(LEFT(RemtrAcNo,7),1),"-")</f>
        <v>2</v>
      </c>
      <c r="BI8" s="161" t="str">
        <f>IF(LEN(RemtrAcNo)&gt;=8,RIGHT(LEFT(RemtrAcNo,8),1),"-")</f>
        <v>0</v>
      </c>
      <c r="BJ8" s="161" t="str">
        <f>IF(LEN(RemtrAcNo)&gt;=9,RIGHT(LEFT(RemtrAcNo,9),1),"-")</f>
        <v>0</v>
      </c>
      <c r="BK8" s="161" t="str">
        <f>IF(LEN(RemtrAcNo)&gt;=10,RIGHT(LEFT(RemtrAcNo,10),1),"-")</f>
        <v>0</v>
      </c>
      <c r="BL8" s="161" t="str">
        <f>IF(LEN(RemtrAcNo)&gt;=11,RIGHT(LEFT(RemtrAcNo,11),1),"-")</f>
        <v>0</v>
      </c>
      <c r="BM8" s="161" t="str">
        <f>IF(LEN(RemtrAcNo)&gt;=12,RIGHT(LEFT(RemtrAcNo,12),1),"-")</f>
        <v>0</v>
      </c>
      <c r="BN8" s="161" t="str">
        <f>IF(LEN(RemtrAcNo)&gt;=13,RIGHT(LEFT(RemtrAcNo,13),1),"-")</f>
        <v>4</v>
      </c>
      <c r="BO8" s="161" t="str">
        <f>IF(LEN(RemtrAcNo)&gt;=14,RIGHT(LEFT(RemtrAcNo,14),1),"-")</f>
        <v>2</v>
      </c>
      <c r="BP8" s="161" t="str">
        <f>IF(LEN(RemtrAcNo)&gt;=15,RIGHT(LEFT(RemtrAcNo,15),1),"-")</f>
        <v>8</v>
      </c>
      <c r="BQ8" s="18"/>
    </row>
    <row r="9" spans="2:69" ht="18" customHeight="1">
      <c r="B9" s="14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17"/>
      <c r="Y9" s="8"/>
      <c r="Z9" s="8" t="s">
        <v>15</v>
      </c>
      <c r="AA9" s="8"/>
      <c r="AB9" s="8"/>
      <c r="AC9" s="8"/>
      <c r="AD9" s="8"/>
      <c r="AE9" s="8"/>
      <c r="AF9" s="161" t="str">
        <f>UPPER(IF(LEN(RemtrName)&gt;=1,LEFT(RemtrName,1),"-"))</f>
        <v>C</v>
      </c>
      <c r="AG9" s="161" t="str">
        <f>UPPER(IF(LEN(RemtrName)&gt;=2,RIGHT(LEFT(RemtrName,2),1),"-"))</f>
        <v>H</v>
      </c>
      <c r="AH9" s="161" t="str">
        <f>UPPER(IF(LEN(RemtrName)&gt;=3,RIGHT(LEFT(RemtrName,3),1),"-"))</f>
        <v>O</v>
      </c>
      <c r="AI9" s="161" t="str">
        <f>UPPER(IF(LEN(RemtrName)&gt;=4,RIGHT(LEFT(RemtrName,4),1),"-"))</f>
        <v>U</v>
      </c>
      <c r="AJ9" s="161" t="str">
        <f>UPPER(IF(LEN(RemtrName)&gt;=5,RIGHT(LEFT(RemtrName,5),1),"-"))</f>
        <v>D</v>
      </c>
      <c r="AK9" s="161" t="str">
        <f>UPPER(IF(LEN(RemtrName)&gt;=6,RIGHT(LEFT(RemtrName,6),1),"-"))</f>
        <v>H</v>
      </c>
      <c r="AL9" s="161" t="str">
        <f>UPPER(IF(LEN(RemtrName)&gt;=7,RIGHT(LEFT(RemtrName,7),1),"-"))</f>
        <v>A</v>
      </c>
      <c r="AM9" s="161" t="str">
        <f>UPPER(IF(LEN(RemtrName)&gt;=8,RIGHT(LEFT(RemtrName,8),1),"-"))</f>
        <v>R</v>
      </c>
      <c r="AN9" s="161" t="str">
        <f>UPPER(IF(LEN(RemtrName)&gt;=9,RIGHT(LEFT(RemtrName,9),1),"-"))</f>
        <v>Y</v>
      </c>
      <c r="AO9" s="161" t="str">
        <f>UPPER(IF(LEN(RemtrName)&gt;=10,RIGHT(LEFT(RemtrName,10),1),"-"))</f>
        <v xml:space="preserve"> </v>
      </c>
      <c r="AP9" s="161" t="str">
        <f>UPPER(IF(LEN(RemtrName)&gt;=11,RIGHT(LEFT(RemtrName,11),1),"-"))</f>
        <v>B</v>
      </c>
      <c r="AQ9" s="161" t="str">
        <f>UPPER(IF(LEN(RemtrName)&gt;=12,RIGHT(LEFT(RemtrName,12),1),"-"))</f>
        <v>R</v>
      </c>
      <c r="AR9" s="161" t="str">
        <f>UPPER(IF(LEN(RemtrName)&gt;=13,RIGHT(LEFT(RemtrName,13),1),"-"))</f>
        <v>O</v>
      </c>
      <c r="AS9" s="161" t="str">
        <f>UPPER(IF(LEN(RemtrName)&gt;=14,RIGHT(LEFT(RemtrName,14),1),"-"))</f>
        <v>T</v>
      </c>
      <c r="AT9" s="161" t="str">
        <f>UPPER(IF(LEN(RemtrName)&gt;=15,RIGHT(LEFT(RemtrName,15),1),"-"))</f>
        <v>H</v>
      </c>
      <c r="AU9" s="161" t="str">
        <f>UPPER(IF(LEN(RemtrName)&gt;=16,RIGHT(LEFT(RemtrName,16),1),"-"))</f>
        <v>E</v>
      </c>
      <c r="AV9" s="161" t="str">
        <f>UPPER(IF(LEN(RemtrName)&gt;=17,RIGHT(LEFT(RemtrName,17),1),"-"))</f>
        <v>R</v>
      </c>
      <c r="AW9" s="161" t="str">
        <f>UPPER(IF(LEN(RemtrName)&gt;=18,RIGHT(LEFT(RemtrName,18),1),"-"))</f>
        <v>S</v>
      </c>
      <c r="AX9" s="161" t="str">
        <f>UPPER(IF(LEN(RemtrName)&gt;=19,RIGHT(LEFT(RemtrName,19),1),"-"))</f>
        <v xml:space="preserve"> </v>
      </c>
      <c r="AY9" s="161" t="str">
        <f>UPPER(IF(LEN(RemtrName)&gt;=20,RIGHT(LEFT(RemtrName,20),1),"-"))</f>
        <v>P</v>
      </c>
      <c r="AZ9" s="161" t="str">
        <f>UPPER(IF(LEN(RemtrName)&gt;=21,RIGHT(LEFT(RemtrName,21),1),"-"))</f>
        <v>V</v>
      </c>
      <c r="BA9" s="161" t="str">
        <f>UPPER(IF(LEN(RemtrName)&gt;=22,RIGHT(LEFT(RemtrName,22),1),"-"))</f>
        <v>T</v>
      </c>
      <c r="BB9" s="161" t="str">
        <f>UPPER(IF(LEN(RemtrName)&gt;=23,RIGHT(LEFT(RemtrName,23),1),"-"))</f>
        <v>.</v>
      </c>
      <c r="BC9" s="161" t="str">
        <f>UPPER(IF(LEN(RemtrName)&gt;=24,RIGHT(LEFT(RemtrName,24),1),"-"))</f>
        <v>L</v>
      </c>
      <c r="BD9" s="161" t="str">
        <f>UPPER(IF(LEN(RemtrName)&gt;=25,RIGHT(LEFT(RemtrName,25),1),"-"))</f>
        <v>T</v>
      </c>
      <c r="BE9" s="161" t="str">
        <f>UPPER(IF(LEN(RemtrName)&gt;=26,RIGHT(LEFT(RemtrName,26),1),"-"))</f>
        <v>D</v>
      </c>
      <c r="BF9" s="161" t="str">
        <f>UPPER(IF(LEN(RemtrName)&gt;=27,RIGHT(LEFT(RemtrName,27),1),"-"))</f>
        <v>.</v>
      </c>
      <c r="BG9" s="161" t="str">
        <f>UPPER(IF(LEN(RemtrName)&gt;=28,RIGHT(LEFT(RemtrName,28),1),"-"))</f>
        <v>-</v>
      </c>
      <c r="BH9" s="161" t="str">
        <f>UPPER(IF(LEN(RemtrName)&gt;=29,RIGHT(LEFT(RemtrName,29),1),"-"))</f>
        <v>-</v>
      </c>
      <c r="BI9" s="161" t="str">
        <f>UPPER(IF(LEN(RemtrName)&gt;=30,RIGHT(LEFT(RemtrName,30),1),"-"))</f>
        <v>-</v>
      </c>
      <c r="BJ9" s="161" t="str">
        <f>UPPER(IF(LEN(RemtrName)&gt;=31,RIGHT(LEFT(RemtrName,31),1),"-"))</f>
        <v>-</v>
      </c>
      <c r="BK9" s="161" t="str">
        <f>UPPER(IF(LEN(RemtrName)&gt;=32,RIGHT(LEFT(RemtrName,32),1),"-"))</f>
        <v>-</v>
      </c>
      <c r="BL9" s="161" t="str">
        <f>UPPER(IF(LEN(RemtrName)&gt;=33,RIGHT(LEFT(RemtrName,33),1),"-"))</f>
        <v>-</v>
      </c>
      <c r="BM9" s="161" t="str">
        <f>UPPER(IF(LEN(RemtrName)&gt;=34,RIGHT(LEFT(RemtrName,34),1),"-"))</f>
        <v>-</v>
      </c>
      <c r="BN9" s="161" t="str">
        <f>UPPER(IF(LEN(RemtrName)&gt;=35,RIGHT(LEFT(RemtrName,35),1),"-"))</f>
        <v>-</v>
      </c>
      <c r="BO9" s="161" t="str">
        <f>UPPER(IF(LEN(RemtrName)&gt;=36,RIGHT(LEFT(RemtrName,36),1),"-"))</f>
        <v>-</v>
      </c>
      <c r="BP9" s="161" t="str">
        <f>UPPER(IF(LEN(RemtrName)&gt;=37,RIGHT(LEFT(RemtrName,37),1),"-"))</f>
        <v>-</v>
      </c>
      <c r="BQ9" s="18"/>
    </row>
    <row r="10" spans="2:69" ht="18" customHeight="1">
      <c r="B10" s="14"/>
      <c r="C10" s="20" t="s">
        <v>3</v>
      </c>
      <c r="D10" s="21"/>
      <c r="E10" s="21"/>
      <c r="F10" s="21"/>
      <c r="G10" s="21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17"/>
      <c r="Y10" s="8"/>
      <c r="Z10" s="8" t="s">
        <v>16</v>
      </c>
      <c r="AA10" s="8"/>
      <c r="AB10" s="8"/>
      <c r="AC10" s="8"/>
      <c r="AD10" s="8"/>
      <c r="AE10" s="8"/>
      <c r="AF10" s="161" t="str">
        <f>UPPER(IF(LEN(RemtrAddrs)&gt;=1,LEFT(RemtrAddrs,1),"-"))</f>
        <v>C</v>
      </c>
      <c r="AG10" s="161" t="str">
        <f>UPPER(IF(LEN(RemtrAddrs)&gt;=2,RIGHT(LEFT(RemtrAddrs,2),1),"-"))</f>
        <v>-</v>
      </c>
      <c r="AH10" s="161" t="str">
        <f>UPPER(IF(LEN(RemtrAddrs)&gt;=3,RIGHT(LEFT(RemtrAddrs,3),1),"-"))</f>
        <v>3</v>
      </c>
      <c r="AI10" s="161" t="str">
        <f>UPPER(IF(LEN(RemtrAddrs)&gt;=4,RIGHT(LEFT(RemtrAddrs,4),1),"-"))</f>
        <v>/</v>
      </c>
      <c r="AJ10" s="161" t="str">
        <f>UPPER(IF(LEN(RemtrAddrs)&gt;=5,RIGHT(LEFT(RemtrAddrs,5),1),"-"))</f>
        <v>2</v>
      </c>
      <c r="AK10" s="161" t="str">
        <f>UPPER(IF(LEN(RemtrAddrs)&gt;=6,RIGHT(LEFT(RemtrAddrs,6),1),"-"))</f>
        <v>1</v>
      </c>
      <c r="AL10" s="161" t="str">
        <f>UPPER(IF(LEN(RemtrAddrs)&gt;=7,RIGHT(LEFT(RemtrAddrs,7),1),"-"))</f>
        <v>,</v>
      </c>
      <c r="AM10" s="161" t="str">
        <f>UPPER(IF(LEN(RemtrAddrs)&gt;=8,RIGHT(LEFT(RemtrAddrs,8),1),"-"))</f>
        <v xml:space="preserve"> </v>
      </c>
      <c r="AN10" s="161" t="str">
        <f>UPPER(IF(LEN(RemtrAddrs)&gt;=9,RIGHT(LEFT(RemtrAddrs,9),1),"-"))</f>
        <v>J</v>
      </c>
      <c r="AO10" s="161" t="str">
        <f>UPPER(IF(LEN(RemtrAddrs)&gt;=10,RIGHT(LEFT(RemtrAddrs,10),1),"-"))</f>
        <v>A</v>
      </c>
      <c r="AP10" s="161" t="str">
        <f>UPPER(IF(LEN(RemtrAddrs)&gt;=11,RIGHT(LEFT(RemtrAddrs,11),1),"-"))</f>
        <v>N</v>
      </c>
      <c r="AQ10" s="161" t="str">
        <f>UPPER(IF(LEN(RemtrAddrs)&gt;=12,RIGHT(LEFT(RemtrAddrs,12),1),"-"))</f>
        <v>A</v>
      </c>
      <c r="AR10" s="161" t="str">
        <f>UPPER(IF(LEN(RemtrAddrs)&gt;=13,RIGHT(LEFT(RemtrAddrs,13),1),"-"))</f>
        <v>K</v>
      </c>
      <c r="AS10" s="161" t="str">
        <f>UPPER(IF(LEN(RemtrAddrs)&gt;=14,RIGHT(LEFT(RemtrAddrs,14),1),"-"))</f>
        <v>P</v>
      </c>
      <c r="AT10" s="161" t="str">
        <f>UPPER(IF(LEN(RemtrAddrs)&gt;=15,RIGHT(LEFT(RemtrAddrs,15),1),"-"))</f>
        <v>U</v>
      </c>
      <c r="AU10" s="161" t="str">
        <f>UPPER(IF(LEN(RemtrAddrs)&gt;=16,RIGHT(LEFT(RemtrAddrs,16),1),"-"))</f>
        <v>R</v>
      </c>
      <c r="AV10" s="161" t="str">
        <f>UPPER(IF(LEN(RemtrAddrs)&gt;=17,RIGHT(LEFT(RemtrAddrs,17),1),"-"))</f>
        <v>I</v>
      </c>
      <c r="AW10" s="161" t="str">
        <f>UPPER(IF(LEN(RemtrAddrs)&gt;=18,RIGHT(LEFT(RemtrAddrs,18),1),"-"))</f>
        <v>,</v>
      </c>
      <c r="AX10" s="161" t="str">
        <f>UPPER(IF(LEN(RemtrAddrs)&gt;=19,RIGHT(LEFT(RemtrAddrs,19),1),"-"))</f>
        <v xml:space="preserve"> </v>
      </c>
      <c r="AY10" s="161" t="str">
        <f>UPPER(IF(LEN(RemtrAddrs)&gt;=20,RIGHT(LEFT(RemtrAddrs,20),1),"-"))</f>
        <v>D</v>
      </c>
      <c r="AZ10" s="161" t="str">
        <f>UPPER(IF(LEN(RemtrAddrs)&gt;=21,RIGHT(LEFT(RemtrAddrs,21),1),"-"))</f>
        <v>E</v>
      </c>
      <c r="BA10" s="161" t="str">
        <f>UPPER(IF(LEN(RemtrAddrs)&gt;=22,RIGHT(LEFT(RemtrAddrs,22),1),"-"))</f>
        <v>L</v>
      </c>
      <c r="BB10" s="161" t="str">
        <f>UPPER(IF(LEN(RemtrAddrs)&gt;=23,RIGHT(LEFT(RemtrAddrs,23),1),"-"))</f>
        <v>H</v>
      </c>
      <c r="BC10" s="161" t="str">
        <f>UPPER(IF(LEN(RemtrAddrs)&gt;=24,RIGHT(LEFT(RemtrAddrs,24),1),"-"))</f>
        <v>I</v>
      </c>
      <c r="BD10" s="161" t="str">
        <f>UPPER(IF(LEN(RemtrAddrs)&gt;=25,RIGHT(LEFT(RemtrAddrs,25),1),"-"))</f>
        <v xml:space="preserve"> </v>
      </c>
      <c r="BE10" s="161" t="str">
        <f>UPPER(IF(LEN(RemtrAddrs)&gt;=26,RIGHT(LEFT(RemtrAddrs,26),1),"-"))</f>
        <v>-</v>
      </c>
      <c r="BF10" s="161" t="str">
        <f>UPPER(IF(LEN(RemtrAddrs)&gt;=27,RIGHT(LEFT(RemtrAddrs,27),1),"-"))</f>
        <v xml:space="preserve"> </v>
      </c>
      <c r="BG10" s="161" t="str">
        <f>UPPER(IF(LEN(RemtrAddrs)&gt;=28,RIGHT(LEFT(RemtrAddrs,28),1),"-"))</f>
        <v>1</v>
      </c>
      <c r="BH10" s="161" t="str">
        <f>UPPER(IF(LEN(RemtrAddrs)&gt;=29,RIGHT(LEFT(RemtrAddrs,29),1),"-"))</f>
        <v>1</v>
      </c>
      <c r="BI10" s="161" t="str">
        <f>UPPER(IF(LEN(RemtrAddrs)&gt;=30,RIGHT(LEFT(RemtrAddrs,30),1),"-"))</f>
        <v>0</v>
      </c>
      <c r="BJ10" s="161" t="str">
        <f>UPPER(IF(LEN(RemtrAddrs)&gt;=31,RIGHT(LEFT(RemtrAddrs,31),1),"-"))</f>
        <v>0</v>
      </c>
      <c r="BK10" s="161" t="str">
        <f>UPPER(IF(LEN(RemtrAddrs)&gt;=32,RIGHT(LEFT(RemtrAddrs,32),1),"-"))</f>
        <v>5</v>
      </c>
      <c r="BL10" s="161" t="str">
        <f>UPPER(IF(LEN(RemtrAddrs)&gt;=33,RIGHT(LEFT(RemtrAddrs,33),1),"-"))</f>
        <v>8</v>
      </c>
      <c r="BM10" s="161" t="str">
        <f>UPPER(IF(LEN(RemtrAddrs)&gt;=34,RIGHT(LEFT(RemtrAddrs,34),1),"-"))</f>
        <v>-</v>
      </c>
      <c r="BN10" s="161" t="str">
        <f>UPPER(IF(LEN(RemtrAddrs)&gt;=35,RIGHT(LEFT(RemtrAddrs,35),1),"-"))</f>
        <v>-</v>
      </c>
      <c r="BO10" s="161" t="str">
        <f>UPPER(IF(LEN(RemtrAddrs)&gt;=36,RIGHT(LEFT(RemtrAddrs,36),1),"-"))</f>
        <v>-</v>
      </c>
      <c r="BP10" s="161" t="str">
        <f>UPPER(IF(LEN(RemtrAddrs)&gt;=37,RIGHT(LEFT(RemtrAddrs,37),1),"-"))</f>
        <v>-</v>
      </c>
      <c r="BQ10" s="18"/>
    </row>
    <row r="11" spans="2:69" ht="18" customHeight="1">
      <c r="B11" s="14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17"/>
      <c r="Y11" s="8"/>
      <c r="Z11" s="8" t="s">
        <v>20</v>
      </c>
      <c r="AA11" s="8"/>
      <c r="AB11" s="8"/>
      <c r="AC11" s="8"/>
      <c r="AD11" s="8"/>
      <c r="AE11" s="8"/>
      <c r="AF11" s="19" t="s">
        <v>134</v>
      </c>
      <c r="AG11" s="161" t="str">
        <f>UPPER(IF(LEN(RemtrCNR)&gt;=1,LEFT(RemtrCNR,1),"-"))</f>
        <v>0</v>
      </c>
      <c r="AH11" s="161" t="str">
        <f>UPPER(IF(LEN(RemtrCNR)&gt;=2,RIGHT(LEFT(RemtrCNR,2),1),"-"))</f>
        <v>1</v>
      </c>
      <c r="AI11" s="161" t="str">
        <f>UPPER(IF(LEN(RemtrCNR)&gt;=3,RIGHT(LEFT(RemtrCNR,3),1),"-"))</f>
        <v>1</v>
      </c>
      <c r="AJ11" s="161" t="str">
        <f>UPPER(IF(LEN(RemtrCNR)&gt;=4,RIGHT(LEFT(RemtrCNR,4),1),"-"))</f>
        <v>-</v>
      </c>
      <c r="AK11" s="161" t="str">
        <f>UPPER(IF(LEN(RemtrCNR)&gt;=5,RIGHT(LEFT(RemtrCNR,5),1),"-"))</f>
        <v>4</v>
      </c>
      <c r="AL11" s="161" t="str">
        <f>UPPER(IF(LEN(RemtrCNR)&gt;=6,RIGHT(LEFT(RemtrCNR,6),1),"-"))</f>
        <v>5</v>
      </c>
      <c r="AM11" s="161" t="str">
        <f>UPPER(IF(LEN(RemtrCNR)&gt;=7,RIGHT(LEFT(RemtrCNR,7),1),"-"))</f>
        <v>5</v>
      </c>
      <c r="AN11" s="161" t="str">
        <f>UPPER(IF(LEN(RemtrCNR)&gt;=8,RIGHT(LEFT(RemtrCNR,8),1),"-"))</f>
        <v>6</v>
      </c>
      <c r="AO11" s="161" t="str">
        <f>UPPER(IF(LEN(RemtrCNR)&gt;=9,RIGHT(LEFT(RemtrCNR,9),1),"-"))</f>
        <v>4</v>
      </c>
      <c r="AP11" s="161" t="str">
        <f>UPPER(IF(LEN(RemtrCNR)&gt;=10,RIGHT(LEFT(RemtrCNR,10),1),"-"))</f>
        <v>4</v>
      </c>
      <c r="AQ11" s="161" t="str">
        <f>UPPER(IF(LEN(RemtrCNR)&gt;=11,RIGHT(LEFT(RemtrCNR,11),1),"-"))</f>
        <v>3</v>
      </c>
      <c r="AR11" s="161" t="str">
        <f>UPPER(IF(LEN(RemtrCNR)&gt;=12,RIGHT(LEFT(RemtrCNR,12),1),"-"))</f>
        <v>4</v>
      </c>
      <c r="AS11" s="19" t="s">
        <v>18</v>
      </c>
      <c r="AT11" s="161" t="str">
        <f>UPPER(IF(LEN(RemtrCNO)&gt;=1,LEFT(RemtrCNO,1),"-"))</f>
        <v>0</v>
      </c>
      <c r="AU11" s="161" t="str">
        <f>UPPER(IF(LEN(RemtrCNO)&gt;=2,RIGHT(LEFT(RemtrCNO,2),1),"-"))</f>
        <v>1</v>
      </c>
      <c r="AV11" s="161" t="str">
        <f>UPPER(IF(LEN(RemtrCNO)&gt;=3,RIGHT(LEFT(RemtrCNO,3),1),"-"))</f>
        <v>1</v>
      </c>
      <c r="AW11" s="161" t="str">
        <f>UPPER(IF(LEN(RemtrCNO)&gt;=4,RIGHT(LEFT(RemtrCNO,4),1),"-"))</f>
        <v>-</v>
      </c>
      <c r="AX11" s="161" t="str">
        <f>UPPER(IF(LEN(RemtrCNO)&gt;=5,RIGHT(LEFT(RemtrCNO,5),1),"-"))</f>
        <v>4</v>
      </c>
      <c r="AY11" s="161" t="str">
        <f>UPPER(IF(LEN(RemtrCNO)&gt;=6,RIGHT(LEFT(RemtrCNO,6),1),"-"))</f>
        <v>9</v>
      </c>
      <c r="AZ11" s="161" t="str">
        <f>UPPER(IF(LEN(RemtrCNO)&gt;=7,RIGHT(LEFT(RemtrCNO,7),1),"-"))</f>
        <v>6</v>
      </c>
      <c r="BA11" s="161" t="str">
        <f>UPPER(IF(LEN(RemtrCNO)&gt;=8,RIGHT(LEFT(RemtrCNO,8),1),"-"))</f>
        <v>4</v>
      </c>
      <c r="BB11" s="161" t="str">
        <f>UPPER(IF(LEN(RemtrCNO)&gt;=9,RIGHT(LEFT(RemtrCNO,9),1),"-"))</f>
        <v>4</v>
      </c>
      <c r="BC11" s="161" t="str">
        <f>UPPER(IF(LEN(RemtrCNO)&gt;=10,RIGHT(LEFT(RemtrCNO,10),1),"-"))</f>
        <v>2</v>
      </c>
      <c r="BD11" s="161" t="str">
        <f>UPPER(IF(LEN(RemtrCNO)&gt;=11,RIGHT(LEFT(RemtrCNO,11),1),"-"))</f>
        <v>4</v>
      </c>
      <c r="BE11" s="161" t="str">
        <f>UPPER(IF(LEN(RemtrCNO)&gt;=12,RIGHT(LEFT(RemtrCNO,12),1),"-"))</f>
        <v>-</v>
      </c>
      <c r="BF11" s="19" t="s">
        <v>19</v>
      </c>
      <c r="BG11" s="161" t="str">
        <f>UPPER(IF(LEN(RemtrCNM)&gt;=1,LEFT(RemtrCNM,1),"-"))</f>
        <v>9</v>
      </c>
      <c r="BH11" s="161" t="str">
        <f>UPPER(IF(LEN(RemtrCNM)&gt;=2,RIGHT(LEFT(RemtrCNM,2),1),"-"))</f>
        <v>9</v>
      </c>
      <c r="BI11" s="161" t="str">
        <f>UPPER(IF(LEN(RemtrCNM)&gt;=3,RIGHT(LEFT(RemtrCNM,3),1),"-"))</f>
        <v>5</v>
      </c>
      <c r="BJ11" s="161" t="str">
        <f>UPPER(IF(LEN(RemtrCNM)&gt;=4,RIGHT(LEFT(RemtrCNM,4),1),"-"))</f>
        <v>8</v>
      </c>
      <c r="BK11" s="161" t="str">
        <f>UPPER(IF(LEN(RemtrCNM)&gt;=5,RIGHT(LEFT(RemtrCNM,5),1),"-"))</f>
        <v>4</v>
      </c>
      <c r="BL11" s="161" t="str">
        <f>UPPER(IF(LEN(RemtrCNM)&gt;=6,RIGHT(LEFT(RemtrCNM,6),1),"-"))</f>
        <v>8</v>
      </c>
      <c r="BM11" s="161" t="str">
        <f>UPPER(IF(LEN(RemtrCNM)&gt;=7,RIGHT(LEFT(RemtrCNM,7),1),"-"))</f>
        <v>6</v>
      </c>
      <c r="BN11" s="161" t="str">
        <f>UPPER(IF(LEN(RemtrCNM)&gt;=8,RIGHT(LEFT(RemtrCNM,8),1),"-"))</f>
        <v>8</v>
      </c>
      <c r="BO11" s="161" t="str">
        <f>UPPER(IF(LEN(RemtrCNM)&gt;=9,RIGHT(LEFT(RemtrCNM,9),1),"-"))</f>
        <v>8</v>
      </c>
      <c r="BP11" s="161" t="str">
        <f>UPPER(IF(LEN(RemtrCNM)&gt;=10,RIGHT(LEFT(RemtrCNM,10),1),"-"))</f>
        <v>5</v>
      </c>
      <c r="BQ11" s="18"/>
    </row>
    <row r="12" spans="2:69" ht="18" customHeight="1">
      <c r="B12" s="14"/>
      <c r="C12" s="8" t="s">
        <v>4</v>
      </c>
      <c r="D12" s="8"/>
      <c r="E12" s="8"/>
      <c r="F12" s="8"/>
      <c r="G12" s="8"/>
      <c r="H12" s="161" t="str">
        <f>IF(LEN(RemtrAcNo)&gt;=1,LEFT(RemtrAcNo,1),"-")</f>
        <v>2</v>
      </c>
      <c r="I12" s="161" t="str">
        <f>IF(LEN(RemtrAcNo)&gt;=2,RIGHT(LEFT(RemtrAcNo,2),1),"-")</f>
        <v>0</v>
      </c>
      <c r="J12" s="161" t="str">
        <f>IF(LEN(RemtrAcNo)&gt;=3,RIGHT(LEFT(RemtrAcNo,3),1),"-")</f>
        <v>7</v>
      </c>
      <c r="K12" s="161" t="str">
        <f>IF(LEN(RemtrAcNo)&gt;=4,RIGHT(LEFT(RemtrAcNo,4),1),"-")</f>
        <v>0</v>
      </c>
      <c r="L12" s="161" t="str">
        <f>IF(LEN(RemtrAcNo)&gt;=5,RIGHT(LEFT(RemtrAcNo,5),1),"-")</f>
        <v>1</v>
      </c>
      <c r="M12" s="161" t="str">
        <f>IF(LEN(RemtrAcNo)&gt;=6,RIGHT(LEFT(RemtrAcNo,6),1),"-")</f>
        <v>0</v>
      </c>
      <c r="N12" s="161" t="str">
        <f>IF(LEN(RemtrAcNo)&gt;=7,RIGHT(LEFT(RemtrAcNo,7),1),"-")</f>
        <v>2</v>
      </c>
      <c r="O12" s="161" t="str">
        <f>IF(LEN(RemtrAcNo)&gt;=8,RIGHT(LEFT(RemtrAcNo,8),1),"-")</f>
        <v>0</v>
      </c>
      <c r="P12" s="161" t="str">
        <f>IF(LEN(RemtrAcNo)&gt;=9,RIGHT(LEFT(RemtrAcNo,9),1),"-")</f>
        <v>0</v>
      </c>
      <c r="Q12" s="161" t="str">
        <f>IF(LEN(RemtrAcNo)&gt;=10,RIGHT(LEFT(RemtrAcNo,10),1),"-")</f>
        <v>0</v>
      </c>
      <c r="R12" s="161" t="str">
        <f>IF(LEN(RemtrAcNo)&gt;=11,RIGHT(LEFT(RemtrAcNo,11),1),"-")</f>
        <v>0</v>
      </c>
      <c r="S12" s="161" t="str">
        <f>IF(LEN(RemtrAcNo)&gt;=12,RIGHT(LEFT(RemtrAcNo,12),1),"-")</f>
        <v>0</v>
      </c>
      <c r="T12" s="161" t="str">
        <f>IF(LEN(RemtrAcNo)&gt;=13,RIGHT(LEFT(RemtrAcNo,13),1),"-")</f>
        <v>4</v>
      </c>
      <c r="U12" s="161" t="str">
        <f>IF(LEN(RemtrAcNo)&gt;=14,RIGHT(LEFT(RemtrAcNo,14),1),"-")</f>
        <v>2</v>
      </c>
      <c r="V12" s="161" t="str">
        <f>IF(LEN(RemtrAcNo)&gt;=15,RIGHT(LEFT(RemtrAcNo,15),1),"-")</f>
        <v>8</v>
      </c>
      <c r="W12" s="8"/>
      <c r="X12" s="17"/>
      <c r="Y12" s="8"/>
      <c r="Z12" s="8" t="s">
        <v>17</v>
      </c>
      <c r="AA12" s="8"/>
      <c r="AB12" s="8"/>
      <c r="AC12" s="8"/>
      <c r="AD12" s="8"/>
      <c r="AE12" s="8"/>
      <c r="AF12" s="161" t="str">
        <f>UPPER(IF(LEN(RemtrEML)&gt;=1,LEFT(RemtrEML,1),"-"))</f>
        <v>F</v>
      </c>
      <c r="AG12" s="161" t="str">
        <f>UPPER(IF(LEN(RemtrEML)&gt;=2,RIGHT(LEFT(RemtrEML,2),1),"-"))</f>
        <v>I</v>
      </c>
      <c r="AH12" s="161" t="str">
        <f>UPPER(IF(LEN(RemtrEML)&gt;=3,RIGHT(LEFT(RemtrEML,3),1),"-"))</f>
        <v>N</v>
      </c>
      <c r="AI12" s="161" t="str">
        <f>UPPER(IF(LEN(RemtrEML)&gt;=4,RIGHT(LEFT(RemtrEML,4),1),"-"))</f>
        <v>A</v>
      </c>
      <c r="AJ12" s="161" t="str">
        <f>UPPER(IF(LEN(RemtrEML)&gt;=5,RIGHT(LEFT(RemtrEML,5),1),"-"))</f>
        <v>N</v>
      </c>
      <c r="AK12" s="161" t="str">
        <f>UPPER(IF(LEN(RemtrEML)&gt;=6,RIGHT(LEFT(RemtrEML,6),1),"-"))</f>
        <v>C</v>
      </c>
      <c r="AL12" s="161" t="str">
        <f>UPPER(IF(LEN(RemtrEML)&gt;=7,RIGHT(LEFT(RemtrEML,7),1),"-"))</f>
        <v>E</v>
      </c>
      <c r="AM12" s="161" t="str">
        <f>UPPER(IF(LEN(RemtrEML)&gt;=8,RIGHT(LEFT(RemtrEML,8),1),"-"))</f>
        <v>@</v>
      </c>
      <c r="AN12" s="161" t="str">
        <f>UPPER(IF(LEN(RemtrEML)&gt;=9,RIGHT(LEFT(RemtrEML,9),1),"-"))</f>
        <v>N</v>
      </c>
      <c r="AO12" s="161" t="str">
        <f>UPPER(IF(LEN(RemtrEML)&gt;=10,RIGHT(LEFT(RemtrEML,10),1),"-"))</f>
        <v>K</v>
      </c>
      <c r="AP12" s="161" t="str">
        <f>UPPER(IF(LEN(RemtrEML)&gt;=11,RIGHT(LEFT(RemtrEML,11),1),"-"))</f>
        <v>F</v>
      </c>
      <c r="AQ12" s="161" t="str">
        <f>UPPER(IF(LEN(RemtrEML)&gt;=12,RIGHT(LEFT(RemtrEML,12),1),"-"))</f>
        <v>I</v>
      </c>
      <c r="AR12" s="161" t="str">
        <f>UPPER(IF(LEN(RemtrEML)&gt;=13,RIGHT(LEFT(RemtrEML,13),1),"-"))</f>
        <v>N</v>
      </c>
      <c r="AS12" s="161" t="str">
        <f>UPPER(IF(LEN(RemtrEML)&gt;=14,RIGHT(LEFT(RemtrEML,14),1),"-"))</f>
        <v>N</v>
      </c>
      <c r="AT12" s="161" t="str">
        <f>UPPER(IF(LEN(RemtrEML)&gt;=15,RIGHT(LEFT(RemtrEML,15),1),"-"))</f>
        <v>.</v>
      </c>
      <c r="AU12" s="161" t="str">
        <f>UPPER(IF(LEN(RemtrEML)&gt;=16,RIGHT(LEFT(RemtrEML,16),1),"-"))</f>
        <v>C</v>
      </c>
      <c r="AV12" s="161" t="str">
        <f>UPPER(IF(LEN(RemtrEML)&gt;=17,RIGHT(LEFT(RemtrEML,17),1),"-"))</f>
        <v>O</v>
      </c>
      <c r="AW12" s="161" t="str">
        <f>UPPER(IF(LEN(RemtrEML)&gt;=18,RIGHT(LEFT(RemtrEML,18),1),"-"))</f>
        <v>M</v>
      </c>
      <c r="AX12" s="161" t="str">
        <f>UPPER(IF(LEN(RemtrEML)&gt;=19,RIGHT(LEFT(RemtrEML,19),1),"-"))</f>
        <v>-</v>
      </c>
      <c r="AY12" s="161" t="str">
        <f>UPPER(IF(LEN(RemtrEML)&gt;=20,RIGHT(LEFT(RemtrEML,20),1),"-"))</f>
        <v>-</v>
      </c>
      <c r="AZ12" s="161" t="str">
        <f>UPPER(IF(LEN(RemtrEML)&gt;=21,RIGHT(LEFT(RemtrEML,21),1),"-"))</f>
        <v>-</v>
      </c>
      <c r="BA12" s="161" t="str">
        <f>UPPER(IF(LEN(RemtrEML)&gt;=22,RIGHT(LEFT(RemtrEML,22),1),"-"))</f>
        <v>-</v>
      </c>
      <c r="BB12" s="161" t="str">
        <f>UPPER(IF(LEN(RemtrEML)&gt;=23,RIGHT(LEFT(RemtrEML,23),1),"-"))</f>
        <v>-</v>
      </c>
      <c r="BC12" s="161" t="str">
        <f>UPPER(IF(LEN(RemtrEML)&gt;=24,RIGHT(LEFT(RemtrEML,24),1),"-"))</f>
        <v>-</v>
      </c>
      <c r="BD12" s="161" t="str">
        <f>UPPER(IF(LEN(RemtrEML)&gt;=25,RIGHT(LEFT(RemtrEML,25),1),"-"))</f>
        <v>-</v>
      </c>
      <c r="BE12" s="161" t="str">
        <f>UPPER(IF(LEN(RemtrEML)&gt;=26,RIGHT(LEFT(RemtrEML,26),1),"-"))</f>
        <v>-</v>
      </c>
      <c r="BF12" s="161" t="str">
        <f>UPPER(IF(LEN(RemtrEML)&gt;=27,RIGHT(LEFT(RemtrEML,27),1),"-"))</f>
        <v>-</v>
      </c>
      <c r="BG12" s="161" t="str">
        <f>UPPER(IF(LEN(RemtrEML)&gt;=28,RIGHT(LEFT(RemtrEML,28),1),"-"))</f>
        <v>-</v>
      </c>
      <c r="BH12" s="161" t="str">
        <f>UPPER(IF(LEN(RemtrEML)&gt;=29,RIGHT(LEFT(RemtrEML,29),1),"-"))</f>
        <v>-</v>
      </c>
      <c r="BI12" s="161" t="str">
        <f>UPPER(IF(LEN(RemtrEML)&gt;=30,RIGHT(LEFT(RemtrEML,30),1),"-"))</f>
        <v>-</v>
      </c>
      <c r="BJ12" s="161" t="str">
        <f>UPPER(IF(LEN(RemtrEML)&gt;=31,RIGHT(LEFT(RemtrEML,31),1),"-"))</f>
        <v>-</v>
      </c>
      <c r="BK12" s="161" t="str">
        <f>UPPER(IF(LEN(RemtrEML)&gt;=32,RIGHT(LEFT(RemtrEML,32),1),"-"))</f>
        <v>-</v>
      </c>
      <c r="BL12" s="161" t="str">
        <f>UPPER(IF(LEN(RemtrEML)&gt;=33,RIGHT(LEFT(RemtrEML,33),1),"-"))</f>
        <v>-</v>
      </c>
      <c r="BM12" s="161" t="str">
        <f>UPPER(IF(LEN(RemtrEML)&gt;=34,RIGHT(LEFT(RemtrEML,34),1),"-"))</f>
        <v>-</v>
      </c>
      <c r="BN12" s="161" t="str">
        <f>UPPER(IF(LEN(RemtrEML)&gt;=35,RIGHT(LEFT(RemtrEML,35),1),"-"))</f>
        <v>-</v>
      </c>
      <c r="BO12" s="161" t="str">
        <f>UPPER(IF(LEN(RemtrEML)&gt;=36,RIGHT(LEFT(RemtrEML,36),1),"-"))</f>
        <v>-</v>
      </c>
      <c r="BP12" s="161" t="str">
        <f>UPPER(IF(LEN(RemtrEML)&gt;=37,RIGHT(LEFT(RemtrEML,37),1),"-"))</f>
        <v>-</v>
      </c>
      <c r="BQ12" s="18"/>
    </row>
    <row r="13" spans="2:69" ht="18" customHeight="1">
      <c r="B13" s="14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17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18"/>
    </row>
    <row r="14" spans="2:69" ht="18" customHeight="1">
      <c r="B14" s="14"/>
      <c r="C14" s="8" t="s">
        <v>5</v>
      </c>
      <c r="D14" s="8"/>
      <c r="E14" s="8"/>
      <c r="F14" s="8"/>
      <c r="G14" s="8"/>
      <c r="H14" s="161" t="str">
        <f>UPPER(IF(LEN(RemtrName)&gt;=1,LEFT(RemtrName,1),"-"))</f>
        <v>C</v>
      </c>
      <c r="I14" s="161" t="str">
        <f>UPPER(IF(LEN(RemtrName)&gt;=2,RIGHT(LEFT(RemtrName,2),1),"-"))</f>
        <v>H</v>
      </c>
      <c r="J14" s="161" t="str">
        <f>UPPER(IF(LEN(RemtrName)&gt;=3,RIGHT(LEFT(RemtrName,3),1),"-"))</f>
        <v>O</v>
      </c>
      <c r="K14" s="161" t="str">
        <f>UPPER(IF(LEN(RemtrName)&gt;=4,RIGHT(LEFT(RemtrName,4),1),"-"))</f>
        <v>U</v>
      </c>
      <c r="L14" s="161" t="str">
        <f>UPPER(IF(LEN(RemtrName)&gt;=5,RIGHT(LEFT(RemtrName,5),1),"-"))</f>
        <v>D</v>
      </c>
      <c r="M14" s="161" t="str">
        <f>UPPER(IF(LEN(RemtrName)&gt;=6,RIGHT(LEFT(RemtrName,6),1),"-"))</f>
        <v>H</v>
      </c>
      <c r="N14" s="161" t="str">
        <f>UPPER(IF(LEN(RemtrName)&gt;=7,RIGHT(LEFT(RemtrName,7),1),"-"))</f>
        <v>A</v>
      </c>
      <c r="O14" s="161" t="str">
        <f>UPPER(IF(LEN(RemtrName)&gt;=8,RIGHT(LEFT(RemtrName,8),1),"-"))</f>
        <v>R</v>
      </c>
      <c r="P14" s="161" t="str">
        <f>UPPER(IF(LEN(RemtrName)&gt;=9,RIGHT(LEFT(RemtrName,9),1),"-"))</f>
        <v>Y</v>
      </c>
      <c r="Q14" s="161" t="str">
        <f>UPPER(IF(LEN(RemtrName)&gt;=10,RIGHT(LEFT(RemtrName,10),1),"-"))</f>
        <v xml:space="preserve"> </v>
      </c>
      <c r="R14" s="161" t="str">
        <f>UPPER(IF(LEN(RemtrName)&gt;=11,RIGHT(LEFT(RemtrName,11),1),"-"))</f>
        <v>B</v>
      </c>
      <c r="S14" s="161" t="str">
        <f>UPPER(IF(LEN(RemtrName)&gt;=12,RIGHT(LEFT(RemtrName,12),1),"-"))</f>
        <v>R</v>
      </c>
      <c r="T14" s="161" t="str">
        <f>UPPER(IF(LEN(RemtrName)&gt;=13,RIGHT(LEFT(RemtrName,13),1),"-"))</f>
        <v>O</v>
      </c>
      <c r="U14" s="161" t="str">
        <f>UPPER(IF(LEN(RemtrName)&gt;=14,RIGHT(LEFT(RemtrName,14),1),"-"))</f>
        <v>T</v>
      </c>
      <c r="V14" s="161" t="str">
        <f>UPPER(IF(LEN(RemtrName)&gt;=15,RIGHT(LEFT(RemtrName,15),1),"-"))</f>
        <v>H</v>
      </c>
      <c r="W14" s="161" t="str">
        <f>UPPER(IF(LEN(RemtrName)&gt;=16,RIGHT(LEFT(RemtrName,16),1),"-"))</f>
        <v>E</v>
      </c>
      <c r="X14" s="17"/>
      <c r="Y14" s="8"/>
      <c r="Z14" s="20" t="s">
        <v>6</v>
      </c>
      <c r="AA14" s="21"/>
      <c r="AB14" s="21"/>
      <c r="AC14" s="21"/>
      <c r="AD14" s="21"/>
      <c r="AE14" s="21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18"/>
    </row>
    <row r="15" spans="2:69" ht="18" customHeight="1">
      <c r="B15" s="14"/>
      <c r="C15" s="8"/>
      <c r="D15" s="8"/>
      <c r="E15" s="8"/>
      <c r="F15" s="8"/>
      <c r="G15" s="8"/>
      <c r="H15" s="161" t="str">
        <f>UPPER(IF(LEN(RemtrName)&gt;=17,RIGHT(LEFT(RemtrName,17),1),"-"))</f>
        <v>R</v>
      </c>
      <c r="I15" s="161" t="str">
        <f>UPPER(IF(LEN(RemtrName)&gt;=18,RIGHT(LEFT(RemtrName,18),1),"-"))</f>
        <v>S</v>
      </c>
      <c r="J15" s="161" t="str">
        <f>UPPER(IF(LEN(RemtrName)&gt;=19,RIGHT(LEFT(RemtrName,19),1),"-"))</f>
        <v xml:space="preserve"> </v>
      </c>
      <c r="K15" s="161" t="str">
        <f>UPPER(IF(LEN(RemtrName)&gt;=20,RIGHT(LEFT(RemtrName,20),1),"-"))</f>
        <v>P</v>
      </c>
      <c r="L15" s="161" t="str">
        <f>UPPER(IF(LEN(RemtrName)&gt;=21,RIGHT(LEFT(RemtrName,21),1),"-"))</f>
        <v>V</v>
      </c>
      <c r="M15" s="161" t="str">
        <f>UPPER(IF(LEN(RemtrName)&gt;=22,RIGHT(LEFT(RemtrName,22),1),"-"))</f>
        <v>T</v>
      </c>
      <c r="N15" s="161" t="str">
        <f>UPPER(IF(LEN(RemtrName)&gt;=23,RIGHT(LEFT(RemtrName,23),1),"-"))</f>
        <v>.</v>
      </c>
      <c r="O15" s="161" t="str">
        <f>UPPER(IF(LEN(RemtrName)&gt;=24,RIGHT(LEFT(RemtrName,24),1),"-"))</f>
        <v>L</v>
      </c>
      <c r="P15" s="161" t="str">
        <f>UPPER(IF(LEN(RemtrName)&gt;=25,RIGHT(LEFT(RemtrName,25),1),"-"))</f>
        <v>T</v>
      </c>
      <c r="Q15" s="161" t="str">
        <f>UPPER(IF(LEN(RemtrName)&gt;=26,RIGHT(LEFT(RemtrName,26),1),"-"))</f>
        <v>D</v>
      </c>
      <c r="R15" s="161" t="str">
        <f>UPPER(IF(LEN(RemtrName)&gt;=27,RIGHT(LEFT(RemtrName,27),1),"-"))</f>
        <v>.</v>
      </c>
      <c r="S15" s="161" t="str">
        <f>UPPER(IF(LEN(RemtrName)&gt;=28,RIGHT(LEFT(RemtrName,28),1),"-"))</f>
        <v>-</v>
      </c>
      <c r="T15" s="161" t="str">
        <f>UPPER(IF(LEN(RemtrName)&gt;=29,RIGHT(LEFT(RemtrName,29),1),"-"))</f>
        <v>-</v>
      </c>
      <c r="U15" s="161" t="str">
        <f>UPPER(IF(LEN(RemtrName)&gt;=30,RIGHT(LEFT(RemtrName,30),1),"-"))</f>
        <v>-</v>
      </c>
      <c r="V15" s="161" t="str">
        <f>UPPER(IF(LEN(RemtrName)&gt;=31,RIGHT(LEFT(RemtrName,31),1),"-"))</f>
        <v>-</v>
      </c>
      <c r="W15" s="161" t="str">
        <f>UPPER(IF(LEN(RemtrName)&gt;=32,RIGHT(LEFT(RemtrName,32),1),"-"))</f>
        <v>-</v>
      </c>
      <c r="X15" s="17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18"/>
    </row>
    <row r="16" spans="2:69" ht="18" customHeight="1">
      <c r="B16" s="14"/>
      <c r="J16" s="161" t="str">
        <f>UPPER(IF(LEN(RemtrName)&gt;=33,RIGHT(LEFT(RemtrName,33),1),"-"))</f>
        <v>-</v>
      </c>
      <c r="K16" s="161" t="str">
        <f>UPPER(IF(LEN(RemtrName)&gt;=34,RIGHT(LEFT(RemtrName,34),1),"-"))</f>
        <v>-</v>
      </c>
      <c r="L16" s="161" t="str">
        <f>UPPER(IF(LEN(RemtrName)&gt;=35,RIGHT(LEFT(RemtrName,35),1),"-"))</f>
        <v>-</v>
      </c>
      <c r="M16" s="161" t="str">
        <f>UPPER(IF(LEN(RemtrName)&gt;=36,RIGHT(LEFT(RemtrName,36),1),"-"))</f>
        <v>-</v>
      </c>
      <c r="N16" s="161" t="str">
        <f>UPPER(IF(LEN(RemtrName)&gt;=37,RIGHT(LEFT(RemtrName,37),1),"-"))</f>
        <v>-</v>
      </c>
      <c r="Y16" s="8"/>
      <c r="Z16" s="8" t="s">
        <v>7</v>
      </c>
      <c r="AA16" s="8"/>
      <c r="AB16" s="8"/>
      <c r="AC16" s="161" t="str">
        <f>UPPER(IF(LEN(BenfName)&gt;=1,LEFT(BenfName,1),"-"))</f>
        <v>S</v>
      </c>
      <c r="AD16" s="161" t="str">
        <f>UPPER(IF(LEN(BenfName)&gt;=2,RIGHT(LEFT(BenfName,2),1),"-"))</f>
        <v>A</v>
      </c>
      <c r="AE16" s="161" t="str">
        <f>UPPER(IF(LEN(BenfName)&gt;=3,RIGHT(LEFT(BenfName,3),1),"-"))</f>
        <v>N</v>
      </c>
      <c r="AF16" s="161" t="str">
        <f>UPPER(IF(LEN(BenfName)&gt;=4,RIGHT(LEFT(BenfName,4),1),"-"))</f>
        <v>T</v>
      </c>
      <c r="AG16" s="161" t="str">
        <f>UPPER(IF(LEN(BenfName)&gt;=5,RIGHT(LEFT(BenfName,5),1),"-"))</f>
        <v>O</v>
      </c>
      <c r="AH16" s="161" t="str">
        <f>UPPER(IF(LEN(BenfName)&gt;=6,RIGHT(LEFT(BenfName,6),1),"-"))</f>
        <v>S</v>
      </c>
      <c r="AI16" s="161" t="str">
        <f>UPPER(IF(LEN(BenfName)&gt;=7,RIGHT(LEFT(BenfName,7),1),"-"))</f>
        <v>H</v>
      </c>
      <c r="AJ16" s="161" t="str">
        <f>UPPER(IF(LEN(BenfName)&gt;=8,RIGHT(LEFT(BenfName,8),1),"-"))</f>
        <v xml:space="preserve"> </v>
      </c>
      <c r="AK16" s="161" t="str">
        <f>UPPER(IF(LEN(BenfName)&gt;=9,RIGHT(LEFT(BenfName,9),1),"-"))</f>
        <v>K</v>
      </c>
      <c r="AL16" s="161" t="str">
        <f>UPPER(IF(LEN(BenfName)&gt;=10,RIGHT(LEFT(BenfName,10),1),"-"))</f>
        <v>U</v>
      </c>
      <c r="AM16" s="161" t="str">
        <f>UPPER(IF(LEN(BenfName)&gt;=11,RIGHT(LEFT(BenfName,11),1),"-"))</f>
        <v>M</v>
      </c>
      <c r="AN16" s="161" t="str">
        <f>UPPER(IF(LEN(BenfName)&gt;=12,RIGHT(LEFT(BenfName,12),1),"-"))</f>
        <v>A</v>
      </c>
      <c r="AO16" s="161" t="str">
        <f>UPPER(IF(LEN(BenfName)&gt;=13,RIGHT(LEFT(BenfName,13),1),"-"))</f>
        <v>R</v>
      </c>
      <c r="AP16" s="161" t="str">
        <f>UPPER(IF(LEN(BenfName)&gt;=14,RIGHT(LEFT(BenfName,14),1),"-"))</f>
        <v xml:space="preserve"> </v>
      </c>
      <c r="AQ16" s="161" t="str">
        <f>UPPER(IF(LEN(BenfName)&gt;=15,RIGHT(LEFT(BenfName,15),1),"-"))</f>
        <v>C</v>
      </c>
      <c r="AR16" s="161" t="str">
        <f>UPPER(IF(LEN(BenfName)&gt;=16,RIGHT(LEFT(BenfName,16),1),"-"))</f>
        <v>H</v>
      </c>
      <c r="AS16" s="161" t="str">
        <f>UPPER(IF(LEN(BenfName)&gt;=17,RIGHT(LEFT(BenfName,17),1),"-"))</f>
        <v>O</v>
      </c>
      <c r="AT16" s="161" t="str">
        <f>UPPER(IF(LEN(BenfName)&gt;=18,RIGHT(LEFT(BenfName,18),1),"-"))</f>
        <v>U</v>
      </c>
      <c r="AU16" s="161" t="str">
        <f>UPPER(IF(LEN(BenfName)&gt;=19,RIGHT(LEFT(BenfName,19),1),"-"))</f>
        <v>D</v>
      </c>
      <c r="AV16" s="161" t="str">
        <f>UPPER(IF(LEN(BenfName)&gt;=20,RIGHT(LEFT(BenfName,20),1),"-"))</f>
        <v>H</v>
      </c>
      <c r="AW16" s="161" t="str">
        <f>UPPER(IF(LEN(BenfName)&gt;=21,RIGHT(LEFT(BenfName,21),1),"-"))</f>
        <v>A</v>
      </c>
      <c r="AX16" s="161" t="str">
        <f>UPPER(IF(LEN(BenfName)&gt;=22,RIGHT(LEFT(BenfName,22),1),"-"))</f>
        <v>R</v>
      </c>
      <c r="AY16" s="161" t="str">
        <f>UPPER(IF(LEN(BenfName)&gt;=23,RIGHT(LEFT(BenfName,23),1),"-"))</f>
        <v>Y</v>
      </c>
      <c r="AZ16" s="161" t="str">
        <f>UPPER(IF(LEN(BenfName)&gt;=24,RIGHT(LEFT(BenfName,24),1),"-"))</f>
        <v>-</v>
      </c>
      <c r="BA16" s="161" t="str">
        <f>UPPER(IF(LEN(BenfName)&gt;=25,RIGHT(LEFT(BenfName,25),1),"-"))</f>
        <v>-</v>
      </c>
      <c r="BB16" s="161" t="str">
        <f>UPPER(IF(LEN(BenfName)&gt;=26,RIGHT(LEFT(BenfName,26),1),"-"))</f>
        <v>-</v>
      </c>
      <c r="BC16" s="161" t="str">
        <f>UPPER(IF(LEN(BenfName)&gt;=27,RIGHT(LEFT(BenfName,27),1),"-"))</f>
        <v>-</v>
      </c>
      <c r="BD16" s="161" t="str">
        <f>UPPER(IF(LEN(BenfName)&gt;=28,RIGHT(LEFT(BenfName,28),1),"-"))</f>
        <v>-</v>
      </c>
      <c r="BE16" s="161" t="str">
        <f>UPPER(IF(LEN(BenfName)&gt;=29,RIGHT(LEFT(BenfName,29),1),"-"))</f>
        <v>-</v>
      </c>
      <c r="BF16" s="161" t="str">
        <f>UPPER(IF(LEN(BenfName)&gt;=30,RIGHT(LEFT(BenfName,30),1),"-"))</f>
        <v>-</v>
      </c>
      <c r="BG16" s="161" t="str">
        <f>UPPER(IF(LEN(BenfName)&gt;=31,RIGHT(LEFT(BenfName,31),1),"-"))</f>
        <v>-</v>
      </c>
      <c r="BH16" s="161" t="str">
        <f>UPPER(IF(LEN(BenfName)&gt;=32,RIGHT(LEFT(BenfName,32),1),"-"))</f>
        <v>-</v>
      </c>
      <c r="BI16" s="161" t="str">
        <f>UPPER(IF(LEN(BenfName)&gt;=33,RIGHT(LEFT(BenfName,33),1),"-"))</f>
        <v>-</v>
      </c>
      <c r="BJ16" s="161" t="str">
        <f>UPPER(IF(LEN(BenfName)&gt;=34,RIGHT(LEFT(BenfName,34),1),"-"))</f>
        <v>-</v>
      </c>
      <c r="BK16" s="161" t="str">
        <f>UPPER(IF(LEN(BenfName)&gt;=35,RIGHT(LEFT(BenfName,35),1),"-"))</f>
        <v>-</v>
      </c>
      <c r="BL16" s="161" t="str">
        <f>UPPER(IF(LEN(BenfName)&gt;=36,RIGHT(LEFT(BenfName,36),1),"-"))</f>
        <v>-</v>
      </c>
      <c r="BM16" s="161" t="str">
        <f>UPPER(IF(LEN(BenfName)&gt;=37,RIGHT(LEFT(BenfName,37),1),"-"))</f>
        <v>-</v>
      </c>
      <c r="BN16" s="161" t="str">
        <f>UPPER(IF(LEN(BenfName)&gt;=38,RIGHT(LEFT(BenfName,38),1),"-"))</f>
        <v>-</v>
      </c>
      <c r="BO16" s="161" t="str">
        <f>UPPER(IF(LEN(BenfName)&gt;=39,RIGHT(LEFT(BenfName,39),1),"-"))</f>
        <v>-</v>
      </c>
      <c r="BP16" s="161" t="str">
        <f>UPPER(IF(LEN(BenfName)&gt;=40,RIGHT(LEFT(BenfName,40),1),"-"))</f>
        <v>-</v>
      </c>
      <c r="BQ16" s="18"/>
    </row>
    <row r="17" spans="2:69" ht="18" customHeight="1">
      <c r="B17" s="14"/>
      <c r="C17" s="20" t="s">
        <v>6</v>
      </c>
      <c r="D17" s="21"/>
      <c r="E17" s="21"/>
      <c r="F17" s="21"/>
      <c r="G17" s="21"/>
      <c r="H17" s="21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17"/>
      <c r="Y17" s="8"/>
      <c r="Z17" s="8" t="s">
        <v>21</v>
      </c>
      <c r="AA17" s="8"/>
      <c r="AB17" s="8"/>
      <c r="AC17" s="8"/>
      <c r="AD17" s="161" t="str">
        <f>UPPER(IF(LEN(BenfBankName)&gt;=1,LEFT(BenfBankName,1),"-"))</f>
        <v>A</v>
      </c>
      <c r="AE17" s="161" t="str">
        <f>UPPER(IF(LEN(BenfBankName)&gt;=2,RIGHT(LEFT(BenfBankName,2),1),"-"))</f>
        <v>X</v>
      </c>
      <c r="AF17" s="161" t="str">
        <f>UPPER(IF(LEN(BenfBankName)&gt;=3,RIGHT(LEFT(BenfBankName,3),1),"-"))</f>
        <v>I</v>
      </c>
      <c r="AG17" s="161" t="str">
        <f>UPPER(IF(LEN(BenfBankName)&gt;=4,RIGHT(LEFT(BenfBankName,4),1),"-"))</f>
        <v>S</v>
      </c>
      <c r="AH17" s="161" t="str">
        <f>UPPER(IF(LEN(BenfBankName)&gt;=5,RIGHT(LEFT(BenfBankName,5),1),"-"))</f>
        <v xml:space="preserve"> </v>
      </c>
      <c r="AI17" s="161" t="str">
        <f>UPPER(IF(LEN(BenfBankName)&gt;=6,RIGHT(LEFT(BenfBankName,6),1),"-"))</f>
        <v>B</v>
      </c>
      <c r="AJ17" s="161" t="str">
        <f>UPPER(IF(LEN(BenfBankName)&gt;=7,RIGHT(LEFT(BenfBankName,7),1),"-"))</f>
        <v>A</v>
      </c>
      <c r="AK17" s="161" t="str">
        <f>UPPER(IF(LEN(BenfBankName)&gt;=8,RIGHT(LEFT(BenfBankName,8),1),"-"))</f>
        <v>N</v>
      </c>
      <c r="AL17" s="161" t="str">
        <f>UPPER(IF(LEN(BenfBankName)&gt;=9,RIGHT(LEFT(BenfBankName,9),1),"-"))</f>
        <v>K</v>
      </c>
      <c r="AM17" s="161" t="str">
        <f>UPPER(IF(LEN(BenfBankName)&gt;=10,RIGHT(LEFT(BenfBankName,10),1),"-"))</f>
        <v xml:space="preserve"> </v>
      </c>
      <c r="AN17" s="161" t="str">
        <f>UPPER(IF(LEN(BenfBankName)&gt;=11,RIGHT(LEFT(BenfBankName,11),1),"-"))</f>
        <v>L</v>
      </c>
      <c r="AO17" s="161" t="str">
        <f>UPPER(IF(LEN(BenfBankName)&gt;=12,RIGHT(LEFT(BenfBankName,12),1),"-"))</f>
        <v>T</v>
      </c>
      <c r="AP17" s="161" t="str">
        <f>UPPER(IF(LEN(BenfBankName)&gt;=13,RIGHT(LEFT(BenfBankName,13),1),"-"))</f>
        <v>D</v>
      </c>
      <c r="AQ17" s="161" t="str">
        <f>UPPER(IF(LEN(BenfBankName)&gt;=14,RIGHT(LEFT(BenfBankName,14),1),"-"))</f>
        <v>-</v>
      </c>
      <c r="AR17" s="161" t="str">
        <f>UPPER(IF(LEN(BenfBankName)&gt;=15,RIGHT(LEFT(BenfBankName,15),1),"-"))</f>
        <v>-</v>
      </c>
      <c r="AS17" s="161" t="str">
        <f>UPPER(IF(LEN(BenfBankName)&gt;=16,RIGHT(LEFT(BenfBankName,16),1),"-"))</f>
        <v>-</v>
      </c>
      <c r="AT17" s="161" t="str">
        <f>UPPER(IF(LEN(BenfBankName)&gt;=17,RIGHT(LEFT(BenfBankName,17),1),"-"))</f>
        <v>-</v>
      </c>
      <c r="AU17" s="161" t="str">
        <f>UPPER(IF(LEN(BenfBankName)&gt;=18,RIGHT(LEFT(BenfBankName,18),1),"-"))</f>
        <v>-</v>
      </c>
      <c r="AV17" s="161" t="str">
        <f>UPPER(IF(LEN(BenfBankName)&gt;=19,RIGHT(LEFT(BenfBankName,19),1),"-"))</f>
        <v>-</v>
      </c>
      <c r="AW17" s="161" t="str">
        <f>UPPER(IF(LEN(BenfBankName)&gt;=20,RIGHT(LEFT(BenfBankName,20),1),"-"))</f>
        <v>-</v>
      </c>
      <c r="AX17" s="161" t="str">
        <f>UPPER(IF(LEN(BenfBankName)&gt;=21,RIGHT(LEFT(BenfBankName,21),1),"-"))</f>
        <v>-</v>
      </c>
      <c r="AY17" s="161" t="str">
        <f>UPPER(IF(LEN(BenfBankName)&gt;=22,RIGHT(LEFT(BenfBankName,22),1),"-"))</f>
        <v>-</v>
      </c>
      <c r="AZ17" s="161" t="str">
        <f>UPPER(IF(LEN(BenfBankName)&gt;=23,RIGHT(LEFT(BenfBankName,23),1),"-"))</f>
        <v>-</v>
      </c>
      <c r="BA17" s="161" t="str">
        <f>UPPER(IF(LEN(BenfBankName)&gt;=24,RIGHT(LEFT(BenfBankName,24),1),"-"))</f>
        <v>-</v>
      </c>
      <c r="BB17" s="203" t="s">
        <v>2</v>
      </c>
      <c r="BC17" s="204"/>
      <c r="BD17" s="205"/>
      <c r="BE17" s="161" t="str">
        <f>UPPER(IF(LEN(BenfBankBrnch)&gt;=1,LEFT(BenfBankBrnch,1),"-"))</f>
        <v>C</v>
      </c>
      <c r="BF17" s="161" t="str">
        <f>UPPER(IF(LEN(BenfBankBrnch)&gt;=2,RIGHT(LEFT(BenfBankBrnch,2),1),"-"))</f>
        <v>-</v>
      </c>
      <c r="BG17" s="161" t="str">
        <f>UPPER(IF(LEN(BenfBankBrnch)&gt;=3,RIGHT(LEFT(BenfBankBrnch,3),1),"-"))</f>
        <v>3</v>
      </c>
      <c r="BH17" s="161" t="str">
        <f>UPPER(IF(LEN(BenfBankBrnch)&gt;=4,RIGHT(LEFT(BenfBankBrnch,4),1),"-"))</f>
        <v>/</v>
      </c>
      <c r="BI17" s="161" t="str">
        <f>UPPER(IF(LEN(BenfBankBrnch)&gt;=5,RIGHT(LEFT(BenfBankBrnch,5),1),"-"))</f>
        <v>2</v>
      </c>
      <c r="BJ17" s="161" t="str">
        <f>UPPER(IF(LEN(BenfBankBrnch)&gt;=6,RIGHT(LEFT(BenfBankBrnch,6),1),"-"))</f>
        <v>1</v>
      </c>
      <c r="BK17" s="161" t="str">
        <f>UPPER(IF(LEN(BenfBankBrnch)&gt;=7,RIGHT(LEFT(BenfBankBrnch,7),1),"-"))</f>
        <v>,</v>
      </c>
      <c r="BL17" s="161" t="str">
        <f>UPPER(IF(LEN(BenfBankBrnch)&gt;=8,RIGHT(LEFT(BenfBankBrnch,8),1),"-"))</f>
        <v xml:space="preserve"> </v>
      </c>
      <c r="BM17" s="161" t="str">
        <f>UPPER(IF(LEN(BenfBankBrnch)&gt;=9,RIGHT(LEFT(BenfBankBrnch,9),1),"-"))</f>
        <v>J</v>
      </c>
      <c r="BN17" s="161" t="str">
        <f>UPPER(IF(LEN(BenfBankBrnch)&gt;=10,RIGHT(LEFT(BenfBankBrnch,10),1),"-"))</f>
        <v>A</v>
      </c>
      <c r="BO17" s="161" t="str">
        <f>UPPER(IF(LEN(BenfBankBrnch)&gt;=11,RIGHT(LEFT(BenfBankBrnch,11),1),"-"))</f>
        <v>N</v>
      </c>
      <c r="BP17" s="161" t="str">
        <f>UPPER(IF(LEN(BenfBankBrnch)&gt;=12,RIGHT(LEFT(BenfBankBrnch,12),1),"-"))</f>
        <v>A</v>
      </c>
      <c r="BQ17" s="18"/>
    </row>
    <row r="18" spans="2:69" ht="18" customHeight="1">
      <c r="B18" s="14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17"/>
      <c r="Y18" s="8"/>
      <c r="Z18" s="8" t="s">
        <v>172</v>
      </c>
      <c r="AA18" s="8"/>
      <c r="AB18" s="8"/>
      <c r="AC18" s="161" t="str">
        <f>IF(LEN(BenfBankAcNo)&gt;=1,LEFT(BenfBankAcNo,1),"-")</f>
        <v>9</v>
      </c>
      <c r="AD18" s="161" t="str">
        <f>IF(LEN(BenfBankAcNo)&gt;=2,RIGHT(LEFT(BenfBankAcNo,2),1),"-")</f>
        <v>1</v>
      </c>
      <c r="AE18" s="161" t="str">
        <f>IF(LEN(BenfBankAcNo)&gt;=3,RIGHT(LEFT(BenfBankAcNo,3),1),"-")</f>
        <v>0</v>
      </c>
      <c r="AF18" s="161" t="str">
        <f>IF(LEN(BenfBankAcNo)&gt;=4,RIGHT(LEFT(BenfBankAcNo,4),1),"-")</f>
        <v>0</v>
      </c>
      <c r="AG18" s="161" t="str">
        <f>IF(LEN(BenfBankAcNo)&gt;=5,RIGHT(LEFT(BenfBankAcNo,5),1),"-")</f>
        <v>1</v>
      </c>
      <c r="AH18" s="161" t="str">
        <f>IF(LEN(BenfBankAcNo)&gt;=6,RIGHT(LEFT(BenfBankAcNo,6),1),"-")</f>
        <v>0</v>
      </c>
      <c r="AI18" s="161" t="str">
        <f>IF(LEN(BenfBankAcNo)&gt;=7,RIGHT(LEFT(BenfBankAcNo,7),1),"-")</f>
        <v>0</v>
      </c>
      <c r="AJ18" s="161" t="str">
        <f>IF(LEN(BenfBankAcNo)&gt;=8,RIGHT(LEFT(BenfBankAcNo,8),1),"-")</f>
        <v>4</v>
      </c>
      <c r="AK18" s="161" t="str">
        <f>IF(LEN(BenfBankAcNo)&gt;=9,RIGHT(LEFT(BenfBankAcNo,9),1),"-")</f>
        <v>7</v>
      </c>
      <c r="AL18" s="161" t="str">
        <f>IF(LEN(BenfBankAcNo)&gt;=10,RIGHT(LEFT(BenfBankAcNo,10),1),"-")</f>
        <v>1</v>
      </c>
      <c r="AM18" s="161" t="str">
        <f>IF(LEN(BenfBankAcNo)&gt;=11,RIGHT(LEFT(BenfBankAcNo,11),1),"-")</f>
        <v>2</v>
      </c>
      <c r="AN18" s="161" t="str">
        <f>IF(LEN(BenfBankAcNo)&gt;=12,RIGHT(LEFT(BenfBankAcNo,12),1),"-")</f>
        <v>4</v>
      </c>
      <c r="AO18" s="161" t="str">
        <f>IF(LEN(BenfBankAcNo)&gt;=13,RIGHT(LEFT(BenfBankAcNo,13),1),"-")</f>
        <v>8</v>
      </c>
      <c r="AP18" s="161" t="str">
        <f>IF(LEN(BenfBankAcNo)&gt;=14,RIGHT(LEFT(BenfBankAcNo,14),1),"-")</f>
        <v>8</v>
      </c>
      <c r="AQ18" s="161" t="str">
        <f>IF(LEN(BenfBankAcNo)&gt;=15,RIGHT(LEFT(BenfBankAcNo,15),1),"-")</f>
        <v>3</v>
      </c>
      <c r="AR18" s="161" t="str">
        <f>IF(LEN(BenfBankAcNo)&gt;=16,RIGHT(LEFT(BenfBankAcNo,16),1),"-")</f>
        <v>-</v>
      </c>
      <c r="AS18" s="161" t="str">
        <f>IF(LEN(BenfBankAcNo)&gt;=17,RIGHT(LEFT(BenfBankAcNo,17),1),"-")</f>
        <v>-</v>
      </c>
      <c r="AT18" s="161" t="str">
        <f>IF(LEN(BenfBankAcNo)&gt;=18,RIGHT(LEFT(BenfBankAcNo,18),1),"-")</f>
        <v>-</v>
      </c>
      <c r="AU18" s="199" t="s">
        <v>173</v>
      </c>
      <c r="AV18" s="200"/>
      <c r="AW18" s="200"/>
      <c r="AX18" s="201"/>
      <c r="AY18" s="161" t="str">
        <f>IF(LEN(BenfBankAcNoReConf)&gt;=1,LEFT(BenfBankAcNoReConf,1),"-")</f>
        <v>9</v>
      </c>
      <c r="AZ18" s="161" t="str">
        <f>IF(LEN(BenfBankAcNoReConf)&gt;=2,RIGHT(LEFT(BenfBankAcNoReConf,2),1),"-")</f>
        <v>1</v>
      </c>
      <c r="BA18" s="161" t="str">
        <f>IF(LEN(BenfBankAcNoReConf)&gt;=3,RIGHT(LEFT(BenfBankAcNoReConf,3),1),"-")</f>
        <v>0</v>
      </c>
      <c r="BB18" s="161" t="str">
        <f>IF(LEN(BenfBankAcNoReConf)&gt;=4,RIGHT(LEFT(BenfBankAcNoReConf,4),1),"-")</f>
        <v>0</v>
      </c>
      <c r="BC18" s="161" t="str">
        <f>IF(LEN(BenfBankAcNoReConf)&gt;=5,RIGHT(LEFT(BenfBankAcNoReConf,5),1),"-")</f>
        <v>1</v>
      </c>
      <c r="BD18" s="161" t="str">
        <f>IF(LEN(BenfBankAcNoReConf)&gt;=6,RIGHT(LEFT(BenfBankAcNoReConf,6),1),"-")</f>
        <v>0</v>
      </c>
      <c r="BE18" s="161" t="str">
        <f>IF(LEN(BenfBankAcNoReConf)&gt;=7,RIGHT(LEFT(BenfBankAcNoReConf,7),1),"-")</f>
        <v>0</v>
      </c>
      <c r="BF18" s="161" t="str">
        <f>IF(LEN(BenfBankAcNoReConf)&gt;=8,RIGHT(LEFT(BenfBankAcNoReConf,8),1),"-")</f>
        <v>4</v>
      </c>
      <c r="BG18" s="161" t="str">
        <f>IF(LEN(BenfBankAcNoReConf)&gt;=9,RIGHT(LEFT(BenfBankAcNoReConf,9),1),"-")</f>
        <v>7</v>
      </c>
      <c r="BH18" s="161" t="str">
        <f>IF(LEN(BenfBankAcNoReConf)&gt;=10,RIGHT(LEFT(BenfBankAcNoReConf,10),1),"-")</f>
        <v>1</v>
      </c>
      <c r="BI18" s="161" t="str">
        <f>IF(LEN(BenfBankAcNoReConf)&gt;=11,RIGHT(LEFT(BenfBankAcNoReConf,11),1),"-")</f>
        <v>2</v>
      </c>
      <c r="BJ18" s="161" t="str">
        <f>IF(LEN(BenfBankAcNoReConf)&gt;=12,RIGHT(LEFT(BenfBankAcNoReConf,12),1),"-")</f>
        <v>4</v>
      </c>
      <c r="BK18" s="161" t="str">
        <f>IF(LEN(BenfBankAcNoReConf)&gt;=13,RIGHT(LEFT(BenfBankAcNoReConf,13),1),"-")</f>
        <v>8</v>
      </c>
      <c r="BL18" s="161" t="str">
        <f>IF(LEN(BenfBankAcNoReConf)&gt;=14,RIGHT(LEFT(BenfBankAcNoReConf,14),1),"-")</f>
        <v>8</v>
      </c>
      <c r="BM18" s="161" t="str">
        <f>IF(LEN(BenfBankAcNoReConf)&gt;=15,RIGHT(LEFT(BenfBankAcNoReConf,15),1),"-")</f>
        <v>3</v>
      </c>
      <c r="BN18" s="161" t="str">
        <f>IF(LEN(BenfBankAcNoReConf)&gt;=16,RIGHT(LEFT(BenfBankAcNoReConf,16),1),"-")</f>
        <v>-</v>
      </c>
      <c r="BO18" s="161" t="str">
        <f>IF(LEN(BenfBankAcNoReConf)&gt;=17,RIGHT(LEFT(BenfBankAcNoReConf,17),1),"-")</f>
        <v>-</v>
      </c>
      <c r="BP18" s="161" t="str">
        <f>IF(LEN(BenfBankAcNoReConf)&gt;=18,RIGHT(LEFT(BenfBankAcNoReConf,18),1),"-")</f>
        <v>-</v>
      </c>
      <c r="BQ18" s="18"/>
    </row>
    <row r="19" spans="2:69" ht="18" customHeight="1">
      <c r="B19" s="14"/>
      <c r="C19" s="8" t="s">
        <v>7</v>
      </c>
      <c r="D19" s="8"/>
      <c r="E19" s="8"/>
      <c r="F19" s="8"/>
      <c r="G19" s="8"/>
      <c r="H19" s="161" t="str">
        <f>UPPER(IF(LEN(BenfName)&gt;=1,LEFT(BenfName,1),"-"))</f>
        <v>S</v>
      </c>
      <c r="I19" s="161" t="str">
        <f>UPPER(IF(LEN(BenfName)&gt;=2,RIGHT(LEFT(BenfName,2),1),"-"))</f>
        <v>A</v>
      </c>
      <c r="J19" s="161" t="str">
        <f>UPPER(IF(LEN(BenfName)&gt;=3,RIGHT(LEFT(BenfName,3),1),"-"))</f>
        <v>N</v>
      </c>
      <c r="K19" s="161" t="str">
        <f>UPPER(IF(LEN(BenfName)&gt;=4,RIGHT(LEFT(BenfName,4),1),"-"))</f>
        <v>T</v>
      </c>
      <c r="L19" s="161" t="str">
        <f>UPPER(IF(LEN(BenfName)&gt;=5,RIGHT(LEFT(BenfName,5),1),"-"))</f>
        <v>O</v>
      </c>
      <c r="M19" s="161" t="str">
        <f>UPPER(IF(LEN(BenfName)&gt;=6,RIGHT(LEFT(BenfName,6),1),"-"))</f>
        <v>S</v>
      </c>
      <c r="N19" s="161" t="str">
        <f>UPPER(IF(LEN(BenfName)&gt;=7,RIGHT(LEFT(BenfName,7),1),"-"))</f>
        <v>H</v>
      </c>
      <c r="O19" s="161" t="str">
        <f>UPPER(IF(LEN(BenfName)&gt;=8,RIGHT(LEFT(BenfName,8),1),"-"))</f>
        <v xml:space="preserve"> </v>
      </c>
      <c r="P19" s="161" t="str">
        <f>UPPER(IF(LEN(BenfName)&gt;=9,RIGHT(LEFT(BenfName,9),1),"-"))</f>
        <v>K</v>
      </c>
      <c r="Q19" s="161" t="str">
        <f>UPPER(IF(LEN(BenfName)&gt;=10,RIGHT(LEFT(BenfName,10),1),"-"))</f>
        <v>U</v>
      </c>
      <c r="R19" s="161" t="str">
        <f>UPPER(IF(LEN(BenfName)&gt;=11,RIGHT(LEFT(BenfName,11),1),"-"))</f>
        <v>M</v>
      </c>
      <c r="S19" s="161" t="str">
        <f>UPPER(IF(LEN(BenfName)&gt;=12,RIGHT(LEFT(BenfName,12),1),"-"))</f>
        <v>A</v>
      </c>
      <c r="T19" s="161" t="str">
        <f>UPPER(IF(LEN(BenfName)&gt;=13,RIGHT(LEFT(BenfName,13),1),"-"))</f>
        <v>R</v>
      </c>
      <c r="U19" s="161" t="str">
        <f>UPPER(IF(LEN(BenfName)&gt;=14,RIGHT(LEFT(BenfName,14),1),"-"))</f>
        <v xml:space="preserve"> </v>
      </c>
      <c r="V19" s="161" t="str">
        <f>UPPER(IF(LEN(BenfName)&gt;=15,RIGHT(LEFT(BenfName,15),1),"-"))</f>
        <v>C</v>
      </c>
      <c r="W19" s="161" t="str">
        <f>UPPER(IF(LEN(BenfName)&gt;=16,RIGHT(LEFT(BenfName,16),1),"-"))</f>
        <v>H</v>
      </c>
      <c r="X19" s="17"/>
      <c r="Y19" s="8"/>
      <c r="Z19" s="8" t="s">
        <v>8</v>
      </c>
      <c r="AA19" s="8"/>
      <c r="AB19" s="8"/>
      <c r="AC19" s="8"/>
      <c r="AD19" s="8"/>
      <c r="AE19" s="8"/>
      <c r="AF19" s="161" t="str">
        <f>IF(LEN(BenfBankIFCSCode)&gt;=1,LEFT(BenfBankIFCSCode,1),"-")</f>
        <v>U</v>
      </c>
      <c r="AG19" s="161" t="str">
        <f>IF(LEN(BenfBankIFCSCode)&gt;=2,RIGHT(LEFT(BenfBankIFCSCode,2),1),"-")</f>
        <v>T</v>
      </c>
      <c r="AH19" s="161" t="str">
        <f>IF(LEN(BenfBankIFCSCode)&gt;=3,RIGHT(LEFT(BenfBankIFCSCode,3),1),"-")</f>
        <v>O</v>
      </c>
      <c r="AI19" s="161" t="str">
        <f>IF(LEN(BenfBankIFCSCode)&gt;=4,RIGHT(LEFT(BenfBankIFCSCode,4),1),"-")</f>
        <v>B</v>
      </c>
      <c r="AJ19" s="161" t="str">
        <f>IF(LEN(BenfBankIFCSCode)&gt;=5,RIGHT(LEFT(BenfBankIFCSCode,5),1),"-")</f>
        <v>0</v>
      </c>
      <c r="AK19" s="161" t="str">
        <f>IF(LEN(BenfBankIFCSCode)&gt;=6,RIGHT(LEFT(BenfBankIFCSCode,6),1),"-")</f>
        <v>0</v>
      </c>
      <c r="AL19" s="161" t="str">
        <f>IF(LEN(BenfBankIFCSCode)&gt;=7,RIGHT(LEFT(BenfBankIFCSCode,7),1),"-")</f>
        <v>0</v>
      </c>
      <c r="AM19" s="161" t="str">
        <f>IF(LEN(BenfBankIFCSCode)&gt;=8,RIGHT(LEFT(BenfBankIFCSCode,8),1),"-")</f>
        <v>0</v>
      </c>
      <c r="AN19" s="161" t="str">
        <f>IF(LEN(BenfBankIFCSCode)&gt;=9,RIGHT(LEFT(BenfBankIFCSCode,9),1),"-")</f>
        <v>2</v>
      </c>
      <c r="AO19" s="161" t="str">
        <f>IF(LEN(BenfBankIFCSCode)&gt;=10,RIGHT(LEFT(BenfBankIFCSCode,10),1),"-")</f>
        <v>0</v>
      </c>
      <c r="AP19" s="161" t="str">
        <f>IF(LEN(BenfBankIFCSCode)&gt;=11,RIGHT(LEFT(BenfBankIFCSCode,11),1),"-")</f>
        <v>7</v>
      </c>
      <c r="AQ19" s="203" t="s">
        <v>153</v>
      </c>
      <c r="AR19" s="204"/>
      <c r="AS19" s="161" t="str">
        <f>UPPER(IF(LEN(BenfMobileNo)&gt;=1,LEFT(BenfMobileNo,1),"-"))</f>
        <v>9</v>
      </c>
      <c r="AT19" s="161" t="str">
        <f>UPPER(IF(LEN(BenfMobileNo)&gt;=2,RIGHT(LEFT(BenfMobileNo,2),1),"-"))</f>
        <v>9</v>
      </c>
      <c r="AU19" s="161" t="str">
        <f>UPPER(IF(LEN(BenfMobileNo)&gt;=3,RIGHT(LEFT(BenfMobileNo,3),1),"-"))</f>
        <v>5</v>
      </c>
      <c r="AV19" s="161" t="str">
        <f>UPPER(IF(LEN(BenfMobileNo)&gt;=4,RIGHT(LEFT(BenfMobileNo,4),1),"-"))</f>
        <v>8</v>
      </c>
      <c r="AW19" s="161" t="str">
        <f>UPPER(IF(LEN(BenfMobileNo)&gt;=5,RIGHT(LEFT(BenfMobileNo,5),1),"-"))</f>
        <v>4</v>
      </c>
      <c r="AX19" s="161" t="str">
        <f>UPPER(IF(LEN(BenfMobileNo)&gt;=6,RIGHT(LEFT(BenfMobileNo,6),1),"-"))</f>
        <v>8</v>
      </c>
      <c r="AY19" s="161" t="str">
        <f>UPPER(IF(LEN(BenfMobileNo)&gt;=7,RIGHT(LEFT(BenfMobileNo,7),1),"-"))</f>
        <v>6</v>
      </c>
      <c r="AZ19" s="161" t="str">
        <f>UPPER(IF(LEN(BenfMobileNo)&gt;=8,RIGHT(LEFT(BenfMobileNo,8),1),"-"))</f>
        <v>8</v>
      </c>
      <c r="BA19" s="161" t="str">
        <f>UPPER(IF(LEN(BenfMobileNo)&gt;=9,RIGHT(LEFT(BenfMobileNo,9),1),"-"))</f>
        <v>8</v>
      </c>
      <c r="BB19" s="161" t="str">
        <f>UPPER(IF(LEN(BenfMobileNo)&gt;=10,RIGHT(LEFT(BenfMobileNo,10),1),"-"))</f>
        <v>5</v>
      </c>
      <c r="BC19" s="208" t="s">
        <v>154</v>
      </c>
      <c r="BD19" s="209"/>
      <c r="BE19" s="161" t="str">
        <f>UPPER(IF(LEN(BenfLandlineNo)&gt;=1,LEFT(BenfLandlineNo,1),"-"))</f>
        <v>-</v>
      </c>
      <c r="BF19" s="161" t="str">
        <f>UPPER(IF(LEN(BenfLandlineNo)&gt;=2,RIGHT(LEFT(BenfLandlineNo,2),1),"-"))</f>
        <v>-</v>
      </c>
      <c r="BG19" s="161" t="str">
        <f>UPPER(IF(LEN(BenfLandlineNo)&gt;=3,RIGHT(LEFT(BenfLandlineNo,3),1),"-"))</f>
        <v>-</v>
      </c>
      <c r="BH19" s="161" t="str">
        <f>UPPER(IF(LEN(BenfLandlineNo)&gt;=4,RIGHT(LEFT(BenfLandlineNo,4),1),"-"))</f>
        <v>-</v>
      </c>
      <c r="BI19" s="161" t="str">
        <f>UPPER(IF(LEN(BenfLandlineNo)&gt;=5,RIGHT(LEFT(BenfLandlineNo,5),1),"-"))</f>
        <v>-</v>
      </c>
      <c r="BJ19" s="161" t="str">
        <f>UPPER(IF(LEN(BenfLandlineNo)&gt;=6,RIGHT(LEFT(BenfLandlineNo,6),1),"-"))</f>
        <v>-</v>
      </c>
      <c r="BK19" s="161" t="str">
        <f>UPPER(IF(LEN(BenfLandlineNo)&gt;=7,RIGHT(LEFT(BenfLandlineNo,7),1),"-"))</f>
        <v>-</v>
      </c>
      <c r="BL19" s="161" t="str">
        <f>UPPER(IF(LEN(BenfLandlineNo)&gt;=8,RIGHT(LEFT(BenfLandlineNo,8),1),"-"))</f>
        <v>-</v>
      </c>
      <c r="BM19" s="161" t="str">
        <f>UPPER(IF(LEN(BenfLandlineNo)&gt;=9,RIGHT(LEFT(BenfLandlineNo,9),1),"-"))</f>
        <v>-</v>
      </c>
      <c r="BN19" s="161" t="str">
        <f>UPPER(IF(LEN(BenfLandlineNo)&gt;=10,RIGHT(LEFT(BenfLandlineNo,10),1),"-"))</f>
        <v>-</v>
      </c>
      <c r="BO19" s="161" t="str">
        <f>UPPER(IF(LEN(BenfLandlineNo)&gt;=11,RIGHT(LEFT(BenfLandlineNo,11),1),"-"))</f>
        <v>-</v>
      </c>
      <c r="BP19" s="161" t="str">
        <f>UPPER(IF(LEN(BenfLandlineNo)&gt;=12,RIGHT(LEFT(BenfLandlineNo,12),1),"-"))</f>
        <v>-</v>
      </c>
      <c r="BQ19" s="18"/>
    </row>
    <row r="20" spans="2:69" ht="18" customHeight="1">
      <c r="B20" s="14"/>
      <c r="C20" s="8"/>
      <c r="D20" s="8"/>
      <c r="E20" s="8"/>
      <c r="F20" s="8"/>
      <c r="G20" s="8"/>
      <c r="H20" s="161" t="str">
        <f>UPPER(IF(LEN(BenfName)&gt;=17,RIGHT(LEFT(BenfName,17),1),"-"))</f>
        <v>O</v>
      </c>
      <c r="I20" s="161" t="str">
        <f>UPPER(IF(LEN(BenfName)&gt;=18,RIGHT(LEFT(BenfName,18),1),"-"))</f>
        <v>U</v>
      </c>
      <c r="J20" s="161" t="str">
        <f>UPPER(IF(LEN(BenfName)&gt;=19,RIGHT(LEFT(BenfName,19),1),"-"))</f>
        <v>D</v>
      </c>
      <c r="K20" s="161" t="str">
        <f>UPPER(IF(LEN(BenfName)&gt;=20,RIGHT(LEFT(BenfName,20),1),"-"))</f>
        <v>H</v>
      </c>
      <c r="L20" s="161" t="str">
        <f>UPPER(IF(LEN(BenfName)&gt;=21,RIGHT(LEFT(BenfName,21),1),"-"))</f>
        <v>A</v>
      </c>
      <c r="M20" s="161" t="str">
        <f>UPPER(IF(LEN(BenfName)&gt;=22,RIGHT(LEFT(BenfName,22),1),"-"))</f>
        <v>R</v>
      </c>
      <c r="N20" s="161" t="str">
        <f>UPPER(IF(LEN(BenfName)&gt;=23,RIGHT(LEFT(BenfName,23),1),"-"))</f>
        <v>Y</v>
      </c>
      <c r="O20" s="161" t="str">
        <f>UPPER(IF(LEN(BenfName)&gt;=24,RIGHT(LEFT(BenfName,24),1),"-"))</f>
        <v>-</v>
      </c>
      <c r="P20" s="161" t="str">
        <f>UPPER(IF(LEN(BenfName)&gt;=25,RIGHT(LEFT(BenfName,25),1),"-"))</f>
        <v>-</v>
      </c>
      <c r="Q20" s="161" t="str">
        <f>UPPER(IF(LEN(BenfName)&gt;=26,RIGHT(LEFT(BenfName,26),1),"-"))</f>
        <v>-</v>
      </c>
      <c r="R20" s="161" t="str">
        <f>UPPER(IF(LEN(BenfName)&gt;=27,RIGHT(LEFT(BenfName,27),1),"-"))</f>
        <v>-</v>
      </c>
      <c r="S20" s="161" t="str">
        <f>UPPER(IF(LEN(BenfName)&gt;=28,RIGHT(LEFT(BenfName,28),1),"-"))</f>
        <v>-</v>
      </c>
      <c r="T20" s="161" t="str">
        <f>UPPER(IF(LEN(BenfName)&gt;=29,RIGHT(LEFT(BenfName,29),1),"-"))</f>
        <v>-</v>
      </c>
      <c r="U20" s="161" t="str">
        <f>UPPER(IF(LEN(BenfName)&gt;=30,RIGHT(LEFT(BenfName,30),1),"-"))</f>
        <v>-</v>
      </c>
      <c r="V20" s="161" t="str">
        <f>UPPER(IF(LEN(BenfName)&gt;=31,RIGHT(LEFT(BenfName,31),1),"-"))</f>
        <v>-</v>
      </c>
      <c r="W20" s="161" t="str">
        <f>UPPER(IF(LEN(BenfName)&gt;=32,RIGHT(LEFT(BenfName,32),1),"-"))</f>
        <v>-</v>
      </c>
      <c r="X20" s="17"/>
      <c r="Y20" s="8"/>
      <c r="Z20" s="8" t="s">
        <v>9</v>
      </c>
      <c r="AA20" s="8"/>
      <c r="AB20" s="8"/>
      <c r="AC20" s="8"/>
      <c r="AD20" s="8"/>
      <c r="AE20" s="8"/>
      <c r="AF20" s="161" t="str">
        <f>IF(LEN(BenfAmount)&gt;=10,LEFT(RIGHT(BenfAmount,10),1),"-")</f>
        <v>-</v>
      </c>
      <c r="AG20" s="161" t="str">
        <f>IF(LEN(BenfAmount)&gt;=9,LEFT(RIGHT(BenfAmount,9),1),"-")</f>
        <v>-</v>
      </c>
      <c r="AH20" s="161" t="str">
        <f>IF(LEN(BenfAmount)&gt;=8,LEFT(RIGHT(BenfAmount,8),1),"-")</f>
        <v>-</v>
      </c>
      <c r="AI20" s="161" t="str">
        <f>IF(LEN(BenfAmount)&gt;=7,LEFT(RIGHT(BenfAmount,7),1),"-")</f>
        <v>-</v>
      </c>
      <c r="AJ20" s="161" t="str">
        <f>IF(LEN(BenfAmount)&gt;=6,LEFT(RIGHT(BenfAmount,6),1),"-")</f>
        <v>1</v>
      </c>
      <c r="AK20" s="161" t="str">
        <f>IF(LEN(BenfAmount)&gt;=5,LEFT(RIGHT(BenfAmount,5),1),"-")</f>
        <v>4</v>
      </c>
      <c r="AL20" s="161" t="str">
        <f>IF(LEN(BenfAmount)&gt;=4,LEFT(RIGHT(BenfAmount,4),1),"-")</f>
        <v>7</v>
      </c>
      <c r="AM20" s="161" t="str">
        <f>IF(LEN(BenfAmount)&gt;=3,LEFT(RIGHT(BenfAmount,3),1),"-")</f>
        <v>0</v>
      </c>
      <c r="AN20" s="161" t="str">
        <f>IF(LEN(BenfAmount)&gt;=2,LEFT(RIGHT(BenfAmount,2),1),"-")</f>
        <v>0</v>
      </c>
      <c r="AO20" s="161" t="str">
        <f>IF(LEN(BenfAmount)&gt;=1,LEFT(RIGHT(BenfAmount,1),1),"-")</f>
        <v>0</v>
      </c>
      <c r="AP20" s="8" t="s">
        <v>10</v>
      </c>
      <c r="AQ20" s="8"/>
      <c r="AR20" s="8"/>
      <c r="AS20" s="8"/>
      <c r="AT20" s="8"/>
      <c r="AU20" s="8"/>
      <c r="AV20" s="206" t="str">
        <f>I28</f>
        <v>Rupees :- One Lakh Forty Seven Thousand Only</v>
      </c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206"/>
      <c r="BN20" s="206"/>
      <c r="BO20" s="206"/>
      <c r="BP20" s="206"/>
      <c r="BQ20" s="18"/>
    </row>
    <row r="21" spans="2:69" ht="18" customHeight="1">
      <c r="B21" s="14"/>
      <c r="X21" s="17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  <c r="BI21" s="207"/>
      <c r="BJ21" s="207"/>
      <c r="BK21" s="207"/>
      <c r="BL21" s="207"/>
      <c r="BM21" s="207"/>
      <c r="BN21" s="207"/>
      <c r="BO21" s="207"/>
      <c r="BP21" s="207"/>
      <c r="BQ21" s="18"/>
    </row>
    <row r="22" spans="2:69" ht="18" customHeight="1">
      <c r="B22" s="14"/>
      <c r="C22" s="8" t="s">
        <v>171</v>
      </c>
      <c r="D22" s="8"/>
      <c r="E22" s="8"/>
      <c r="F22" s="161" t="str">
        <f>IF(LEN(BenfBankAcNo)&gt;=1,LEFT(BenfBankAcNo,1),"-")</f>
        <v>9</v>
      </c>
      <c r="G22" s="161" t="str">
        <f>IF(LEN(BenfBankAcNo)&gt;=2,RIGHT(LEFT(BenfBankAcNo,2),1),"-")</f>
        <v>1</v>
      </c>
      <c r="H22" s="161" t="str">
        <f>IF(LEN(BenfBankAcNo)&gt;=3,RIGHT(LEFT(BenfBankAcNo,3),1),"-")</f>
        <v>0</v>
      </c>
      <c r="I22" s="161" t="str">
        <f>IF(LEN(BenfBankAcNo)&gt;=4,RIGHT(LEFT(BenfBankAcNo,4),1),"-")</f>
        <v>0</v>
      </c>
      <c r="J22" s="161" t="str">
        <f>IF(LEN(BenfBankAcNo)&gt;=5,RIGHT(LEFT(BenfBankAcNo,5),1),"-")</f>
        <v>1</v>
      </c>
      <c r="K22" s="161" t="str">
        <f>IF(LEN(BenfBankAcNo)&gt;=6,RIGHT(LEFT(BenfBankAcNo,6),1),"-")</f>
        <v>0</v>
      </c>
      <c r="L22" s="161" t="str">
        <f>IF(LEN(BenfBankAcNo)&gt;=7,RIGHT(LEFT(BenfBankAcNo,7),1),"-")</f>
        <v>0</v>
      </c>
      <c r="M22" s="161" t="str">
        <f>IF(LEN(BenfBankAcNo)&gt;=8,RIGHT(LEFT(BenfBankAcNo,8),1),"-")</f>
        <v>4</v>
      </c>
      <c r="N22" s="161" t="str">
        <f>IF(LEN(BenfBankAcNo)&gt;=9,RIGHT(LEFT(BenfBankAcNo,9),1),"-")</f>
        <v>7</v>
      </c>
      <c r="O22" s="161" t="str">
        <f>IF(LEN(BenfBankAcNo)&gt;=10,RIGHT(LEFT(BenfBankAcNo,10),1),"-")</f>
        <v>1</v>
      </c>
      <c r="P22" s="161" t="str">
        <f>IF(LEN(BenfBankAcNo)&gt;=11,RIGHT(LEFT(BenfBankAcNo,11),1),"-")</f>
        <v>2</v>
      </c>
      <c r="Q22" s="161" t="str">
        <f>IF(LEN(BenfBankAcNo)&gt;=12,RIGHT(LEFT(BenfBankAcNo,12),1),"-")</f>
        <v>4</v>
      </c>
      <c r="R22" s="161" t="str">
        <f>IF(LEN(BenfBankAcNo)&gt;=13,RIGHT(LEFT(BenfBankAcNo,13),1),"-")</f>
        <v>8</v>
      </c>
      <c r="S22" s="161" t="str">
        <f>IF(LEN(BenfBankAcNo)&gt;=14,RIGHT(LEFT(BenfBankAcNo,14),1),"-")</f>
        <v>8</v>
      </c>
      <c r="T22" s="161" t="str">
        <f>IF(LEN(BenfBankAcNo)&gt;=15,RIGHT(LEFT(BenfBankAcNo,15),1),"-")</f>
        <v>3</v>
      </c>
      <c r="U22" s="161" t="str">
        <f>IF(LEN(BenfBankAcNo)&gt;=16,RIGHT(LEFT(BenfBankAcNo,16),1),"-")</f>
        <v>-</v>
      </c>
      <c r="V22" s="161" t="str">
        <f>IF(LEN(BenfBankAcNo)&gt;=17,RIGHT(LEFT(BenfBankAcNo,17),1),"-")</f>
        <v>-</v>
      </c>
      <c r="W22" s="161" t="str">
        <f>IF(LEN(BenfBankAcNo)&gt;=18,RIGHT(LEFT(BenfBankAcNo,18),1),"-")</f>
        <v>-</v>
      </c>
      <c r="X22" s="17"/>
      <c r="Y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18"/>
    </row>
    <row r="23" spans="2:69" ht="18" customHeight="1">
      <c r="B23" s="14"/>
      <c r="X23" s="17"/>
      <c r="Y23" s="8"/>
      <c r="Z23" s="20" t="s">
        <v>135</v>
      </c>
      <c r="AA23" s="21"/>
      <c r="AB23" s="21"/>
      <c r="AC23" s="21"/>
      <c r="AD23" s="21"/>
      <c r="AE23" s="21"/>
      <c r="AF23" s="8"/>
      <c r="BQ23" s="18"/>
    </row>
    <row r="24" spans="2:69" ht="18" customHeight="1">
      <c r="B24" s="14"/>
      <c r="C24" s="8" t="s">
        <v>8</v>
      </c>
      <c r="D24" s="8"/>
      <c r="E24" s="8"/>
      <c r="F24" s="8"/>
      <c r="G24" s="8"/>
      <c r="H24" s="8"/>
      <c r="J24" s="161" t="str">
        <f>IF(LEN(BenfBankIFCSCode)&gt;=1,LEFT(BenfBankIFCSCode,1),"-")</f>
        <v>U</v>
      </c>
      <c r="K24" s="161" t="str">
        <f>IF(LEN(BenfBankIFCSCode)&gt;=2,RIGHT(LEFT(BenfBankIFCSCode,2),1),"-")</f>
        <v>T</v>
      </c>
      <c r="L24" s="161" t="str">
        <f>IF(LEN(BenfBankIFCSCode)&gt;=3,RIGHT(LEFT(BenfBankIFCSCode,3),1),"-")</f>
        <v>O</v>
      </c>
      <c r="M24" s="161" t="str">
        <f>IF(LEN(BenfBankIFCSCode)&gt;=4,RIGHT(LEFT(BenfBankIFCSCode,4),1),"-")</f>
        <v>B</v>
      </c>
      <c r="N24" s="161" t="str">
        <f>IF(LEN(BenfBankIFCSCode)&gt;=5,RIGHT(LEFT(BenfBankIFCSCode,5),1),"-")</f>
        <v>0</v>
      </c>
      <c r="O24" s="161" t="str">
        <f>IF(LEN(BenfBankIFCSCode)&gt;=6,RIGHT(LEFT(BenfBankIFCSCode,6),1),"-")</f>
        <v>0</v>
      </c>
      <c r="P24" s="161" t="str">
        <f>IF(LEN(BenfBankIFCSCode)&gt;=7,RIGHT(LEFT(BenfBankIFCSCode,7),1),"-")</f>
        <v>0</v>
      </c>
      <c r="Q24" s="161" t="str">
        <f>IF(LEN(BenfBankIFCSCode)&gt;=8,RIGHT(LEFT(BenfBankIFCSCode,8),1),"-")</f>
        <v>0</v>
      </c>
      <c r="R24" s="161" t="str">
        <f>IF(LEN(BenfBankIFCSCode)&gt;=9,RIGHT(LEFT(BenfBankIFCSCode,9),1),"-")</f>
        <v>2</v>
      </c>
      <c r="S24" s="161" t="str">
        <f>IF(LEN(BenfBankIFCSCode)&gt;=10,RIGHT(LEFT(BenfBankIFCSCode,10),1),"-")</f>
        <v>0</v>
      </c>
      <c r="T24" s="161" t="str">
        <f>IF(LEN(BenfBankIFCSCode)&gt;=11,RIGHT(LEFT(BenfBankIFCSCode,11),1),"-")</f>
        <v>7</v>
      </c>
      <c r="U24" s="8"/>
      <c r="V24" s="8"/>
      <c r="W24" s="8"/>
      <c r="X24" s="17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18"/>
    </row>
    <row r="25" spans="2:69" ht="18" customHeight="1">
      <c r="B25" s="14"/>
      <c r="X25" s="17"/>
      <c r="Y25" s="8"/>
      <c r="Z25" s="8" t="s">
        <v>24</v>
      </c>
      <c r="AA25" s="8"/>
      <c r="AB25" s="8"/>
      <c r="AC25" s="8"/>
      <c r="AD25" s="8"/>
      <c r="AE25" s="8"/>
      <c r="AF25" s="7"/>
      <c r="AG25" s="162" t="str">
        <f>TEXT('Fill Details'!E7,"000000")</f>
        <v>001256</v>
      </c>
      <c r="AH25" s="7"/>
      <c r="AI25" s="182" t="s">
        <v>149</v>
      </c>
      <c r="AL25" s="8"/>
      <c r="AN25" s="8"/>
      <c r="AO25" s="8"/>
      <c r="AP25" s="8"/>
      <c r="AQ25" s="8"/>
      <c r="AR25" s="202" t="str">
        <f>TEXT('Fill Details'!E40,"##,##,##,000")&amp;"/-"</f>
        <v>1,47,000/-</v>
      </c>
      <c r="AS25" s="202"/>
      <c r="AT25" s="202"/>
      <c r="AU25" s="202"/>
      <c r="AV25" s="202"/>
      <c r="AW25" s="202"/>
      <c r="AX25" s="8" t="s">
        <v>25</v>
      </c>
      <c r="BA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18"/>
    </row>
    <row r="26" spans="2:69" ht="18" customHeight="1">
      <c r="B26" s="14"/>
      <c r="C26" s="8" t="s">
        <v>9</v>
      </c>
      <c r="D26" s="8"/>
      <c r="E26" s="8"/>
      <c r="F26" s="8"/>
      <c r="G26" s="8"/>
      <c r="H26" s="8"/>
      <c r="I26" s="187" t="str">
        <f>IF(LEN(BenfAmount)&gt;=15,LEFT(RIGHT(BenfAmount,15),1),"-")</f>
        <v>-</v>
      </c>
      <c r="J26" s="187" t="str">
        <f>IF(LEN(BenfAmount)&gt;=14,LEFT(RIGHT(BenfAmount,14),1),"-")</f>
        <v>-</v>
      </c>
      <c r="K26" s="187" t="str">
        <f>IF(LEN(BenfAmount)&gt;=13,LEFT(RIGHT(BenfAmount,13),1),"-")</f>
        <v>-</v>
      </c>
      <c r="L26" s="187" t="str">
        <f>IF(LEN(BenfAmount)&gt;=12,LEFT(RIGHT(BenfAmount,12),1),"-")</f>
        <v>-</v>
      </c>
      <c r="M26" s="187" t="str">
        <f>IF(LEN(BenfAmount)&gt;=11,LEFT(RIGHT(BenfAmount,11),1),"-")</f>
        <v>-</v>
      </c>
      <c r="N26" s="161" t="str">
        <f>IF(LEN(BenfAmount)&gt;=10,LEFT(RIGHT(BenfAmount,10),1),"-")</f>
        <v>-</v>
      </c>
      <c r="O26" s="161" t="str">
        <f>IF(LEN(BenfAmount)&gt;=9,LEFT(RIGHT(BenfAmount,9),1),"-")</f>
        <v>-</v>
      </c>
      <c r="P26" s="161" t="str">
        <f>IF(LEN(BenfAmount)&gt;=8,LEFT(RIGHT(BenfAmount,8),1),"-")</f>
        <v>-</v>
      </c>
      <c r="Q26" s="161" t="str">
        <f>IF(LEN(BenfAmount)&gt;=7,LEFT(RIGHT(BenfAmount,7),1),"-")</f>
        <v>-</v>
      </c>
      <c r="R26" s="161" t="str">
        <f>IF(LEN(BenfAmount)&gt;=6,LEFT(RIGHT(BenfAmount,6),1),"-")</f>
        <v>1</v>
      </c>
      <c r="S26" s="161" t="str">
        <f>IF(LEN(BenfAmount)&gt;=5,LEFT(RIGHT(BenfAmount,5),1),"-")</f>
        <v>4</v>
      </c>
      <c r="T26" s="161" t="str">
        <f>IF(LEN(BenfAmount)&gt;=4,LEFT(RIGHT(BenfAmount,4),1),"-")</f>
        <v>7</v>
      </c>
      <c r="U26" s="161" t="str">
        <f>IF(LEN(BenfAmount)&gt;=3,LEFT(RIGHT(BenfAmount,3),1),"-")</f>
        <v>0</v>
      </c>
      <c r="V26" s="161" t="str">
        <f>IF(LEN(BenfAmount)&gt;=2,LEFT(RIGHT(BenfAmount,2),1),"-")</f>
        <v>0</v>
      </c>
      <c r="W26" s="161" t="str">
        <f>IF(LEN(BenfAmount)&gt;=1,LEFT(RIGHT(BenfAmount,1),1),"-")</f>
        <v>0</v>
      </c>
      <c r="X26" s="17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18"/>
    </row>
    <row r="27" spans="2:69" ht="18" customHeight="1">
      <c r="B27" s="14"/>
      <c r="X27" s="17"/>
      <c r="Y27" s="8"/>
      <c r="Z27" s="8" t="s">
        <v>26</v>
      </c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6" t="s">
        <v>152</v>
      </c>
      <c r="AL27" s="8" t="s">
        <v>27</v>
      </c>
      <c r="AM27" s="8"/>
      <c r="AN27" s="23" t="str">
        <f>IF(AK27="û","ü","û")</f>
        <v>û</v>
      </c>
      <c r="AO27" s="8" t="s">
        <v>28</v>
      </c>
      <c r="AP27" s="8"/>
      <c r="AQ27" s="8" t="s">
        <v>29</v>
      </c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18"/>
    </row>
    <row r="28" spans="2:69" ht="18" customHeight="1">
      <c r="B28" s="14"/>
      <c r="C28" s="8" t="s">
        <v>10</v>
      </c>
      <c r="D28" s="8"/>
      <c r="E28" s="8"/>
      <c r="F28" s="8"/>
      <c r="G28" s="8"/>
      <c r="H28" s="8"/>
      <c r="I28" s="195" t="str">
        <f>TRIM(IF(E63&gt;1.99,"Rupees :- ","Rupee :- ")&amp;(IF(E63&gt;0,IF((ROUNDDOWN(E63,-11)/100000000000)&gt;0,VLOOKUP((ROUNDDOWN(E63,-11)/100000000000),amtinwards,2,0)&amp;" Kharab "," ")&amp;IF((ROUNDDOWN(E63,-9)-ROUNDDOWN(E63,-11))/1000000000&gt;0,VLOOKUP((ROUNDDOWN(E63,-9)-ROUNDDOWN(E63,-11))/1000000000,amtinwards,2,0)&amp;" Arab "," ")&amp;IF((ROUNDDOWN(E63,-7)-ROUNDDOWN(E63,-9))/10000000&gt;0,VLOOKUP((ROUNDDOWN(E63,-7)-ROUNDDOWN(E63,-9))/10000000,amtinwards,2,0)&amp;" Crore "," ")&amp;IF((ROUNDDOWN(E63,-5)-ROUNDDOWN(E63,-7))/100000&gt;0,VLOOKUP((ROUNDDOWN(E63,-5)-ROUNDDOWN(E63,-7))/100000,amtinwards,2,0)&amp;" Lakh "," ")&amp;IF((ROUNDDOWN(E63,-3)-ROUNDDOWN(E63,-5))/1000&gt;0,VLOOKUP((ROUNDDOWN(E63,-3)-ROUNDDOWN(E63,-5))/1000,amtinwards,2,0)&amp;" Thousand ","")&amp;IF((ROUNDDOWN(E63,-2)-ROUNDDOWN(E63,-3))/100&gt;0,VLOOKUP((ROUNDDOWN(E63,-2)-ROUNDDOWN(E63,-3))/100,amtinwards,2,0)&amp;" Hundred ","")&amp;IF(ROUNDDOWN(E63,0)-ROUNDDOWN(E63,-2)&gt;0,VLOOKUP(ROUNDDOWN(E63,0)-ROUNDDOWN(E63,-2),amtinwards,2,0)," ")&amp;IF(ROUND((E63-ROUND(E63,0))*100,0)&gt;0," &amp; Paise "&amp;VLOOKUP(ROUND((E63-ROUND(E63,0))*100,0),amtinwards,2,0)," ")&amp;" Only","Rupees Nil")))</f>
        <v>Rupees :- One Lakh Forty Seven Thousand Only</v>
      </c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  <c r="X28" s="17"/>
      <c r="Y28" s="8"/>
      <c r="BQ28" s="18"/>
    </row>
    <row r="29" spans="2:69" ht="18" customHeight="1">
      <c r="B29" s="14"/>
      <c r="C29" s="8"/>
      <c r="D29" s="8"/>
      <c r="E29" s="8"/>
      <c r="F29" s="8"/>
      <c r="G29" s="8"/>
      <c r="H29" s="8"/>
      <c r="I29" s="195"/>
      <c r="J29" s="195"/>
      <c r="K29" s="195"/>
      <c r="L29" s="195"/>
      <c r="M29" s="195"/>
      <c r="N29" s="195"/>
      <c r="O29" s="195"/>
      <c r="P29" s="195"/>
      <c r="Q29" s="195"/>
      <c r="R29" s="195"/>
      <c r="S29" s="195"/>
      <c r="T29" s="195"/>
      <c r="U29" s="195"/>
      <c r="V29" s="195"/>
      <c r="W29" s="195"/>
      <c r="X29" s="17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18"/>
    </row>
    <row r="30" spans="2:69" ht="18" customHeight="1">
      <c r="B30" s="14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17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18"/>
    </row>
    <row r="31" spans="2:69" ht="18" customHeight="1">
      <c r="B31" s="14"/>
      <c r="C31" s="8" t="s">
        <v>11</v>
      </c>
      <c r="D31" s="8"/>
      <c r="E31" s="8"/>
      <c r="F31" s="8"/>
      <c r="G31" s="8"/>
      <c r="H31" s="8"/>
      <c r="I31" s="161" t="str">
        <f>IF(LEN(ApplCharges)&gt;=15,LEFT(RIGHT(ApplCharges,15),1),"-")</f>
        <v>-</v>
      </c>
      <c r="J31" s="161" t="str">
        <f>IF(LEN(ApplCharges)&gt;=14,LEFT(RIGHT(ApplCharges,14),1),"-")</f>
        <v>-</v>
      </c>
      <c r="K31" s="161" t="str">
        <f>IF(LEN(ApplCharges)&gt;=13,LEFT(RIGHT(ApplCharges,13),1),"-")</f>
        <v>-</v>
      </c>
      <c r="L31" s="161" t="str">
        <f>IF(LEN(ApplCharges)&gt;=12,LEFT(RIGHT(ApplCharges,12),1),"-")</f>
        <v>-</v>
      </c>
      <c r="M31" s="161" t="str">
        <f>IF(LEN(ApplCharges)&gt;=11,LEFT(RIGHT(ApplCharges,11),1),"-")</f>
        <v>-</v>
      </c>
      <c r="N31" s="161" t="str">
        <f>IF(LEN(ApplCharges)&gt;=10,LEFT(RIGHT(ApplCharges,10),1),"-")</f>
        <v>-</v>
      </c>
      <c r="O31" s="161" t="str">
        <f>IF(LEN(ApplCharges)&gt;=9,LEFT(RIGHT(ApplCharges,9),1),"-")</f>
        <v>-</v>
      </c>
      <c r="P31" s="161" t="str">
        <f>IF(LEN(ApplCharges)&gt;=8,LEFT(RIGHT(ApplCharges,8),1),"-")</f>
        <v>-</v>
      </c>
      <c r="Q31" s="161" t="str">
        <f>IF(LEN(ApplCharges)&gt;=7,LEFT(RIGHT(ApplCharges,7),1),"-")</f>
        <v>-</v>
      </c>
      <c r="R31" s="161" t="str">
        <f>IF(LEN(ApplCharges)&gt;=6,LEFT(RIGHT(ApplCharges,6),1),"-")</f>
        <v>-</v>
      </c>
      <c r="S31" s="161" t="str">
        <f>IF(LEN(ApplCharges)&gt;=5,LEFT(RIGHT(ApplCharges,5),1),"-")</f>
        <v>-</v>
      </c>
      <c r="T31" s="161" t="str">
        <f>IF(LEN(ApplCharges)&gt;=4,LEFT(RIGHT(ApplCharges,4),1),"-")</f>
        <v>-</v>
      </c>
      <c r="U31" s="161" t="str">
        <f>IF(LEN(ApplCharges)&gt;=3,LEFT(RIGHT(ApplCharges,3),1),"-")</f>
        <v>-</v>
      </c>
      <c r="V31" s="161" t="str">
        <f>IF(LEN(ApplCharges)&gt;=2,LEFT(RIGHT(ApplCharges,2),1),"-")</f>
        <v>-</v>
      </c>
      <c r="W31" s="161" t="str">
        <f>IF(LEN(ApplCharges)&gt;=1,LEFT(RIGHT(ApplCharges,1),1),"-")</f>
        <v>0</v>
      </c>
      <c r="X31" s="17"/>
      <c r="Y31" s="8"/>
      <c r="AF31" s="7"/>
      <c r="AG31" s="7"/>
      <c r="AH31" s="7"/>
      <c r="AI31" s="7"/>
      <c r="AJ31" s="7"/>
      <c r="AK31" s="7"/>
      <c r="AL31" s="7"/>
      <c r="AM31" s="7"/>
      <c r="AN31" s="8"/>
      <c r="AO31" s="8"/>
      <c r="AQ31" s="7"/>
      <c r="AR31" s="7"/>
      <c r="AS31" s="7"/>
      <c r="AT31" s="7"/>
      <c r="AU31" s="7"/>
      <c r="AV31" s="7"/>
      <c r="AW31" s="7"/>
      <c r="AX31" s="7"/>
      <c r="AY31" s="8"/>
      <c r="AZ31" s="8"/>
      <c r="BA31" s="8"/>
      <c r="BB31" s="7"/>
      <c r="BC31" s="7"/>
      <c r="BD31" s="7"/>
      <c r="BE31" s="7"/>
      <c r="BF31" s="7"/>
      <c r="BG31" s="7"/>
      <c r="BH31" s="7"/>
      <c r="BI31" s="7"/>
      <c r="BJ31" s="8"/>
      <c r="BK31" s="8"/>
      <c r="BL31" s="8"/>
      <c r="BM31" s="8"/>
      <c r="BN31" s="8"/>
      <c r="BO31" s="8"/>
      <c r="BP31" s="8"/>
      <c r="BQ31" s="18"/>
    </row>
    <row r="32" spans="2:69" ht="18" customHeight="1">
      <c r="B32" s="14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17"/>
      <c r="Y32" s="8"/>
      <c r="Z32" s="8"/>
      <c r="AA32" s="8"/>
      <c r="AB32" s="8"/>
      <c r="AC32" s="8"/>
      <c r="AD32" s="8"/>
      <c r="AE32" s="8"/>
      <c r="AQ32" s="196" t="s">
        <v>30</v>
      </c>
      <c r="AR32" s="196"/>
      <c r="AS32" s="196"/>
      <c r="AT32" s="196"/>
      <c r="AU32" s="196"/>
      <c r="AV32" s="196"/>
      <c r="AW32" s="196"/>
      <c r="AX32" s="196"/>
      <c r="BK32" s="8"/>
      <c r="BL32" s="8"/>
      <c r="BM32" s="8"/>
      <c r="BN32" s="8"/>
      <c r="BO32" s="8"/>
      <c r="BP32" s="8"/>
      <c r="BQ32" s="18"/>
    </row>
    <row r="33" spans="2:69" ht="18" customHeight="1">
      <c r="B33" s="14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17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18"/>
    </row>
    <row r="34" spans="2:69" ht="18" customHeight="1">
      <c r="B34" s="14"/>
      <c r="C34" s="8" t="s">
        <v>12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 t="s">
        <v>14</v>
      </c>
      <c r="O34" s="8"/>
      <c r="P34" s="8"/>
      <c r="Q34" s="8"/>
      <c r="R34" s="8"/>
      <c r="S34" s="8"/>
      <c r="T34" s="8"/>
      <c r="U34" s="8"/>
      <c r="V34" s="8"/>
      <c r="W34" s="8"/>
      <c r="X34" s="17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18"/>
    </row>
    <row r="35" spans="2:69" ht="18" customHeight="1">
      <c r="B35" s="14"/>
      <c r="C35" s="8" t="s">
        <v>13</v>
      </c>
      <c r="D35" s="8"/>
      <c r="E35" s="8"/>
      <c r="F35" s="7"/>
      <c r="G35" s="7"/>
      <c r="H35" s="7"/>
      <c r="I35" s="7"/>
      <c r="J35" s="7"/>
      <c r="K35" s="7"/>
      <c r="L35" s="7"/>
      <c r="M35" s="8"/>
      <c r="N35" s="8" t="s">
        <v>12</v>
      </c>
      <c r="O35" s="8"/>
      <c r="P35" s="8"/>
      <c r="Q35" s="8"/>
      <c r="R35" s="7"/>
      <c r="S35" s="7"/>
      <c r="T35" s="7"/>
      <c r="U35" s="7"/>
      <c r="V35" s="7"/>
      <c r="W35" s="7"/>
      <c r="X35" s="17"/>
      <c r="Y35" s="8"/>
      <c r="Z35" s="8" t="s">
        <v>31</v>
      </c>
      <c r="AA35" s="8"/>
      <c r="AB35" s="8"/>
      <c r="AC35" s="8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8"/>
      <c r="AO35" s="8" t="s">
        <v>32</v>
      </c>
      <c r="AP35" s="8"/>
      <c r="AQ35" s="8"/>
      <c r="AR35" s="8"/>
      <c r="AS35" s="8"/>
      <c r="AT35" s="8"/>
      <c r="AU35" s="8" t="s">
        <v>33</v>
      </c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18"/>
    </row>
    <row r="36" spans="2:69" ht="18" customHeight="1">
      <c r="B36" s="24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25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26"/>
    </row>
    <row r="37" spans="2:69" ht="18" customHeight="1"/>
    <row r="38" spans="2:69" ht="18" customHeight="1"/>
    <row r="39" spans="2:69" ht="18" hidden="1" customHeight="1"/>
    <row r="40" spans="2:69" ht="18" hidden="1" customHeight="1">
      <c r="I40" s="8"/>
      <c r="J40" s="8"/>
      <c r="K40" s="8"/>
    </row>
    <row r="41" spans="2:69" ht="18" hidden="1" customHeight="1">
      <c r="I41" s="8"/>
      <c r="J41" s="8"/>
      <c r="K41" s="8"/>
    </row>
    <row r="42" spans="2:69" ht="18" hidden="1" customHeight="1">
      <c r="E42" s="8"/>
      <c r="F42" s="8"/>
      <c r="G42" s="8"/>
      <c r="H42" s="8"/>
      <c r="I42" s="8"/>
      <c r="J42" s="8"/>
      <c r="K42" s="8"/>
    </row>
    <row r="43" spans="2:69" ht="18" hidden="1" customHeight="1">
      <c r="E43" s="8"/>
      <c r="F43" s="8"/>
      <c r="G43" s="8"/>
      <c r="H43" s="8"/>
      <c r="I43" s="8"/>
      <c r="J43" s="8"/>
      <c r="K43" s="8"/>
    </row>
    <row r="44" spans="2:69" ht="18" hidden="1" customHeight="1">
      <c r="E44" s="8"/>
      <c r="F44" s="8"/>
      <c r="G44" s="8"/>
      <c r="H44" s="8"/>
      <c r="I44" s="8"/>
      <c r="J44" s="8"/>
      <c r="K44" s="8"/>
    </row>
    <row r="45" spans="2:69" ht="18" hidden="1" customHeight="1">
      <c r="E45" s="8"/>
      <c r="F45" s="8"/>
      <c r="G45" s="8"/>
      <c r="H45" s="8"/>
      <c r="I45" s="8"/>
      <c r="J45" s="8"/>
      <c r="K45" s="8"/>
    </row>
    <row r="46" spans="2:69" ht="18" hidden="1" customHeight="1">
      <c r="E46" s="8"/>
      <c r="F46" s="8"/>
      <c r="G46" s="8"/>
      <c r="H46" s="8"/>
      <c r="I46" s="8"/>
      <c r="J46" s="8"/>
      <c r="K46" s="8"/>
    </row>
    <row r="47" spans="2:69" ht="18" hidden="1" customHeight="1">
      <c r="E47" s="8"/>
      <c r="F47" s="8"/>
      <c r="G47" s="8"/>
      <c r="H47" s="8"/>
      <c r="I47" s="8"/>
      <c r="J47" s="8"/>
      <c r="K47" s="8"/>
    </row>
    <row r="48" spans="2:69" ht="18" hidden="1" customHeight="1">
      <c r="E48" s="8"/>
      <c r="F48" s="8"/>
      <c r="G48" s="8"/>
      <c r="H48" s="8"/>
      <c r="I48" s="8"/>
      <c r="J48" s="8"/>
      <c r="K48" s="8"/>
    </row>
    <row r="49" spans="5:11" ht="18" hidden="1" customHeight="1">
      <c r="E49" s="8"/>
      <c r="F49" s="8"/>
      <c r="G49" s="8"/>
      <c r="H49" s="8"/>
      <c r="I49" s="8"/>
      <c r="J49" s="8"/>
      <c r="K49" s="8"/>
    </row>
    <row r="50" spans="5:11" ht="18" hidden="1" customHeight="1">
      <c r="E50" s="8"/>
      <c r="F50" s="8"/>
      <c r="G50" s="8"/>
      <c r="H50" s="8"/>
      <c r="I50" s="8"/>
      <c r="J50" s="8"/>
      <c r="K50" s="8"/>
    </row>
    <row r="51" spans="5:11" ht="18" hidden="1" customHeight="1">
      <c r="E51" s="8"/>
      <c r="F51" s="8"/>
      <c r="G51" s="8"/>
      <c r="H51" s="8"/>
      <c r="I51" s="8"/>
      <c r="J51" s="8"/>
      <c r="K51" s="8"/>
    </row>
    <row r="52" spans="5:11" ht="18" hidden="1" customHeight="1">
      <c r="E52" s="8"/>
      <c r="F52" s="8"/>
      <c r="G52" s="8"/>
      <c r="H52" s="8"/>
      <c r="I52" s="8"/>
      <c r="J52" s="8"/>
      <c r="K52" s="8"/>
    </row>
    <row r="53" spans="5:11" ht="18" hidden="1" customHeight="1">
      <c r="E53" s="8"/>
      <c r="F53" s="8"/>
      <c r="G53" s="8"/>
      <c r="H53" s="8"/>
      <c r="I53" s="8"/>
      <c r="J53" s="8"/>
      <c r="K53" s="8"/>
    </row>
    <row r="54" spans="5:11" ht="18" hidden="1" customHeight="1">
      <c r="E54" s="8"/>
      <c r="F54" s="8"/>
      <c r="G54" s="8"/>
      <c r="H54" s="8"/>
      <c r="I54" s="8"/>
      <c r="J54" s="8"/>
      <c r="K54" s="8"/>
    </row>
    <row r="55" spans="5:11" ht="18" hidden="1" customHeight="1">
      <c r="E55" s="8"/>
      <c r="F55" s="8"/>
      <c r="G55" s="8"/>
      <c r="H55" s="8"/>
      <c r="I55" s="8"/>
      <c r="J55" s="8"/>
      <c r="K55" s="8"/>
    </row>
    <row r="56" spans="5:11" ht="18" hidden="1" customHeight="1">
      <c r="E56" s="8"/>
      <c r="F56" s="8"/>
      <c r="G56" s="8"/>
      <c r="H56" s="8"/>
      <c r="I56" s="8"/>
      <c r="J56" s="8"/>
      <c r="K56" s="8"/>
    </row>
    <row r="57" spans="5:11" ht="18" hidden="1" customHeight="1"/>
    <row r="58" spans="5:11" ht="18" hidden="1" customHeight="1"/>
    <row r="59" spans="5:11" ht="18" hidden="1" customHeight="1"/>
    <row r="60" spans="5:11" ht="18" hidden="1" customHeight="1"/>
    <row r="61" spans="5:11" ht="18" hidden="1" customHeight="1"/>
    <row r="62" spans="5:11" ht="18" hidden="1" customHeight="1"/>
    <row r="63" spans="5:11" ht="18" hidden="1" customHeight="1">
      <c r="E63" s="149">
        <f>'Fill Details'!E35</f>
        <v>147000</v>
      </c>
      <c r="F63" s="148"/>
      <c r="G63" s="11"/>
      <c r="H63" s="13"/>
    </row>
  </sheetData>
  <sheetProtection password="CB7C" sheet="1" objects="1" scenarios="1" selectLockedCells="1"/>
  <mergeCells count="12">
    <mergeCell ref="BB17:BD17"/>
    <mergeCell ref="AV20:BP21"/>
    <mergeCell ref="AQ19:AR19"/>
    <mergeCell ref="BC19:BD19"/>
    <mergeCell ref="G6:N6"/>
    <mergeCell ref="AD3:AK3"/>
    <mergeCell ref="I28:W29"/>
    <mergeCell ref="AQ32:AX32"/>
    <mergeCell ref="AN3:AZ3"/>
    <mergeCell ref="AM5:BA5"/>
    <mergeCell ref="AU18:AX18"/>
    <mergeCell ref="AR25:AW25"/>
  </mergeCells>
  <dataValidations count="1">
    <dataValidation type="list" allowBlank="1" showInputMessage="1" showErrorMessage="1" sqref="AK27">
      <formula1>"û,ü"</formula1>
    </dataValidation>
  </dataValidations>
  <pageMargins left="2.5" right="0" top="0.5" bottom="0" header="0.25" footer="0.05"/>
  <pageSetup paperSize="5" scale="56" orientation="landscape" verticalDpi="0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2">
    <tabColor theme="5" tint="-0.249977111117893"/>
  </sheetPr>
  <dimension ref="A1:BF35"/>
  <sheetViews>
    <sheetView showGridLines="0" view="pageBreakPreview" zoomScale="80" zoomScaleSheetLayoutView="80" zoomScalePageLayoutView="70" workbookViewId="0">
      <selection activeCell="A36" sqref="A36:A1048576"/>
    </sheetView>
  </sheetViews>
  <sheetFormatPr defaultColWidth="0" defaultRowHeight="15" zeroHeight="1"/>
  <cols>
    <col min="1" max="1" width="7.140625" style="73" customWidth="1"/>
    <col min="2" max="2" width="6.42578125" style="73" customWidth="1"/>
    <col min="3" max="17" width="4" style="73" customWidth="1"/>
    <col min="18" max="18" width="4.85546875" style="73" customWidth="1"/>
    <col min="19" max="19" width="6.28515625" style="73" customWidth="1"/>
    <col min="20" max="21" width="2.7109375" style="73" customWidth="1"/>
    <col min="22" max="25" width="2.5703125" style="73" customWidth="1"/>
    <col min="26" max="26" width="2.42578125" style="73" customWidth="1"/>
    <col min="27" max="27" width="2.7109375" style="73" customWidth="1"/>
    <col min="28" max="28" width="2.140625" style="73" customWidth="1"/>
    <col min="29" max="29" width="10.42578125" style="73" customWidth="1"/>
    <col min="30" max="30" width="9.140625" style="73" customWidth="1"/>
    <col min="31" max="34" width="39.140625" style="73" hidden="1" customWidth="1"/>
    <col min="35" max="35" width="45" style="73" hidden="1" customWidth="1"/>
    <col min="36" max="58" width="39.140625" style="73" hidden="1" customWidth="1"/>
    <col min="59" max="16384" width="9.140625" style="73" hidden="1"/>
  </cols>
  <sheetData>
    <row r="1" spans="1:28">
      <c r="A1" s="16"/>
    </row>
    <row r="2" spans="1:28">
      <c r="A2" s="16"/>
      <c r="B2" s="16"/>
    </row>
    <row r="3" spans="1:28">
      <c r="A3" s="16"/>
      <c r="B3" s="16"/>
    </row>
    <row r="4" spans="1:28" ht="12.75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</row>
    <row r="5" spans="1:28" ht="28.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5" t="str">
        <f ca="1">'RTGS_NEFT Print'!AD5</f>
        <v>1</v>
      </c>
      <c r="U5" s="75" t="str">
        <f ca="1">'RTGS_NEFT Print'!AE5</f>
        <v>9</v>
      </c>
      <c r="V5" s="75" t="str">
        <f ca="1">'RTGS_NEFT Print'!AF5</f>
        <v>0</v>
      </c>
      <c r="W5" s="75" t="str">
        <f ca="1">'RTGS_NEFT Print'!AG5</f>
        <v>2</v>
      </c>
      <c r="X5" s="75" t="str">
        <f ca="1">'RTGS_NEFT Print'!AH5</f>
        <v>2</v>
      </c>
      <c r="Y5" s="75" t="str">
        <f ca="1">'RTGS_NEFT Print'!AI5</f>
        <v>0</v>
      </c>
      <c r="Z5" s="75" t="str">
        <f ca="1">'RTGS_NEFT Print'!AJ5</f>
        <v>1</v>
      </c>
      <c r="AA5" s="75" t="str">
        <f ca="1">'RTGS_NEFT Print'!AK5</f>
        <v>6</v>
      </c>
    </row>
    <row r="6" spans="1:28" ht="10.5" customHeight="1">
      <c r="A6" s="74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4"/>
      <c r="Z6" s="74"/>
      <c r="AA6" s="74"/>
    </row>
    <row r="7" spans="1:28" ht="24" customHeight="1">
      <c r="A7" s="74"/>
      <c r="B7" s="74"/>
      <c r="C7" s="210" t="str">
        <f>"Axis Bank Ltd. - "&amp;'Fill Details'!E4&amp;" - "&amp;PROPER('Fill Details'!E27)</f>
        <v>Axis Bank Ltd. - RTGS - Santosh Kumar Choudhary</v>
      </c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77"/>
      <c r="U7" s="77"/>
      <c r="V7" s="77"/>
      <c r="W7" s="77"/>
      <c r="X7" s="77"/>
      <c r="Y7" s="74"/>
      <c r="Z7" s="74"/>
      <c r="AA7" s="74"/>
    </row>
    <row r="8" spans="1:28" ht="5.25" customHeight="1">
      <c r="A8" s="74"/>
      <c r="B8" s="78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4"/>
      <c r="Z8" s="74"/>
      <c r="AA8" s="74"/>
    </row>
    <row r="9" spans="1:28" ht="19.5" customHeight="1">
      <c r="A9" s="74"/>
      <c r="B9" s="78"/>
      <c r="C9" s="211" t="str">
        <f>TRIM(IF('RTGS_NEFT Print'!E63&gt;1.99,"","")&amp;(IF('RTGS_NEFT Print'!E63&gt;0,IF((ROUNDDOWN('RTGS_NEFT Print'!E63,-11)/100000000000)&gt;0,VLOOKUP((ROUNDDOWN('RTGS_NEFT Print'!E63,-11)/100000000000),amtinwards,2,0)&amp;" Kharab "," ")&amp;IF((ROUNDDOWN('RTGS_NEFT Print'!E63,-9)-ROUNDDOWN('RTGS_NEFT Print'!E63,-11))/1000000000&gt;0,VLOOKUP((ROUNDDOWN('RTGS_NEFT Print'!E63,-9)-ROUNDDOWN('RTGS_NEFT Print'!E63,-11))/1000000000,amtinwards,2,0)&amp;" Arab "," ")&amp;IF((ROUNDDOWN('RTGS_NEFT Print'!E63,-7)-ROUNDDOWN('RTGS_NEFT Print'!E63,-9))/10000000&gt;0,VLOOKUP((ROUNDDOWN('RTGS_NEFT Print'!E63,-7)-ROUNDDOWN('RTGS_NEFT Print'!E63,-9))/10000000,amtinwards,2,0)&amp;" Crore "," ")&amp;IF((ROUNDDOWN('RTGS_NEFT Print'!E63,-5)-ROUNDDOWN('RTGS_NEFT Print'!E63,-7))/100000&gt;0,VLOOKUP((ROUNDDOWN('RTGS_NEFT Print'!E63,-5)-ROUNDDOWN('RTGS_NEFT Print'!E63,-7))/100000,amtinwards,2,0)&amp;" Lakh "," ")&amp;IF((ROUNDDOWN('RTGS_NEFT Print'!E63,-3)-ROUNDDOWN('RTGS_NEFT Print'!E63,-5))/1000&gt;0,VLOOKUP((ROUNDDOWN('RTGS_NEFT Print'!E63,-3)-ROUNDDOWN('RTGS_NEFT Print'!E63,-5))/1000,amtinwards,2,0)&amp;" Thousand ","")&amp;IF((ROUNDDOWN('RTGS_NEFT Print'!E63,-2)-ROUNDDOWN('RTGS_NEFT Print'!E63,-3))/100&gt;0,VLOOKUP((ROUNDDOWN('RTGS_NEFT Print'!E63,-2)-ROUNDDOWN('RTGS_NEFT Print'!E63,-3))/100,amtinwards,2,0)&amp;" Hundred ","")&amp;IF(ROUNDDOWN('RTGS_NEFT Print'!E63,0)-ROUNDDOWN('RTGS_NEFT Print'!E63,-2)&gt;0,VLOOKUP(ROUNDDOWN('RTGS_NEFT Print'!E63,0)-ROUNDDOWN('RTGS_NEFT Print'!E63,-2),amtinwards,2,0)," ")&amp;IF(ROUND(('RTGS_NEFT Print'!E63-ROUND('RTGS_NEFT Print'!E63,0))*100,0)&gt;0," &amp; Paise "&amp;VLOOKUP(ROUND(('RTGS_NEFT Print'!E63-ROUND('RTGS_NEFT Print'!E63,0))*100,0),amtinwards,2,0)," ")&amp;" Only","Rupees Nil")))</f>
        <v>One Lakh Forty Seven Thousand Only</v>
      </c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79"/>
      <c r="S9" s="79"/>
      <c r="T9" s="79"/>
      <c r="U9" s="79"/>
      <c r="V9" s="79"/>
      <c r="W9" s="79"/>
      <c r="X9" s="79"/>
      <c r="Y9" s="74"/>
      <c r="Z9" s="74"/>
      <c r="AA9" s="74"/>
    </row>
    <row r="10" spans="1:28" ht="21.75" customHeight="1">
      <c r="A10" s="74"/>
      <c r="B10" s="78"/>
      <c r="C10" s="211"/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2">
        <f>'Fill Details'!E35+'Fill Details'!E37</f>
        <v>147000</v>
      </c>
      <c r="S10" s="212"/>
      <c r="T10" s="212"/>
      <c r="U10" s="212"/>
      <c r="V10" s="212"/>
      <c r="W10" s="212"/>
      <c r="X10" s="212"/>
      <c r="Y10" s="212"/>
      <c r="Z10" s="212"/>
      <c r="AA10" s="212"/>
      <c r="AB10" s="80"/>
    </row>
    <row r="11" spans="1:28" ht="27.75" customHeight="1">
      <c r="A11" s="74"/>
      <c r="B11" s="78"/>
      <c r="C11" s="79"/>
      <c r="D11" s="79"/>
      <c r="E11" s="79"/>
      <c r="F11" s="79"/>
      <c r="G11" s="79"/>
      <c r="H11" s="79"/>
      <c r="I11" s="79"/>
      <c r="J11" s="81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4"/>
      <c r="Z11" s="74"/>
      <c r="AA11" s="74"/>
    </row>
    <row r="12" spans="1:28" ht="24.95" customHeight="1">
      <c r="A12" s="74"/>
      <c r="B12" s="82"/>
      <c r="C12" s="83"/>
      <c r="D12" s="83"/>
      <c r="E12" s="83"/>
      <c r="F12" s="83"/>
      <c r="G12" s="83"/>
      <c r="Q12" s="83"/>
      <c r="R12" s="83"/>
      <c r="S12" s="83"/>
      <c r="T12" s="83"/>
      <c r="U12" s="83"/>
      <c r="V12" s="83"/>
      <c r="W12" s="83"/>
      <c r="X12" s="83"/>
      <c r="Y12" s="74"/>
      <c r="Z12" s="74"/>
      <c r="AA12" s="74"/>
    </row>
    <row r="13" spans="1:28" ht="15" customHeight="1">
      <c r="A13" s="74"/>
      <c r="B13" s="82"/>
      <c r="C13" s="83"/>
      <c r="D13" s="83"/>
      <c r="E13" s="83"/>
      <c r="F13" s="83"/>
      <c r="G13" s="83"/>
      <c r="H13" s="84"/>
      <c r="I13" s="84"/>
      <c r="J13" s="84"/>
      <c r="K13" s="84"/>
      <c r="L13" s="84"/>
      <c r="M13" s="84"/>
      <c r="N13" s="84"/>
      <c r="O13" s="84"/>
      <c r="P13" s="84"/>
      <c r="Q13" s="83"/>
      <c r="R13" s="83"/>
      <c r="S13" s="83"/>
      <c r="T13" s="83"/>
      <c r="U13" s="83"/>
      <c r="V13" s="83"/>
      <c r="W13" s="83"/>
      <c r="X13" s="83"/>
      <c r="Y13" s="74"/>
      <c r="Z13" s="74"/>
      <c r="AA13" s="74"/>
    </row>
    <row r="14" spans="1:28">
      <c r="H14" s="213" t="str">
        <f>"Not Over Rs. "&amp;TEXT(R10+1,"##,##,000.00")</f>
        <v>Not Over Rs. 1,47,001.00</v>
      </c>
      <c r="I14" s="213"/>
      <c r="J14" s="213"/>
      <c r="K14" s="213"/>
      <c r="L14" s="213"/>
      <c r="M14" s="213"/>
      <c r="N14" s="213"/>
      <c r="O14" s="213"/>
      <c r="P14" s="213"/>
    </row>
    <row r="15" spans="1:28"/>
    <row r="16" spans="1:28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 spans="4:4" ht="21.75" customHeight="1"/>
    <row r="34" spans="4:4">
      <c r="D34" s="73" t="s">
        <v>169</v>
      </c>
    </row>
    <row r="35" spans="4:4"/>
  </sheetData>
  <sheetProtection password="CB7C" sheet="1" objects="1" scenarios="1" formatCells="0" formatColumns="0" formatRows="0"/>
  <mergeCells count="4">
    <mergeCell ref="C7:S7"/>
    <mergeCell ref="C9:Q10"/>
    <mergeCell ref="R10:AA10"/>
    <mergeCell ref="H14:P14"/>
  </mergeCells>
  <pageMargins left="0.17" right="0" top="0.5" bottom="0.48" header="0.61" footer="0.3"/>
  <pageSetup paperSize="27" orientation="landscape" r:id="rId1"/>
  <drawing r:id="rId2"/>
  <legacyDrawing r:id="rId3"/>
  <picture r:id="rId4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A1:H200"/>
  <sheetViews>
    <sheetView workbookViewId="0">
      <pane xSplit="2" ySplit="3" topLeftCell="C19" activePane="bottomRight" state="frozen"/>
      <selection pane="topRight" activeCell="C1" sqref="C1"/>
      <selection pane="bottomLeft" activeCell="A4" sqref="A4"/>
      <selection pane="bottomRight" activeCell="D10" sqref="D10"/>
    </sheetView>
  </sheetViews>
  <sheetFormatPr defaultColWidth="0" defaultRowHeight="15"/>
  <cols>
    <col min="1" max="1" width="7.7109375" style="73" customWidth="1"/>
    <col min="2" max="2" width="20.85546875" style="73" customWidth="1"/>
    <col min="3" max="3" width="13.140625" style="73" customWidth="1"/>
    <col min="4" max="4" width="67.28515625" style="73" customWidth="1"/>
    <col min="5" max="5" width="9.140625" style="73" hidden="1" customWidth="1"/>
    <col min="6" max="8" width="0" style="73" hidden="1" customWidth="1"/>
    <col min="9" max="16384" width="9.140625" style="73" hidden="1"/>
  </cols>
  <sheetData>
    <row r="1" spans="1:5" ht="43.5" customHeight="1">
      <c r="A1" s="214" t="s">
        <v>555</v>
      </c>
      <c r="B1" s="215"/>
      <c r="C1" s="215"/>
      <c r="D1" s="215"/>
    </row>
    <row r="2" spans="1:5" ht="48.75" customHeight="1">
      <c r="A2" s="158" t="s">
        <v>554</v>
      </c>
      <c r="B2" s="158" t="s">
        <v>552</v>
      </c>
      <c r="C2" s="159" t="s">
        <v>553</v>
      </c>
      <c r="D2" s="160" t="s">
        <v>141</v>
      </c>
      <c r="E2" s="73" t="str">
        <f>C2</f>
        <v>IFSC First 4 Dig</v>
      </c>
    </row>
    <row r="3" spans="1:5" ht="4.5" customHeight="1">
      <c r="A3" s="150"/>
      <c r="B3" s="150"/>
    </row>
    <row r="4" spans="1:5">
      <c r="A4" s="156">
        <v>1</v>
      </c>
      <c r="B4" s="157" t="s">
        <v>280</v>
      </c>
      <c r="C4" s="151" t="s">
        <v>232</v>
      </c>
      <c r="D4" s="151" t="s">
        <v>182</v>
      </c>
      <c r="E4" s="73" t="str">
        <f t="shared" ref="E4:E27" si="0">C4</f>
        <v>ALLA</v>
      </c>
    </row>
    <row r="5" spans="1:5">
      <c r="A5" s="156">
        <f>IF(D5&gt;0.005,MAX($A$4:A4)+1,"")</f>
        <v>2</v>
      </c>
      <c r="B5" s="157" t="s">
        <v>280</v>
      </c>
      <c r="C5" s="151" t="s">
        <v>233</v>
      </c>
      <c r="D5" s="151" t="s">
        <v>183</v>
      </c>
      <c r="E5" s="73" t="str">
        <f t="shared" si="0"/>
        <v>ANDB</v>
      </c>
    </row>
    <row r="6" spans="1:5">
      <c r="A6" s="156">
        <f>IF(D6&gt;0.005,MAX($A$4:A5)+1,"")</f>
        <v>3</v>
      </c>
      <c r="B6" s="157" t="s">
        <v>280</v>
      </c>
      <c r="C6" s="151" t="s">
        <v>234</v>
      </c>
      <c r="D6" s="151" t="s">
        <v>187</v>
      </c>
      <c r="E6" s="73" t="str">
        <f t="shared" si="0"/>
        <v>BARB</v>
      </c>
    </row>
    <row r="7" spans="1:5">
      <c r="A7" s="156">
        <f>IF(D7&gt;0.005,MAX($A$4:A6)+1,"")</f>
        <v>4</v>
      </c>
      <c r="B7" s="157" t="s">
        <v>280</v>
      </c>
      <c r="C7" s="151" t="s">
        <v>240</v>
      </c>
      <c r="D7" s="151" t="s">
        <v>200</v>
      </c>
      <c r="E7" s="73" t="str">
        <f t="shared" si="0"/>
        <v>BKDN</v>
      </c>
    </row>
    <row r="8" spans="1:5">
      <c r="A8" s="156">
        <f>IF(D8&gt;0.005,MAX($A$4:A7)+1,"")</f>
        <v>5</v>
      </c>
      <c r="B8" s="157" t="s">
        <v>280</v>
      </c>
      <c r="C8" s="151" t="s">
        <v>235</v>
      </c>
      <c r="D8" s="151" t="s">
        <v>189</v>
      </c>
      <c r="E8" s="73" t="str">
        <f t="shared" si="0"/>
        <v>BKID</v>
      </c>
    </row>
    <row r="9" spans="1:5">
      <c r="A9" s="156">
        <f>IF(D9&gt;0.005,MAX($A$4:A8)+1,"")</f>
        <v>6</v>
      </c>
      <c r="B9" s="157" t="s">
        <v>280</v>
      </c>
      <c r="C9" s="151" t="s">
        <v>238</v>
      </c>
      <c r="D9" s="151" t="s">
        <v>196</v>
      </c>
      <c r="E9" s="73" t="str">
        <f t="shared" si="0"/>
        <v>CBIN</v>
      </c>
    </row>
    <row r="10" spans="1:5">
      <c r="A10" s="156">
        <f>IF(D10&gt;0.005,MAX($A$4:A9)+1,"")</f>
        <v>7</v>
      </c>
      <c r="B10" s="157" t="s">
        <v>280</v>
      </c>
      <c r="C10" s="151" t="s">
        <v>237</v>
      </c>
      <c r="D10" s="151" t="s">
        <v>194</v>
      </c>
      <c r="E10" s="73" t="str">
        <f t="shared" si="0"/>
        <v>CNRB</v>
      </c>
    </row>
    <row r="11" spans="1:5">
      <c r="A11" s="156">
        <f>IF(D11&gt;0.005,MAX($A$4:A10)+1,"")</f>
        <v>8</v>
      </c>
      <c r="B11" s="157" t="s">
        <v>280</v>
      </c>
      <c r="C11" s="151" t="s">
        <v>239</v>
      </c>
      <c r="D11" s="151" t="s">
        <v>198</v>
      </c>
      <c r="E11" s="73" t="str">
        <f t="shared" si="0"/>
        <v>CORP</v>
      </c>
    </row>
    <row r="12" spans="1:5">
      <c r="A12" s="156">
        <f>IF(D12&gt;0.005,MAX($A$4:A11)+1,"")</f>
        <v>9</v>
      </c>
      <c r="B12" s="157" t="s">
        <v>280</v>
      </c>
      <c r="C12" s="151" t="s">
        <v>241</v>
      </c>
      <c r="D12" s="151" t="s">
        <v>204</v>
      </c>
      <c r="E12" s="73" t="str">
        <f t="shared" si="0"/>
        <v>IDIB</v>
      </c>
    </row>
    <row r="13" spans="1:5">
      <c r="A13" s="156">
        <f>IF(D13&gt;0.005,MAX($A$4:A12)+1,"")</f>
        <v>10</v>
      </c>
      <c r="B13" s="157" t="s">
        <v>280</v>
      </c>
      <c r="C13" s="151" t="s">
        <v>242</v>
      </c>
      <c r="D13" s="151" t="s">
        <v>205</v>
      </c>
      <c r="E13" s="73" t="str">
        <f t="shared" si="0"/>
        <v>IOBA</v>
      </c>
    </row>
    <row r="14" spans="1:5">
      <c r="A14" s="156">
        <f>IF(D14&gt;0.005,MAX($A$4:A13)+1,"")</f>
        <v>11</v>
      </c>
      <c r="B14" s="157" t="s">
        <v>280</v>
      </c>
      <c r="C14" s="151" t="s">
        <v>236</v>
      </c>
      <c r="D14" s="151" t="s">
        <v>190</v>
      </c>
      <c r="E14" s="73" t="str">
        <f t="shared" si="0"/>
        <v>MAHB</v>
      </c>
    </row>
    <row r="15" spans="1:5">
      <c r="A15" s="156">
        <f>IF(D15&gt;0.005,MAX($A$4:A14)+1,"")</f>
        <v>12</v>
      </c>
      <c r="B15" s="157" t="s">
        <v>280</v>
      </c>
      <c r="C15" s="151" t="s">
        <v>243</v>
      </c>
      <c r="D15" s="151" t="s">
        <v>207</v>
      </c>
      <c r="E15" s="73" t="str">
        <f t="shared" si="0"/>
        <v>ORBC</v>
      </c>
    </row>
    <row r="16" spans="1:5">
      <c r="A16" s="156">
        <f>IF(D16&gt;0.005,MAX($A$4:A15)+1,"")</f>
        <v>13</v>
      </c>
      <c r="B16" s="157" t="s">
        <v>280</v>
      </c>
      <c r="C16" s="151" t="s">
        <v>263</v>
      </c>
      <c r="D16" s="151" t="s">
        <v>209</v>
      </c>
      <c r="E16" s="73" t="str">
        <f t="shared" si="0"/>
        <v>PSIB</v>
      </c>
    </row>
    <row r="17" spans="1:5">
      <c r="A17" s="156">
        <f>IF(D17&gt;0.005,MAX($A$4:A16)+1,"")</f>
        <v>14</v>
      </c>
      <c r="B17" s="157" t="s">
        <v>280</v>
      </c>
      <c r="C17" s="151" t="s">
        <v>244</v>
      </c>
      <c r="D17" s="151" t="s">
        <v>210</v>
      </c>
      <c r="E17" s="73" t="str">
        <f t="shared" si="0"/>
        <v>PUNB</v>
      </c>
    </row>
    <row r="18" spans="1:5">
      <c r="A18" s="156">
        <f>IF(D18&gt;0.005,MAX($A$4:A17)+1,"")</f>
        <v>15</v>
      </c>
      <c r="B18" s="157" t="s">
        <v>280</v>
      </c>
      <c r="C18" s="151" t="s">
        <v>246</v>
      </c>
      <c r="D18" s="151" t="s">
        <v>215</v>
      </c>
      <c r="E18" s="73" t="str">
        <f t="shared" si="0"/>
        <v>SBHY</v>
      </c>
    </row>
    <row r="19" spans="1:5">
      <c r="A19" s="156">
        <f>IF(D19&gt;0.005,MAX($A$4:A18)+1,"")</f>
        <v>16</v>
      </c>
      <c r="B19" s="157" t="s">
        <v>280</v>
      </c>
      <c r="C19" s="151" t="s">
        <v>247</v>
      </c>
      <c r="D19" s="151" t="s">
        <v>216</v>
      </c>
      <c r="E19" s="73" t="str">
        <f t="shared" si="0"/>
        <v>SBIN</v>
      </c>
    </row>
    <row r="20" spans="1:5">
      <c r="A20" s="156">
        <f>IF(D20&gt;0.005,MAX($A$4:A19)+1,"")</f>
        <v>17</v>
      </c>
      <c r="B20" s="157" t="s">
        <v>280</v>
      </c>
      <c r="C20" s="151" t="s">
        <v>248</v>
      </c>
      <c r="D20" s="151" t="s">
        <v>217</v>
      </c>
      <c r="E20" s="73" t="str">
        <f t="shared" si="0"/>
        <v>SBMY</v>
      </c>
    </row>
    <row r="21" spans="1:5">
      <c r="A21" s="156">
        <f>IF(D21&gt;0.005,MAX($A$4:A20)+1,"")</f>
        <v>18</v>
      </c>
      <c r="B21" s="157" t="s">
        <v>280</v>
      </c>
      <c r="C21" s="151" t="s">
        <v>250</v>
      </c>
      <c r="D21" s="151" t="s">
        <v>219</v>
      </c>
      <c r="E21" s="73" t="str">
        <f t="shared" si="0"/>
        <v>SBTR</v>
      </c>
    </row>
    <row r="22" spans="1:5">
      <c r="A22" s="156">
        <f>IF(D22&gt;0.005,MAX($A$4:A21)+1,"")</f>
        <v>19</v>
      </c>
      <c r="B22" s="157" t="s">
        <v>280</v>
      </c>
      <c r="C22" s="151" t="s">
        <v>249</v>
      </c>
      <c r="D22" s="151" t="s">
        <v>218</v>
      </c>
      <c r="E22" s="73" t="str">
        <f t="shared" si="0"/>
        <v>STBP</v>
      </c>
    </row>
    <row r="23" spans="1:5">
      <c r="A23" s="156">
        <f>IF(D23&gt;0.005,MAX($A$4:A22)+1,"")</f>
        <v>20</v>
      </c>
      <c r="B23" s="157" t="s">
        <v>280</v>
      </c>
      <c r="C23" s="151" t="s">
        <v>251</v>
      </c>
      <c r="D23" s="151" t="s">
        <v>221</v>
      </c>
      <c r="E23" s="73" t="str">
        <f t="shared" si="0"/>
        <v>SYNB</v>
      </c>
    </row>
    <row r="24" spans="1:5">
      <c r="A24" s="156">
        <f>IF(D24&gt;0.005,MAX($A$4:A23)+1,"")</f>
        <v>21</v>
      </c>
      <c r="B24" s="157" t="s">
        <v>280</v>
      </c>
      <c r="C24" s="151" t="s">
        <v>253</v>
      </c>
      <c r="D24" s="151" t="s">
        <v>226</v>
      </c>
      <c r="E24" s="73" t="str">
        <f t="shared" si="0"/>
        <v>UBIN</v>
      </c>
    </row>
    <row r="25" spans="1:5">
      <c r="A25" s="156">
        <f>IF(D25&gt;0.005,MAX($A$4:A24)+1,"")</f>
        <v>22</v>
      </c>
      <c r="B25" s="157" t="s">
        <v>280</v>
      </c>
      <c r="C25" s="151" t="s">
        <v>252</v>
      </c>
      <c r="D25" s="151" t="s">
        <v>225</v>
      </c>
      <c r="E25" s="73" t="str">
        <f t="shared" si="0"/>
        <v>UCBA</v>
      </c>
    </row>
    <row r="26" spans="1:5">
      <c r="A26" s="156">
        <f>IF(D26&gt;0.005,MAX($A$4:A25)+1,"")</f>
        <v>23</v>
      </c>
      <c r="B26" s="157" t="s">
        <v>280</v>
      </c>
      <c r="C26" s="151" t="s">
        <v>254</v>
      </c>
      <c r="D26" s="151" t="s">
        <v>227</v>
      </c>
      <c r="E26" s="73" t="str">
        <f t="shared" si="0"/>
        <v>UTBI</v>
      </c>
    </row>
    <row r="27" spans="1:5">
      <c r="A27" s="156">
        <f>IF(D27&gt;0.005,MAX($A$4:A26)+1,"")</f>
        <v>24</v>
      </c>
      <c r="B27" s="157" t="s">
        <v>280</v>
      </c>
      <c r="C27" s="151" t="s">
        <v>255</v>
      </c>
      <c r="D27" s="151" t="s">
        <v>229</v>
      </c>
      <c r="E27" s="73" t="str">
        <f t="shared" si="0"/>
        <v>VIJB</v>
      </c>
    </row>
    <row r="28" spans="1:5">
      <c r="A28" s="156" t="str">
        <f>IF(D28&gt;0.005,MAX($A$4:A27)+1,"")</f>
        <v/>
      </c>
      <c r="B28" s="157" t="s">
        <v>280</v>
      </c>
      <c r="C28" s="151"/>
      <c r="D28" s="151"/>
      <c r="E28" s="73">
        <f t="shared" ref="E28:E31" si="1">C28</f>
        <v>0</v>
      </c>
    </row>
    <row r="29" spans="1:5">
      <c r="A29" s="156" t="str">
        <f>IF(D29&gt;0.005,MAX($A$4:A28)+1,"")</f>
        <v/>
      </c>
      <c r="B29" s="157" t="s">
        <v>280</v>
      </c>
      <c r="C29" s="151"/>
      <c r="D29" s="151"/>
      <c r="E29" s="73">
        <f t="shared" si="1"/>
        <v>0</v>
      </c>
    </row>
    <row r="30" spans="1:5">
      <c r="A30" s="156" t="str">
        <f>IF(D30&gt;0.005,MAX($A$4:A29)+1,"")</f>
        <v/>
      </c>
      <c r="B30" s="157" t="s">
        <v>280</v>
      </c>
      <c r="C30" s="151"/>
      <c r="D30" s="151"/>
      <c r="E30" s="73">
        <f t="shared" si="1"/>
        <v>0</v>
      </c>
    </row>
    <row r="31" spans="1:5">
      <c r="A31" s="156" t="str">
        <f>IF(D31&gt;0.005,MAX($A$4:A30)+1,"")</f>
        <v/>
      </c>
      <c r="B31" s="157"/>
      <c r="C31" s="151"/>
      <c r="D31" s="151"/>
      <c r="E31" s="73">
        <f t="shared" si="1"/>
        <v>0</v>
      </c>
    </row>
    <row r="32" spans="1:5">
      <c r="A32" s="156">
        <f>IF(D32&gt;0.005,MAX($A$4:A31)+1,"")</f>
        <v>25</v>
      </c>
      <c r="B32" s="157" t="s">
        <v>281</v>
      </c>
      <c r="C32" s="151" t="s">
        <v>264</v>
      </c>
      <c r="D32" s="151" t="s">
        <v>292</v>
      </c>
      <c r="E32" s="73" t="str">
        <f t="shared" ref="E32:E47" si="2">C32</f>
        <v>UTIB</v>
      </c>
    </row>
    <row r="33" spans="1:5">
      <c r="A33" s="156">
        <f>IF(D33&gt;0.005,MAX($A$4:A32)+1,"")</f>
        <v>26</v>
      </c>
      <c r="B33" s="157" t="s">
        <v>281</v>
      </c>
      <c r="C33" s="151" t="s">
        <v>256</v>
      </c>
      <c r="D33" s="151" t="s">
        <v>195</v>
      </c>
      <c r="E33" s="73" t="str">
        <f t="shared" si="2"/>
        <v>CSBK</v>
      </c>
    </row>
    <row r="34" spans="1:5">
      <c r="A34" s="156">
        <f>IF(D34&gt;0.005,MAX($A$4:A33)+1,"")</f>
        <v>27</v>
      </c>
      <c r="B34" s="157" t="s">
        <v>281</v>
      </c>
      <c r="C34" s="151" t="s">
        <v>272</v>
      </c>
      <c r="D34" s="151" t="s">
        <v>282</v>
      </c>
      <c r="E34" s="73" t="str">
        <f t="shared" si="2"/>
        <v>DLXB</v>
      </c>
    </row>
    <row r="35" spans="1:5">
      <c r="A35" s="156">
        <f>IF(D35&gt;0.005,MAX($A$4:A34)+1,"")</f>
        <v>28</v>
      </c>
      <c r="B35" s="157" t="s">
        <v>281</v>
      </c>
      <c r="C35" s="151" t="s">
        <v>273</v>
      </c>
      <c r="D35" s="151" t="s">
        <v>283</v>
      </c>
      <c r="E35" s="73" t="str">
        <f t="shared" si="2"/>
        <v>FDRL</v>
      </c>
    </row>
    <row r="36" spans="1:5">
      <c r="A36" s="156">
        <f>IF(D36&gt;0.005,MAX($A$4:A35)+1,"")</f>
        <v>29</v>
      </c>
      <c r="B36" s="157" t="s">
        <v>281</v>
      </c>
      <c r="C36" s="151" t="s">
        <v>274</v>
      </c>
      <c r="D36" s="151" t="s">
        <v>284</v>
      </c>
      <c r="E36" s="73" t="str">
        <f t="shared" si="2"/>
        <v>HDFC</v>
      </c>
    </row>
    <row r="37" spans="1:5">
      <c r="A37" s="156">
        <f>IF(D37&gt;0.005,MAX($A$4:A36)+1,"")</f>
        <v>30</v>
      </c>
      <c r="B37" s="157" t="s">
        <v>281</v>
      </c>
      <c r="C37" s="151" t="s">
        <v>266</v>
      </c>
      <c r="D37" s="151" t="s">
        <v>203</v>
      </c>
      <c r="E37" s="73" t="str">
        <f t="shared" si="2"/>
        <v>ICIC</v>
      </c>
    </row>
    <row r="38" spans="1:5">
      <c r="A38" s="156">
        <f>IF(D38&gt;0.005,MAX($A$4:A37)+1,"")</f>
        <v>31</v>
      </c>
      <c r="B38" s="157" t="s">
        <v>281</v>
      </c>
      <c r="C38" s="151" t="s">
        <v>265</v>
      </c>
      <c r="D38" s="151" t="s">
        <v>285</v>
      </c>
      <c r="E38" s="73" t="str">
        <f t="shared" si="2"/>
        <v>INDB</v>
      </c>
    </row>
    <row r="39" spans="1:5">
      <c r="A39" s="156">
        <f>IF(D39&gt;0.005,MAX($A$4:A38)+1,"")</f>
        <v>32</v>
      </c>
      <c r="B39" s="157" t="s">
        <v>281</v>
      </c>
      <c r="C39" s="151" t="s">
        <v>267</v>
      </c>
      <c r="D39" s="151" t="s">
        <v>293</v>
      </c>
      <c r="E39" s="73" t="str">
        <f t="shared" si="2"/>
        <v>VYSA</v>
      </c>
    </row>
    <row r="40" spans="1:5">
      <c r="A40" s="156">
        <f>IF(D40&gt;0.005,MAX($A$4:A39)+1,"")</f>
        <v>33</v>
      </c>
      <c r="B40" s="157" t="s">
        <v>281</v>
      </c>
      <c r="C40" s="151" t="s">
        <v>275</v>
      </c>
      <c r="D40" s="151" t="s">
        <v>286</v>
      </c>
      <c r="E40" s="73" t="str">
        <f t="shared" si="2"/>
        <v>JAKA</v>
      </c>
    </row>
    <row r="41" spans="1:5">
      <c r="A41" s="156">
        <f>IF(D41&gt;0.005,MAX($A$4:A40)+1,"")</f>
        <v>34</v>
      </c>
      <c r="B41" s="157" t="s">
        <v>281</v>
      </c>
      <c r="C41" s="151" t="s">
        <v>269</v>
      </c>
      <c r="D41" s="151" t="s">
        <v>287</v>
      </c>
      <c r="E41" s="73" t="str">
        <f t="shared" si="2"/>
        <v>KARB</v>
      </c>
    </row>
    <row r="42" spans="1:5">
      <c r="A42" s="156">
        <f>IF(D42&gt;0.005,MAX($A$4:A41)+1,"")</f>
        <v>35</v>
      </c>
      <c r="B42" s="157" t="s">
        <v>281</v>
      </c>
      <c r="C42" s="151" t="s">
        <v>270</v>
      </c>
      <c r="D42" s="151" t="s">
        <v>289</v>
      </c>
      <c r="E42" s="73" t="str">
        <f t="shared" si="2"/>
        <v>KVBL</v>
      </c>
    </row>
    <row r="43" spans="1:5">
      <c r="A43" s="156">
        <f>IF(D43&gt;0.005,MAX($A$4:A42)+1,"")</f>
        <v>36</v>
      </c>
      <c r="B43" s="157" t="s">
        <v>281</v>
      </c>
      <c r="C43" s="151" t="s">
        <v>268</v>
      </c>
      <c r="D43" s="151" t="s">
        <v>288</v>
      </c>
      <c r="E43" s="73" t="str">
        <f t="shared" si="2"/>
        <v>KKBK</v>
      </c>
    </row>
    <row r="44" spans="1:5">
      <c r="A44" s="156">
        <f>IF(D44&gt;0.005,MAX($A$4:A43)+1,"")</f>
        <v>37</v>
      </c>
      <c r="B44" s="157" t="s">
        <v>281</v>
      </c>
      <c r="C44" s="151" t="s">
        <v>277</v>
      </c>
      <c r="D44" s="151" t="s">
        <v>290</v>
      </c>
      <c r="E44" s="73" t="str">
        <f t="shared" si="2"/>
        <v>LAVB</v>
      </c>
    </row>
    <row r="45" spans="1:5">
      <c r="A45" s="156">
        <f>IF(D45&gt;0.005,MAX($A$4:A44)+1,"")</f>
        <v>38</v>
      </c>
      <c r="B45" s="157" t="s">
        <v>281</v>
      </c>
      <c r="C45" s="151" t="s">
        <v>276</v>
      </c>
      <c r="D45" s="151" t="s">
        <v>291</v>
      </c>
      <c r="E45" s="73" t="str">
        <f t="shared" si="2"/>
        <v>NTBL</v>
      </c>
    </row>
    <row r="46" spans="1:5">
      <c r="A46" s="156">
        <f>IF(D46&gt;0.005,MAX($A$4:A45)+1,"")</f>
        <v>39</v>
      </c>
      <c r="B46" s="157" t="s">
        <v>281</v>
      </c>
      <c r="C46" s="151" t="s">
        <v>271</v>
      </c>
      <c r="D46" s="151" t="s">
        <v>222</v>
      </c>
      <c r="E46" s="73" t="str">
        <f t="shared" si="2"/>
        <v>TMBL</v>
      </c>
    </row>
    <row r="47" spans="1:5">
      <c r="A47" s="156">
        <f>IF(D47&gt;0.005,MAX($A$4:A46)+1,"")</f>
        <v>40</v>
      </c>
      <c r="B47" s="157" t="s">
        <v>281</v>
      </c>
      <c r="C47" s="151" t="s">
        <v>278</v>
      </c>
      <c r="D47" s="151" t="s">
        <v>294</v>
      </c>
      <c r="E47" s="73" t="str">
        <f t="shared" si="2"/>
        <v>YESB</v>
      </c>
    </row>
    <row r="48" spans="1:5">
      <c r="A48" s="156" t="str">
        <f>IF(D48&gt;0.005,MAX($A$4:A47)+1,"")</f>
        <v/>
      </c>
      <c r="B48" s="157"/>
      <c r="C48" s="151"/>
      <c r="D48" s="151"/>
      <c r="E48" s="73">
        <f t="shared" ref="E48:E52" si="3">C48</f>
        <v>0</v>
      </c>
    </row>
    <row r="49" spans="1:5">
      <c r="A49" s="156" t="str">
        <f>IF(D49&gt;0.005,MAX($A$4:A48)+1,"")</f>
        <v/>
      </c>
      <c r="B49" s="157"/>
      <c r="C49" s="151"/>
      <c r="D49" s="151"/>
      <c r="E49" s="73">
        <f t="shared" si="3"/>
        <v>0</v>
      </c>
    </row>
    <row r="50" spans="1:5">
      <c r="A50" s="156" t="str">
        <f>IF(D50&gt;0.005,MAX($A$4:A49)+1,"")</f>
        <v/>
      </c>
      <c r="B50" s="157"/>
      <c r="C50" s="151"/>
      <c r="D50" s="151"/>
      <c r="E50" s="73">
        <f t="shared" si="3"/>
        <v>0</v>
      </c>
    </row>
    <row r="51" spans="1:5">
      <c r="A51" s="156" t="str">
        <f>IF(D51&gt;0.005,MAX($A$4:A50)+1,"")</f>
        <v/>
      </c>
      <c r="B51" s="157"/>
      <c r="C51" s="151"/>
      <c r="D51" s="151"/>
      <c r="E51" s="73">
        <f t="shared" si="3"/>
        <v>0</v>
      </c>
    </row>
    <row r="52" spans="1:5">
      <c r="A52" s="156">
        <f>IF(D52&gt;0.005,MAX($A$4:A51)+1,"")</f>
        <v>41</v>
      </c>
      <c r="B52" s="157" t="s">
        <v>551</v>
      </c>
      <c r="C52" s="151" t="s">
        <v>279</v>
      </c>
      <c r="D52" s="151" t="s">
        <v>180</v>
      </c>
      <c r="E52" s="73" t="str">
        <f t="shared" si="3"/>
        <v>ABHY</v>
      </c>
    </row>
    <row r="53" spans="1:5">
      <c r="A53" s="156">
        <f>IF(D53&gt;0.005,MAX($A$4:A52)+1,"")</f>
        <v>42</v>
      </c>
      <c r="B53" s="157" t="s">
        <v>551</v>
      </c>
      <c r="C53" s="151" t="s">
        <v>295</v>
      </c>
      <c r="D53" s="151" t="s">
        <v>296</v>
      </c>
      <c r="E53" s="73" t="str">
        <f t="shared" ref="E53:E84" si="4">C53</f>
        <v>ABNA</v>
      </c>
    </row>
    <row r="54" spans="1:5">
      <c r="A54" s="156">
        <f>IF(D54&gt;0.005,MAX($A$4:A53)+1,"")</f>
        <v>43</v>
      </c>
      <c r="B54" s="157" t="s">
        <v>551</v>
      </c>
      <c r="C54" s="151" t="s">
        <v>297</v>
      </c>
      <c r="D54" s="151" t="s">
        <v>298</v>
      </c>
      <c r="E54" s="73" t="str">
        <f t="shared" si="4"/>
        <v>ACEB</v>
      </c>
    </row>
    <row r="55" spans="1:5">
      <c r="A55" s="156">
        <f>IF(D55&gt;0.005,MAX($A$4:A54)+1,"")</f>
        <v>44</v>
      </c>
      <c r="B55" s="157" t="s">
        <v>551</v>
      </c>
      <c r="C55" s="151" t="s">
        <v>299</v>
      </c>
      <c r="D55" s="151" t="s">
        <v>181</v>
      </c>
      <c r="E55" s="73" t="str">
        <f t="shared" si="4"/>
        <v>ADCB</v>
      </c>
    </row>
    <row r="56" spans="1:5">
      <c r="A56" s="156">
        <f>IF(D56&gt;0.005,MAX($A$4:A55)+1,"")</f>
        <v>45</v>
      </c>
      <c r="B56" s="157" t="s">
        <v>551</v>
      </c>
      <c r="C56" s="151" t="s">
        <v>300</v>
      </c>
      <c r="D56" s="151" t="s">
        <v>301</v>
      </c>
      <c r="E56" s="73" t="str">
        <f t="shared" si="4"/>
        <v>ADCC</v>
      </c>
    </row>
    <row r="57" spans="1:5">
      <c r="A57" s="156">
        <f>IF(D57&gt;0.005,MAX($A$4:A56)+1,"")</f>
        <v>46</v>
      </c>
      <c r="B57" s="157" t="s">
        <v>551</v>
      </c>
      <c r="C57" s="151" t="s">
        <v>302</v>
      </c>
      <c r="D57" s="151" t="s">
        <v>303</v>
      </c>
      <c r="E57" s="73" t="str">
        <f t="shared" si="4"/>
        <v>AKJB</v>
      </c>
    </row>
    <row r="58" spans="1:5">
      <c r="A58" s="156">
        <f>IF(D58&gt;0.005,MAX($A$4:A57)+1,"")</f>
        <v>47</v>
      </c>
      <c r="B58" s="157" t="s">
        <v>551</v>
      </c>
      <c r="C58" s="151" t="s">
        <v>304</v>
      </c>
      <c r="D58" s="151" t="s">
        <v>305</v>
      </c>
      <c r="E58" s="73" t="str">
        <f t="shared" si="4"/>
        <v>AMCB</v>
      </c>
    </row>
    <row r="59" spans="1:5">
      <c r="A59" s="156">
        <f>IF(D59&gt;0.005,MAX($A$4:A58)+1,"")</f>
        <v>48</v>
      </c>
      <c r="B59" s="157" t="s">
        <v>551</v>
      </c>
      <c r="C59" s="151" t="s">
        <v>306</v>
      </c>
      <c r="D59" s="151" t="s">
        <v>307</v>
      </c>
      <c r="E59" s="73" t="str">
        <f t="shared" si="4"/>
        <v>ANZB</v>
      </c>
    </row>
    <row r="60" spans="1:5">
      <c r="A60" s="156">
        <f>IF(D60&gt;0.005,MAX($A$4:A59)+1,"")</f>
        <v>49</v>
      </c>
      <c r="B60" s="157" t="s">
        <v>551</v>
      </c>
      <c r="C60" s="151" t="s">
        <v>308</v>
      </c>
      <c r="D60" s="151" t="s">
        <v>309</v>
      </c>
      <c r="E60" s="73" t="str">
        <f t="shared" si="4"/>
        <v>APBL</v>
      </c>
    </row>
    <row r="61" spans="1:5">
      <c r="A61" s="156">
        <f>IF(D61&gt;0.005,MAX($A$4:A60)+1,"")</f>
        <v>50</v>
      </c>
      <c r="B61" s="157" t="s">
        <v>551</v>
      </c>
      <c r="C61" s="151" t="s">
        <v>310</v>
      </c>
      <c r="D61" s="151" t="s">
        <v>184</v>
      </c>
      <c r="E61" s="73" t="str">
        <f t="shared" si="4"/>
        <v>APGB</v>
      </c>
    </row>
    <row r="62" spans="1:5">
      <c r="A62" s="156">
        <f>IF(D62&gt;0.005,MAX($A$4:A61)+1,"")</f>
        <v>51</v>
      </c>
      <c r="B62" s="157" t="s">
        <v>551</v>
      </c>
      <c r="C62" s="151" t="s">
        <v>311</v>
      </c>
      <c r="D62" s="151" t="s">
        <v>312</v>
      </c>
      <c r="E62" s="73" t="str">
        <f t="shared" si="4"/>
        <v>APMC</v>
      </c>
    </row>
    <row r="63" spans="1:5">
      <c r="A63" s="156">
        <f>IF(D63&gt;0.005,MAX($A$4:A62)+1,"")</f>
        <v>52</v>
      </c>
      <c r="B63" s="157" t="s">
        <v>551</v>
      </c>
      <c r="C63" s="151" t="s">
        <v>313</v>
      </c>
      <c r="D63" s="151" t="s">
        <v>314</v>
      </c>
      <c r="E63" s="73" t="str">
        <f t="shared" si="4"/>
        <v>ASBL</v>
      </c>
    </row>
    <row r="64" spans="1:5">
      <c r="A64" s="156">
        <f>IF(D64&gt;0.005,MAX($A$4:A63)+1,"")</f>
        <v>53</v>
      </c>
      <c r="B64" s="157" t="s">
        <v>551</v>
      </c>
      <c r="C64" s="151" t="s">
        <v>315</v>
      </c>
      <c r="D64" s="151" t="s">
        <v>316</v>
      </c>
      <c r="E64" s="73" t="str">
        <f t="shared" si="4"/>
        <v>AUCB</v>
      </c>
    </row>
    <row r="65" spans="1:5">
      <c r="A65" s="156">
        <f>IF(D65&gt;0.005,MAX($A$4:A64)+1,"")</f>
        <v>54</v>
      </c>
      <c r="B65" s="157" t="s">
        <v>551</v>
      </c>
      <c r="C65" s="151" t="s">
        <v>317</v>
      </c>
      <c r="D65" s="151" t="s">
        <v>318</v>
      </c>
      <c r="E65" s="73" t="str">
        <f t="shared" si="4"/>
        <v>BACB</v>
      </c>
    </row>
    <row r="66" spans="1:5">
      <c r="A66" s="156">
        <f>IF(D66&gt;0.005,MAX($A$4:A65)+1,"")</f>
        <v>55</v>
      </c>
      <c r="B66" s="157" t="s">
        <v>551</v>
      </c>
      <c r="C66" s="151" t="s">
        <v>257</v>
      </c>
      <c r="D66" s="151" t="s">
        <v>191</v>
      </c>
      <c r="E66" s="73" t="str">
        <f t="shared" si="4"/>
        <v>BARC</v>
      </c>
    </row>
    <row r="67" spans="1:5">
      <c r="A67" s="156">
        <f>IF(D67&gt;0.005,MAX($A$4:A66)+1,"")</f>
        <v>56</v>
      </c>
      <c r="B67" s="157" t="s">
        <v>551</v>
      </c>
      <c r="C67" s="151" t="s">
        <v>319</v>
      </c>
      <c r="D67" s="151" t="s">
        <v>186</v>
      </c>
      <c r="E67" s="73" t="str">
        <f t="shared" si="4"/>
        <v>BBKM</v>
      </c>
    </row>
    <row r="68" spans="1:5">
      <c r="A68" s="156">
        <f>IF(D68&gt;0.005,MAX($A$4:A67)+1,"")</f>
        <v>57</v>
      </c>
      <c r="B68" s="157" t="s">
        <v>551</v>
      </c>
      <c r="C68" s="151" t="s">
        <v>320</v>
      </c>
      <c r="D68" s="151" t="s">
        <v>321</v>
      </c>
      <c r="E68" s="73" t="str">
        <f t="shared" si="4"/>
        <v>BCBM</v>
      </c>
    </row>
    <row r="69" spans="1:5">
      <c r="A69" s="156">
        <f>IF(D69&gt;0.005,MAX($A$4:A68)+1,"")</f>
        <v>58</v>
      </c>
      <c r="B69" s="157" t="s">
        <v>551</v>
      </c>
      <c r="C69" s="151" t="s">
        <v>259</v>
      </c>
      <c r="D69" s="151" t="s">
        <v>188</v>
      </c>
      <c r="E69" s="73" t="str">
        <f t="shared" si="4"/>
        <v>BCEY</v>
      </c>
    </row>
    <row r="70" spans="1:5">
      <c r="A70" s="156">
        <f>IF(D70&gt;0.005,MAX($A$4:A69)+1,"")</f>
        <v>59</v>
      </c>
      <c r="B70" s="157" t="s">
        <v>551</v>
      </c>
      <c r="C70" s="151" t="s">
        <v>322</v>
      </c>
      <c r="D70" s="151" t="s">
        <v>323</v>
      </c>
      <c r="E70" s="73" t="str">
        <f t="shared" si="4"/>
        <v>BDBL</v>
      </c>
    </row>
    <row r="71" spans="1:5">
      <c r="A71" s="156">
        <f>IF(D71&gt;0.005,MAX($A$4:A70)+1,"")</f>
        <v>60</v>
      </c>
      <c r="B71" s="157" t="s">
        <v>551</v>
      </c>
      <c r="C71" s="151" t="s">
        <v>324</v>
      </c>
      <c r="D71" s="151" t="s">
        <v>192</v>
      </c>
      <c r="E71" s="73" t="str">
        <f t="shared" si="4"/>
        <v>BMBL</v>
      </c>
    </row>
    <row r="72" spans="1:5">
      <c r="A72" s="156">
        <f>IF(D72&gt;0.005,MAX($A$4:A71)+1,"")</f>
        <v>61</v>
      </c>
      <c r="B72" s="157" t="s">
        <v>551</v>
      </c>
      <c r="C72" s="151" t="s">
        <v>258</v>
      </c>
      <c r="D72" s="151" t="s">
        <v>193</v>
      </c>
      <c r="E72" s="73" t="str">
        <f t="shared" si="4"/>
        <v>BNPA</v>
      </c>
    </row>
    <row r="73" spans="1:5">
      <c r="A73" s="156">
        <f>IF(D73&gt;0.005,MAX($A$4:A72)+1,"")</f>
        <v>62</v>
      </c>
      <c r="B73" s="157" t="s">
        <v>551</v>
      </c>
      <c r="C73" s="151" t="s">
        <v>325</v>
      </c>
      <c r="D73" s="151" t="s">
        <v>185</v>
      </c>
      <c r="E73" s="73" t="str">
        <f t="shared" si="4"/>
        <v>BOFA</v>
      </c>
    </row>
    <row r="74" spans="1:5">
      <c r="A74" s="156">
        <f>IF(D74&gt;0.005,MAX($A$4:A73)+1,"")</f>
        <v>63</v>
      </c>
      <c r="B74" s="157" t="s">
        <v>551</v>
      </c>
      <c r="C74" s="151" t="s">
        <v>326</v>
      </c>
      <c r="D74" s="151" t="s">
        <v>327</v>
      </c>
      <c r="E74" s="73" t="str">
        <f t="shared" si="4"/>
        <v>BOTM</v>
      </c>
    </row>
    <row r="75" spans="1:5">
      <c r="A75" s="156">
        <f>IF(D75&gt;0.005,MAX($A$4:A74)+1,"")</f>
        <v>64</v>
      </c>
      <c r="B75" s="157" t="s">
        <v>551</v>
      </c>
      <c r="C75" s="151" t="s">
        <v>328</v>
      </c>
      <c r="D75" s="151" t="s">
        <v>329</v>
      </c>
      <c r="E75" s="73" t="str">
        <f t="shared" si="4"/>
        <v>CCBL</v>
      </c>
    </row>
    <row r="76" spans="1:5">
      <c r="A76" s="156">
        <f>IF(D76&gt;0.005,MAX($A$4:A75)+1,"")</f>
        <v>65</v>
      </c>
      <c r="B76" s="157" t="s">
        <v>551</v>
      </c>
      <c r="C76" s="151" t="s">
        <v>330</v>
      </c>
      <c r="D76" s="151" t="s">
        <v>331</v>
      </c>
      <c r="E76" s="73" t="str">
        <f t="shared" si="4"/>
        <v>CHAS</v>
      </c>
    </row>
    <row r="77" spans="1:5">
      <c r="A77" s="156">
        <f>IF(D77&gt;0.005,MAX($A$4:A76)+1,"")</f>
        <v>66</v>
      </c>
      <c r="B77" s="157" t="s">
        <v>551</v>
      </c>
      <c r="C77" s="151" t="s">
        <v>332</v>
      </c>
      <c r="D77" s="151" t="s">
        <v>333</v>
      </c>
      <c r="E77" s="73" t="str">
        <f t="shared" si="4"/>
        <v>CITI</v>
      </c>
    </row>
    <row r="78" spans="1:5">
      <c r="A78" s="156">
        <f>IF(D78&gt;0.005,MAX($A$4:A77)+1,"")</f>
        <v>67</v>
      </c>
      <c r="B78" s="157" t="s">
        <v>551</v>
      </c>
      <c r="C78" s="151" t="s">
        <v>260</v>
      </c>
      <c r="D78" s="151" t="s">
        <v>334</v>
      </c>
      <c r="E78" s="73" t="str">
        <f t="shared" si="4"/>
        <v>CIUB</v>
      </c>
    </row>
    <row r="79" spans="1:5">
      <c r="A79" s="156">
        <f>IF(D79&gt;0.005,MAX($A$4:A78)+1,"")</f>
        <v>68</v>
      </c>
      <c r="B79" s="157" t="s">
        <v>551</v>
      </c>
      <c r="C79" s="151" t="s">
        <v>335</v>
      </c>
      <c r="D79" s="151" t="s">
        <v>336</v>
      </c>
      <c r="E79" s="73" t="str">
        <f t="shared" si="4"/>
        <v>CLBL</v>
      </c>
    </row>
    <row r="80" spans="1:5">
      <c r="A80" s="156">
        <f>IF(D80&gt;0.005,MAX($A$4:A79)+1,"")</f>
        <v>69</v>
      </c>
      <c r="B80" s="157" t="s">
        <v>551</v>
      </c>
      <c r="C80" s="151" t="s">
        <v>337</v>
      </c>
      <c r="D80" s="151" t="s">
        <v>338</v>
      </c>
      <c r="E80" s="73" t="str">
        <f t="shared" si="4"/>
        <v>COSB</v>
      </c>
    </row>
    <row r="81" spans="1:5">
      <c r="A81" s="156">
        <f>IF(D81&gt;0.005,MAX($A$4:A80)+1,"")</f>
        <v>70</v>
      </c>
      <c r="B81" s="157" t="s">
        <v>551</v>
      </c>
      <c r="C81" s="151" t="s">
        <v>339</v>
      </c>
      <c r="D81" s="151" t="s">
        <v>199</v>
      </c>
      <c r="E81" s="73" t="str">
        <f t="shared" si="4"/>
        <v>CRES</v>
      </c>
    </row>
    <row r="82" spans="1:5">
      <c r="A82" s="156">
        <f>IF(D82&gt;0.005,MAX($A$4:A81)+1,"")</f>
        <v>71</v>
      </c>
      <c r="B82" s="157" t="s">
        <v>551</v>
      </c>
      <c r="C82" s="151" t="s">
        <v>340</v>
      </c>
      <c r="D82" s="151" t="s">
        <v>341</v>
      </c>
      <c r="E82" s="73" t="str">
        <f t="shared" si="4"/>
        <v>CRLY</v>
      </c>
    </row>
    <row r="83" spans="1:5">
      <c r="A83" s="156">
        <f>IF(D83&gt;0.005,MAX($A$4:A82)+1,"")</f>
        <v>72</v>
      </c>
      <c r="B83" s="157" t="s">
        <v>551</v>
      </c>
      <c r="C83" s="151" t="s">
        <v>342</v>
      </c>
      <c r="D83" s="151" t="s">
        <v>343</v>
      </c>
      <c r="E83" s="73" t="str">
        <f t="shared" si="4"/>
        <v>CRUB</v>
      </c>
    </row>
    <row r="84" spans="1:5">
      <c r="A84" s="156">
        <f>IF(D84&gt;0.005,MAX($A$4:A83)+1,"")</f>
        <v>73</v>
      </c>
      <c r="B84" s="157" t="s">
        <v>551</v>
      </c>
      <c r="C84" s="151" t="s">
        <v>344</v>
      </c>
      <c r="D84" s="151" t="s">
        <v>197</v>
      </c>
      <c r="E84" s="73" t="str">
        <f t="shared" si="4"/>
        <v>CTBA</v>
      </c>
    </row>
    <row r="85" spans="1:5">
      <c r="A85" s="156">
        <f>IF(D85&gt;0.005,MAX($A$4:A84)+1,"")</f>
        <v>74</v>
      </c>
      <c r="B85" s="157" t="s">
        <v>551</v>
      </c>
      <c r="C85" s="151" t="s">
        <v>345</v>
      </c>
      <c r="D85" s="151" t="s">
        <v>346</v>
      </c>
      <c r="E85" s="73" t="str">
        <f t="shared" ref="E85:E116" si="5">C85</f>
        <v>CTCB</v>
      </c>
    </row>
    <row r="86" spans="1:5">
      <c r="A86" s="156">
        <f>IF(D86&gt;0.005,MAX($A$4:A85)+1,"")</f>
        <v>75</v>
      </c>
      <c r="B86" s="157" t="s">
        <v>551</v>
      </c>
      <c r="C86" s="151" t="s">
        <v>347</v>
      </c>
      <c r="D86" s="151" t="s">
        <v>348</v>
      </c>
      <c r="E86" s="73" t="str">
        <f t="shared" si="5"/>
        <v>DBSS</v>
      </c>
    </row>
    <row r="87" spans="1:5">
      <c r="A87" s="156">
        <f>IF(D87&gt;0.005,MAX($A$4:A86)+1,"")</f>
        <v>76</v>
      </c>
      <c r="B87" s="157" t="s">
        <v>551</v>
      </c>
      <c r="C87" s="151" t="s">
        <v>349</v>
      </c>
      <c r="D87" s="151" t="s">
        <v>201</v>
      </c>
      <c r="E87" s="73" t="str">
        <f t="shared" si="5"/>
        <v>DCBL</v>
      </c>
    </row>
    <row r="88" spans="1:5">
      <c r="A88" s="156">
        <f>IF(D88&gt;0.005,MAX($A$4:A87)+1,"")</f>
        <v>77</v>
      </c>
      <c r="B88" s="157" t="s">
        <v>551</v>
      </c>
      <c r="C88" s="151" t="s">
        <v>350</v>
      </c>
      <c r="D88" s="151" t="s">
        <v>351</v>
      </c>
      <c r="E88" s="73" t="str">
        <f t="shared" si="5"/>
        <v>DEUT</v>
      </c>
    </row>
    <row r="89" spans="1:5">
      <c r="A89" s="156">
        <f>IF(D89&gt;0.005,MAX($A$4:A88)+1,"")</f>
        <v>78</v>
      </c>
      <c r="B89" s="157" t="s">
        <v>551</v>
      </c>
      <c r="C89" s="151" t="s">
        <v>352</v>
      </c>
      <c r="D89" s="151" t="s">
        <v>353</v>
      </c>
      <c r="E89" s="73" t="str">
        <f t="shared" si="5"/>
        <v>DICG</v>
      </c>
    </row>
    <row r="90" spans="1:5">
      <c r="A90" s="156">
        <f>IF(D90&gt;0.005,MAX($A$4:A89)+1,"")</f>
        <v>79</v>
      </c>
      <c r="B90" s="157" t="s">
        <v>551</v>
      </c>
      <c r="C90" s="151" t="s">
        <v>354</v>
      </c>
      <c r="D90" s="151" t="s">
        <v>355</v>
      </c>
      <c r="E90" s="73" t="str">
        <f t="shared" si="5"/>
        <v>DLSC</v>
      </c>
    </row>
    <row r="91" spans="1:5">
      <c r="A91" s="156">
        <f>IF(D91&gt;0.005,MAX($A$4:A90)+1,"")</f>
        <v>80</v>
      </c>
      <c r="B91" s="157" t="s">
        <v>551</v>
      </c>
      <c r="C91" s="151" t="s">
        <v>356</v>
      </c>
      <c r="D91" s="152" t="s">
        <v>357</v>
      </c>
      <c r="E91" s="73" t="str">
        <f t="shared" si="5"/>
        <v>DMKJ</v>
      </c>
    </row>
    <row r="92" spans="1:5">
      <c r="A92" s="156">
        <f>IF(D92&gt;0.005,MAX($A$4:A91)+1,"")</f>
        <v>81</v>
      </c>
      <c r="B92" s="157" t="s">
        <v>551</v>
      </c>
      <c r="C92" s="151" t="s">
        <v>358</v>
      </c>
      <c r="D92" s="151" t="s">
        <v>359</v>
      </c>
      <c r="E92" s="73" t="str">
        <f t="shared" si="5"/>
        <v>DNSB</v>
      </c>
    </row>
    <row r="93" spans="1:5">
      <c r="A93" s="156">
        <f>IF(D93&gt;0.005,MAX($A$4:A92)+1,"")</f>
        <v>82</v>
      </c>
      <c r="B93" s="157" t="s">
        <v>551</v>
      </c>
      <c r="C93" s="151" t="s">
        <v>360</v>
      </c>
      <c r="D93" s="151" t="s">
        <v>361</v>
      </c>
      <c r="E93" s="73" t="str">
        <f t="shared" si="5"/>
        <v>DOHB</v>
      </c>
    </row>
    <row r="94" spans="1:5">
      <c r="A94" s="156">
        <f>IF(D94&gt;0.005,MAX($A$4:A93)+1,"")</f>
        <v>83</v>
      </c>
      <c r="B94" s="157" t="s">
        <v>551</v>
      </c>
      <c r="C94" s="151" t="s">
        <v>362</v>
      </c>
      <c r="D94" s="151" t="s">
        <v>363</v>
      </c>
      <c r="E94" s="73" t="str">
        <f t="shared" si="5"/>
        <v>FIRN</v>
      </c>
    </row>
    <row r="95" spans="1:5">
      <c r="A95" s="156">
        <f>IF(D95&gt;0.005,MAX($A$4:A94)+1,"")</f>
        <v>84</v>
      </c>
      <c r="B95" s="157" t="s">
        <v>551</v>
      </c>
      <c r="C95" s="151" t="s">
        <v>364</v>
      </c>
      <c r="D95" s="151" t="s">
        <v>365</v>
      </c>
      <c r="E95" s="73" t="str">
        <f t="shared" si="5"/>
        <v>GBCB</v>
      </c>
    </row>
    <row r="96" spans="1:5">
      <c r="A96" s="156">
        <f>IF(D96&gt;0.005,MAX($A$4:A95)+1,"")</f>
        <v>85</v>
      </c>
      <c r="B96" s="157" t="s">
        <v>551</v>
      </c>
      <c r="C96" s="151" t="s">
        <v>366</v>
      </c>
      <c r="D96" s="151" t="s">
        <v>367</v>
      </c>
      <c r="E96" s="73" t="str">
        <f t="shared" si="5"/>
        <v>GDCB</v>
      </c>
    </row>
    <row r="97" spans="1:5">
      <c r="A97" s="156">
        <f>IF(D97&gt;0.005,MAX($A$4:A96)+1,"")</f>
        <v>86</v>
      </c>
      <c r="B97" s="157" t="s">
        <v>551</v>
      </c>
      <c r="C97" s="151" t="s">
        <v>368</v>
      </c>
      <c r="D97" s="151" t="s">
        <v>369</v>
      </c>
      <c r="E97" s="73" t="str">
        <f t="shared" si="5"/>
        <v>GSCB</v>
      </c>
    </row>
    <row r="98" spans="1:5">
      <c r="A98" s="156">
        <f>IF(D98&gt;0.005,MAX($A$4:A97)+1,"")</f>
        <v>87</v>
      </c>
      <c r="B98" s="157" t="s">
        <v>551</v>
      </c>
      <c r="C98" s="151" t="s">
        <v>370</v>
      </c>
      <c r="D98" s="151" t="s">
        <v>371</v>
      </c>
      <c r="E98" s="73" t="str">
        <f t="shared" si="5"/>
        <v>HCBL</v>
      </c>
    </row>
    <row r="99" spans="1:5">
      <c r="A99" s="156">
        <f>IF(D99&gt;0.005,MAX($A$4:A98)+1,"")</f>
        <v>88</v>
      </c>
      <c r="B99" s="157" t="s">
        <v>551</v>
      </c>
      <c r="C99" s="151" t="s">
        <v>202</v>
      </c>
      <c r="D99" s="151" t="s">
        <v>372</v>
      </c>
      <c r="E99" s="73" t="str">
        <f t="shared" si="5"/>
        <v>HSBC</v>
      </c>
    </row>
    <row r="100" spans="1:5">
      <c r="A100" s="156">
        <f>IF(D100&gt;0.005,MAX($A$4:A99)+1,"")</f>
        <v>89</v>
      </c>
      <c r="B100" s="157" t="s">
        <v>551</v>
      </c>
      <c r="C100" s="151" t="s">
        <v>373</v>
      </c>
      <c r="D100" s="151" t="s">
        <v>231</v>
      </c>
      <c r="E100" s="73" t="str">
        <f t="shared" si="5"/>
        <v>HVBK</v>
      </c>
    </row>
    <row r="101" spans="1:5">
      <c r="A101" s="156">
        <f>IF(D101&gt;0.005,MAX($A$4:A100)+1,"")</f>
        <v>90</v>
      </c>
      <c r="B101" s="157" t="s">
        <v>551</v>
      </c>
      <c r="C101" s="151" t="s">
        <v>374</v>
      </c>
      <c r="D101" s="151" t="s">
        <v>375</v>
      </c>
      <c r="E101" s="73" t="str">
        <f t="shared" si="5"/>
        <v>IBBK</v>
      </c>
    </row>
    <row r="102" spans="1:5">
      <c r="A102" s="156">
        <f>IF(D102&gt;0.005,MAX($A$4:A101)+1,"")</f>
        <v>91</v>
      </c>
      <c r="B102" s="157" t="s">
        <v>551</v>
      </c>
      <c r="C102" s="151" t="s">
        <v>376</v>
      </c>
      <c r="D102" s="151" t="s">
        <v>377</v>
      </c>
      <c r="E102" s="73" t="str">
        <f t="shared" si="5"/>
        <v>IBKL</v>
      </c>
    </row>
    <row r="103" spans="1:5">
      <c r="A103" s="156">
        <f>IF(D103&gt;0.005,MAX($A$4:A102)+1,"")</f>
        <v>92</v>
      </c>
      <c r="B103" s="157" t="s">
        <v>551</v>
      </c>
      <c r="C103" s="151" t="s">
        <v>378</v>
      </c>
      <c r="D103" s="151" t="s">
        <v>379</v>
      </c>
      <c r="E103" s="73" t="str">
        <f t="shared" si="5"/>
        <v>IBKO</v>
      </c>
    </row>
    <row r="104" spans="1:5">
      <c r="A104" s="156">
        <f>IF(D104&gt;0.005,MAX($A$4:A103)+1,"")</f>
        <v>93</v>
      </c>
      <c r="B104" s="157" t="s">
        <v>551</v>
      </c>
      <c r="C104" s="151" t="s">
        <v>380</v>
      </c>
      <c r="D104" s="151" t="s">
        <v>381</v>
      </c>
      <c r="E104" s="73" t="str">
        <f t="shared" si="5"/>
        <v>ICBK</v>
      </c>
    </row>
    <row r="105" spans="1:5">
      <c r="A105" s="156">
        <f>IF(D105&gt;0.005,MAX($A$4:A104)+1,"")</f>
        <v>94</v>
      </c>
      <c r="B105" s="157" t="s">
        <v>551</v>
      </c>
      <c r="C105" s="151" t="s">
        <v>382</v>
      </c>
      <c r="D105" s="151" t="s">
        <v>383</v>
      </c>
      <c r="E105" s="73" t="str">
        <f t="shared" si="5"/>
        <v>IDFB</v>
      </c>
    </row>
    <row r="106" spans="1:5">
      <c r="A106" s="156">
        <f>IF(D106&gt;0.005,MAX($A$4:A105)+1,"")</f>
        <v>95</v>
      </c>
      <c r="B106" s="157" t="s">
        <v>551</v>
      </c>
      <c r="C106" s="151" t="s">
        <v>384</v>
      </c>
      <c r="D106" s="151" t="s">
        <v>385</v>
      </c>
      <c r="E106" s="73" t="str">
        <f t="shared" si="5"/>
        <v>JANA</v>
      </c>
    </row>
    <row r="107" spans="1:5">
      <c r="A107" s="156">
        <f>IF(D107&gt;0.005,MAX($A$4:A106)+1,"")</f>
        <v>96</v>
      </c>
      <c r="B107" s="157" t="s">
        <v>551</v>
      </c>
      <c r="C107" s="151" t="s">
        <v>386</v>
      </c>
      <c r="D107" s="151" t="s">
        <v>387</v>
      </c>
      <c r="E107" s="73" t="str">
        <f t="shared" si="5"/>
        <v>JASB</v>
      </c>
    </row>
    <row r="108" spans="1:5">
      <c r="A108" s="156">
        <f>IF(D108&gt;0.005,MAX($A$4:A107)+1,"")</f>
        <v>97</v>
      </c>
      <c r="B108" s="157" t="s">
        <v>551</v>
      </c>
      <c r="C108" s="151" t="s">
        <v>388</v>
      </c>
      <c r="D108" s="151" t="s">
        <v>389</v>
      </c>
      <c r="E108" s="73" t="str">
        <f t="shared" si="5"/>
        <v>JJSB</v>
      </c>
    </row>
    <row r="109" spans="1:5">
      <c r="A109" s="156">
        <f>IF(D109&gt;0.005,MAX($A$4:A108)+1,"")</f>
        <v>98</v>
      </c>
      <c r="B109" s="157" t="s">
        <v>551</v>
      </c>
      <c r="C109" s="151" t="s">
        <v>390</v>
      </c>
      <c r="D109" s="151" t="s">
        <v>391</v>
      </c>
      <c r="E109" s="73" t="str">
        <f t="shared" si="5"/>
        <v>JPCB</v>
      </c>
    </row>
    <row r="110" spans="1:5">
      <c r="A110" s="156">
        <f>IF(D110&gt;0.005,MAX($A$4:A109)+1,"")</f>
        <v>99</v>
      </c>
      <c r="B110" s="157" t="s">
        <v>551</v>
      </c>
      <c r="C110" s="151" t="s">
        <v>392</v>
      </c>
      <c r="D110" s="151" t="s">
        <v>393</v>
      </c>
      <c r="E110" s="73" t="str">
        <f t="shared" si="5"/>
        <v>JSBL</v>
      </c>
    </row>
    <row r="111" spans="1:5">
      <c r="A111" s="156">
        <f>IF(D111&gt;0.005,MAX($A$4:A110)+1,"")</f>
        <v>100</v>
      </c>
      <c r="B111" s="157" t="s">
        <v>551</v>
      </c>
      <c r="C111" s="151" t="s">
        <v>394</v>
      </c>
      <c r="D111" s="151" t="s">
        <v>395</v>
      </c>
      <c r="E111" s="73" t="str">
        <f t="shared" si="5"/>
        <v>JSBP</v>
      </c>
    </row>
    <row r="112" spans="1:5">
      <c r="A112" s="156">
        <f>IF(D112&gt;0.005,MAX($A$4:A111)+1,"")</f>
        <v>101</v>
      </c>
      <c r="B112" s="157" t="s">
        <v>551</v>
      </c>
      <c r="C112" s="151" t="s">
        <v>396</v>
      </c>
      <c r="D112" s="151" t="s">
        <v>397</v>
      </c>
      <c r="E112" s="73" t="str">
        <f t="shared" si="5"/>
        <v>KACE</v>
      </c>
    </row>
    <row r="113" spans="1:5">
      <c r="A113" s="156">
        <f>IF(D113&gt;0.005,MAX($A$4:A112)+1,"")</f>
        <v>102</v>
      </c>
      <c r="B113" s="157" t="s">
        <v>551</v>
      </c>
      <c r="C113" s="151" t="s">
        <v>398</v>
      </c>
      <c r="D113" s="151" t="s">
        <v>399</v>
      </c>
      <c r="E113" s="73" t="str">
        <f t="shared" si="5"/>
        <v>KAIJ</v>
      </c>
    </row>
    <row r="114" spans="1:5">
      <c r="A114" s="156">
        <f>IF(D114&gt;0.005,MAX($A$4:A113)+1,"")</f>
        <v>103</v>
      </c>
      <c r="B114" s="157" t="s">
        <v>551</v>
      </c>
      <c r="C114" s="151" t="s">
        <v>400</v>
      </c>
      <c r="D114" s="151" t="s">
        <v>401</v>
      </c>
      <c r="E114" s="73" t="str">
        <f t="shared" si="5"/>
        <v>KANG</v>
      </c>
    </row>
    <row r="115" spans="1:5">
      <c r="A115" s="156">
        <f>IF(D115&gt;0.005,MAX($A$4:A114)+1,"")</f>
        <v>104</v>
      </c>
      <c r="B115" s="157" t="s">
        <v>551</v>
      </c>
      <c r="C115" s="151" t="s">
        <v>402</v>
      </c>
      <c r="D115" s="151" t="s">
        <v>403</v>
      </c>
      <c r="E115" s="73" t="str">
        <f t="shared" si="5"/>
        <v>KCBL</v>
      </c>
    </row>
    <row r="116" spans="1:5">
      <c r="A116" s="156">
        <f>IF(D116&gt;0.005,MAX($A$4:A115)+1,"")</f>
        <v>105</v>
      </c>
      <c r="B116" s="157" t="s">
        <v>551</v>
      </c>
      <c r="C116" s="151" t="s">
        <v>404</v>
      </c>
      <c r="D116" s="151" t="s">
        <v>405</v>
      </c>
      <c r="E116" s="73" t="str">
        <f t="shared" si="5"/>
        <v>KCCB</v>
      </c>
    </row>
    <row r="117" spans="1:5">
      <c r="A117" s="156">
        <f>IF(D117&gt;0.005,MAX($A$4:A116)+1,"")</f>
        <v>106</v>
      </c>
      <c r="B117" s="157" t="s">
        <v>551</v>
      </c>
      <c r="C117" s="151" t="s">
        <v>406</v>
      </c>
      <c r="D117" s="151" t="s">
        <v>407</v>
      </c>
      <c r="E117" s="73" t="str">
        <f t="shared" ref="E117:E148" si="6">C117</f>
        <v>KJSB</v>
      </c>
    </row>
    <row r="118" spans="1:5">
      <c r="A118" s="156">
        <f>IF(D118&gt;0.005,MAX($A$4:A117)+1,"")</f>
        <v>107</v>
      </c>
      <c r="B118" s="157" t="s">
        <v>551</v>
      </c>
      <c r="C118" s="151" t="s">
        <v>408</v>
      </c>
      <c r="D118" s="151" t="s">
        <v>409</v>
      </c>
      <c r="E118" s="73" t="str">
        <f t="shared" si="6"/>
        <v>KLGB</v>
      </c>
    </row>
    <row r="119" spans="1:5">
      <c r="A119" s="156">
        <f>IF(D119&gt;0.005,MAX($A$4:A118)+1,"")</f>
        <v>108</v>
      </c>
      <c r="B119" s="157" t="s">
        <v>551</v>
      </c>
      <c r="C119" s="151" t="s">
        <v>410</v>
      </c>
      <c r="D119" s="151" t="s">
        <v>411</v>
      </c>
      <c r="E119" s="73" t="str">
        <f t="shared" si="6"/>
        <v>KNSB</v>
      </c>
    </row>
    <row r="120" spans="1:5">
      <c r="A120" s="156">
        <f>IF(D120&gt;0.005,MAX($A$4:A119)+1,"")</f>
        <v>109</v>
      </c>
      <c r="B120" s="157" t="s">
        <v>551</v>
      </c>
      <c r="C120" s="151" t="s">
        <v>412</v>
      </c>
      <c r="D120" s="151" t="s">
        <v>413</v>
      </c>
      <c r="E120" s="73" t="str">
        <f t="shared" si="6"/>
        <v>KRTH</v>
      </c>
    </row>
    <row r="121" spans="1:5">
      <c r="A121" s="156">
        <f>IF(D121&gt;0.005,MAX($A$4:A120)+1,"")</f>
        <v>110</v>
      </c>
      <c r="B121" s="157" t="s">
        <v>551</v>
      </c>
      <c r="C121" s="151" t="s">
        <v>414</v>
      </c>
      <c r="D121" s="151" t="s">
        <v>415</v>
      </c>
      <c r="E121" s="73" t="str">
        <f t="shared" si="6"/>
        <v>KSCB</v>
      </c>
    </row>
    <row r="122" spans="1:5">
      <c r="A122" s="156">
        <f>IF(D122&gt;0.005,MAX($A$4:A121)+1,"")</f>
        <v>111</v>
      </c>
      <c r="B122" s="157" t="s">
        <v>551</v>
      </c>
      <c r="C122" s="151" t="s">
        <v>416</v>
      </c>
      <c r="D122" s="151" t="s">
        <v>417</v>
      </c>
      <c r="E122" s="73" t="str">
        <f t="shared" si="6"/>
        <v>KUCB</v>
      </c>
    </row>
    <row r="123" spans="1:5">
      <c r="A123" s="156">
        <f>IF(D123&gt;0.005,MAX($A$4:A122)+1,"")</f>
        <v>112</v>
      </c>
      <c r="B123" s="157" t="s">
        <v>551</v>
      </c>
      <c r="C123" s="151" t="s">
        <v>418</v>
      </c>
      <c r="D123" s="151" t="s">
        <v>206</v>
      </c>
      <c r="E123" s="73" t="str">
        <f t="shared" si="6"/>
        <v>KVGB</v>
      </c>
    </row>
    <row r="124" spans="1:5">
      <c r="A124" s="156">
        <f>IF(D124&gt;0.005,MAX($A$4:A123)+1,"")</f>
        <v>113</v>
      </c>
      <c r="B124" s="157" t="s">
        <v>551</v>
      </c>
      <c r="C124" s="151" t="s">
        <v>419</v>
      </c>
      <c r="D124" s="151" t="s">
        <v>420</v>
      </c>
      <c r="E124" s="73" t="str">
        <f t="shared" si="6"/>
        <v>MCBL</v>
      </c>
    </row>
    <row r="125" spans="1:5">
      <c r="A125" s="156">
        <f>IF(D125&gt;0.005,MAX($A$4:A124)+1,"")</f>
        <v>114</v>
      </c>
      <c r="B125" s="157" t="s">
        <v>551</v>
      </c>
      <c r="C125" s="151" t="s">
        <v>421</v>
      </c>
      <c r="D125" s="151" t="s">
        <v>422</v>
      </c>
      <c r="E125" s="73" t="str">
        <f t="shared" si="6"/>
        <v>MDCB</v>
      </c>
    </row>
    <row r="126" spans="1:5">
      <c r="A126" s="156">
        <f>IF(D126&gt;0.005,MAX($A$4:A125)+1,"")</f>
        <v>115</v>
      </c>
      <c r="B126" s="157" t="s">
        <v>551</v>
      </c>
      <c r="C126" s="151" t="s">
        <v>261</v>
      </c>
      <c r="D126" s="151" t="s">
        <v>423</v>
      </c>
      <c r="E126" s="73" t="str">
        <f t="shared" si="6"/>
        <v>MHCB</v>
      </c>
    </row>
    <row r="127" spans="1:5">
      <c r="A127" s="156">
        <f>IF(D127&gt;0.005,MAX($A$4:A126)+1,"")</f>
        <v>116</v>
      </c>
      <c r="B127" s="157" t="s">
        <v>551</v>
      </c>
      <c r="C127" s="151" t="s">
        <v>424</v>
      </c>
      <c r="D127" s="151" t="s">
        <v>425</v>
      </c>
      <c r="E127" s="73" t="str">
        <f t="shared" si="6"/>
        <v>MSCI</v>
      </c>
    </row>
    <row r="128" spans="1:5">
      <c r="A128" s="156">
        <f>IF(D128&gt;0.005,MAX($A$4:A127)+1,"")</f>
        <v>117</v>
      </c>
      <c r="B128" s="157" t="s">
        <v>551</v>
      </c>
      <c r="C128" s="151" t="s">
        <v>426</v>
      </c>
      <c r="D128" s="151" t="s">
        <v>427</v>
      </c>
      <c r="E128" s="73" t="str">
        <f t="shared" si="6"/>
        <v>MSHQ</v>
      </c>
    </row>
    <row r="129" spans="1:5">
      <c r="A129" s="156">
        <f>IF(D129&gt;0.005,MAX($A$4:A128)+1,"")</f>
        <v>118</v>
      </c>
      <c r="B129" s="157" t="s">
        <v>551</v>
      </c>
      <c r="C129" s="151" t="s">
        <v>428</v>
      </c>
      <c r="D129" s="151" t="s">
        <v>429</v>
      </c>
      <c r="E129" s="73" t="str">
        <f t="shared" si="6"/>
        <v>MSNU</v>
      </c>
    </row>
    <row r="130" spans="1:5">
      <c r="A130" s="156">
        <f>IF(D130&gt;0.005,MAX($A$4:A129)+1,"")</f>
        <v>119</v>
      </c>
      <c r="B130" s="157" t="s">
        <v>551</v>
      </c>
      <c r="C130" s="151" t="s">
        <v>430</v>
      </c>
      <c r="D130" s="151" t="s">
        <v>431</v>
      </c>
      <c r="E130" s="73" t="str">
        <f t="shared" si="6"/>
        <v>MUBL</v>
      </c>
    </row>
    <row r="131" spans="1:5">
      <c r="A131" s="156">
        <f>IF(D131&gt;0.005,MAX($A$4:A130)+1,"")</f>
        <v>120</v>
      </c>
      <c r="B131" s="157" t="s">
        <v>551</v>
      </c>
      <c r="C131" s="151" t="s">
        <v>432</v>
      </c>
      <c r="D131" s="151" t="s">
        <v>433</v>
      </c>
      <c r="E131" s="73" t="str">
        <f t="shared" si="6"/>
        <v>NGSB</v>
      </c>
    </row>
    <row r="132" spans="1:5">
      <c r="A132" s="156">
        <f>IF(D132&gt;0.005,MAX($A$4:A131)+1,"")</f>
        <v>121</v>
      </c>
      <c r="B132" s="157" t="s">
        <v>551</v>
      </c>
      <c r="C132" s="151" t="s">
        <v>434</v>
      </c>
      <c r="D132" s="151" t="s">
        <v>435</v>
      </c>
      <c r="E132" s="73" t="str">
        <f t="shared" si="6"/>
        <v>NICB</v>
      </c>
    </row>
    <row r="133" spans="1:5">
      <c r="A133" s="156">
        <f>IF(D133&gt;0.005,MAX($A$4:A132)+1,"")</f>
        <v>122</v>
      </c>
      <c r="B133" s="157" t="s">
        <v>551</v>
      </c>
      <c r="C133" s="151" t="s">
        <v>436</v>
      </c>
      <c r="D133" s="151" t="s">
        <v>437</v>
      </c>
      <c r="E133" s="73" t="str">
        <f t="shared" si="6"/>
        <v>NKGS</v>
      </c>
    </row>
    <row r="134" spans="1:5">
      <c r="A134" s="156">
        <f>IF(D134&gt;0.005,MAX($A$4:A133)+1,"")</f>
        <v>123</v>
      </c>
      <c r="B134" s="157" t="s">
        <v>551</v>
      </c>
      <c r="C134" s="151" t="s">
        <v>438</v>
      </c>
      <c r="D134" s="151" t="s">
        <v>439</v>
      </c>
      <c r="E134" s="73" t="str">
        <f t="shared" si="6"/>
        <v>NMCB</v>
      </c>
    </row>
    <row r="135" spans="1:5">
      <c r="A135" s="156">
        <f>IF(D135&gt;0.005,MAX($A$4:A134)+1,"")</f>
        <v>124</v>
      </c>
      <c r="B135" s="157" t="s">
        <v>551</v>
      </c>
      <c r="C135" s="151" t="s">
        <v>440</v>
      </c>
      <c r="D135" s="151" t="s">
        <v>441</v>
      </c>
      <c r="E135" s="73" t="str">
        <f t="shared" si="6"/>
        <v>NNSB</v>
      </c>
    </row>
    <row r="136" spans="1:5">
      <c r="A136" s="156">
        <f>IF(D136&gt;0.005,MAX($A$4:A135)+1,"")</f>
        <v>125</v>
      </c>
      <c r="B136" s="157" t="s">
        <v>551</v>
      </c>
      <c r="C136" s="151" t="s">
        <v>442</v>
      </c>
      <c r="D136" s="151" t="s">
        <v>443</v>
      </c>
      <c r="E136" s="73" t="str">
        <f t="shared" si="6"/>
        <v>NOSC</v>
      </c>
    </row>
    <row r="137" spans="1:5">
      <c r="A137" s="156">
        <f>IF(D137&gt;0.005,MAX($A$4:A136)+1,"")</f>
        <v>126</v>
      </c>
      <c r="B137" s="157" t="s">
        <v>551</v>
      </c>
      <c r="C137" s="151" t="s">
        <v>444</v>
      </c>
      <c r="D137" s="151" t="s">
        <v>445</v>
      </c>
      <c r="E137" s="73" t="str">
        <f t="shared" si="6"/>
        <v>NUCB</v>
      </c>
    </row>
    <row r="138" spans="1:5">
      <c r="A138" s="156">
        <f>IF(D138&gt;0.005,MAX($A$4:A137)+1,"")</f>
        <v>127</v>
      </c>
      <c r="B138" s="157" t="s">
        <v>551</v>
      </c>
      <c r="C138" s="151" t="s">
        <v>446</v>
      </c>
      <c r="D138" s="151" t="s">
        <v>447</v>
      </c>
      <c r="E138" s="73" t="str">
        <f t="shared" si="6"/>
        <v>OIBA</v>
      </c>
    </row>
    <row r="139" spans="1:5">
      <c r="A139" s="156">
        <f>IF(D139&gt;0.005,MAX($A$4:A138)+1,"")</f>
        <v>128</v>
      </c>
      <c r="B139" s="157" t="s">
        <v>551</v>
      </c>
      <c r="C139" s="151" t="s">
        <v>448</v>
      </c>
      <c r="D139" s="151" t="s">
        <v>449</v>
      </c>
      <c r="E139" s="73" t="str">
        <f t="shared" si="6"/>
        <v>ORCB</v>
      </c>
    </row>
    <row r="140" spans="1:5">
      <c r="A140" s="156">
        <f>IF(D140&gt;0.005,MAX($A$4:A139)+1,"")</f>
        <v>129</v>
      </c>
      <c r="B140" s="157" t="s">
        <v>551</v>
      </c>
      <c r="C140" s="151" t="s">
        <v>450</v>
      </c>
      <c r="D140" s="151" t="s">
        <v>451</v>
      </c>
      <c r="E140" s="73" t="str">
        <f t="shared" si="6"/>
        <v>PJSB</v>
      </c>
    </row>
    <row r="141" spans="1:5">
      <c r="A141" s="156">
        <f>IF(D141&gt;0.005,MAX($A$4:A140)+1,"")</f>
        <v>130</v>
      </c>
      <c r="B141" s="157" t="s">
        <v>551</v>
      </c>
      <c r="C141" s="151" t="s">
        <v>452</v>
      </c>
      <c r="D141" s="151" t="s">
        <v>453</v>
      </c>
      <c r="E141" s="73" t="str">
        <f t="shared" si="6"/>
        <v>PKGB</v>
      </c>
    </row>
    <row r="142" spans="1:5">
      <c r="A142" s="156">
        <f>IF(D142&gt;0.005,MAX($A$4:A141)+1,"")</f>
        <v>131</v>
      </c>
      <c r="B142" s="157" t="s">
        <v>551</v>
      </c>
      <c r="C142" s="151" t="s">
        <v>454</v>
      </c>
      <c r="D142" s="151" t="s">
        <v>455</v>
      </c>
      <c r="E142" s="73" t="str">
        <f t="shared" si="6"/>
        <v>PMCB</v>
      </c>
    </row>
    <row r="143" spans="1:5">
      <c r="A143" s="156">
        <f>IF(D143&gt;0.005,MAX($A$4:A142)+1,"")</f>
        <v>132</v>
      </c>
      <c r="B143" s="157" t="s">
        <v>551</v>
      </c>
      <c r="C143" s="151" t="s">
        <v>456</v>
      </c>
      <c r="D143" s="151" t="s">
        <v>457</v>
      </c>
      <c r="E143" s="73" t="str">
        <f t="shared" si="6"/>
        <v>PMEC</v>
      </c>
    </row>
    <row r="144" spans="1:5">
      <c r="A144" s="156">
        <f>IF(D144&gt;0.005,MAX($A$4:A143)+1,"")</f>
        <v>133</v>
      </c>
      <c r="B144" s="157" t="s">
        <v>551</v>
      </c>
      <c r="C144" s="151" t="s">
        <v>458</v>
      </c>
      <c r="D144" s="151" t="s">
        <v>208</v>
      </c>
      <c r="E144" s="73" t="str">
        <f t="shared" si="6"/>
        <v>PRTH</v>
      </c>
    </row>
    <row r="145" spans="1:5">
      <c r="A145" s="156">
        <f>IF(D145&gt;0.005,MAX($A$4:A144)+1,"")</f>
        <v>134</v>
      </c>
      <c r="B145" s="157" t="s">
        <v>551</v>
      </c>
      <c r="C145" s="153" t="s">
        <v>459</v>
      </c>
      <c r="D145" s="154" t="s">
        <v>460</v>
      </c>
      <c r="E145" s="73" t="str">
        <f t="shared" si="6"/>
        <v>PUCB</v>
      </c>
    </row>
    <row r="146" spans="1:5">
      <c r="A146" s="156">
        <f>IF(D146&gt;0.005,MAX($A$4:A145)+1,"")</f>
        <v>135</v>
      </c>
      <c r="B146" s="157" t="s">
        <v>551</v>
      </c>
      <c r="C146" s="151" t="s">
        <v>461</v>
      </c>
      <c r="D146" s="151" t="s">
        <v>462</v>
      </c>
      <c r="E146" s="73" t="str">
        <f t="shared" si="6"/>
        <v>RABO</v>
      </c>
    </row>
    <row r="147" spans="1:5">
      <c r="A147" s="156">
        <f>IF(D147&gt;0.005,MAX($A$4:A146)+1,"")</f>
        <v>136</v>
      </c>
      <c r="B147" s="157" t="s">
        <v>551</v>
      </c>
      <c r="C147" s="151" t="s">
        <v>463</v>
      </c>
      <c r="D147" s="151" t="s">
        <v>464</v>
      </c>
      <c r="E147" s="73" t="str">
        <f t="shared" si="6"/>
        <v>RATN</v>
      </c>
    </row>
    <row r="148" spans="1:5">
      <c r="A148" s="156">
        <f>IF(D148&gt;0.005,MAX($A$4:A147)+1,"")</f>
        <v>137</v>
      </c>
      <c r="B148" s="157" t="s">
        <v>551</v>
      </c>
      <c r="C148" s="151" t="s">
        <v>465</v>
      </c>
      <c r="D148" s="151" t="s">
        <v>466</v>
      </c>
      <c r="E148" s="73" t="str">
        <f t="shared" si="6"/>
        <v>RNSB</v>
      </c>
    </row>
    <row r="149" spans="1:5">
      <c r="A149" s="156">
        <f>IF(D149&gt;0.005,MAX($A$4:A148)+1,"")</f>
        <v>138</v>
      </c>
      <c r="B149" s="157" t="s">
        <v>551</v>
      </c>
      <c r="C149" s="151" t="s">
        <v>467</v>
      </c>
      <c r="D149" s="151" t="s">
        <v>468</v>
      </c>
      <c r="E149" s="73" t="str">
        <f t="shared" ref="E149:E180" si="7">C149</f>
        <v>RSBL</v>
      </c>
    </row>
    <row r="150" spans="1:5">
      <c r="A150" s="156">
        <f>IF(D150&gt;0.005,MAX($A$4:A149)+1,"")</f>
        <v>139</v>
      </c>
      <c r="B150" s="157" t="s">
        <v>551</v>
      </c>
      <c r="C150" s="151" t="s">
        <v>469</v>
      </c>
      <c r="D150" s="151" t="s">
        <v>470</v>
      </c>
      <c r="E150" s="73" t="str">
        <f t="shared" si="7"/>
        <v>RSCB</v>
      </c>
    </row>
    <row r="151" spans="1:5">
      <c r="A151" s="156">
        <f>IF(D151&gt;0.005,MAX($A$4:A150)+1,"")</f>
        <v>140</v>
      </c>
      <c r="B151" s="157" t="s">
        <v>551</v>
      </c>
      <c r="C151" s="151" t="s">
        <v>471</v>
      </c>
      <c r="D151" s="151" t="s">
        <v>472</v>
      </c>
      <c r="E151" s="73" t="str">
        <f t="shared" si="7"/>
        <v>SAHE</v>
      </c>
    </row>
    <row r="152" spans="1:5">
      <c r="A152" s="156">
        <f>IF(D152&gt;0.005,MAX($A$4:A151)+1,"")</f>
        <v>141</v>
      </c>
      <c r="B152" s="157" t="s">
        <v>551</v>
      </c>
      <c r="C152" s="151" t="s">
        <v>245</v>
      </c>
      <c r="D152" s="151" t="s">
        <v>214</v>
      </c>
      <c r="E152" s="73" t="str">
        <f t="shared" si="7"/>
        <v>SBBJ</v>
      </c>
    </row>
    <row r="153" spans="1:5">
      <c r="A153" s="156">
        <f>IF(D153&gt;0.005,MAX($A$4:A152)+1,"")</f>
        <v>142</v>
      </c>
      <c r="B153" s="157" t="s">
        <v>551</v>
      </c>
      <c r="C153" s="151" t="s">
        <v>473</v>
      </c>
      <c r="D153" s="151" t="s">
        <v>474</v>
      </c>
      <c r="E153" s="73" t="str">
        <f t="shared" si="7"/>
        <v>SCBL</v>
      </c>
    </row>
    <row r="154" spans="1:5">
      <c r="A154" s="156">
        <f>IF(D154&gt;0.005,MAX($A$4:A153)+1,"")</f>
        <v>143</v>
      </c>
      <c r="B154" s="157" t="s">
        <v>551</v>
      </c>
      <c r="C154" s="151" t="s">
        <v>475</v>
      </c>
      <c r="D154" s="151" t="s">
        <v>476</v>
      </c>
      <c r="E154" s="73" t="str">
        <f t="shared" si="7"/>
        <v>SDCB</v>
      </c>
    </row>
    <row r="155" spans="1:5">
      <c r="A155" s="156">
        <f>IF(D155&gt;0.005,MAX($A$4:A154)+1,"")</f>
        <v>144</v>
      </c>
      <c r="B155" s="157" t="s">
        <v>551</v>
      </c>
      <c r="C155" s="151" t="s">
        <v>477</v>
      </c>
      <c r="D155" s="151" t="s">
        <v>478</v>
      </c>
      <c r="E155" s="73" t="str">
        <f t="shared" si="7"/>
        <v>SDCE</v>
      </c>
    </row>
    <row r="156" spans="1:5">
      <c r="A156" s="156">
        <f>IF(D156&gt;0.005,MAX($A$4:A155)+1,"")</f>
        <v>145</v>
      </c>
      <c r="B156" s="157" t="s">
        <v>551</v>
      </c>
      <c r="C156" s="151" t="s">
        <v>479</v>
      </c>
      <c r="D156" s="151" t="s">
        <v>211</v>
      </c>
      <c r="E156" s="73" t="str">
        <f t="shared" si="7"/>
        <v>SHBK</v>
      </c>
    </row>
    <row r="157" spans="1:5">
      <c r="A157" s="156">
        <f>IF(D157&gt;0.005,MAX($A$4:A156)+1,"")</f>
        <v>146</v>
      </c>
      <c r="B157" s="157" t="s">
        <v>551</v>
      </c>
      <c r="C157" s="151" t="s">
        <v>480</v>
      </c>
      <c r="D157" s="151" t="s">
        <v>213</v>
      </c>
      <c r="E157" s="73" t="str">
        <f t="shared" si="7"/>
        <v>SIBL</v>
      </c>
    </row>
    <row r="158" spans="1:5">
      <c r="A158" s="156">
        <f>IF(D158&gt;0.005,MAX($A$4:A157)+1,"")</f>
        <v>147</v>
      </c>
      <c r="B158" s="157" t="s">
        <v>551</v>
      </c>
      <c r="C158" s="151" t="s">
        <v>481</v>
      </c>
      <c r="D158" s="151" t="s">
        <v>482</v>
      </c>
      <c r="E158" s="73" t="str">
        <f t="shared" si="7"/>
        <v>SJSB</v>
      </c>
    </row>
    <row r="159" spans="1:5">
      <c r="A159" s="156">
        <f>IF(D159&gt;0.005,MAX($A$4:A158)+1,"")</f>
        <v>148</v>
      </c>
      <c r="B159" s="157" t="s">
        <v>551</v>
      </c>
      <c r="C159" s="151" t="s">
        <v>483</v>
      </c>
      <c r="D159" s="151" t="s">
        <v>220</v>
      </c>
      <c r="E159" s="73" t="str">
        <f t="shared" si="7"/>
        <v>SMBC</v>
      </c>
    </row>
    <row r="160" spans="1:5">
      <c r="A160" s="156">
        <f>IF(D160&gt;0.005,MAX($A$4:A159)+1,"")</f>
        <v>149</v>
      </c>
      <c r="B160" s="157" t="s">
        <v>551</v>
      </c>
      <c r="C160" s="151" t="s">
        <v>262</v>
      </c>
      <c r="D160" s="151" t="s">
        <v>212</v>
      </c>
      <c r="E160" s="73" t="str">
        <f t="shared" si="7"/>
        <v>SOGE</v>
      </c>
    </row>
    <row r="161" spans="1:5">
      <c r="A161" s="156">
        <f>IF(D161&gt;0.005,MAX($A$4:A160)+1,"")</f>
        <v>150</v>
      </c>
      <c r="B161" s="157" t="s">
        <v>551</v>
      </c>
      <c r="C161" s="151" t="s">
        <v>484</v>
      </c>
      <c r="D161" s="151" t="s">
        <v>485</v>
      </c>
      <c r="E161" s="73" t="str">
        <f t="shared" si="7"/>
        <v>SPCB</v>
      </c>
    </row>
    <row r="162" spans="1:5">
      <c r="A162" s="156">
        <f>IF(D162&gt;0.005,MAX($A$4:A161)+1,"")</f>
        <v>151</v>
      </c>
      <c r="B162" s="157" t="s">
        <v>551</v>
      </c>
      <c r="C162" s="151" t="s">
        <v>486</v>
      </c>
      <c r="D162" s="151" t="s">
        <v>487</v>
      </c>
      <c r="E162" s="73" t="str">
        <f t="shared" si="7"/>
        <v>SRCB</v>
      </c>
    </row>
    <row r="163" spans="1:5">
      <c r="A163" s="156">
        <f>IF(D163&gt;0.005,MAX($A$4:A162)+1,"")</f>
        <v>152</v>
      </c>
      <c r="B163" s="157" t="s">
        <v>551</v>
      </c>
      <c r="C163" s="151" t="s">
        <v>488</v>
      </c>
      <c r="D163" s="151" t="s">
        <v>489</v>
      </c>
      <c r="E163" s="73" t="str">
        <f t="shared" si="7"/>
        <v>STCB</v>
      </c>
    </row>
    <row r="164" spans="1:5">
      <c r="A164" s="156">
        <f>IF(D164&gt;0.005,MAX($A$4:A163)+1,"")</f>
        <v>153</v>
      </c>
      <c r="B164" s="157" t="s">
        <v>551</v>
      </c>
      <c r="C164" s="151" t="s">
        <v>490</v>
      </c>
      <c r="D164" s="151" t="s">
        <v>491</v>
      </c>
      <c r="E164" s="73" t="str">
        <f t="shared" si="7"/>
        <v>SUNB</v>
      </c>
    </row>
    <row r="165" spans="1:5">
      <c r="A165" s="156">
        <f>IF(D165&gt;0.005,MAX($A$4:A164)+1,"")</f>
        <v>154</v>
      </c>
      <c r="B165" s="157" t="s">
        <v>551</v>
      </c>
      <c r="C165" s="151" t="s">
        <v>492</v>
      </c>
      <c r="D165" s="151" t="s">
        <v>493</v>
      </c>
      <c r="E165" s="73" t="str">
        <f t="shared" si="7"/>
        <v>SUTB</v>
      </c>
    </row>
    <row r="166" spans="1:5">
      <c r="A166" s="156">
        <f>IF(D166&gt;0.005,MAX($A$4:A165)+1,"")</f>
        <v>155</v>
      </c>
      <c r="B166" s="157" t="s">
        <v>551</v>
      </c>
      <c r="C166" s="151" t="s">
        <v>494</v>
      </c>
      <c r="D166" s="151" t="s">
        <v>495</v>
      </c>
      <c r="E166" s="73" t="str">
        <f t="shared" si="7"/>
        <v>SVCB</v>
      </c>
    </row>
    <row r="167" spans="1:5">
      <c r="A167" s="156">
        <f>IF(D167&gt;0.005,MAX($A$4:A166)+1,"")</f>
        <v>156</v>
      </c>
      <c r="B167" s="157" t="s">
        <v>551</v>
      </c>
      <c r="C167" s="151" t="s">
        <v>496</v>
      </c>
      <c r="D167" s="151" t="s">
        <v>497</v>
      </c>
      <c r="E167" s="73" t="str">
        <f t="shared" si="7"/>
        <v>TBSB</v>
      </c>
    </row>
    <row r="168" spans="1:5">
      <c r="A168" s="156">
        <f>IF(D168&gt;0.005,MAX($A$4:A167)+1,"")</f>
        <v>157</v>
      </c>
      <c r="B168" s="157" t="s">
        <v>551</v>
      </c>
      <c r="C168" s="151" t="s">
        <v>498</v>
      </c>
      <c r="D168" s="151" t="s">
        <v>499</v>
      </c>
      <c r="E168" s="73" t="str">
        <f t="shared" si="7"/>
        <v>TDCB</v>
      </c>
    </row>
    <row r="169" spans="1:5">
      <c r="A169" s="156">
        <f>IF(D169&gt;0.005,MAX($A$4:A168)+1,"")</f>
        <v>158</v>
      </c>
      <c r="B169" s="157" t="s">
        <v>551</v>
      </c>
      <c r="C169" s="151" t="s">
        <v>500</v>
      </c>
      <c r="D169" s="151" t="s">
        <v>501</v>
      </c>
      <c r="E169" s="73" t="str">
        <f t="shared" si="7"/>
        <v>TGMB</v>
      </c>
    </row>
    <row r="170" spans="1:5">
      <c r="A170" s="156">
        <f>IF(D170&gt;0.005,MAX($A$4:A169)+1,"")</f>
        <v>159</v>
      </c>
      <c r="B170" s="157" t="s">
        <v>551</v>
      </c>
      <c r="C170" s="151" t="s">
        <v>502</v>
      </c>
      <c r="D170" s="151" t="s">
        <v>223</v>
      </c>
      <c r="E170" s="73" t="str">
        <f t="shared" si="7"/>
        <v>TJSB</v>
      </c>
    </row>
    <row r="171" spans="1:5">
      <c r="A171" s="156">
        <f>IF(D171&gt;0.005,MAX($A$4:A170)+1,"")</f>
        <v>160</v>
      </c>
      <c r="B171" s="157" t="s">
        <v>551</v>
      </c>
      <c r="C171" s="151" t="s">
        <v>503</v>
      </c>
      <c r="D171" s="151" t="s">
        <v>504</v>
      </c>
      <c r="E171" s="73" t="str">
        <f t="shared" si="7"/>
        <v>TNSC</v>
      </c>
    </row>
    <row r="172" spans="1:5">
      <c r="A172" s="156">
        <f>IF(D172&gt;0.005,MAX($A$4:A171)+1,"")</f>
        <v>161</v>
      </c>
      <c r="B172" s="157" t="s">
        <v>551</v>
      </c>
      <c r="C172" s="151" t="s">
        <v>505</v>
      </c>
      <c r="D172" s="151" t="s">
        <v>224</v>
      </c>
      <c r="E172" s="73" t="str">
        <f t="shared" si="7"/>
        <v>UBSW</v>
      </c>
    </row>
    <row r="173" spans="1:5">
      <c r="A173" s="156">
        <f>IF(D173&gt;0.005,MAX($A$4:A172)+1,"")</f>
        <v>162</v>
      </c>
      <c r="B173" s="157" t="s">
        <v>551</v>
      </c>
      <c r="C173" s="151" t="s">
        <v>506</v>
      </c>
      <c r="D173" s="151" t="s">
        <v>507</v>
      </c>
      <c r="E173" s="73" t="str">
        <f t="shared" si="7"/>
        <v>UOVB</v>
      </c>
    </row>
    <row r="174" spans="1:5">
      <c r="A174" s="156">
        <f>IF(D174&gt;0.005,MAX($A$4:A173)+1,"")</f>
        <v>163</v>
      </c>
      <c r="B174" s="157" t="s">
        <v>551</v>
      </c>
      <c r="C174" s="151" t="s">
        <v>508</v>
      </c>
      <c r="D174" s="151" t="s">
        <v>509</v>
      </c>
      <c r="E174" s="73" t="str">
        <f t="shared" si="7"/>
        <v>VARA</v>
      </c>
    </row>
    <row r="175" spans="1:5">
      <c r="A175" s="156">
        <f>IF(D175&gt;0.005,MAX($A$4:A174)+1,"")</f>
        <v>164</v>
      </c>
      <c r="B175" s="157" t="s">
        <v>551</v>
      </c>
      <c r="C175" s="151" t="s">
        <v>510</v>
      </c>
      <c r="D175" s="151" t="s">
        <v>511</v>
      </c>
      <c r="E175" s="73" t="str">
        <f t="shared" si="7"/>
        <v>VSBL</v>
      </c>
    </row>
    <row r="176" spans="1:5">
      <c r="A176" s="156">
        <f>IF(D176&gt;0.005,MAX($A$4:A175)+1,"")</f>
        <v>165</v>
      </c>
      <c r="B176" s="157" t="s">
        <v>551</v>
      </c>
      <c r="C176" s="151" t="s">
        <v>512</v>
      </c>
      <c r="D176" s="151" t="s">
        <v>228</v>
      </c>
      <c r="E176" s="73" t="str">
        <f t="shared" si="7"/>
        <v>VVSB</v>
      </c>
    </row>
    <row r="177" spans="1:5">
      <c r="A177" s="156">
        <f>IF(D177&gt;0.005,MAX($A$4:A176)+1,"")</f>
        <v>166</v>
      </c>
      <c r="B177" s="157" t="s">
        <v>551</v>
      </c>
      <c r="C177" s="151" t="s">
        <v>513</v>
      </c>
      <c r="D177" s="151" t="s">
        <v>514</v>
      </c>
      <c r="E177" s="73" t="str">
        <f t="shared" si="7"/>
        <v>WBSC</v>
      </c>
    </row>
    <row r="178" spans="1:5">
      <c r="A178" s="156">
        <f>IF(D178&gt;0.005,MAX($A$4:A177)+1,"")</f>
        <v>167</v>
      </c>
      <c r="B178" s="157" t="s">
        <v>551</v>
      </c>
      <c r="C178" s="151" t="s">
        <v>515</v>
      </c>
      <c r="D178" s="151" t="s">
        <v>230</v>
      </c>
      <c r="E178" s="73" t="str">
        <f t="shared" si="7"/>
        <v>WPAC</v>
      </c>
    </row>
    <row r="179" spans="1:5">
      <c r="A179" s="156">
        <f>IF(D179&gt;0.005,MAX($A$4:A178)+1,"")</f>
        <v>168</v>
      </c>
      <c r="B179" s="157" t="s">
        <v>551</v>
      </c>
      <c r="C179" s="151" t="s">
        <v>516</v>
      </c>
      <c r="D179" s="151" t="s">
        <v>517</v>
      </c>
      <c r="E179" s="73" t="str">
        <f t="shared" si="7"/>
        <v>ZCBL</v>
      </c>
    </row>
    <row r="180" spans="1:5">
      <c r="A180" s="156">
        <f>IF(D180&gt;0.005,MAX($A$4:A179)+1,"")</f>
        <v>169</v>
      </c>
      <c r="B180" s="157" t="s">
        <v>551</v>
      </c>
      <c r="C180" s="151" t="s">
        <v>518</v>
      </c>
      <c r="D180" s="151" t="s">
        <v>519</v>
      </c>
      <c r="E180" s="73" t="str">
        <f t="shared" si="7"/>
        <v>ZSBL</v>
      </c>
    </row>
    <row r="181" spans="1:5">
      <c r="A181" s="156" t="str">
        <f>IF(D181&gt;0.005,MAX($A$4:A180)+1,"")</f>
        <v/>
      </c>
      <c r="B181" s="157" t="s">
        <v>551</v>
      </c>
      <c r="C181" s="155"/>
      <c r="D181" s="155"/>
      <c r="E181" s="73">
        <f t="shared" ref="E181:E200" si="8">C181</f>
        <v>0</v>
      </c>
    </row>
    <row r="182" spans="1:5">
      <c r="A182" s="156" t="str">
        <f>IF(D182&gt;0.005,MAX($A$4:A181)+1,"")</f>
        <v/>
      </c>
      <c r="B182" s="157" t="s">
        <v>551</v>
      </c>
      <c r="C182" s="155"/>
      <c r="D182" s="155"/>
      <c r="E182" s="73">
        <f t="shared" si="8"/>
        <v>0</v>
      </c>
    </row>
    <row r="183" spans="1:5">
      <c r="A183" s="156" t="str">
        <f>IF(D183&gt;0.005,MAX($A$4:A182)+1,"")</f>
        <v/>
      </c>
      <c r="B183" s="157" t="s">
        <v>551</v>
      </c>
      <c r="C183" s="155"/>
      <c r="D183" s="155"/>
      <c r="E183" s="73">
        <f t="shared" si="8"/>
        <v>0</v>
      </c>
    </row>
    <row r="184" spans="1:5">
      <c r="A184" s="156" t="str">
        <f>IF(D184&gt;0.005,MAX($A$4:A183)+1,"")</f>
        <v/>
      </c>
      <c r="B184" s="157" t="s">
        <v>551</v>
      </c>
      <c r="C184" s="155"/>
      <c r="D184" s="155"/>
      <c r="E184" s="73">
        <f t="shared" si="8"/>
        <v>0</v>
      </c>
    </row>
    <row r="185" spans="1:5">
      <c r="A185" s="156" t="str">
        <f>IF(D185&gt;0.005,MAX($A$4:A184)+1,"")</f>
        <v/>
      </c>
      <c r="B185" s="157" t="s">
        <v>551</v>
      </c>
      <c r="C185" s="155"/>
      <c r="D185" s="155"/>
      <c r="E185" s="73">
        <f t="shared" si="8"/>
        <v>0</v>
      </c>
    </row>
    <row r="186" spans="1:5">
      <c r="A186" s="156" t="str">
        <f>IF(D186&gt;0.005,MAX($A$4:A185)+1,"")</f>
        <v/>
      </c>
      <c r="B186" s="157" t="s">
        <v>551</v>
      </c>
      <c r="C186" s="155"/>
      <c r="D186" s="155"/>
      <c r="E186" s="73">
        <f t="shared" si="8"/>
        <v>0</v>
      </c>
    </row>
    <row r="187" spans="1:5">
      <c r="A187" s="156" t="str">
        <f>IF(D187&gt;0.005,MAX($A$4:A186)+1,"")</f>
        <v/>
      </c>
      <c r="B187" s="157" t="s">
        <v>551</v>
      </c>
      <c r="C187" s="155"/>
      <c r="D187" s="155"/>
      <c r="E187" s="73">
        <f t="shared" si="8"/>
        <v>0</v>
      </c>
    </row>
    <row r="188" spans="1:5">
      <c r="A188" s="156" t="str">
        <f>IF(D188&gt;0.005,MAX($A$4:A187)+1,"")</f>
        <v/>
      </c>
      <c r="B188" s="157" t="s">
        <v>551</v>
      </c>
      <c r="C188" s="155"/>
      <c r="D188" s="155"/>
      <c r="E188" s="73">
        <f t="shared" si="8"/>
        <v>0</v>
      </c>
    </row>
    <row r="189" spans="1:5">
      <c r="A189" s="156" t="str">
        <f>IF(D189&gt;0.005,MAX($A$4:A188)+1,"")</f>
        <v/>
      </c>
      <c r="B189" s="157" t="s">
        <v>551</v>
      </c>
      <c r="C189" s="155"/>
      <c r="D189" s="155"/>
      <c r="E189" s="73">
        <f t="shared" si="8"/>
        <v>0</v>
      </c>
    </row>
    <row r="190" spans="1:5">
      <c r="A190" s="156" t="str">
        <f>IF(D190&gt;0.005,MAX($A$4:A189)+1,"")</f>
        <v/>
      </c>
      <c r="B190" s="157" t="s">
        <v>551</v>
      </c>
      <c r="C190" s="155"/>
      <c r="D190" s="155"/>
      <c r="E190" s="73">
        <f t="shared" si="8"/>
        <v>0</v>
      </c>
    </row>
    <row r="191" spans="1:5">
      <c r="A191" s="156" t="str">
        <f>IF(D191&gt;0.005,MAX($A$4:A190)+1,"")</f>
        <v/>
      </c>
      <c r="B191" s="157" t="s">
        <v>551</v>
      </c>
      <c r="C191" s="155"/>
      <c r="D191" s="155"/>
      <c r="E191" s="73">
        <f t="shared" si="8"/>
        <v>0</v>
      </c>
    </row>
    <row r="192" spans="1:5">
      <c r="A192" s="156" t="str">
        <f>IF(D192&gt;0.005,MAX($A$4:A191)+1,"")</f>
        <v/>
      </c>
      <c r="B192" s="157" t="s">
        <v>551</v>
      </c>
      <c r="C192" s="155"/>
      <c r="D192" s="155"/>
      <c r="E192" s="73">
        <f t="shared" si="8"/>
        <v>0</v>
      </c>
    </row>
    <row r="193" spans="1:5">
      <c r="A193" s="156" t="str">
        <f>IF(D193&gt;0.005,MAX($A$4:A192)+1,"")</f>
        <v/>
      </c>
      <c r="B193" s="157" t="s">
        <v>551</v>
      </c>
      <c r="C193" s="155"/>
      <c r="D193" s="155"/>
      <c r="E193" s="73">
        <f t="shared" si="8"/>
        <v>0</v>
      </c>
    </row>
    <row r="194" spans="1:5">
      <c r="A194" s="156" t="str">
        <f>IF(D194&gt;0.005,MAX($A$4:A193)+1,"")</f>
        <v/>
      </c>
      <c r="B194" s="157" t="s">
        <v>551</v>
      </c>
      <c r="C194" s="155"/>
      <c r="D194" s="155"/>
      <c r="E194" s="73">
        <f t="shared" si="8"/>
        <v>0</v>
      </c>
    </row>
    <row r="195" spans="1:5">
      <c r="A195" s="156" t="str">
        <f>IF(D195&gt;0.005,MAX($A$4:A194)+1,"")</f>
        <v/>
      </c>
      <c r="B195" s="157" t="s">
        <v>551</v>
      </c>
      <c r="C195" s="155"/>
      <c r="D195" s="155"/>
      <c r="E195" s="73">
        <f t="shared" si="8"/>
        <v>0</v>
      </c>
    </row>
    <row r="196" spans="1:5">
      <c r="A196" s="156" t="str">
        <f>IF(D196&gt;0.005,MAX($A$4:A195)+1,"")</f>
        <v/>
      </c>
      <c r="B196" s="157" t="s">
        <v>551</v>
      </c>
      <c r="C196" s="155"/>
      <c r="D196" s="155"/>
      <c r="E196" s="73">
        <f t="shared" si="8"/>
        <v>0</v>
      </c>
    </row>
    <row r="197" spans="1:5">
      <c r="A197" s="156" t="str">
        <f>IF(D197&gt;0.005,MAX($A$4:A196)+1,"")</f>
        <v/>
      </c>
      <c r="B197" s="157" t="s">
        <v>551</v>
      </c>
      <c r="C197" s="155"/>
      <c r="D197" s="155"/>
      <c r="E197" s="73">
        <f t="shared" si="8"/>
        <v>0</v>
      </c>
    </row>
    <row r="198" spans="1:5">
      <c r="A198" s="156" t="str">
        <f>IF(D198&gt;0.005,MAX($A$4:A197)+1,"")</f>
        <v/>
      </c>
      <c r="B198" s="157" t="s">
        <v>551</v>
      </c>
      <c r="C198" s="155"/>
      <c r="D198" s="155"/>
      <c r="E198" s="73">
        <f t="shared" si="8"/>
        <v>0</v>
      </c>
    </row>
    <row r="199" spans="1:5">
      <c r="A199" s="156" t="str">
        <f>IF(D199&gt;0.005,MAX($A$4:A198)+1,"")</f>
        <v/>
      </c>
      <c r="B199" s="157" t="s">
        <v>551</v>
      </c>
      <c r="C199" s="155"/>
      <c r="D199" s="155"/>
      <c r="E199" s="73">
        <f t="shared" si="8"/>
        <v>0</v>
      </c>
    </row>
    <row r="200" spans="1:5">
      <c r="A200" s="156" t="str">
        <f>IF(D200&gt;0.005,MAX($A$4:A199)+1,"")</f>
        <v/>
      </c>
      <c r="B200" s="157" t="s">
        <v>551</v>
      </c>
      <c r="C200" s="155"/>
      <c r="D200" s="155"/>
      <c r="E200" s="73">
        <f t="shared" si="8"/>
        <v>0</v>
      </c>
    </row>
  </sheetData>
  <sheetProtection password="CB7C" sheet="1" objects="1" scenarios="1" selectLockedCells="1"/>
  <mergeCells count="1">
    <mergeCell ref="A1:D1"/>
  </mergeCells>
  <dataValidations count="1">
    <dataValidation type="textLength" operator="equal" allowBlank="1" showInputMessage="1" showErrorMessage="1" errorTitle="4 Text oly " promptTitle="4 dig Text Only" sqref="C4:C200">
      <formula1>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1">
    <tabColor rgb="FF00B050"/>
  </sheetPr>
  <dimension ref="A1:BT63"/>
  <sheetViews>
    <sheetView showGridLines="0" view="pageBreakPreview" zoomScale="70" zoomScaleNormal="70" zoomScaleSheetLayoutView="70" workbookViewId="0">
      <selection activeCell="G6" sqref="G6:N6"/>
    </sheetView>
  </sheetViews>
  <sheetFormatPr defaultColWidth="0" defaultRowHeight="18" customHeight="1" zeroHeight="1"/>
  <cols>
    <col min="1" max="26" width="3.7109375" style="9" customWidth="1"/>
    <col min="27" max="27" width="5" style="9" customWidth="1"/>
    <col min="28" max="47" width="3.7109375" style="9" customWidth="1"/>
    <col min="48" max="48" width="3.5703125" style="9" customWidth="1"/>
    <col min="49" max="72" width="3.7109375" style="9" customWidth="1"/>
    <col min="73" max="16384" width="3.7109375" style="9" hidden="1"/>
  </cols>
  <sheetData>
    <row r="1" spans="2:69" ht="18" customHeight="1">
      <c r="B1" s="142"/>
      <c r="C1" s="53" t="s">
        <v>163</v>
      </c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53" t="s">
        <v>163</v>
      </c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8"/>
      <c r="AO1" s="8"/>
      <c r="AP1" s="8"/>
      <c r="AQ1" s="8"/>
      <c r="AR1" s="8"/>
      <c r="AS1" s="8"/>
      <c r="AT1" s="8"/>
      <c r="AU1" s="53" t="s">
        <v>163</v>
      </c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</row>
    <row r="2" spans="2:69" ht="36.75" customHeight="1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2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79" t="s">
        <v>152</v>
      </c>
      <c r="AP2" s="11"/>
      <c r="AQ2" s="11"/>
      <c r="AR2" s="180" t="str">
        <f>IF(AO2="û","ü","û")</f>
        <v>û</v>
      </c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3"/>
    </row>
    <row r="3" spans="2:69" ht="18" customHeight="1">
      <c r="B3" s="14"/>
      <c r="C3" s="15" t="s">
        <v>0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16"/>
      <c r="R3" s="8"/>
      <c r="S3" s="8"/>
      <c r="T3" s="8"/>
      <c r="U3" s="8"/>
      <c r="V3" s="8"/>
      <c r="W3" s="8"/>
      <c r="X3" s="17"/>
      <c r="Y3" s="8"/>
      <c r="Z3" s="8" t="s">
        <v>2</v>
      </c>
      <c r="AA3" s="8"/>
      <c r="AB3" s="8"/>
      <c r="AC3" s="8"/>
      <c r="AD3" s="219" t="s">
        <v>560</v>
      </c>
      <c r="AE3" s="219"/>
      <c r="AF3" s="219"/>
      <c r="AG3" s="219"/>
      <c r="AH3" s="219"/>
      <c r="AI3" s="219"/>
      <c r="AJ3" s="219"/>
      <c r="AK3" s="219"/>
      <c r="AL3" s="8"/>
      <c r="AM3" s="8"/>
      <c r="AN3" s="197" t="s">
        <v>155</v>
      </c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18"/>
    </row>
    <row r="4" spans="2:69" ht="18" customHeight="1">
      <c r="B4" s="14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17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18"/>
    </row>
    <row r="5" spans="2:69" ht="18" customHeight="1">
      <c r="B5" s="14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17"/>
      <c r="Y5" s="8"/>
      <c r="Z5" s="8" t="s">
        <v>1</v>
      </c>
      <c r="AA5" s="8"/>
      <c r="AB5" s="8"/>
      <c r="AC5" s="8"/>
      <c r="AD5" s="176"/>
      <c r="AE5" s="176"/>
      <c r="AF5" s="176"/>
      <c r="AG5" s="176"/>
      <c r="AH5" s="176"/>
      <c r="AI5" s="176"/>
      <c r="AJ5" s="176"/>
      <c r="AK5" s="176"/>
      <c r="AL5" s="8"/>
      <c r="AM5" s="198" t="s">
        <v>23</v>
      </c>
      <c r="AN5" s="198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18"/>
    </row>
    <row r="6" spans="2:69" ht="18" customHeight="1">
      <c r="B6" s="14"/>
      <c r="C6" s="8" t="s">
        <v>2</v>
      </c>
      <c r="D6" s="8"/>
      <c r="E6" s="8"/>
      <c r="F6" s="8"/>
      <c r="G6" s="219" t="str">
        <f>AD3</f>
        <v>C-3, Janakpuri, New Delhi</v>
      </c>
      <c r="H6" s="219"/>
      <c r="I6" s="219"/>
      <c r="J6" s="219"/>
      <c r="K6" s="219"/>
      <c r="L6" s="219"/>
      <c r="M6" s="219"/>
      <c r="N6" s="219"/>
      <c r="O6" s="8"/>
      <c r="P6" s="8"/>
      <c r="Q6" s="8"/>
      <c r="R6" s="8"/>
      <c r="S6" s="8"/>
      <c r="T6" s="8"/>
      <c r="U6" s="8"/>
      <c r="V6" s="8"/>
      <c r="W6" s="8"/>
      <c r="X6" s="17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18"/>
    </row>
    <row r="7" spans="2:69" ht="18" customHeight="1">
      <c r="B7" s="14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17"/>
      <c r="Y7" s="8"/>
      <c r="Z7" s="20" t="s">
        <v>3</v>
      </c>
      <c r="AA7" s="21"/>
      <c r="AB7" s="21"/>
      <c r="AC7" s="21"/>
      <c r="AD7" s="21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18"/>
    </row>
    <row r="8" spans="2:69" ht="18" customHeight="1">
      <c r="B8" s="14"/>
      <c r="C8" s="8" t="s">
        <v>1</v>
      </c>
      <c r="D8" s="8"/>
      <c r="E8" s="8"/>
      <c r="F8" s="8"/>
      <c r="G8" s="176">
        <f>AD5</f>
        <v>0</v>
      </c>
      <c r="H8" s="176">
        <f t="shared" ref="H8:N8" si="0">AE5</f>
        <v>0</v>
      </c>
      <c r="I8" s="176">
        <f t="shared" si="0"/>
        <v>0</v>
      </c>
      <c r="J8" s="176">
        <f t="shared" si="0"/>
        <v>0</v>
      </c>
      <c r="K8" s="176">
        <f t="shared" si="0"/>
        <v>0</v>
      </c>
      <c r="L8" s="176">
        <f t="shared" si="0"/>
        <v>0</v>
      </c>
      <c r="M8" s="176">
        <f t="shared" si="0"/>
        <v>0</v>
      </c>
      <c r="N8" s="176">
        <f t="shared" si="0"/>
        <v>0</v>
      </c>
      <c r="O8" s="8"/>
      <c r="P8" s="8"/>
      <c r="Q8" s="8"/>
      <c r="R8" s="8"/>
      <c r="S8" s="8"/>
      <c r="T8" s="8"/>
      <c r="U8" s="8"/>
      <c r="V8" s="8"/>
      <c r="W8" s="8"/>
      <c r="X8" s="17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22" t="s">
        <v>156</v>
      </c>
      <c r="BB8" s="176"/>
      <c r="BC8" s="176"/>
      <c r="BD8" s="176"/>
      <c r="BE8" s="176"/>
      <c r="BF8" s="176"/>
      <c r="BG8" s="176"/>
      <c r="BH8" s="176"/>
      <c r="BI8" s="176"/>
      <c r="BJ8" s="176"/>
      <c r="BK8" s="176"/>
      <c r="BL8" s="176"/>
      <c r="BM8" s="176"/>
      <c r="BN8" s="176"/>
      <c r="BO8" s="176"/>
      <c r="BP8" s="176"/>
      <c r="BQ8" s="18"/>
    </row>
    <row r="9" spans="2:69" ht="18" customHeight="1">
      <c r="B9" s="14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17"/>
      <c r="Y9" s="8"/>
      <c r="Z9" s="8" t="s">
        <v>15</v>
      </c>
      <c r="AA9" s="8"/>
      <c r="AB9" s="8"/>
      <c r="AC9" s="8"/>
      <c r="AD9" s="8"/>
      <c r="AE9" s="8"/>
      <c r="AF9" s="176" t="s">
        <v>565</v>
      </c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6"/>
      <c r="AX9" s="176"/>
      <c r="AY9" s="176"/>
      <c r="AZ9" s="176"/>
      <c r="BA9" s="176"/>
      <c r="BB9" s="176"/>
      <c r="BC9" s="176"/>
      <c r="BD9" s="176"/>
      <c r="BE9" s="176"/>
      <c r="BF9" s="176"/>
      <c r="BG9" s="176"/>
      <c r="BH9" s="176"/>
      <c r="BI9" s="176"/>
      <c r="BJ9" s="176"/>
      <c r="BK9" s="176"/>
      <c r="BL9" s="176"/>
      <c r="BM9" s="176"/>
      <c r="BN9" s="176"/>
      <c r="BO9" s="176"/>
      <c r="BP9" s="176"/>
      <c r="BQ9" s="18"/>
    </row>
    <row r="10" spans="2:69" ht="18" customHeight="1">
      <c r="B10" s="14"/>
      <c r="C10" s="20" t="s">
        <v>3</v>
      </c>
      <c r="D10" s="21"/>
      <c r="E10" s="21"/>
      <c r="F10" s="21"/>
      <c r="G10" s="21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17"/>
      <c r="Y10" s="8"/>
      <c r="Z10" s="8" t="s">
        <v>16</v>
      </c>
      <c r="AA10" s="8"/>
      <c r="AB10" s="8"/>
      <c r="AC10" s="8"/>
      <c r="AD10" s="8"/>
      <c r="AE10" s="8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6"/>
      <c r="BM10" s="176"/>
      <c r="BN10" s="176"/>
      <c r="BO10" s="176"/>
      <c r="BP10" s="176"/>
      <c r="BQ10" s="18"/>
    </row>
    <row r="11" spans="2:69" ht="18" customHeight="1">
      <c r="B11" s="14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17"/>
      <c r="Y11" s="8"/>
      <c r="Z11" s="8" t="s">
        <v>20</v>
      </c>
      <c r="AA11" s="8"/>
      <c r="AB11" s="8"/>
      <c r="AC11" s="8"/>
      <c r="AD11" s="8"/>
      <c r="AE11" s="8"/>
      <c r="AF11" s="19" t="s">
        <v>134</v>
      </c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9" t="s">
        <v>18</v>
      </c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9" t="s">
        <v>19</v>
      </c>
      <c r="BG11" s="176"/>
      <c r="BH11" s="176"/>
      <c r="BI11" s="176"/>
      <c r="BJ11" s="176"/>
      <c r="BK11" s="176"/>
      <c r="BL11" s="176"/>
      <c r="BM11" s="176"/>
      <c r="BN11" s="176"/>
      <c r="BO11" s="176"/>
      <c r="BP11" s="176"/>
      <c r="BQ11" s="18"/>
    </row>
    <row r="12" spans="2:69" ht="18" customHeight="1">
      <c r="B12" s="14"/>
      <c r="C12" s="8" t="s">
        <v>4</v>
      </c>
      <c r="D12" s="8"/>
      <c r="E12" s="8"/>
      <c r="F12" s="8"/>
      <c r="G12" s="8"/>
      <c r="H12" s="176">
        <f>BB8</f>
        <v>0</v>
      </c>
      <c r="I12" s="176">
        <f t="shared" ref="I12:V12" si="1">BC8</f>
        <v>0</v>
      </c>
      <c r="J12" s="176">
        <f t="shared" si="1"/>
        <v>0</v>
      </c>
      <c r="K12" s="176">
        <f t="shared" si="1"/>
        <v>0</v>
      </c>
      <c r="L12" s="176">
        <f t="shared" si="1"/>
        <v>0</v>
      </c>
      <c r="M12" s="176">
        <f t="shared" si="1"/>
        <v>0</v>
      </c>
      <c r="N12" s="176">
        <f t="shared" si="1"/>
        <v>0</v>
      </c>
      <c r="O12" s="176">
        <f t="shared" si="1"/>
        <v>0</v>
      </c>
      <c r="P12" s="176">
        <f t="shared" si="1"/>
        <v>0</v>
      </c>
      <c r="Q12" s="176">
        <f t="shared" si="1"/>
        <v>0</v>
      </c>
      <c r="R12" s="176">
        <f t="shared" si="1"/>
        <v>0</v>
      </c>
      <c r="S12" s="176">
        <f t="shared" si="1"/>
        <v>0</v>
      </c>
      <c r="T12" s="176">
        <f t="shared" si="1"/>
        <v>0</v>
      </c>
      <c r="U12" s="176">
        <f t="shared" si="1"/>
        <v>0</v>
      </c>
      <c r="V12" s="176">
        <f t="shared" si="1"/>
        <v>0</v>
      </c>
      <c r="W12" s="8"/>
      <c r="X12" s="17"/>
      <c r="Y12" s="8"/>
      <c r="Z12" s="8" t="s">
        <v>17</v>
      </c>
      <c r="AA12" s="8"/>
      <c r="AB12" s="8"/>
      <c r="AC12" s="8"/>
      <c r="AD12" s="8"/>
      <c r="AE12" s="8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6"/>
      <c r="BI12" s="176"/>
      <c r="BJ12" s="176"/>
      <c r="BK12" s="176"/>
      <c r="BL12" s="176"/>
      <c r="BM12" s="176"/>
      <c r="BN12" s="176"/>
      <c r="BO12" s="176"/>
      <c r="BP12" s="176"/>
      <c r="BQ12" s="18"/>
    </row>
    <row r="13" spans="2:69" ht="18" customHeight="1">
      <c r="B13" s="14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17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18"/>
    </row>
    <row r="14" spans="2:69" ht="18" customHeight="1">
      <c r="B14" s="14"/>
      <c r="C14" s="8" t="s">
        <v>5</v>
      </c>
      <c r="D14" s="8"/>
      <c r="E14" s="8"/>
      <c r="F14" s="8"/>
      <c r="G14" s="8"/>
      <c r="H14" s="176" t="str">
        <f>AF9</f>
        <v>F</v>
      </c>
      <c r="I14" s="176">
        <f t="shared" ref="I14:W14" si="2">AG9</f>
        <v>0</v>
      </c>
      <c r="J14" s="176">
        <f t="shared" si="2"/>
        <v>0</v>
      </c>
      <c r="K14" s="176">
        <f t="shared" si="2"/>
        <v>0</v>
      </c>
      <c r="L14" s="176">
        <f t="shared" si="2"/>
        <v>0</v>
      </c>
      <c r="M14" s="176">
        <f t="shared" si="2"/>
        <v>0</v>
      </c>
      <c r="N14" s="176">
        <f t="shared" si="2"/>
        <v>0</v>
      </c>
      <c r="O14" s="176">
        <f t="shared" si="2"/>
        <v>0</v>
      </c>
      <c r="P14" s="176">
        <f t="shared" si="2"/>
        <v>0</v>
      </c>
      <c r="Q14" s="176">
        <f t="shared" si="2"/>
        <v>0</v>
      </c>
      <c r="R14" s="176">
        <f t="shared" si="2"/>
        <v>0</v>
      </c>
      <c r="S14" s="176">
        <f t="shared" si="2"/>
        <v>0</v>
      </c>
      <c r="T14" s="176">
        <f t="shared" si="2"/>
        <v>0</v>
      </c>
      <c r="U14" s="176">
        <f t="shared" si="2"/>
        <v>0</v>
      </c>
      <c r="V14" s="176">
        <f t="shared" si="2"/>
        <v>0</v>
      </c>
      <c r="W14" s="176">
        <f t="shared" si="2"/>
        <v>0</v>
      </c>
      <c r="X14" s="17"/>
      <c r="Y14" s="8"/>
      <c r="Z14" s="20" t="s">
        <v>6</v>
      </c>
      <c r="AA14" s="21"/>
      <c r="AB14" s="21"/>
      <c r="AC14" s="21"/>
      <c r="AD14" s="21"/>
      <c r="AE14" s="21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18"/>
    </row>
    <row r="15" spans="2:69" ht="18" customHeight="1">
      <c r="B15" s="14"/>
      <c r="C15" s="8"/>
      <c r="D15" s="8"/>
      <c r="E15" s="8"/>
      <c r="F15" s="8"/>
      <c r="G15" s="8"/>
      <c r="H15" s="176">
        <f>AV9</f>
        <v>0</v>
      </c>
      <c r="I15" s="176">
        <f t="shared" ref="I15:W15" si="3">AW9</f>
        <v>0</v>
      </c>
      <c r="J15" s="176">
        <f t="shared" si="3"/>
        <v>0</v>
      </c>
      <c r="K15" s="176">
        <f t="shared" si="3"/>
        <v>0</v>
      </c>
      <c r="L15" s="176">
        <f t="shared" si="3"/>
        <v>0</v>
      </c>
      <c r="M15" s="176">
        <f t="shared" si="3"/>
        <v>0</v>
      </c>
      <c r="N15" s="176">
        <f t="shared" si="3"/>
        <v>0</v>
      </c>
      <c r="O15" s="176">
        <f t="shared" si="3"/>
        <v>0</v>
      </c>
      <c r="P15" s="176">
        <f t="shared" si="3"/>
        <v>0</v>
      </c>
      <c r="Q15" s="176">
        <f t="shared" si="3"/>
        <v>0</v>
      </c>
      <c r="R15" s="176">
        <f t="shared" si="3"/>
        <v>0</v>
      </c>
      <c r="S15" s="176">
        <f t="shared" si="3"/>
        <v>0</v>
      </c>
      <c r="T15" s="176">
        <f t="shared" si="3"/>
        <v>0</v>
      </c>
      <c r="U15" s="176">
        <f t="shared" si="3"/>
        <v>0</v>
      </c>
      <c r="V15" s="176">
        <f t="shared" si="3"/>
        <v>0</v>
      </c>
      <c r="W15" s="176">
        <f t="shared" si="3"/>
        <v>0</v>
      </c>
      <c r="X15" s="17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18"/>
    </row>
    <row r="16" spans="2:69" ht="18" customHeight="1">
      <c r="B16" s="14"/>
      <c r="J16" s="176">
        <f>BL9</f>
        <v>0</v>
      </c>
      <c r="K16" s="176">
        <f t="shared" ref="K16:N16" si="4">BM9</f>
        <v>0</v>
      </c>
      <c r="L16" s="176">
        <f t="shared" si="4"/>
        <v>0</v>
      </c>
      <c r="M16" s="176">
        <f t="shared" si="4"/>
        <v>0</v>
      </c>
      <c r="N16" s="176">
        <f t="shared" si="4"/>
        <v>0</v>
      </c>
      <c r="Y16" s="8"/>
      <c r="Z16" s="8" t="s">
        <v>7</v>
      </c>
      <c r="AA16" s="8"/>
      <c r="AB16" s="8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/>
      <c r="BE16" s="176"/>
      <c r="BF16" s="176"/>
      <c r="BG16" s="176"/>
      <c r="BH16" s="176"/>
      <c r="BI16" s="176"/>
      <c r="BJ16" s="176"/>
      <c r="BK16" s="176"/>
      <c r="BL16" s="176"/>
      <c r="BM16" s="176"/>
      <c r="BN16" s="176"/>
      <c r="BO16" s="176"/>
      <c r="BP16" s="176"/>
      <c r="BQ16" s="18"/>
    </row>
    <row r="17" spans="2:69" ht="18" customHeight="1">
      <c r="B17" s="14"/>
      <c r="C17" s="20" t="s">
        <v>6</v>
      </c>
      <c r="D17" s="21"/>
      <c r="E17" s="21"/>
      <c r="F17" s="21"/>
      <c r="G17" s="21"/>
      <c r="H17" s="21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17"/>
      <c r="Y17" s="8"/>
      <c r="Z17" s="8" t="s">
        <v>21</v>
      </c>
      <c r="AA17" s="8"/>
      <c r="AB17" s="8"/>
      <c r="AC17" s="8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  <c r="AT17" s="176"/>
      <c r="AU17" s="176"/>
      <c r="AV17" s="176"/>
      <c r="AW17" s="176"/>
      <c r="AX17" s="176"/>
      <c r="AY17" s="176"/>
      <c r="AZ17" s="176"/>
      <c r="BA17" s="176"/>
      <c r="BB17" s="203" t="s">
        <v>2</v>
      </c>
      <c r="BC17" s="204"/>
      <c r="BD17" s="205"/>
      <c r="BE17" s="176"/>
      <c r="BF17" s="176"/>
      <c r="BG17" s="176"/>
      <c r="BH17" s="176"/>
      <c r="BI17" s="176"/>
      <c r="BJ17" s="176"/>
      <c r="BK17" s="176"/>
      <c r="BL17" s="176"/>
      <c r="BM17" s="176"/>
      <c r="BN17" s="176"/>
      <c r="BO17" s="176"/>
      <c r="BP17" s="176"/>
      <c r="BQ17" s="18"/>
    </row>
    <row r="18" spans="2:69" ht="18" customHeight="1">
      <c r="B18" s="14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17"/>
      <c r="Y18" s="8"/>
      <c r="Z18" s="8" t="s">
        <v>172</v>
      </c>
      <c r="AA18" s="8"/>
      <c r="AB18" s="8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  <c r="AT18" s="176"/>
      <c r="AU18" s="199" t="s">
        <v>173</v>
      </c>
      <c r="AV18" s="200"/>
      <c r="AW18" s="200"/>
      <c r="AX18" s="201"/>
      <c r="AY18" s="176">
        <f>AC18</f>
        <v>0</v>
      </c>
      <c r="AZ18" s="176">
        <f t="shared" ref="AZ18:BP18" si="5">AD18</f>
        <v>0</v>
      </c>
      <c r="BA18" s="176">
        <f t="shared" si="5"/>
        <v>0</v>
      </c>
      <c r="BB18" s="176">
        <f t="shared" si="5"/>
        <v>0</v>
      </c>
      <c r="BC18" s="176">
        <f t="shared" si="5"/>
        <v>0</v>
      </c>
      <c r="BD18" s="176">
        <f t="shared" si="5"/>
        <v>0</v>
      </c>
      <c r="BE18" s="176">
        <f t="shared" si="5"/>
        <v>0</v>
      </c>
      <c r="BF18" s="176">
        <f t="shared" si="5"/>
        <v>0</v>
      </c>
      <c r="BG18" s="176">
        <f t="shared" si="5"/>
        <v>0</v>
      </c>
      <c r="BH18" s="176">
        <f t="shared" si="5"/>
        <v>0</v>
      </c>
      <c r="BI18" s="176">
        <f t="shared" si="5"/>
        <v>0</v>
      </c>
      <c r="BJ18" s="176">
        <f t="shared" si="5"/>
        <v>0</v>
      </c>
      <c r="BK18" s="176">
        <f t="shared" si="5"/>
        <v>0</v>
      </c>
      <c r="BL18" s="176">
        <f t="shared" si="5"/>
        <v>0</v>
      </c>
      <c r="BM18" s="176">
        <f t="shared" si="5"/>
        <v>0</v>
      </c>
      <c r="BN18" s="176">
        <f t="shared" si="5"/>
        <v>0</v>
      </c>
      <c r="BO18" s="176">
        <f t="shared" si="5"/>
        <v>0</v>
      </c>
      <c r="BP18" s="176">
        <f t="shared" si="5"/>
        <v>0</v>
      </c>
      <c r="BQ18" s="18"/>
    </row>
    <row r="19" spans="2:69" ht="18" customHeight="1">
      <c r="B19" s="14"/>
      <c r="C19" s="8" t="s">
        <v>7</v>
      </c>
      <c r="D19" s="8"/>
      <c r="E19" s="8"/>
      <c r="F19" s="8"/>
      <c r="G19" s="8"/>
      <c r="H19" s="176">
        <f>AC16</f>
        <v>0</v>
      </c>
      <c r="I19" s="176">
        <f t="shared" ref="I19:W19" si="6">AD16</f>
        <v>0</v>
      </c>
      <c r="J19" s="176">
        <f t="shared" si="6"/>
        <v>0</v>
      </c>
      <c r="K19" s="176">
        <f t="shared" si="6"/>
        <v>0</v>
      </c>
      <c r="L19" s="176">
        <f t="shared" si="6"/>
        <v>0</v>
      </c>
      <c r="M19" s="176">
        <f t="shared" si="6"/>
        <v>0</v>
      </c>
      <c r="N19" s="176">
        <f t="shared" si="6"/>
        <v>0</v>
      </c>
      <c r="O19" s="176">
        <f t="shared" si="6"/>
        <v>0</v>
      </c>
      <c r="P19" s="176">
        <f t="shared" si="6"/>
        <v>0</v>
      </c>
      <c r="Q19" s="176">
        <f t="shared" si="6"/>
        <v>0</v>
      </c>
      <c r="R19" s="176">
        <f t="shared" si="6"/>
        <v>0</v>
      </c>
      <c r="S19" s="176">
        <f t="shared" si="6"/>
        <v>0</v>
      </c>
      <c r="T19" s="176">
        <f t="shared" si="6"/>
        <v>0</v>
      </c>
      <c r="U19" s="176">
        <f t="shared" si="6"/>
        <v>0</v>
      </c>
      <c r="V19" s="176">
        <f t="shared" si="6"/>
        <v>0</v>
      </c>
      <c r="W19" s="176">
        <f t="shared" si="6"/>
        <v>0</v>
      </c>
      <c r="X19" s="17"/>
      <c r="Y19" s="8"/>
      <c r="Z19" s="8" t="s">
        <v>8</v>
      </c>
      <c r="AA19" s="8"/>
      <c r="AB19" s="8"/>
      <c r="AC19" s="8"/>
      <c r="AD19" s="8"/>
      <c r="AE19" s="8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203" t="s">
        <v>153</v>
      </c>
      <c r="AR19" s="204"/>
      <c r="AS19" s="176"/>
      <c r="AT19" s="176"/>
      <c r="AU19" s="176"/>
      <c r="AV19" s="176"/>
      <c r="AW19" s="176"/>
      <c r="AX19" s="176"/>
      <c r="AY19" s="176"/>
      <c r="AZ19" s="176"/>
      <c r="BA19" s="176"/>
      <c r="BB19" s="176"/>
      <c r="BC19" s="208" t="s">
        <v>154</v>
      </c>
      <c r="BD19" s="209"/>
      <c r="BE19" s="176"/>
      <c r="BF19" s="176"/>
      <c r="BG19" s="176"/>
      <c r="BH19" s="176"/>
      <c r="BI19" s="176"/>
      <c r="BJ19" s="176"/>
      <c r="BK19" s="176"/>
      <c r="BL19" s="176"/>
      <c r="BM19" s="176"/>
      <c r="BN19" s="176"/>
      <c r="BO19" s="176"/>
      <c r="BP19" s="176"/>
      <c r="BQ19" s="18"/>
    </row>
    <row r="20" spans="2:69" ht="18" customHeight="1">
      <c r="B20" s="14"/>
      <c r="C20" s="8"/>
      <c r="D20" s="8"/>
      <c r="E20" s="8"/>
      <c r="F20" s="8"/>
      <c r="G20" s="8"/>
      <c r="H20" s="176">
        <f>AS16</f>
        <v>0</v>
      </c>
      <c r="I20" s="176">
        <f t="shared" ref="I20:W20" si="7">AT16</f>
        <v>0</v>
      </c>
      <c r="J20" s="176">
        <f t="shared" si="7"/>
        <v>0</v>
      </c>
      <c r="K20" s="176">
        <f t="shared" si="7"/>
        <v>0</v>
      </c>
      <c r="L20" s="176">
        <f t="shared" si="7"/>
        <v>0</v>
      </c>
      <c r="M20" s="176">
        <f t="shared" si="7"/>
        <v>0</v>
      </c>
      <c r="N20" s="176">
        <f t="shared" si="7"/>
        <v>0</v>
      </c>
      <c r="O20" s="176">
        <f t="shared" si="7"/>
        <v>0</v>
      </c>
      <c r="P20" s="176">
        <f t="shared" si="7"/>
        <v>0</v>
      </c>
      <c r="Q20" s="176">
        <f t="shared" si="7"/>
        <v>0</v>
      </c>
      <c r="R20" s="176">
        <f t="shared" si="7"/>
        <v>0</v>
      </c>
      <c r="S20" s="176">
        <f t="shared" si="7"/>
        <v>0</v>
      </c>
      <c r="T20" s="176">
        <f t="shared" si="7"/>
        <v>0</v>
      </c>
      <c r="U20" s="176">
        <f t="shared" si="7"/>
        <v>0</v>
      </c>
      <c r="V20" s="176">
        <f t="shared" si="7"/>
        <v>0</v>
      </c>
      <c r="W20" s="176">
        <f t="shared" si="7"/>
        <v>0</v>
      </c>
      <c r="X20" s="17"/>
      <c r="Y20" s="8"/>
      <c r="Z20" s="8" t="s">
        <v>9</v>
      </c>
      <c r="AA20" s="8"/>
      <c r="AB20" s="8"/>
      <c r="AC20" s="8"/>
      <c r="AD20" s="8"/>
      <c r="AE20" s="8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8" t="s">
        <v>10</v>
      </c>
      <c r="AQ20" s="8"/>
      <c r="AR20" s="8"/>
      <c r="AS20" s="8"/>
      <c r="AT20" s="8"/>
      <c r="AU20" s="8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6"/>
      <c r="BN20" s="216"/>
      <c r="BO20" s="216"/>
      <c r="BP20" s="216"/>
      <c r="BQ20" s="18"/>
    </row>
    <row r="21" spans="2:69" ht="18" customHeight="1">
      <c r="B21" s="14"/>
      <c r="X21" s="17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217"/>
      <c r="AW21" s="217"/>
      <c r="AX21" s="217"/>
      <c r="AY21" s="217"/>
      <c r="AZ21" s="217"/>
      <c r="BA21" s="217"/>
      <c r="BB21" s="217"/>
      <c r="BC21" s="217"/>
      <c r="BD21" s="217"/>
      <c r="BE21" s="217"/>
      <c r="BF21" s="217"/>
      <c r="BG21" s="217"/>
      <c r="BH21" s="217"/>
      <c r="BI21" s="217"/>
      <c r="BJ21" s="217"/>
      <c r="BK21" s="217"/>
      <c r="BL21" s="217"/>
      <c r="BM21" s="217"/>
      <c r="BN21" s="217"/>
      <c r="BO21" s="217"/>
      <c r="BP21" s="217"/>
      <c r="BQ21" s="18"/>
    </row>
    <row r="22" spans="2:69" ht="18" customHeight="1">
      <c r="B22" s="14"/>
      <c r="C22" s="8" t="s">
        <v>171</v>
      </c>
      <c r="D22" s="8"/>
      <c r="E22" s="8"/>
      <c r="F22" s="176">
        <f>AC18</f>
        <v>0</v>
      </c>
      <c r="G22" s="176">
        <f t="shared" ref="G22:W22" si="8">AD18</f>
        <v>0</v>
      </c>
      <c r="H22" s="176">
        <f t="shared" si="8"/>
        <v>0</v>
      </c>
      <c r="I22" s="176">
        <f t="shared" si="8"/>
        <v>0</v>
      </c>
      <c r="J22" s="176">
        <f t="shared" si="8"/>
        <v>0</v>
      </c>
      <c r="K22" s="176">
        <f t="shared" si="8"/>
        <v>0</v>
      </c>
      <c r="L22" s="176">
        <f t="shared" si="8"/>
        <v>0</v>
      </c>
      <c r="M22" s="176">
        <f t="shared" si="8"/>
        <v>0</v>
      </c>
      <c r="N22" s="176">
        <f t="shared" si="8"/>
        <v>0</v>
      </c>
      <c r="O22" s="176">
        <f t="shared" si="8"/>
        <v>0</v>
      </c>
      <c r="P22" s="176">
        <f t="shared" si="8"/>
        <v>0</v>
      </c>
      <c r="Q22" s="176">
        <f t="shared" si="8"/>
        <v>0</v>
      </c>
      <c r="R22" s="176">
        <f t="shared" si="8"/>
        <v>0</v>
      </c>
      <c r="S22" s="176">
        <f t="shared" si="8"/>
        <v>0</v>
      </c>
      <c r="T22" s="176">
        <f t="shared" si="8"/>
        <v>0</v>
      </c>
      <c r="U22" s="176">
        <f t="shared" si="8"/>
        <v>0</v>
      </c>
      <c r="V22" s="176">
        <f t="shared" si="8"/>
        <v>0</v>
      </c>
      <c r="W22" s="176">
        <f t="shared" si="8"/>
        <v>0</v>
      </c>
      <c r="X22" s="17"/>
      <c r="Y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18"/>
    </row>
    <row r="23" spans="2:69" ht="18" customHeight="1">
      <c r="B23" s="14"/>
      <c r="X23" s="17"/>
      <c r="Y23" s="8"/>
      <c r="Z23" s="20" t="s">
        <v>135</v>
      </c>
      <c r="AA23" s="21"/>
      <c r="AB23" s="21"/>
      <c r="AC23" s="21"/>
      <c r="AD23" s="21"/>
      <c r="AE23" s="21"/>
      <c r="AF23" s="8"/>
      <c r="BQ23" s="18"/>
    </row>
    <row r="24" spans="2:69" ht="18" customHeight="1">
      <c r="B24" s="14"/>
      <c r="C24" s="8" t="s">
        <v>8</v>
      </c>
      <c r="D24" s="8"/>
      <c r="E24" s="8"/>
      <c r="F24" s="8"/>
      <c r="G24" s="8"/>
      <c r="H24" s="8"/>
      <c r="J24" s="176">
        <f>AF19</f>
        <v>0</v>
      </c>
      <c r="K24" s="176">
        <f t="shared" ref="K24:T24" si="9">AG19</f>
        <v>0</v>
      </c>
      <c r="L24" s="176">
        <f t="shared" si="9"/>
        <v>0</v>
      </c>
      <c r="M24" s="176">
        <f t="shared" si="9"/>
        <v>0</v>
      </c>
      <c r="N24" s="176">
        <f t="shared" si="9"/>
        <v>0</v>
      </c>
      <c r="O24" s="176">
        <f t="shared" si="9"/>
        <v>0</v>
      </c>
      <c r="P24" s="176">
        <f t="shared" si="9"/>
        <v>0</v>
      </c>
      <c r="Q24" s="176">
        <f t="shared" si="9"/>
        <v>0</v>
      </c>
      <c r="R24" s="176">
        <f t="shared" si="9"/>
        <v>0</v>
      </c>
      <c r="S24" s="176">
        <f t="shared" si="9"/>
        <v>0</v>
      </c>
      <c r="T24" s="176">
        <f t="shared" si="9"/>
        <v>0</v>
      </c>
      <c r="U24" s="8"/>
      <c r="V24" s="8"/>
      <c r="W24" s="8"/>
      <c r="X24" s="17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18"/>
    </row>
    <row r="25" spans="2:69" ht="18" customHeight="1">
      <c r="B25" s="14"/>
      <c r="X25" s="17"/>
      <c r="Y25" s="8"/>
      <c r="Z25" s="8" t="s">
        <v>24</v>
      </c>
      <c r="AA25" s="8"/>
      <c r="AB25" s="8"/>
      <c r="AC25" s="8"/>
      <c r="AD25" s="8"/>
      <c r="AE25" s="8"/>
      <c r="AF25" s="221"/>
      <c r="AG25" s="221"/>
      <c r="AH25" s="221"/>
      <c r="AI25" s="8" t="s">
        <v>149</v>
      </c>
      <c r="AJ25" s="8"/>
      <c r="AL25" s="8"/>
      <c r="AN25" s="8"/>
      <c r="AO25" s="8"/>
      <c r="AP25" s="8"/>
      <c r="AQ25" s="8"/>
      <c r="AR25" s="220"/>
      <c r="AS25" s="220"/>
      <c r="AT25" s="220"/>
      <c r="AU25" s="220"/>
      <c r="AV25" s="220"/>
      <c r="AW25" s="8" t="s">
        <v>561</v>
      </c>
      <c r="AX25" s="8"/>
      <c r="BA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18"/>
    </row>
    <row r="26" spans="2:69" ht="18" customHeight="1">
      <c r="B26" s="14"/>
      <c r="C26" s="8" t="s">
        <v>9</v>
      </c>
      <c r="D26" s="8"/>
      <c r="E26" s="8"/>
      <c r="F26" s="8"/>
      <c r="G26" s="8"/>
      <c r="H26" s="8"/>
      <c r="I26" s="181">
        <v>0</v>
      </c>
      <c r="J26" s="181">
        <v>0</v>
      </c>
      <c r="K26" s="181">
        <v>0</v>
      </c>
      <c r="L26" s="181">
        <v>0</v>
      </c>
      <c r="M26" s="181">
        <v>0</v>
      </c>
      <c r="N26" s="176">
        <f t="shared" ref="N26:V26" si="10">AF20</f>
        <v>0</v>
      </c>
      <c r="O26" s="176">
        <f t="shared" si="10"/>
        <v>0</v>
      </c>
      <c r="P26" s="176">
        <f t="shared" si="10"/>
        <v>0</v>
      </c>
      <c r="Q26" s="176">
        <f t="shared" si="10"/>
        <v>0</v>
      </c>
      <c r="R26" s="176">
        <f t="shared" si="10"/>
        <v>0</v>
      </c>
      <c r="S26" s="176">
        <f t="shared" si="10"/>
        <v>0</v>
      </c>
      <c r="T26" s="176">
        <f t="shared" si="10"/>
        <v>0</v>
      </c>
      <c r="U26" s="176">
        <f t="shared" si="10"/>
        <v>0</v>
      </c>
      <c r="V26" s="176">
        <f t="shared" si="10"/>
        <v>0</v>
      </c>
      <c r="W26" s="176">
        <f>AO20</f>
        <v>0</v>
      </c>
      <c r="X26" s="17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18"/>
    </row>
    <row r="27" spans="2:69" ht="18" customHeight="1">
      <c r="B27" s="14"/>
      <c r="X27" s="17"/>
      <c r="Y27" s="8"/>
      <c r="Z27" s="8" t="s">
        <v>26</v>
      </c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177" t="s">
        <v>152</v>
      </c>
      <c r="AL27" s="8" t="s">
        <v>27</v>
      </c>
      <c r="AM27" s="8"/>
      <c r="AN27" s="178" t="str">
        <f>IF(AK27="û","ü","û")</f>
        <v>û</v>
      </c>
      <c r="AO27" s="8" t="s">
        <v>28</v>
      </c>
      <c r="AP27" s="8"/>
      <c r="AQ27" s="8" t="s">
        <v>29</v>
      </c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18"/>
    </row>
    <row r="28" spans="2:69" ht="18" customHeight="1">
      <c r="B28" s="14"/>
      <c r="C28" s="8" t="s">
        <v>10</v>
      </c>
      <c r="D28" s="8"/>
      <c r="E28" s="8"/>
      <c r="F28" s="8"/>
      <c r="G28" s="8"/>
      <c r="H28" s="8"/>
      <c r="I28" s="218">
        <f>AV20</f>
        <v>0</v>
      </c>
      <c r="J28" s="218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V28" s="218"/>
      <c r="W28" s="218"/>
      <c r="X28" s="17"/>
      <c r="Y28" s="8"/>
      <c r="BQ28" s="18"/>
    </row>
    <row r="29" spans="2:69" ht="18" customHeight="1">
      <c r="B29" s="14"/>
      <c r="C29" s="8"/>
      <c r="D29" s="8"/>
      <c r="E29" s="8"/>
      <c r="F29" s="8"/>
      <c r="G29" s="8"/>
      <c r="H29" s="8"/>
      <c r="I29" s="218"/>
      <c r="J29" s="218"/>
      <c r="K29" s="218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17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18"/>
    </row>
    <row r="30" spans="2:69" ht="18" customHeight="1">
      <c r="B30" s="14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17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18"/>
    </row>
    <row r="31" spans="2:69" ht="18" customHeight="1">
      <c r="B31" s="14"/>
      <c r="C31" s="8" t="s">
        <v>11</v>
      </c>
      <c r="D31" s="8"/>
      <c r="E31" s="8"/>
      <c r="F31" s="8"/>
      <c r="G31" s="8"/>
      <c r="H31" s="8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"/>
      <c r="Y31" s="8"/>
      <c r="AF31" s="142"/>
      <c r="AG31" s="142"/>
      <c r="AH31" s="142"/>
      <c r="AI31" s="142"/>
      <c r="AJ31" s="142"/>
      <c r="AK31" s="142"/>
      <c r="AL31" s="142"/>
      <c r="AM31" s="142"/>
      <c r="AN31" s="8"/>
      <c r="AO31" s="8"/>
      <c r="AQ31" s="142"/>
      <c r="AR31" s="142"/>
      <c r="AS31" s="142"/>
      <c r="AT31" s="142"/>
      <c r="AU31" s="142"/>
      <c r="AV31" s="142"/>
      <c r="AW31" s="142"/>
      <c r="AX31" s="142"/>
      <c r="AY31" s="8"/>
      <c r="AZ31" s="8"/>
      <c r="BA31" s="8"/>
      <c r="BB31" s="142"/>
      <c r="BC31" s="142"/>
      <c r="BD31" s="142"/>
      <c r="BE31" s="142"/>
      <c r="BF31" s="142"/>
      <c r="BG31" s="142"/>
      <c r="BH31" s="142"/>
      <c r="BI31" s="142"/>
      <c r="BJ31" s="8"/>
      <c r="BK31" s="8"/>
      <c r="BL31" s="8"/>
      <c r="BM31" s="8"/>
      <c r="BN31" s="8"/>
      <c r="BO31" s="8"/>
      <c r="BP31" s="8"/>
      <c r="BQ31" s="18"/>
    </row>
    <row r="32" spans="2:69" ht="18" customHeight="1">
      <c r="B32" s="14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17"/>
      <c r="Y32" s="8"/>
      <c r="Z32" s="8"/>
      <c r="AA32" s="8"/>
      <c r="AB32" s="8"/>
      <c r="AC32" s="8"/>
      <c r="AD32" s="8"/>
      <c r="AE32" s="8"/>
      <c r="AQ32" s="196" t="s">
        <v>30</v>
      </c>
      <c r="AR32" s="196"/>
      <c r="AS32" s="196"/>
      <c r="AT32" s="196"/>
      <c r="AU32" s="196"/>
      <c r="AV32" s="196"/>
      <c r="AW32" s="196"/>
      <c r="AX32" s="196"/>
      <c r="BK32" s="8"/>
      <c r="BL32" s="8"/>
      <c r="BM32" s="8"/>
      <c r="BN32" s="8"/>
      <c r="BO32" s="8"/>
      <c r="BP32" s="8"/>
      <c r="BQ32" s="18"/>
    </row>
    <row r="33" spans="2:69" ht="18" customHeight="1">
      <c r="B33" s="14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17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18"/>
    </row>
    <row r="34" spans="2:69" ht="18" customHeight="1">
      <c r="B34" s="14"/>
      <c r="C34" s="8" t="s">
        <v>12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 t="s">
        <v>14</v>
      </c>
      <c r="O34" s="8"/>
      <c r="P34" s="8"/>
      <c r="Q34" s="8"/>
      <c r="R34" s="8"/>
      <c r="S34" s="8"/>
      <c r="T34" s="8"/>
      <c r="U34" s="8"/>
      <c r="V34" s="8"/>
      <c r="W34" s="8"/>
      <c r="X34" s="17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18"/>
    </row>
    <row r="35" spans="2:69" ht="18" customHeight="1">
      <c r="B35" s="14"/>
      <c r="C35" s="8" t="s">
        <v>13</v>
      </c>
      <c r="D35" s="8"/>
      <c r="E35" s="8"/>
      <c r="F35" s="142"/>
      <c r="G35" s="142"/>
      <c r="H35" s="142"/>
      <c r="I35" s="142"/>
      <c r="J35" s="142"/>
      <c r="K35" s="142"/>
      <c r="L35" s="142"/>
      <c r="M35" s="8"/>
      <c r="N35" s="8" t="s">
        <v>12</v>
      </c>
      <c r="O35" s="8"/>
      <c r="P35" s="8"/>
      <c r="Q35" s="8"/>
      <c r="R35" s="142"/>
      <c r="S35" s="142"/>
      <c r="T35" s="142"/>
      <c r="U35" s="142"/>
      <c r="V35" s="142"/>
      <c r="W35" s="142"/>
      <c r="X35" s="17"/>
      <c r="Y35" s="8"/>
      <c r="Z35" s="8" t="s">
        <v>31</v>
      </c>
      <c r="AA35" s="8"/>
      <c r="AB35" s="8"/>
      <c r="AC35" s="8"/>
      <c r="AD35" s="142"/>
      <c r="AE35" s="142"/>
      <c r="AF35" s="142"/>
      <c r="AG35" s="142"/>
      <c r="AH35" s="142"/>
      <c r="AI35" s="142"/>
      <c r="AJ35" s="142"/>
      <c r="AK35" s="142"/>
      <c r="AL35" s="142"/>
      <c r="AM35" s="142"/>
      <c r="AN35" s="8"/>
      <c r="AO35" s="8" t="s">
        <v>32</v>
      </c>
      <c r="AP35" s="8"/>
      <c r="AQ35" s="8"/>
      <c r="AR35" s="8"/>
      <c r="AS35" s="8"/>
      <c r="AT35" s="8"/>
      <c r="AU35" s="8" t="s">
        <v>33</v>
      </c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18"/>
    </row>
    <row r="36" spans="2:69" ht="18" customHeight="1">
      <c r="B36" s="24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25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  <c r="AN36" s="142"/>
      <c r="AO36" s="142"/>
      <c r="AP36" s="142"/>
      <c r="AQ36" s="142"/>
      <c r="AR36" s="142"/>
      <c r="AS36" s="142"/>
      <c r="AT36" s="142"/>
      <c r="AU36" s="142"/>
      <c r="AV36" s="142"/>
      <c r="AW36" s="142"/>
      <c r="AX36" s="142"/>
      <c r="AY36" s="142"/>
      <c r="AZ36" s="142"/>
      <c r="BA36" s="142"/>
      <c r="BB36" s="142"/>
      <c r="BC36" s="142"/>
      <c r="BD36" s="142"/>
      <c r="BE36" s="142"/>
      <c r="BF36" s="142"/>
      <c r="BG36" s="142"/>
      <c r="BH36" s="142"/>
      <c r="BI36" s="142"/>
      <c r="BJ36" s="142"/>
      <c r="BK36" s="142"/>
      <c r="BL36" s="142"/>
      <c r="BM36" s="142"/>
      <c r="BN36" s="142"/>
      <c r="BO36" s="142"/>
      <c r="BP36" s="142"/>
      <c r="BQ36" s="26"/>
    </row>
    <row r="37" spans="2:69" ht="18" customHeight="1"/>
    <row r="38" spans="2:69" ht="18" customHeight="1"/>
    <row r="39" spans="2:69" ht="18" customHeight="1"/>
    <row r="40" spans="2:69" ht="18" hidden="1" customHeight="1">
      <c r="I40" s="8"/>
      <c r="J40" s="8"/>
      <c r="K40" s="8"/>
    </row>
    <row r="41" spans="2:69" ht="18" hidden="1" customHeight="1">
      <c r="I41" s="8"/>
      <c r="J41" s="8"/>
      <c r="K41" s="8"/>
    </row>
    <row r="42" spans="2:69" ht="18" hidden="1" customHeight="1">
      <c r="E42" s="8"/>
      <c r="F42" s="8"/>
      <c r="G42" s="8"/>
      <c r="H42" s="8"/>
      <c r="I42" s="8"/>
      <c r="J42" s="8"/>
      <c r="K42" s="8"/>
    </row>
    <row r="43" spans="2:69" ht="18" hidden="1" customHeight="1">
      <c r="E43" s="8"/>
      <c r="F43" s="8"/>
      <c r="G43" s="8"/>
      <c r="H43" s="8"/>
      <c r="I43" s="8"/>
      <c r="J43" s="8"/>
      <c r="K43" s="8"/>
    </row>
    <row r="44" spans="2:69" ht="18" hidden="1" customHeight="1">
      <c r="E44" s="8"/>
      <c r="F44" s="8"/>
      <c r="G44" s="8"/>
      <c r="H44" s="8"/>
      <c r="I44" s="8"/>
      <c r="J44" s="8"/>
      <c r="K44" s="8"/>
    </row>
    <row r="45" spans="2:69" ht="18" hidden="1" customHeight="1">
      <c r="E45" s="8"/>
      <c r="F45" s="8"/>
      <c r="G45" s="8"/>
      <c r="H45" s="8"/>
      <c r="I45" s="8"/>
      <c r="J45" s="8"/>
      <c r="K45" s="8"/>
    </row>
    <row r="46" spans="2:69" ht="18" hidden="1" customHeight="1">
      <c r="E46" s="8"/>
      <c r="F46" s="8"/>
      <c r="G46" s="8"/>
      <c r="H46" s="8"/>
      <c r="I46" s="8"/>
      <c r="J46" s="8"/>
      <c r="K46" s="8"/>
    </row>
    <row r="47" spans="2:69" ht="18" hidden="1" customHeight="1">
      <c r="E47" s="8"/>
      <c r="F47" s="8"/>
      <c r="G47" s="8"/>
      <c r="H47" s="8"/>
      <c r="I47" s="8"/>
      <c r="J47" s="8"/>
      <c r="K47" s="8"/>
    </row>
    <row r="48" spans="2:69" ht="18" hidden="1" customHeight="1">
      <c r="E48" s="8"/>
      <c r="F48" s="8"/>
      <c r="G48" s="8"/>
      <c r="H48" s="8"/>
      <c r="I48" s="8"/>
      <c r="J48" s="8"/>
      <c r="K48" s="8"/>
    </row>
    <row r="49" spans="5:11" ht="18" hidden="1" customHeight="1">
      <c r="E49" s="8"/>
      <c r="F49" s="8"/>
      <c r="G49" s="8"/>
      <c r="H49" s="8"/>
      <c r="I49" s="8"/>
      <c r="J49" s="8"/>
      <c r="K49" s="8"/>
    </row>
    <row r="50" spans="5:11" ht="18" hidden="1" customHeight="1">
      <c r="E50" s="8"/>
      <c r="F50" s="8"/>
      <c r="G50" s="8"/>
      <c r="H50" s="8"/>
      <c r="I50" s="8"/>
      <c r="J50" s="8"/>
      <c r="K50" s="8"/>
    </row>
    <row r="51" spans="5:11" ht="18" hidden="1" customHeight="1">
      <c r="E51" s="8"/>
      <c r="F51" s="8"/>
      <c r="G51" s="8"/>
      <c r="H51" s="8"/>
      <c r="I51" s="8"/>
      <c r="J51" s="8"/>
      <c r="K51" s="8"/>
    </row>
    <row r="52" spans="5:11" ht="18" hidden="1" customHeight="1">
      <c r="E52" s="8"/>
      <c r="F52" s="8"/>
      <c r="G52" s="8"/>
      <c r="H52" s="8"/>
      <c r="I52" s="8"/>
      <c r="J52" s="8"/>
      <c r="K52" s="8"/>
    </row>
    <row r="53" spans="5:11" ht="18" hidden="1" customHeight="1">
      <c r="E53" s="8"/>
      <c r="F53" s="8"/>
      <c r="G53" s="8"/>
      <c r="H53" s="8"/>
      <c r="I53" s="8"/>
      <c r="J53" s="8"/>
      <c r="K53" s="8"/>
    </row>
    <row r="54" spans="5:11" ht="18" hidden="1" customHeight="1">
      <c r="E54" s="8"/>
      <c r="F54" s="8"/>
      <c r="G54" s="8"/>
      <c r="H54" s="8"/>
      <c r="I54" s="8"/>
      <c r="J54" s="8"/>
      <c r="K54" s="8"/>
    </row>
    <row r="55" spans="5:11" ht="18" hidden="1" customHeight="1">
      <c r="E55" s="8"/>
      <c r="F55" s="8"/>
      <c r="G55" s="8"/>
      <c r="H55" s="8"/>
      <c r="I55" s="8"/>
      <c r="J55" s="8"/>
      <c r="K55" s="8"/>
    </row>
    <row r="56" spans="5:11" ht="18" hidden="1" customHeight="1">
      <c r="E56" s="8"/>
      <c r="F56" s="8"/>
      <c r="G56" s="8"/>
      <c r="H56" s="8"/>
      <c r="I56" s="8"/>
      <c r="J56" s="8"/>
      <c r="K56" s="8"/>
    </row>
    <row r="57" spans="5:11" ht="18" hidden="1" customHeight="1"/>
    <row r="58" spans="5:11" ht="18" hidden="1" customHeight="1"/>
    <row r="59" spans="5:11" ht="18" hidden="1" customHeight="1"/>
    <row r="60" spans="5:11" ht="18" hidden="1" customHeight="1"/>
    <row r="61" spans="5:11" ht="18" hidden="1" customHeight="1"/>
    <row r="62" spans="5:11" ht="18" hidden="1" customHeight="1"/>
    <row r="63" spans="5:11" ht="18" hidden="1" customHeight="1">
      <c r="E63" s="10">
        <f>'Fill Details'!E35</f>
        <v>147000</v>
      </c>
      <c r="F63" s="11"/>
      <c r="G63" s="11"/>
      <c r="H63" s="13"/>
    </row>
  </sheetData>
  <sheetProtection password="CB7C" sheet="1" objects="1" scenarios="1" selectLockedCells="1"/>
  <mergeCells count="13">
    <mergeCell ref="I28:W29"/>
    <mergeCell ref="AU18:AX18"/>
    <mergeCell ref="AD3:AK3"/>
    <mergeCell ref="AN3:AZ3"/>
    <mergeCell ref="AM5:BA5"/>
    <mergeCell ref="G6:N6"/>
    <mergeCell ref="AR25:AV25"/>
    <mergeCell ref="AF25:AH25"/>
    <mergeCell ref="AQ32:AX32"/>
    <mergeCell ref="BB17:BD17"/>
    <mergeCell ref="AQ19:AR19"/>
    <mergeCell ref="BC19:BD19"/>
    <mergeCell ref="AV20:BP21"/>
  </mergeCells>
  <conditionalFormatting sqref="AR25:AV25">
    <cfRule type="expression" dxfId="0" priority="1">
      <formula>$AR$25&lt;=0</formula>
    </cfRule>
  </conditionalFormatting>
  <dataValidations disablePrompts="1" count="2">
    <dataValidation type="list" allowBlank="1" showInputMessage="1" showErrorMessage="1" sqref="AK27">
      <formula1>"û,ü"</formula1>
    </dataValidation>
    <dataValidation type="list" allowBlank="1" showInputMessage="1" showErrorMessage="1" sqref="AO2">
      <formula1>"û, ü"</formula1>
    </dataValidation>
  </dataValidations>
  <pageMargins left="2.5" right="0" top="0.5" bottom="0" header="0.25" footer="0.05"/>
  <pageSetup paperSize="5" scale="56" orientation="landscape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3">
    <tabColor theme="5" tint="-0.249977111117893"/>
  </sheetPr>
  <dimension ref="A1:BF36"/>
  <sheetViews>
    <sheetView showGridLines="0" view="pageBreakPreview" zoomScale="80" zoomScaleSheetLayoutView="80" zoomScalePageLayoutView="70" workbookViewId="0">
      <selection activeCell="R10" sqref="R10:AA10"/>
    </sheetView>
  </sheetViews>
  <sheetFormatPr defaultColWidth="0" defaultRowHeight="15" zeroHeight="1"/>
  <cols>
    <col min="1" max="1" width="7.140625" style="73" customWidth="1"/>
    <col min="2" max="2" width="6.42578125" style="73" customWidth="1"/>
    <col min="3" max="17" width="4" style="73" customWidth="1"/>
    <col min="18" max="18" width="4.85546875" style="73" customWidth="1"/>
    <col min="19" max="19" width="6.28515625" style="73" customWidth="1"/>
    <col min="20" max="21" width="2.7109375" style="73" customWidth="1"/>
    <col min="22" max="25" width="2.5703125" style="73" customWidth="1"/>
    <col min="26" max="26" width="2.42578125" style="73" customWidth="1"/>
    <col min="27" max="27" width="2.7109375" style="73" customWidth="1"/>
    <col min="28" max="28" width="2.140625" style="73" customWidth="1"/>
    <col min="29" max="29" width="10.42578125" style="73" customWidth="1"/>
    <col min="30" max="30" width="9.140625" style="73" hidden="1" customWidth="1"/>
    <col min="31" max="34" width="39.140625" style="73" hidden="1" customWidth="1"/>
    <col min="35" max="35" width="45" style="73" hidden="1" customWidth="1"/>
    <col min="36" max="58" width="39.140625" style="73" hidden="1" customWidth="1"/>
    <col min="59" max="16384" width="9.140625" style="73" hidden="1"/>
  </cols>
  <sheetData>
    <row r="1" spans="1:28">
      <c r="A1" s="16"/>
    </row>
    <row r="2" spans="1:28">
      <c r="A2" s="16"/>
      <c r="B2" s="16"/>
    </row>
    <row r="3" spans="1:28">
      <c r="A3" s="16"/>
      <c r="B3" s="16"/>
    </row>
    <row r="4" spans="1:28" ht="12.75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</row>
    <row r="5" spans="1:28" ht="28.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147"/>
      <c r="U5" s="147"/>
      <c r="V5" s="147"/>
      <c r="W5" s="147"/>
      <c r="X5" s="147"/>
      <c r="Y5" s="147"/>
      <c r="Z5" s="147"/>
      <c r="AA5" s="147"/>
    </row>
    <row r="6" spans="1:28" ht="10.5" customHeight="1">
      <c r="A6" s="74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4"/>
      <c r="Z6" s="74"/>
      <c r="AA6" s="74"/>
    </row>
    <row r="7" spans="1:28" ht="24" customHeight="1">
      <c r="A7" s="74"/>
      <c r="B7" s="74"/>
      <c r="C7" s="222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4"/>
      <c r="T7" s="77"/>
      <c r="U7" s="77"/>
      <c r="V7" s="77"/>
      <c r="W7" s="77"/>
      <c r="X7" s="77"/>
      <c r="Y7" s="74"/>
      <c r="Z7" s="74"/>
      <c r="AA7" s="74"/>
    </row>
    <row r="8" spans="1:28" ht="5.25" customHeight="1">
      <c r="A8" s="74"/>
      <c r="B8" s="78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4"/>
      <c r="Z8" s="74"/>
      <c r="AA8" s="74"/>
    </row>
    <row r="9" spans="1:28" ht="19.5" customHeight="1">
      <c r="A9" s="74"/>
      <c r="B9" s="78"/>
      <c r="C9" s="225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7"/>
      <c r="R9" s="79"/>
      <c r="S9" s="79"/>
      <c r="T9" s="79"/>
      <c r="U9" s="79"/>
      <c r="V9" s="79"/>
      <c r="W9" s="79"/>
      <c r="X9" s="79"/>
      <c r="Y9" s="74"/>
      <c r="Z9" s="74"/>
      <c r="AA9" s="74"/>
    </row>
    <row r="10" spans="1:28" ht="21.75" customHeight="1">
      <c r="A10" s="74"/>
      <c r="B10" s="78"/>
      <c r="C10" s="228"/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30"/>
      <c r="R10" s="231">
        <v>12562</v>
      </c>
      <c r="S10" s="232"/>
      <c r="T10" s="232"/>
      <c r="U10" s="232"/>
      <c r="V10" s="232"/>
      <c r="W10" s="232"/>
      <c r="X10" s="232"/>
      <c r="Y10" s="232"/>
      <c r="Z10" s="232"/>
      <c r="AA10" s="233"/>
      <c r="AB10" s="80"/>
    </row>
    <row r="11" spans="1:28" ht="27.75" customHeight="1">
      <c r="A11" s="74"/>
      <c r="B11" s="78"/>
      <c r="C11" s="79"/>
      <c r="D11" s="79"/>
      <c r="E11" s="79"/>
      <c r="F11" s="79"/>
      <c r="G11" s="79"/>
      <c r="H11" s="79"/>
      <c r="I11" s="79"/>
      <c r="J11" s="81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4"/>
      <c r="Z11" s="74"/>
      <c r="AA11" s="74"/>
    </row>
    <row r="12" spans="1:28" ht="24.95" customHeight="1">
      <c r="A12" s="74"/>
      <c r="B12" s="82"/>
      <c r="C12" s="83"/>
      <c r="D12" s="83"/>
      <c r="E12" s="83"/>
      <c r="F12" s="83"/>
      <c r="G12" s="83"/>
      <c r="Q12" s="83"/>
      <c r="R12" s="83"/>
      <c r="S12" s="83"/>
      <c r="T12" s="83"/>
      <c r="U12" s="83"/>
      <c r="V12" s="83"/>
      <c r="W12" s="83"/>
      <c r="X12" s="83"/>
      <c r="Y12" s="74"/>
      <c r="Z12" s="74"/>
      <c r="AA12" s="74"/>
    </row>
    <row r="13" spans="1:28" ht="15" customHeight="1">
      <c r="A13" s="74"/>
      <c r="B13" s="82"/>
      <c r="C13" s="83"/>
      <c r="D13" s="83"/>
      <c r="E13" s="83"/>
      <c r="F13" s="83"/>
      <c r="G13" s="83"/>
      <c r="H13" s="143"/>
      <c r="I13" s="143"/>
      <c r="J13" s="143"/>
      <c r="K13" s="143"/>
      <c r="L13" s="143"/>
      <c r="M13" s="143"/>
      <c r="N13" s="143"/>
      <c r="O13" s="143"/>
      <c r="P13" s="143"/>
      <c r="Q13" s="83"/>
      <c r="R13" s="83"/>
      <c r="S13" s="83"/>
      <c r="T13" s="83"/>
      <c r="U13" s="83"/>
      <c r="V13" s="83"/>
      <c r="W13" s="83"/>
      <c r="X13" s="83"/>
      <c r="Y13" s="74"/>
      <c r="Z13" s="74"/>
      <c r="AA13" s="74"/>
    </row>
    <row r="14" spans="1:28">
      <c r="H14" s="213" t="str">
        <f>"Not Over Rs. "&amp;TEXT(R10+1,"##,##,000.00")</f>
        <v>Not Over Rs. 12,563.00</v>
      </c>
      <c r="I14" s="213"/>
      <c r="J14" s="213"/>
      <c r="K14" s="213"/>
      <c r="L14" s="213"/>
      <c r="M14" s="213"/>
      <c r="N14" s="213"/>
      <c r="O14" s="213"/>
      <c r="P14" s="213"/>
    </row>
    <row r="15" spans="1:28"/>
    <row r="16" spans="1:28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 spans="4:4" ht="21.75" customHeight="1"/>
    <row r="34" spans="4:4">
      <c r="D34" s="73" t="s">
        <v>169</v>
      </c>
    </row>
    <row r="35" spans="4:4"/>
    <row r="36" spans="4:4"/>
  </sheetData>
  <sheetProtection password="CB7C" sheet="1" objects="1" scenarios="1" selectLockedCells="1"/>
  <mergeCells count="4">
    <mergeCell ref="C7:S7"/>
    <mergeCell ref="C9:Q10"/>
    <mergeCell ref="R10:AA10"/>
    <mergeCell ref="H14:P14"/>
  </mergeCells>
  <pageMargins left="0.17" right="0" top="0.5" bottom="0.48" header="0.61" footer="0.3"/>
  <pageSetup paperSize="27" orientation="landscape" r:id="rId1"/>
  <drawing r:id="rId2"/>
  <legacyDrawing r:id="rId3"/>
  <picture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42</vt:i4>
      </vt:variant>
    </vt:vector>
  </HeadingPairs>
  <TitlesOfParts>
    <vt:vector size="51" baseType="lpstr">
      <vt:lpstr>Instruction</vt:lpstr>
      <vt:lpstr>List of Remitter Ac nos</vt:lpstr>
      <vt:lpstr>List of Beneficiary Ac nos</vt:lpstr>
      <vt:lpstr>Fill Details</vt:lpstr>
      <vt:lpstr>RTGS_NEFT Print</vt:lpstr>
      <vt:lpstr>Cheque Print</vt:lpstr>
      <vt:lpstr>List Of Banks</vt:lpstr>
      <vt:lpstr>RTGS_NEFT Print (Manual Blank)</vt:lpstr>
      <vt:lpstr>Cheque Print (Manual Blank)</vt:lpstr>
      <vt:lpstr>amtinwards</vt:lpstr>
      <vt:lpstr>ApplCharges</vt:lpstr>
      <vt:lpstr>BankShortName</vt:lpstr>
      <vt:lpstr>BENEF_Sheet</vt:lpstr>
      <vt:lpstr>BenefAbbList</vt:lpstr>
      <vt:lpstr>BenefAbbre</vt:lpstr>
      <vt:lpstr>BenfAmount</vt:lpstr>
      <vt:lpstr>BenfBankAcNo</vt:lpstr>
      <vt:lpstr>BenfBankAcNoReConf</vt:lpstr>
      <vt:lpstr>BenfBankBrnch</vt:lpstr>
      <vt:lpstr>BenfBankIFCSCode</vt:lpstr>
      <vt:lpstr>BenfBankName</vt:lpstr>
      <vt:lpstr>BenfLandlineNo</vt:lpstr>
      <vt:lpstr>BenfMobileNo</vt:lpstr>
      <vt:lpstr>BenfName</vt:lpstr>
      <vt:lpstr>'Cheque Print (Manual Blank)'!CHQPRINT_Sheet</vt:lpstr>
      <vt:lpstr>CHQPRINT_Sheet</vt:lpstr>
      <vt:lpstr>Date</vt:lpstr>
      <vt:lpstr>FILL_Sheet</vt:lpstr>
      <vt:lpstr>ListOfBank</vt:lpstr>
      <vt:lpstr>ListofBenefi</vt:lpstr>
      <vt:lpstr>'List of Beneficiary Ac nos'!LstofAc</vt:lpstr>
      <vt:lpstr>LstofAcRem</vt:lpstr>
      <vt:lpstr>Number</vt:lpstr>
      <vt:lpstr>'Cheque Print'!Print_Area</vt:lpstr>
      <vt:lpstr>'Cheque Print (Manual Blank)'!Print_Area</vt:lpstr>
      <vt:lpstr>'Fill Details'!Print_Area</vt:lpstr>
      <vt:lpstr>Instruction!Print_Area</vt:lpstr>
      <vt:lpstr>'RTGS_NEFT Print'!Print_Area</vt:lpstr>
      <vt:lpstr>'RTGS_NEFT Print (Manual Blank)'!Print_Area</vt:lpstr>
      <vt:lpstr>RemitAbbList</vt:lpstr>
      <vt:lpstr>RemitterAbbrev</vt:lpstr>
      <vt:lpstr>REMT_Sheet</vt:lpstr>
      <vt:lpstr>RemtrAcNo</vt:lpstr>
      <vt:lpstr>RemtrAddrs</vt:lpstr>
      <vt:lpstr>RemtrCNM</vt:lpstr>
      <vt:lpstr>RemtrCNO</vt:lpstr>
      <vt:lpstr>RemtrCNR</vt:lpstr>
      <vt:lpstr>RemtrEML</vt:lpstr>
      <vt:lpstr>RemtrName</vt:lpstr>
      <vt:lpstr>'RTGS_NEFT Print (Manual Blank)'!RTGS_PRINT_Sheet</vt:lpstr>
      <vt:lpstr>RTGS_PRINT_Sheet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santosh</dc:creator>
  <cp:lastModifiedBy>santosh</cp:lastModifiedBy>
  <cp:lastPrinted>2016-01-19T05:39:19Z</cp:lastPrinted>
  <dcterms:created xsi:type="dcterms:W3CDTF">2015-07-29T10:00:19Z</dcterms:created>
  <dcterms:modified xsi:type="dcterms:W3CDTF">2016-02-19T05:33:20Z</dcterms:modified>
</cp:coreProperties>
</file>