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omments3.xml" ContentType="application/vnd.openxmlformats-officedocument.spreadsheetml.comments+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xml"/>
  <Override PartName="/xl/comments4.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xml"/>
  <Override PartName="/xl/comments5.xml" ContentType="application/vnd.openxmlformats-officedocument.spreadsheetml.comments+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omments6.xml" ContentType="application/vnd.openxmlformats-officedocument.spreadsheetml.comments+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xml"/>
  <Override PartName="/xl/comments7.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xml"/>
  <Override PartName="/xl/comments8.xml" ContentType="application/vnd.openxmlformats-officedocument.spreadsheetml.comments+xml"/>
  <Override PartName="/xl/charts/chart18.xml" ContentType="application/vnd.openxmlformats-officedocument.drawingml.chart+xml"/>
  <Override PartName="/xl/charts/chart19.xml" ContentType="application/vnd.openxmlformats-officedocument.drawingml.chart+xml"/>
  <Override PartName="/xl/drawings/drawing14.xml" ContentType="application/vnd.openxmlformats-officedocument.drawing+xml"/>
  <Override PartName="/xl/comments9.xml" ContentType="application/vnd.openxmlformats-officedocument.spreadsheetml.comments+xml"/>
  <Override PartName="/xl/charts/chart20.xml" ContentType="application/vnd.openxmlformats-officedocument.drawingml.chart+xml"/>
  <Override PartName="/xl/charts/chart21.xml" ContentType="application/vnd.openxmlformats-officedocument.drawingml.chart+xml"/>
  <Override PartName="/xl/drawings/drawing15.xml" ContentType="application/vnd.openxmlformats-officedocument.drawing+xml"/>
  <Override PartName="/xl/comments10.xml" ContentType="application/vnd.openxmlformats-officedocument.spreadsheetml.comments+xml"/>
  <Override PartName="/xl/charts/chart22.xml" ContentType="application/vnd.openxmlformats-officedocument.drawingml.chart+xml"/>
  <Override PartName="/xl/charts/chart23.xml" ContentType="application/vnd.openxmlformats-officedocument.drawingml.chart+xml"/>
  <Override PartName="/xl/drawings/drawing16.xml" ContentType="application/vnd.openxmlformats-officedocument.drawing+xml"/>
  <Override PartName="/xl/comments11.xml" ContentType="application/vnd.openxmlformats-officedocument.spreadsheetml.comments+xml"/>
  <Override PartName="/xl/charts/chart24.xml" ContentType="application/vnd.openxmlformats-officedocument.drawingml.chart+xml"/>
  <Override PartName="/xl/charts/chart25.xml" ContentType="application/vnd.openxmlformats-officedocument.drawingml.chart+xml"/>
  <Override PartName="/xl/drawings/drawing17.xml" ContentType="application/vnd.openxmlformats-officedocument.drawing+xml"/>
  <Override PartName="/xl/comments12.xml" ContentType="application/vnd.openxmlformats-officedocument.spreadsheetml.comments+xml"/>
  <Override PartName="/xl/charts/chart26.xml" ContentType="application/vnd.openxmlformats-officedocument.drawingml.chart+xml"/>
  <Override PartName="/xl/charts/chart27.xml" ContentType="application/vnd.openxmlformats-officedocument.drawingml.chart+xml"/>
  <Override PartName="/xl/drawings/drawing18.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9.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20.xml" ContentType="application/vnd.openxmlformats-officedocument.drawing+xml"/>
  <Override PartName="/xl/charts/chart32.xml" ContentType="application/vnd.openxmlformats-officedocument.drawingml.chart+xml"/>
  <Override PartName="/xl/drawings/drawing21.xml" ContentType="application/vnd.openxmlformats-officedocument.drawing+xml"/>
  <Override PartName="/xl/charts/chart33.xml" ContentType="application/vnd.openxmlformats-officedocument.drawingml.chart+xml"/>
  <Override PartName="/xl/drawings/drawing22.xml" ContentType="application/vnd.openxmlformats-officedocument.drawing+xml"/>
  <Override PartName="/xl/charts/chart34.xml" ContentType="application/vnd.openxmlformats-officedocument.drawingml.chart+xml"/>
  <Override PartName="/xl/drawings/drawing23.xml" ContentType="application/vnd.openxmlformats-officedocument.drawing+xml"/>
  <Override PartName="/xl/charts/chart35.xml" ContentType="application/vnd.openxmlformats-officedocument.drawingml.chart+xml"/>
  <Override PartName="/xl/drawings/drawing24.xml" ContentType="application/vnd.openxmlformats-officedocument.drawing+xml"/>
  <Override PartName="/xl/charts/chart36.xml" ContentType="application/vnd.openxmlformats-officedocument.drawingml.chart+xml"/>
  <Override PartName="/xl/drawings/drawing25.xml" ContentType="application/vnd.openxmlformats-officedocument.drawing+xml"/>
  <Override PartName="/xl/charts/chart37.xml" ContentType="application/vnd.openxmlformats-officedocument.drawingml.chart+xml"/>
  <Override PartName="/xl/drawings/drawing26.xml" ContentType="application/vnd.openxmlformats-officedocument.drawing+xml"/>
  <Override PartName="/xl/charts/chart38.xml" ContentType="application/vnd.openxmlformats-officedocument.drawingml.chart+xml"/>
  <Override PartName="/xl/drawings/drawing27.xml" ContentType="application/vnd.openxmlformats-officedocument.drawing+xml"/>
  <Override PartName="/xl/charts/chart39.xml" ContentType="application/vnd.openxmlformats-officedocument.drawingml.chart+xml"/>
  <Override PartName="/xl/drawings/drawing28.xml" ContentType="application/vnd.openxmlformats-officedocument.drawing+xml"/>
  <Override PartName="/xl/charts/chart40.xml" ContentType="application/vnd.openxmlformats-officedocument.drawingml.chart+xml"/>
  <Override PartName="/xl/drawings/drawing29.xml" ContentType="application/vnd.openxmlformats-officedocument.drawing+xml"/>
  <Override PartName="/xl/charts/chart41.xml" ContentType="application/vnd.openxmlformats-officedocument.drawingml.chart+xml"/>
  <Override PartName="/xl/drawings/drawing30.xml" ContentType="application/vnd.openxmlformats-officedocument.drawing+xml"/>
  <Override PartName="/xl/charts/chart42.xml" ContentType="application/vnd.openxmlformats-officedocument.drawingml.chart+xml"/>
  <Override PartName="/xl/drawings/drawing31.xml" ContentType="application/vnd.openxmlformats-officedocument.drawing+xml"/>
  <Override PartName="/xl/charts/chart43.xml" ContentType="application/vnd.openxmlformats-officedocument.drawingml.chart+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35.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36.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37.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38.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39.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40.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41.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drawings/drawing42.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drawings/drawing43.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44.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drawings/drawing45.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hidePivotFieldList="1" defaultThemeVersion="124226"/>
  <bookViews>
    <workbookView xWindow="0" yWindow="0" windowWidth="20490" windowHeight="7755" tabRatio="730"/>
  </bookViews>
  <sheets>
    <sheet name="Track Room" sheetId="20" r:id="rId1"/>
    <sheet name="Budget" sheetId="103" r:id="rId2"/>
    <sheet name="Why..." sheetId="74" r:id="rId3"/>
    <sheet name="Use" sheetId="92" r:id="rId4"/>
    <sheet name="Expense Head" sheetId="33" r:id="rId5"/>
    <sheet name="Summary" sheetId="2" r:id="rId6"/>
    <sheet name="Income Statement" sheetId="90" r:id="rId7"/>
    <sheet name="Tower Chart - 2" sheetId="91" r:id="rId8"/>
    <sheet name=" Circle Chart" sheetId="5" r:id="rId9"/>
    <sheet name=" Circle Chart -2 " sheetId="97" r:id="rId10"/>
    <sheet name=" Circle Chart -3" sheetId="99" r:id="rId11"/>
    <sheet name=" Circle Chart - 4" sheetId="101" r:id="rId12"/>
    <sheet name="Analysis Chart-1" sheetId="19" r:id="rId13"/>
    <sheet name="Analysis Chart-2" sheetId="62" r:id="rId14"/>
    <sheet name="Analysis Chart-3" sheetId="61" r:id="rId15"/>
    <sheet name="Analysis Chart-4" sheetId="60" r:id="rId16"/>
    <sheet name="Analysis Chart-5" sheetId="59" r:id="rId17"/>
    <sheet name="Analysis Chart-6" sheetId="58" r:id="rId18"/>
    <sheet name="Analysis Chart-7" sheetId="57" r:id="rId19"/>
    <sheet name="Analysis Chart-8" sheetId="56" r:id="rId20"/>
    <sheet name="Analysis Chart-9" sheetId="94" r:id="rId21"/>
    <sheet name="Analysis Chart-10" sheetId="54" r:id="rId22"/>
    <sheet name="Analysis Chart-11" sheetId="63" r:id="rId23"/>
    <sheet name="Jan" sheetId="36" r:id="rId24"/>
    <sheet name="Feb" sheetId="53" r:id="rId25"/>
    <sheet name="Mar" sheetId="52" r:id="rId26"/>
    <sheet name="Apr" sheetId="51" r:id="rId27"/>
    <sheet name="May" sheetId="50" r:id="rId28"/>
    <sheet name="June" sheetId="49" r:id="rId29"/>
    <sheet name="July" sheetId="48" r:id="rId30"/>
    <sheet name="Aug" sheetId="47" r:id="rId31"/>
    <sheet name="Sept" sheetId="46" r:id="rId32"/>
    <sheet name="Oct" sheetId="45" r:id="rId33"/>
    <sheet name="Nov" sheetId="44" r:id="rId34"/>
    <sheet name="Dec" sheetId="43" r:id="rId35"/>
    <sheet name="10" sheetId="76" r:id="rId36"/>
    <sheet name="1" sheetId="77" r:id="rId37"/>
    <sheet name="2_" sheetId="79" r:id="rId38"/>
    <sheet name="3_" sheetId="78" r:id="rId39"/>
    <sheet name="4" sheetId="80" r:id="rId40"/>
    <sheet name="5" sheetId="81" r:id="rId41"/>
    <sheet name="6" sheetId="82" r:id="rId42"/>
    <sheet name="7" sheetId="83" r:id="rId43"/>
    <sheet name="8" sheetId="84" r:id="rId44"/>
    <sheet name="9" sheetId="85" r:id="rId45"/>
    <sheet name="10_" sheetId="86" r:id="rId46"/>
    <sheet name="11" sheetId="87" r:id="rId47"/>
    <sheet name="12" sheetId="88" r:id="rId48"/>
    <sheet name="working" sheetId="93" state="hidden" r:id="rId49"/>
    <sheet name="Password book" sheetId="95" r:id="rId50"/>
    <sheet name="Pwd" sheetId="98" r:id="rId51"/>
    <sheet name="Dec B" sheetId="114" r:id="rId52"/>
    <sheet name="Nov B" sheetId="113" r:id="rId53"/>
    <sheet name="Oct B" sheetId="112" r:id="rId54"/>
    <sheet name="Sept B" sheetId="111" r:id="rId55"/>
    <sheet name="Aug B" sheetId="110" r:id="rId56"/>
    <sheet name="July B" sheetId="109" r:id="rId57"/>
    <sheet name="June B" sheetId="108" r:id="rId58"/>
    <sheet name="May B" sheetId="107" r:id="rId59"/>
    <sheet name="Apr B" sheetId="106" r:id="rId60"/>
    <sheet name="Mar B" sheetId="105" r:id="rId61"/>
    <sheet name="Feb B" sheetId="104" r:id="rId62"/>
    <sheet name="Jan B" sheetId="102" r:id="rId63"/>
  </sheets>
  <definedNames>
    <definedName name="_xlnm._FilterDatabase" localSheetId="1" hidden="1">Budget!#REF!</definedName>
    <definedName name="_xlnm._FilterDatabase" localSheetId="23" hidden="1">Jan!$A$5:$P$37</definedName>
    <definedName name="_xlnm._FilterDatabase" localSheetId="25" hidden="1">Mar!$A$5:$Q$37</definedName>
    <definedName name="_xlnm._FilterDatabase" localSheetId="2" hidden="1">Why...!$A$5:$HL$28</definedName>
    <definedName name="comments" localSheetId="2">Why...!#REF!</definedName>
  </definedNames>
  <calcPr calcId="145621"/>
</workbook>
</file>

<file path=xl/calcChain.xml><?xml version="1.0" encoding="utf-8"?>
<calcChain xmlns="http://schemas.openxmlformats.org/spreadsheetml/2006/main">
  <c r="C29" i="103" l="1"/>
  <c r="Q5" i="101" l="1"/>
  <c r="B37" i="36" l="1"/>
  <c r="G9" i="20"/>
  <c r="E8" i="102" l="1"/>
  <c r="E8" i="104" s="1"/>
  <c r="C5" i="102"/>
  <c r="E18" i="102"/>
  <c r="E18" i="104" s="1"/>
  <c r="E18" i="106" s="1"/>
  <c r="E18" i="107" s="1"/>
  <c r="E18" i="108" s="1"/>
  <c r="E18" i="109" s="1"/>
  <c r="E18" i="110" s="1"/>
  <c r="E18" i="111" s="1"/>
  <c r="E18" i="112" s="1"/>
  <c r="E18" i="113" s="1"/>
  <c r="E18" i="114" s="1"/>
  <c r="C5" i="114"/>
  <c r="C5" i="113"/>
  <c r="C5" i="112"/>
  <c r="C5" i="111"/>
  <c r="C5" i="110"/>
  <c r="C5" i="109"/>
  <c r="C5" i="108"/>
  <c r="C5" i="107"/>
  <c r="C5" i="106"/>
  <c r="C5" i="105"/>
  <c r="C5" i="104"/>
  <c r="E12" i="102" l="1"/>
  <c r="E12" i="104" s="1"/>
  <c r="E12" i="106" s="1"/>
  <c r="E12" i="107" s="1"/>
  <c r="E12" i="108" s="1"/>
  <c r="E12" i="109" s="1"/>
  <c r="E12" i="110" s="1"/>
  <c r="E12" i="111" s="1"/>
  <c r="E12" i="112" s="1"/>
  <c r="E12" i="113" s="1"/>
  <c r="E12" i="114" s="1"/>
  <c r="E13" i="102"/>
  <c r="E13" i="104" s="1"/>
  <c r="E13" i="105" s="1"/>
  <c r="E16" i="102"/>
  <c r="E16" i="104" s="1"/>
  <c r="E16" i="105" s="1"/>
  <c r="E9" i="102"/>
  <c r="E9" i="104" s="1"/>
  <c r="E9" i="105" s="1"/>
  <c r="E17" i="102"/>
  <c r="E17" i="104" s="1"/>
  <c r="E17" i="105" s="1"/>
  <c r="E10" i="102"/>
  <c r="E10" i="104" s="1"/>
  <c r="E10" i="106" s="1"/>
  <c r="E10" i="107" s="1"/>
  <c r="E10" i="108" s="1"/>
  <c r="E10" i="109" s="1"/>
  <c r="E10" i="110" s="1"/>
  <c r="E10" i="111" s="1"/>
  <c r="E10" i="112" s="1"/>
  <c r="E10" i="113" s="1"/>
  <c r="E10" i="114" s="1"/>
  <c r="E14" i="102"/>
  <c r="E14" i="104" s="1"/>
  <c r="E14" i="106" s="1"/>
  <c r="E14" i="107" s="1"/>
  <c r="E14" i="108" s="1"/>
  <c r="E14" i="109" s="1"/>
  <c r="E14" i="110" s="1"/>
  <c r="E14" i="111" s="1"/>
  <c r="E14" i="112" s="1"/>
  <c r="E14" i="113" s="1"/>
  <c r="E14" i="114" s="1"/>
  <c r="E11" i="102"/>
  <c r="E11" i="104" s="1"/>
  <c r="E11" i="106" s="1"/>
  <c r="E11" i="107" s="1"/>
  <c r="E11" i="108" s="1"/>
  <c r="E11" i="109" s="1"/>
  <c r="E11" i="110" s="1"/>
  <c r="E11" i="111" s="1"/>
  <c r="E11" i="112" s="1"/>
  <c r="E11" i="113" s="1"/>
  <c r="E11" i="114" s="1"/>
  <c r="E15" i="102"/>
  <c r="E15" i="104" s="1"/>
  <c r="E15" i="106" s="1"/>
  <c r="E15" i="107" s="1"/>
  <c r="E15" i="108" s="1"/>
  <c r="E15" i="109" s="1"/>
  <c r="E15" i="110" s="1"/>
  <c r="E15" i="111" s="1"/>
  <c r="E15" i="112" s="1"/>
  <c r="E15" i="113" s="1"/>
  <c r="E15" i="114" s="1"/>
  <c r="E8" i="105"/>
  <c r="E8" i="106"/>
  <c r="E18" i="105"/>
  <c r="E11" i="105" l="1"/>
  <c r="E17" i="106"/>
  <c r="E17" i="107" s="1"/>
  <c r="E17" i="108" s="1"/>
  <c r="E17" i="109" s="1"/>
  <c r="E17" i="110" s="1"/>
  <c r="E17" i="111" s="1"/>
  <c r="E17" i="112" s="1"/>
  <c r="E17" i="113" s="1"/>
  <c r="E17" i="114" s="1"/>
  <c r="E10" i="105"/>
  <c r="E9" i="106"/>
  <c r="E14" i="105"/>
  <c r="E12" i="105"/>
  <c r="E13" i="106"/>
  <c r="E13" i="107" s="1"/>
  <c r="E13" i="108" s="1"/>
  <c r="E13" i="109" s="1"/>
  <c r="E13" i="110" s="1"/>
  <c r="E13" i="111" s="1"/>
  <c r="E13" i="112" s="1"/>
  <c r="E13" i="113" s="1"/>
  <c r="E13" i="114" s="1"/>
  <c r="E15" i="105"/>
  <c r="E16" i="106"/>
  <c r="E16" i="107" s="1"/>
  <c r="E16" i="108" s="1"/>
  <c r="E16" i="109" s="1"/>
  <c r="E16" i="110" s="1"/>
  <c r="E16" i="111" s="1"/>
  <c r="E16" i="112" s="1"/>
  <c r="E16" i="113" s="1"/>
  <c r="E16" i="114" s="1"/>
  <c r="E8" i="107"/>
  <c r="E8" i="108" s="1"/>
  <c r="E8" i="109" s="1"/>
  <c r="E8" i="110" s="1"/>
  <c r="E9" i="107" l="1"/>
  <c r="E8" i="111"/>
  <c r="B37" i="52"/>
  <c r="E9" i="108" l="1"/>
  <c r="E8" i="112"/>
  <c r="B13" i="93"/>
  <c r="E9" i="109" l="1"/>
  <c r="E8" i="113"/>
  <c r="E9" i="110" l="1"/>
  <c r="E8" i="114"/>
  <c r="D12" i="93"/>
  <c r="C12" i="93"/>
  <c r="E9" i="111" l="1"/>
  <c r="G2" i="91"/>
  <c r="E9" i="112" l="1"/>
  <c r="F6" i="92"/>
  <c r="F7" i="92" s="1"/>
  <c r="F8" i="92" s="1"/>
  <c r="F9" i="92" s="1"/>
  <c r="F10" i="92" s="1"/>
  <c r="F11" i="92" s="1"/>
  <c r="F12" i="92" s="1"/>
  <c r="F13" i="92" s="1"/>
  <c r="F14" i="92" s="1"/>
  <c r="A9" i="95"/>
  <c r="A10" i="95" s="1"/>
  <c r="A11" i="95" s="1"/>
  <c r="A12" i="95" s="1"/>
  <c r="A13" i="95" s="1"/>
  <c r="A14" i="95" s="1"/>
  <c r="A15" i="95" s="1"/>
  <c r="A16" i="95" s="1"/>
  <c r="A17" i="95" s="1"/>
  <c r="A18" i="95" s="1"/>
  <c r="A19" i="95" s="1"/>
  <c r="A20" i="95" s="1"/>
  <c r="A21" i="95" s="1"/>
  <c r="J29" i="101"/>
  <c r="H29" i="101"/>
  <c r="F29" i="101"/>
  <c r="J16" i="90"/>
  <c r="N30" i="20" s="1"/>
  <c r="J15" i="90"/>
  <c r="N29" i="20" s="1"/>
  <c r="J14" i="90"/>
  <c r="N28" i="20" s="1"/>
  <c r="J13" i="90"/>
  <c r="N27" i="20" s="1"/>
  <c r="J12" i="90"/>
  <c r="N26" i="20" s="1"/>
  <c r="J10" i="90"/>
  <c r="N24" i="20" s="1"/>
  <c r="J9" i="90"/>
  <c r="N23" i="20" s="1"/>
  <c r="J8" i="90"/>
  <c r="N22" i="20" s="1"/>
  <c r="J7" i="90"/>
  <c r="N21" i="20" s="1"/>
  <c r="J6" i="90"/>
  <c r="N20" i="20" s="1"/>
  <c r="H17" i="90"/>
  <c r="H29" i="99"/>
  <c r="J29" i="99"/>
  <c r="A61" i="95"/>
  <c r="A62" i="95" s="1"/>
  <c r="A63" i="95" s="1"/>
  <c r="A64" i="95" s="1"/>
  <c r="A65" i="95" s="1"/>
  <c r="A66" i="95" s="1"/>
  <c r="A67" i="95" s="1"/>
  <c r="A68" i="95" s="1"/>
  <c r="A69" i="95" s="1"/>
  <c r="A70" i="95" s="1"/>
  <c r="A71" i="95" s="1"/>
  <c r="A72" i="95" s="1"/>
  <c r="A73" i="95" s="1"/>
  <c r="A74" i="95" s="1"/>
  <c r="A45" i="95"/>
  <c r="A46" i="95" s="1"/>
  <c r="A47" i="95" s="1"/>
  <c r="A48" i="95" s="1"/>
  <c r="A49" i="95" s="1"/>
  <c r="A50" i="95" s="1"/>
  <c r="A51" i="95" s="1"/>
  <c r="A52" i="95" s="1"/>
  <c r="A53" i="95" s="1"/>
  <c r="A54" i="95" s="1"/>
  <c r="A55" i="95" s="1"/>
  <c r="A56" i="95" s="1"/>
  <c r="A57" i="95" s="1"/>
  <c r="A58" i="95" s="1"/>
  <c r="A24" i="95"/>
  <c r="A25" i="95" s="1"/>
  <c r="A26" i="95" s="1"/>
  <c r="A27" i="95" s="1"/>
  <c r="A28" i="95" s="1"/>
  <c r="A29" i="95" s="1"/>
  <c r="A30" i="95" s="1"/>
  <c r="A31" i="95" s="1"/>
  <c r="A32" i="95" s="1"/>
  <c r="A33" i="95" s="1"/>
  <c r="A34" i="95" s="1"/>
  <c r="A35" i="95" s="1"/>
  <c r="A36" i="95" s="1"/>
  <c r="A37" i="95" s="1"/>
  <c r="A38" i="95" s="1"/>
  <c r="A39" i="95" s="1"/>
  <c r="A40" i="95" s="1"/>
  <c r="A41" i="95" s="1"/>
  <c r="A42" i="95" s="1"/>
  <c r="E9" i="113" l="1"/>
  <c r="M18" i="20"/>
  <c r="E9" i="114" l="1"/>
  <c r="E17" i="93"/>
  <c r="D17" i="93"/>
  <c r="C17" i="93"/>
  <c r="E12" i="93"/>
  <c r="B12" i="93" s="1"/>
  <c r="B16" i="93" s="1"/>
  <c r="B1" i="2" l="1"/>
  <c r="C19" i="93"/>
  <c r="G14" i="20" s="1"/>
  <c r="N37" i="49"/>
  <c r="M37" i="49"/>
  <c r="L37" i="49"/>
  <c r="K37" i="49"/>
  <c r="J37" i="49"/>
  <c r="I37" i="49"/>
  <c r="H37" i="49"/>
  <c r="G37" i="49"/>
  <c r="F37" i="49"/>
  <c r="E37" i="49"/>
  <c r="O37" i="49"/>
  <c r="C2" i="90" l="1"/>
  <c r="C7" i="91" l="1"/>
  <c r="B4" i="5"/>
  <c r="B10" i="19" s="1"/>
  <c r="A10" i="62" s="1"/>
  <c r="A10" i="61" s="1"/>
  <c r="A10" i="60" s="1"/>
  <c r="A10" i="59" s="1"/>
  <c r="A10" i="58" s="1"/>
  <c r="A10" i="57" s="1"/>
  <c r="A10" i="56" s="1"/>
  <c r="A10" i="94" s="1"/>
  <c r="A10" i="54" s="1"/>
  <c r="A10" i="63" s="1"/>
  <c r="A2" i="36" s="1"/>
  <c r="J5" i="90" l="1"/>
  <c r="N19" i="20" s="1"/>
  <c r="A2" i="53"/>
  <c r="A2" i="52" s="1"/>
  <c r="A2" i="51" s="1"/>
  <c r="A2" i="50" s="1"/>
  <c r="A2" i="49" s="1"/>
  <c r="A2" i="48" s="1"/>
  <c r="A2" i="47" s="1"/>
  <c r="A2" i="46" s="1"/>
  <c r="A2" i="45" s="1"/>
  <c r="A2" i="44" s="1"/>
  <c r="A2" i="43" s="1"/>
  <c r="C14" i="91" l="1"/>
  <c r="C12" i="91"/>
  <c r="C16" i="91"/>
  <c r="C10" i="91"/>
  <c r="C15" i="91"/>
  <c r="C9" i="91"/>
  <c r="C8" i="91"/>
  <c r="C6" i="91"/>
  <c r="R5" i="101"/>
  <c r="T5" i="101"/>
  <c r="S5" i="101"/>
  <c r="C13" i="91"/>
  <c r="F29" i="99"/>
  <c r="A1" i="77"/>
  <c r="A1" i="79" s="1"/>
  <c r="A1" i="78" s="1"/>
  <c r="A1" i="80" s="1"/>
  <c r="A1" i="81" s="1"/>
  <c r="A1" i="82" s="1"/>
  <c r="A1" i="83" s="1"/>
  <c r="A1" i="84" s="1"/>
  <c r="A1" i="85" s="1"/>
  <c r="A1" i="86" s="1"/>
  <c r="A1" i="87" s="1"/>
  <c r="A1" i="88" s="1"/>
  <c r="E2" i="95" s="1"/>
  <c r="C5" i="91"/>
  <c r="G17" i="90"/>
  <c r="F17" i="90"/>
  <c r="C6" i="90"/>
  <c r="C7" i="90" s="1"/>
  <c r="C8" i="90" s="1"/>
  <c r="C9" i="90" s="1"/>
  <c r="C10" i="90" s="1"/>
  <c r="C11" i="90" s="1"/>
  <c r="C12" i="90" s="1"/>
  <c r="C13" i="90" s="1"/>
  <c r="C14" i="90" s="1"/>
  <c r="C15" i="90" s="1"/>
  <c r="C16" i="90" s="1"/>
  <c r="P7" i="43" l="1"/>
  <c r="P6" i="45"/>
  <c r="P33" i="46"/>
  <c r="P32" i="46"/>
  <c r="P31" i="46"/>
  <c r="J37" i="46"/>
  <c r="M12" i="2" s="1"/>
  <c r="D13" i="111" s="1"/>
  <c r="F13" i="111" s="1"/>
  <c r="P29" i="46"/>
  <c r="P27" i="46"/>
  <c r="H37" i="46"/>
  <c r="K12" i="2" s="1"/>
  <c r="D11" i="111" s="1"/>
  <c r="F11" i="111" s="1"/>
  <c r="G37" i="46"/>
  <c r="J12" i="2" s="1"/>
  <c r="D10" i="111" s="1"/>
  <c r="F10" i="111" s="1"/>
  <c r="P35" i="47"/>
  <c r="P23" i="47"/>
  <c r="P9" i="48"/>
  <c r="P8" i="48"/>
  <c r="F37" i="48"/>
  <c r="I10" i="2" s="1"/>
  <c r="D9" i="109" s="1"/>
  <c r="F9" i="109" s="1"/>
  <c r="P7" i="50"/>
  <c r="P7" i="51"/>
  <c r="P26" i="53"/>
  <c r="P11" i="53"/>
  <c r="B37" i="43"/>
  <c r="Q1" i="88" s="1"/>
  <c r="P6" i="43"/>
  <c r="O37" i="44"/>
  <c r="R14" i="2" s="1"/>
  <c r="D18" i="113" s="1"/>
  <c r="F18" i="113" s="1"/>
  <c r="M37" i="44"/>
  <c r="P14" i="2" s="1"/>
  <c r="D16" i="113" s="1"/>
  <c r="F16" i="113" s="1"/>
  <c r="K37" i="44"/>
  <c r="N14" i="2" s="1"/>
  <c r="D14" i="113" s="1"/>
  <c r="F14" i="113" s="1"/>
  <c r="I37" i="44"/>
  <c r="L14" i="2" s="1"/>
  <c r="D12" i="113" s="1"/>
  <c r="F12" i="113" s="1"/>
  <c r="B37" i="44"/>
  <c r="K29" i="20" s="1"/>
  <c r="E15" i="90" s="1"/>
  <c r="P36" i="44"/>
  <c r="O37" i="45"/>
  <c r="R13" i="2" s="1"/>
  <c r="D18" i="112" s="1"/>
  <c r="F18" i="112" s="1"/>
  <c r="N37" i="45"/>
  <c r="Q13" i="2" s="1"/>
  <c r="D17" i="112" s="1"/>
  <c r="F17" i="112" s="1"/>
  <c r="M37" i="45"/>
  <c r="P13" i="2" s="1"/>
  <c r="D16" i="112" s="1"/>
  <c r="F16" i="112" s="1"/>
  <c r="L37" i="45"/>
  <c r="O13" i="2" s="1"/>
  <c r="D15" i="112" s="1"/>
  <c r="F15" i="112" s="1"/>
  <c r="K37" i="45"/>
  <c r="N13" i="2" s="1"/>
  <c r="D14" i="112" s="1"/>
  <c r="F14" i="112" s="1"/>
  <c r="J37" i="45"/>
  <c r="M13" i="2" s="1"/>
  <c r="D13" i="112" s="1"/>
  <c r="F13" i="112" s="1"/>
  <c r="I37" i="45"/>
  <c r="L13" i="2" s="1"/>
  <c r="D12" i="112" s="1"/>
  <c r="F12" i="112" s="1"/>
  <c r="E37" i="45"/>
  <c r="H13" i="2" s="1"/>
  <c r="D8" i="112" s="1"/>
  <c r="F8" i="112" s="1"/>
  <c r="B37" i="45"/>
  <c r="Q1" i="86" s="1"/>
  <c r="P36" i="45"/>
  <c r="O37" i="46"/>
  <c r="R12" i="2" s="1"/>
  <c r="N37" i="46"/>
  <c r="Q12" i="2" s="1"/>
  <c r="D17" i="111" s="1"/>
  <c r="F17" i="111" s="1"/>
  <c r="M37" i="46"/>
  <c r="P12" i="2" s="1"/>
  <c r="D16" i="111" s="1"/>
  <c r="F16" i="111" s="1"/>
  <c r="K37" i="46"/>
  <c r="N12" i="2" s="1"/>
  <c r="D14" i="111" s="1"/>
  <c r="F14" i="111" s="1"/>
  <c r="I37" i="46"/>
  <c r="L12" i="2" s="1"/>
  <c r="D12" i="111" s="1"/>
  <c r="F12" i="111" s="1"/>
  <c r="F37" i="46"/>
  <c r="I12" i="2" s="1"/>
  <c r="D9" i="111" s="1"/>
  <c r="F9" i="111" s="1"/>
  <c r="E37" i="46"/>
  <c r="H12" i="2" s="1"/>
  <c r="D8" i="111" s="1"/>
  <c r="F8" i="111" s="1"/>
  <c r="B37" i="46"/>
  <c r="Q1" i="85" s="1"/>
  <c r="P36" i="46"/>
  <c r="P35" i="46"/>
  <c r="P34" i="46"/>
  <c r="P26" i="46"/>
  <c r="P25" i="46"/>
  <c r="P23" i="46"/>
  <c r="P22" i="46"/>
  <c r="P21" i="46"/>
  <c r="P20" i="46"/>
  <c r="P19" i="46"/>
  <c r="P18" i="46"/>
  <c r="P17" i="46"/>
  <c r="P16" i="46"/>
  <c r="P15" i="46"/>
  <c r="P14" i="46"/>
  <c r="P13" i="46"/>
  <c r="P12" i="46"/>
  <c r="P11" i="46"/>
  <c r="P10" i="46"/>
  <c r="P9" i="46"/>
  <c r="P8" i="46"/>
  <c r="P7" i="46"/>
  <c r="P6" i="46"/>
  <c r="O37" i="47"/>
  <c r="R11" i="2" s="1"/>
  <c r="D18" i="110" s="1"/>
  <c r="F18" i="110" s="1"/>
  <c r="N37" i="47"/>
  <c r="Q11" i="2" s="1"/>
  <c r="D17" i="110" s="1"/>
  <c r="F17" i="110" s="1"/>
  <c r="J37" i="47"/>
  <c r="M11" i="2" s="1"/>
  <c r="D13" i="110" s="1"/>
  <c r="F13" i="110" s="1"/>
  <c r="H37" i="47"/>
  <c r="K11" i="2" s="1"/>
  <c r="D11" i="110" s="1"/>
  <c r="F11" i="110" s="1"/>
  <c r="F37" i="47"/>
  <c r="I11" i="2" s="1"/>
  <c r="D9" i="110" s="1"/>
  <c r="F9" i="110" s="1"/>
  <c r="B37" i="47"/>
  <c r="Q1" i="84" s="1"/>
  <c r="P36" i="47"/>
  <c r="P28" i="47"/>
  <c r="P27" i="47"/>
  <c r="P26" i="47"/>
  <c r="P25" i="47"/>
  <c r="P24" i="47"/>
  <c r="P9" i="47"/>
  <c r="P8" i="47"/>
  <c r="P7" i="47"/>
  <c r="P6" i="47"/>
  <c r="O37" i="48"/>
  <c r="R10" i="2" s="1"/>
  <c r="N37" i="48"/>
  <c r="Q10" i="2" s="1"/>
  <c r="D17" i="109" s="1"/>
  <c r="F17" i="109" s="1"/>
  <c r="M37" i="48"/>
  <c r="P10" i="2" s="1"/>
  <c r="D16" i="109" s="1"/>
  <c r="F16" i="109" s="1"/>
  <c r="L37" i="48"/>
  <c r="O10" i="2" s="1"/>
  <c r="D15" i="109" s="1"/>
  <c r="F15" i="109" s="1"/>
  <c r="K37" i="48"/>
  <c r="N10" i="2" s="1"/>
  <c r="D14" i="109" s="1"/>
  <c r="F14" i="109" s="1"/>
  <c r="J37" i="48"/>
  <c r="M10" i="2" s="1"/>
  <c r="D13" i="109" s="1"/>
  <c r="F13" i="109" s="1"/>
  <c r="E37" i="48"/>
  <c r="H10" i="2" s="1"/>
  <c r="D8" i="109" s="1"/>
  <c r="F8" i="109" s="1"/>
  <c r="B37" i="48"/>
  <c r="K25" i="20" s="1"/>
  <c r="E11" i="90" s="1"/>
  <c r="P6" i="48"/>
  <c r="R9" i="2"/>
  <c r="Q9" i="2"/>
  <c r="D17" i="108" s="1"/>
  <c r="F17" i="108" s="1"/>
  <c r="P9" i="2"/>
  <c r="D16" i="108" s="1"/>
  <c r="F16" i="108" s="1"/>
  <c r="O9" i="2"/>
  <c r="D15" i="108" s="1"/>
  <c r="F15" i="108" s="1"/>
  <c r="N9" i="2"/>
  <c r="D14" i="108" s="1"/>
  <c r="F14" i="108" s="1"/>
  <c r="M9" i="2"/>
  <c r="D13" i="108" s="1"/>
  <c r="F13" i="108" s="1"/>
  <c r="L9" i="2"/>
  <c r="D12" i="108" s="1"/>
  <c r="F12" i="108" s="1"/>
  <c r="K9" i="2"/>
  <c r="D11" i="108" s="1"/>
  <c r="F11" i="108" s="1"/>
  <c r="J9" i="2"/>
  <c r="D10" i="108" s="1"/>
  <c r="F10" i="108" s="1"/>
  <c r="H9" i="2"/>
  <c r="D8" i="108" s="1"/>
  <c r="F8" i="108" s="1"/>
  <c r="B37" i="49"/>
  <c r="K24" i="20" s="1"/>
  <c r="E10" i="90" s="1"/>
  <c r="P9" i="49"/>
  <c r="P8" i="49"/>
  <c r="P7" i="49"/>
  <c r="P6" i="49"/>
  <c r="O37" i="50"/>
  <c r="R8" i="2" s="1"/>
  <c r="N37" i="50"/>
  <c r="Q8" i="2" s="1"/>
  <c r="D17" i="107" s="1"/>
  <c r="F17" i="107" s="1"/>
  <c r="M37" i="50"/>
  <c r="P8" i="2" s="1"/>
  <c r="D16" i="107" s="1"/>
  <c r="F16" i="107" s="1"/>
  <c r="L37" i="50"/>
  <c r="O8" i="2" s="1"/>
  <c r="D15" i="107" s="1"/>
  <c r="F15" i="107" s="1"/>
  <c r="K37" i="50"/>
  <c r="N8" i="2" s="1"/>
  <c r="D14" i="107" s="1"/>
  <c r="F14" i="107" s="1"/>
  <c r="J37" i="50"/>
  <c r="M8" i="2" s="1"/>
  <c r="D13" i="107" s="1"/>
  <c r="F13" i="107" s="1"/>
  <c r="I37" i="50"/>
  <c r="L8" i="2" s="1"/>
  <c r="D12" i="107" s="1"/>
  <c r="F12" i="107" s="1"/>
  <c r="H37" i="50"/>
  <c r="K8" i="2" s="1"/>
  <c r="D11" i="107" s="1"/>
  <c r="F11" i="107" s="1"/>
  <c r="G37" i="50"/>
  <c r="J8" i="2" s="1"/>
  <c r="D10" i="107" s="1"/>
  <c r="F10" i="107" s="1"/>
  <c r="F37" i="50"/>
  <c r="I8" i="2" s="1"/>
  <c r="D9" i="107" s="1"/>
  <c r="F9" i="107" s="1"/>
  <c r="B37" i="50"/>
  <c r="K23" i="20" s="1"/>
  <c r="E9" i="90" s="1"/>
  <c r="P8" i="50"/>
  <c r="P6" i="50"/>
  <c r="O37" i="51"/>
  <c r="R7" i="2" s="1"/>
  <c r="N37" i="51"/>
  <c r="Q7" i="2" s="1"/>
  <c r="D17" i="106" s="1"/>
  <c r="F17" i="106" s="1"/>
  <c r="M37" i="51"/>
  <c r="P7" i="2" s="1"/>
  <c r="D16" i="106" s="1"/>
  <c r="F16" i="106" s="1"/>
  <c r="L37" i="51"/>
  <c r="O7" i="2" s="1"/>
  <c r="D15" i="106" s="1"/>
  <c r="F15" i="106" s="1"/>
  <c r="K37" i="51"/>
  <c r="N7" i="2" s="1"/>
  <c r="D14" i="106" s="1"/>
  <c r="F14" i="106" s="1"/>
  <c r="J37" i="51"/>
  <c r="M7" i="2" s="1"/>
  <c r="D13" i="106" s="1"/>
  <c r="F13" i="106" s="1"/>
  <c r="I37" i="51"/>
  <c r="L7" i="2" s="1"/>
  <c r="D12" i="106" s="1"/>
  <c r="F12" i="106" s="1"/>
  <c r="H37" i="51"/>
  <c r="K7" i="2" s="1"/>
  <c r="D11" i="106" s="1"/>
  <c r="F11" i="106" s="1"/>
  <c r="F37" i="51"/>
  <c r="I7" i="2" s="1"/>
  <c r="D9" i="106" s="1"/>
  <c r="F9" i="106" s="1"/>
  <c r="E37" i="51"/>
  <c r="H7" i="2" s="1"/>
  <c r="D8" i="106" s="1"/>
  <c r="F8" i="106" s="1"/>
  <c r="B37" i="51"/>
  <c r="K22" i="20" s="1"/>
  <c r="E8" i="90" s="1"/>
  <c r="P6" i="51"/>
  <c r="K21" i="20"/>
  <c r="E7" i="90" s="1"/>
  <c r="P6" i="52"/>
  <c r="O37" i="53"/>
  <c r="R5" i="2" s="1"/>
  <c r="N37" i="53"/>
  <c r="Q5" i="2" s="1"/>
  <c r="D17" i="104" s="1"/>
  <c r="F17" i="104" s="1"/>
  <c r="M37" i="53"/>
  <c r="P5" i="2" s="1"/>
  <c r="D16" i="104" s="1"/>
  <c r="F16" i="104" s="1"/>
  <c r="L37" i="53"/>
  <c r="O5" i="2" s="1"/>
  <c r="D15" i="104" s="1"/>
  <c r="F15" i="104" s="1"/>
  <c r="K37" i="53"/>
  <c r="N5" i="2" s="1"/>
  <c r="D14" i="104" s="1"/>
  <c r="F14" i="104" s="1"/>
  <c r="J37" i="53"/>
  <c r="M5" i="2" s="1"/>
  <c r="D13" i="104" s="1"/>
  <c r="F13" i="104" s="1"/>
  <c r="I37" i="53"/>
  <c r="L5" i="2" s="1"/>
  <c r="D12" i="104" s="1"/>
  <c r="F12" i="104" s="1"/>
  <c r="H37" i="53"/>
  <c r="K5" i="2" s="1"/>
  <c r="D11" i="104" s="1"/>
  <c r="F11" i="104" s="1"/>
  <c r="G37" i="53"/>
  <c r="J5" i="2" s="1"/>
  <c r="D10" i="104" s="1"/>
  <c r="F10" i="104" s="1"/>
  <c r="E37" i="53"/>
  <c r="H5" i="2" s="1"/>
  <c r="D8" i="104" s="1"/>
  <c r="F8" i="104" s="1"/>
  <c r="B37" i="53"/>
  <c r="Q1" i="79" s="1"/>
  <c r="P36" i="53"/>
  <c r="P35" i="53"/>
  <c r="P34" i="53"/>
  <c r="P33" i="53"/>
  <c r="P32" i="53"/>
  <c r="P31" i="53"/>
  <c r="P30" i="53"/>
  <c r="P29" i="53"/>
  <c r="P28" i="53"/>
  <c r="P27" i="53"/>
  <c r="P9" i="53"/>
  <c r="P8" i="53"/>
  <c r="P7" i="53"/>
  <c r="P6" i="53"/>
  <c r="O37" i="36"/>
  <c r="R4" i="2" s="1"/>
  <c r="D18" i="102" s="1"/>
  <c r="F18" i="102" s="1"/>
  <c r="N37" i="36"/>
  <c r="Q4" i="2" s="1"/>
  <c r="D17" i="102" s="1"/>
  <c r="F17" i="102" s="1"/>
  <c r="M37" i="36"/>
  <c r="P4" i="2" s="1"/>
  <c r="D16" i="102" s="1"/>
  <c r="F16" i="102" s="1"/>
  <c r="L37" i="36"/>
  <c r="O4" i="2" s="1"/>
  <c r="D15" i="102" s="1"/>
  <c r="F15" i="102" s="1"/>
  <c r="K37" i="36"/>
  <c r="N4" i="2" s="1"/>
  <c r="D14" i="102" s="1"/>
  <c r="F14" i="102" s="1"/>
  <c r="J37" i="36"/>
  <c r="M4" i="2" s="1"/>
  <c r="D13" i="102" s="1"/>
  <c r="F13" i="102" s="1"/>
  <c r="I37" i="36"/>
  <c r="L4" i="2" s="1"/>
  <c r="D12" i="102" s="1"/>
  <c r="F12" i="102" s="1"/>
  <c r="H37" i="36"/>
  <c r="K4" i="2" s="1"/>
  <c r="D11" i="102" s="1"/>
  <c r="F11" i="102" s="1"/>
  <c r="G37" i="36"/>
  <c r="J4" i="2" s="1"/>
  <c r="D10" i="102" s="1"/>
  <c r="F10" i="102" s="1"/>
  <c r="F37" i="36"/>
  <c r="I4" i="2" s="1"/>
  <c r="D9" i="102" s="1"/>
  <c r="F9" i="102" s="1"/>
  <c r="E37" i="36"/>
  <c r="H4" i="2" s="1"/>
  <c r="D8" i="102" s="1"/>
  <c r="F8" i="102" s="1"/>
  <c r="K19" i="20"/>
  <c r="E5" i="90" s="1"/>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6" i="36"/>
  <c r="F15" i="2"/>
  <c r="B16" i="91" s="1"/>
  <c r="F14" i="2"/>
  <c r="B15" i="91" s="1"/>
  <c r="F13" i="2"/>
  <c r="B14" i="91" s="1"/>
  <c r="F12" i="2"/>
  <c r="B13" i="91" s="1"/>
  <c r="F11" i="2"/>
  <c r="B12" i="91" s="1"/>
  <c r="F10" i="2"/>
  <c r="B11" i="91" s="1"/>
  <c r="F9" i="2"/>
  <c r="B10" i="91" s="1"/>
  <c r="F8" i="2"/>
  <c r="B9" i="91" s="1"/>
  <c r="F7" i="2"/>
  <c r="B8" i="91" s="1"/>
  <c r="F6" i="2"/>
  <c r="B7" i="91" s="1"/>
  <c r="F5" i="2"/>
  <c r="B6" i="91" s="1"/>
  <c r="F4" i="2"/>
  <c r="R3" i="2"/>
  <c r="Q3" i="2"/>
  <c r="N5" i="50" s="1"/>
  <c r="P3" i="2"/>
  <c r="O3" i="2"/>
  <c r="L5" i="52" s="1"/>
  <c r="N3" i="2"/>
  <c r="K5" i="49" s="1"/>
  <c r="L3" i="2"/>
  <c r="A8" i="59" s="1"/>
  <c r="K3" i="2"/>
  <c r="H5" i="51" s="1"/>
  <c r="J3" i="2"/>
  <c r="G5" i="45" s="1"/>
  <c r="I3" i="2"/>
  <c r="F5" i="48" s="1"/>
  <c r="H3" i="2"/>
  <c r="E5" i="53" s="1"/>
  <c r="M3" i="2"/>
  <c r="O15" i="33"/>
  <c r="O16" i="33" s="1"/>
  <c r="O17" i="33" s="1"/>
  <c r="O18" i="33" s="1"/>
  <c r="O19" i="33" s="1"/>
  <c r="O20" i="33" s="1"/>
  <c r="O21" i="33" s="1"/>
  <c r="O22" i="33" s="1"/>
  <c r="O23" i="33" s="1"/>
  <c r="O24" i="33" s="1"/>
  <c r="O25" i="33" s="1"/>
  <c r="O26" i="33" s="1"/>
  <c r="O28" i="33" s="1"/>
  <c r="O29" i="33" s="1"/>
  <c r="O30" i="33" s="1"/>
  <c r="O31" i="33" s="1"/>
  <c r="O32" i="33" s="1"/>
  <c r="O33" i="33" s="1"/>
  <c r="O34" i="33" s="1"/>
  <c r="O35" i="33" s="1"/>
  <c r="P20" i="20"/>
  <c r="P21" i="20" s="1"/>
  <c r="P22" i="20" s="1"/>
  <c r="P23" i="20" s="1"/>
  <c r="P24" i="20" s="1"/>
  <c r="P25" i="20" s="1"/>
  <c r="P26" i="20" s="1"/>
  <c r="P27" i="20" s="1"/>
  <c r="P28" i="20" s="1"/>
  <c r="P29" i="20" s="1"/>
  <c r="I20" i="20"/>
  <c r="I21" i="20" s="1"/>
  <c r="I22" i="20" s="1"/>
  <c r="I23" i="20" s="1"/>
  <c r="I24" i="20" s="1"/>
  <c r="I25" i="20" s="1"/>
  <c r="I26" i="20" s="1"/>
  <c r="I27" i="20" s="1"/>
  <c r="I28" i="20" s="1"/>
  <c r="I29" i="20" s="1"/>
  <c r="I30" i="20" s="1"/>
  <c r="M20" i="20" l="1"/>
  <c r="D18" i="104"/>
  <c r="F18" i="104" s="1"/>
  <c r="U6" i="99"/>
  <c r="X6" i="99"/>
  <c r="T6" i="99"/>
  <c r="P6" i="99"/>
  <c r="W6" i="99"/>
  <c r="S6" i="99"/>
  <c r="O6" i="99"/>
  <c r="V6" i="99"/>
  <c r="R6" i="99"/>
  <c r="M27" i="20"/>
  <c r="E13" i="91" s="1"/>
  <c r="D18" i="111"/>
  <c r="F18" i="111" s="1"/>
  <c r="M25" i="20"/>
  <c r="D18" i="109"/>
  <c r="F18" i="109" s="1"/>
  <c r="M24" i="20"/>
  <c r="L10" i="90" s="1"/>
  <c r="D18" i="108"/>
  <c r="F18" i="108" s="1"/>
  <c r="M23" i="20"/>
  <c r="E9" i="91" s="1"/>
  <c r="D18" i="107"/>
  <c r="F18" i="107" s="1"/>
  <c r="M22" i="20"/>
  <c r="E8" i="91" s="1"/>
  <c r="D18" i="106"/>
  <c r="F18" i="106" s="1"/>
  <c r="E11" i="91"/>
  <c r="E6" i="91"/>
  <c r="B5" i="91"/>
  <c r="V3" i="97"/>
  <c r="U3" i="97"/>
  <c r="X3" i="97"/>
  <c r="O3" i="97"/>
  <c r="W3" i="97"/>
  <c r="P3" i="97"/>
  <c r="T3" i="97"/>
  <c r="M5" i="53"/>
  <c r="A8" i="94"/>
  <c r="A8" i="63"/>
  <c r="Q29" i="20"/>
  <c r="K5" i="51"/>
  <c r="K5" i="44"/>
  <c r="N5" i="45"/>
  <c r="L9" i="90"/>
  <c r="L6" i="90"/>
  <c r="M29" i="20"/>
  <c r="M28" i="20"/>
  <c r="M26" i="20"/>
  <c r="M19" i="20"/>
  <c r="K30" i="20"/>
  <c r="E16" i="90" s="1"/>
  <c r="Q26" i="20"/>
  <c r="L5" i="48"/>
  <c r="H5" i="46"/>
  <c r="L5" i="53"/>
  <c r="L5" i="49"/>
  <c r="I5" i="50"/>
  <c r="I5" i="44"/>
  <c r="Q23" i="20"/>
  <c r="I5" i="49"/>
  <c r="N5" i="53"/>
  <c r="I5" i="52"/>
  <c r="I5" i="48"/>
  <c r="I5" i="47"/>
  <c r="I5" i="46"/>
  <c r="I5" i="53"/>
  <c r="I5" i="51"/>
  <c r="I5" i="45"/>
  <c r="N5" i="44"/>
  <c r="A8" i="54"/>
  <c r="I5" i="43"/>
  <c r="I5" i="36"/>
  <c r="N5" i="43"/>
  <c r="H5" i="45"/>
  <c r="F5" i="43"/>
  <c r="F5" i="44"/>
  <c r="F5" i="47"/>
  <c r="Q20" i="20"/>
  <c r="F5" i="49"/>
  <c r="F5" i="52"/>
  <c r="F5" i="36"/>
  <c r="F5" i="51"/>
  <c r="F5" i="50"/>
  <c r="F5" i="53"/>
  <c r="F5" i="46"/>
  <c r="A8" i="62"/>
  <c r="F5" i="45"/>
  <c r="M5" i="36"/>
  <c r="M5" i="51"/>
  <c r="J5" i="48"/>
  <c r="J5" i="51"/>
  <c r="J5" i="44"/>
  <c r="J5" i="49"/>
  <c r="K28" i="20"/>
  <c r="E14" i="90" s="1"/>
  <c r="K26" i="20"/>
  <c r="E12" i="90" s="1"/>
  <c r="Q1" i="87"/>
  <c r="Q1" i="83"/>
  <c r="Q1" i="81"/>
  <c r="Q1" i="78"/>
  <c r="K20" i="20"/>
  <c r="E6" i="90" s="1"/>
  <c r="P9" i="51"/>
  <c r="P9" i="43"/>
  <c r="L37" i="43"/>
  <c r="O15" i="2" s="1"/>
  <c r="D15" i="114" s="1"/>
  <c r="F15" i="114" s="1"/>
  <c r="I37" i="43"/>
  <c r="L15" i="2" s="1"/>
  <c r="D12" i="114" s="1"/>
  <c r="F12" i="114" s="1"/>
  <c r="P8" i="43"/>
  <c r="N37" i="43"/>
  <c r="Q15" i="2" s="1"/>
  <c r="M37" i="43"/>
  <c r="P15" i="2" s="1"/>
  <c r="D16" i="114" s="1"/>
  <c r="F16" i="114" s="1"/>
  <c r="G37" i="43"/>
  <c r="J15" i="2" s="1"/>
  <c r="D10" i="114" s="1"/>
  <c r="F10" i="114" s="1"/>
  <c r="K37" i="43"/>
  <c r="N15" i="2" s="1"/>
  <c r="O37" i="43"/>
  <c r="R15" i="2" s="1"/>
  <c r="D18" i="114" s="1"/>
  <c r="F18" i="114" s="1"/>
  <c r="P7" i="44"/>
  <c r="P6" i="44"/>
  <c r="L37" i="44"/>
  <c r="O14" i="2" s="1"/>
  <c r="D15" i="113" s="1"/>
  <c r="F15" i="113" s="1"/>
  <c r="F37" i="44"/>
  <c r="I14" i="2" s="1"/>
  <c r="D9" i="113" s="1"/>
  <c r="F9" i="113" s="1"/>
  <c r="H37" i="44"/>
  <c r="K14" i="2" s="1"/>
  <c r="D11" i="113" s="1"/>
  <c r="F11" i="113" s="1"/>
  <c r="P7" i="45"/>
  <c r="K27" i="20"/>
  <c r="E13" i="90" s="1"/>
  <c r="P30" i="46"/>
  <c r="L37" i="46"/>
  <c r="O12" i="2" s="1"/>
  <c r="P28" i="46"/>
  <c r="P24" i="46"/>
  <c r="P34" i="47"/>
  <c r="P30" i="47"/>
  <c r="P29" i="47"/>
  <c r="P22" i="47"/>
  <c r="K37" i="47"/>
  <c r="N11" i="2" s="1"/>
  <c r="D14" i="110" s="1"/>
  <c r="F14" i="110" s="1"/>
  <c r="P18" i="47"/>
  <c r="P17" i="47"/>
  <c r="M37" i="47"/>
  <c r="P11" i="2" s="1"/>
  <c r="D16" i="110" s="1"/>
  <c r="F16" i="110" s="1"/>
  <c r="P11" i="47"/>
  <c r="P10" i="47"/>
  <c r="G37" i="47"/>
  <c r="J11" i="2" s="1"/>
  <c r="D10" i="110" s="1"/>
  <c r="F10" i="110" s="1"/>
  <c r="P13" i="47"/>
  <c r="P12" i="47"/>
  <c r="P27" i="48"/>
  <c r="P19" i="48"/>
  <c r="P11" i="48"/>
  <c r="P10" i="48"/>
  <c r="P7" i="48"/>
  <c r="P10" i="49"/>
  <c r="Q1" i="82"/>
  <c r="P9" i="50"/>
  <c r="P8" i="51"/>
  <c r="Q1" i="80"/>
  <c r="P9" i="52"/>
  <c r="F37" i="52"/>
  <c r="I6" i="2" s="1"/>
  <c r="D9" i="105" s="1"/>
  <c r="F9" i="105" s="1"/>
  <c r="J37" i="52"/>
  <c r="M6" i="2" s="1"/>
  <c r="D13" i="105" s="1"/>
  <c r="F13" i="105" s="1"/>
  <c r="N37" i="52"/>
  <c r="Q6" i="2" s="1"/>
  <c r="D17" i="105" s="1"/>
  <c r="F17" i="105" s="1"/>
  <c r="H37" i="52"/>
  <c r="K6" i="2" s="1"/>
  <c r="D11" i="105" s="1"/>
  <c r="F11" i="105" s="1"/>
  <c r="I37" i="52"/>
  <c r="L6" i="2" s="1"/>
  <c r="D12" i="105" s="1"/>
  <c r="F12" i="105" s="1"/>
  <c r="M37" i="52"/>
  <c r="P6" i="2" s="1"/>
  <c r="D16" i="105" s="1"/>
  <c r="F16" i="105" s="1"/>
  <c r="P8" i="52"/>
  <c r="G37" i="52"/>
  <c r="J6" i="2" s="1"/>
  <c r="D10" i="105" s="1"/>
  <c r="F10" i="105" s="1"/>
  <c r="K37" i="52"/>
  <c r="N6" i="2" s="1"/>
  <c r="D14" i="105" s="1"/>
  <c r="F14" i="105" s="1"/>
  <c r="O37" i="52"/>
  <c r="R6" i="2" s="1"/>
  <c r="P7" i="52"/>
  <c r="P10" i="53"/>
  <c r="P37" i="36"/>
  <c r="Q1" i="77"/>
  <c r="O5" i="46"/>
  <c r="K5" i="53"/>
  <c r="H5" i="49"/>
  <c r="K5" i="48"/>
  <c r="G5" i="49"/>
  <c r="K5" i="47"/>
  <c r="G5" i="43"/>
  <c r="L5" i="50"/>
  <c r="L5" i="43"/>
  <c r="L5" i="51"/>
  <c r="L5" i="45"/>
  <c r="L5" i="46"/>
  <c r="A8" i="56"/>
  <c r="H5" i="53"/>
  <c r="H5" i="48"/>
  <c r="L5" i="47"/>
  <c r="N5" i="52"/>
  <c r="Q28" i="20"/>
  <c r="L5" i="44"/>
  <c r="L5" i="36"/>
  <c r="E5" i="36"/>
  <c r="K5" i="50"/>
  <c r="A8" i="57"/>
  <c r="A8" i="60"/>
  <c r="H5" i="47"/>
  <c r="G4" i="2"/>
  <c r="E5" i="43"/>
  <c r="O5" i="48"/>
  <c r="N5" i="47"/>
  <c r="E5" i="51"/>
  <c r="N5" i="46"/>
  <c r="N5" i="48"/>
  <c r="Q22" i="20"/>
  <c r="O5" i="44"/>
  <c r="K5" i="52"/>
  <c r="K5" i="36"/>
  <c r="K5" i="45"/>
  <c r="H5" i="43"/>
  <c r="H5" i="36"/>
  <c r="H5" i="50"/>
  <c r="Q25" i="20"/>
  <c r="N5" i="36"/>
  <c r="M5" i="48"/>
  <c r="N5" i="49"/>
  <c r="N5" i="51"/>
  <c r="O5" i="47"/>
  <c r="K5" i="46"/>
  <c r="K5" i="43"/>
  <c r="G5" i="36"/>
  <c r="H5" i="52"/>
  <c r="H5" i="44"/>
  <c r="J5" i="45"/>
  <c r="J5" i="47"/>
  <c r="J5" i="53"/>
  <c r="M5" i="45"/>
  <c r="M5" i="44"/>
  <c r="M5" i="47"/>
  <c r="B8" i="19"/>
  <c r="E5" i="48"/>
  <c r="E5" i="44"/>
  <c r="E5" i="47"/>
  <c r="J5" i="36"/>
  <c r="O5" i="50"/>
  <c r="O5" i="52"/>
  <c r="O5" i="45"/>
  <c r="G5" i="48"/>
  <c r="G5" i="46"/>
  <c r="G5" i="47"/>
  <c r="J5" i="43"/>
  <c r="Q19" i="20"/>
  <c r="Q21" i="20"/>
  <c r="J5" i="46"/>
  <c r="Q24" i="20"/>
  <c r="M5" i="46"/>
  <c r="M5" i="49"/>
  <c r="M5" i="52"/>
  <c r="E5" i="46"/>
  <c r="E5" i="45"/>
  <c r="E5" i="52"/>
  <c r="O5" i="51"/>
  <c r="O5" i="53"/>
  <c r="O5" i="49"/>
  <c r="A8" i="61"/>
  <c r="G5" i="50"/>
  <c r="G5" i="52"/>
  <c r="G5" i="44"/>
  <c r="Q27" i="20"/>
  <c r="J5" i="52"/>
  <c r="A8" i="58"/>
  <c r="J5" i="50"/>
  <c r="M5" i="50"/>
  <c r="M5" i="43"/>
  <c r="E5" i="50"/>
  <c r="E5" i="49"/>
  <c r="O5" i="43"/>
  <c r="O5" i="36"/>
  <c r="G5" i="51"/>
  <c r="G5" i="53"/>
  <c r="M21" i="20" l="1"/>
  <c r="D18" i="105"/>
  <c r="F18" i="105" s="1"/>
  <c r="E10" i="91"/>
  <c r="L13" i="90"/>
  <c r="L11" i="90"/>
  <c r="I30" i="97"/>
  <c r="L8" i="90"/>
  <c r="D17" i="114"/>
  <c r="F17" i="114" s="1"/>
  <c r="D14" i="114"/>
  <c r="F14" i="114" s="1"/>
  <c r="G12" i="2"/>
  <c r="L27" i="20" s="1"/>
  <c r="K13" i="90" s="1"/>
  <c r="D15" i="111"/>
  <c r="F15" i="111" s="1"/>
  <c r="C18" i="108"/>
  <c r="C18" i="107"/>
  <c r="C18" i="106"/>
  <c r="C18" i="114"/>
  <c r="C18" i="105"/>
  <c r="C18" i="113"/>
  <c r="C18" i="104"/>
  <c r="B28" i="103"/>
  <c r="C18" i="112"/>
  <c r="C18" i="111"/>
  <c r="C18" i="110"/>
  <c r="C18" i="109"/>
  <c r="C18" i="102"/>
  <c r="C14" i="108"/>
  <c r="C14" i="107"/>
  <c r="C14" i="106"/>
  <c r="C14" i="114"/>
  <c r="C14" i="105"/>
  <c r="C14" i="113"/>
  <c r="C14" i="104"/>
  <c r="B24" i="103"/>
  <c r="C14" i="112"/>
  <c r="C14" i="111"/>
  <c r="C14" i="110"/>
  <c r="C14" i="109"/>
  <c r="C14" i="102"/>
  <c r="C11" i="114"/>
  <c r="C11" i="105"/>
  <c r="C11" i="113"/>
  <c r="C11" i="104"/>
  <c r="B21" i="103"/>
  <c r="C11" i="112"/>
  <c r="C11" i="111"/>
  <c r="C11" i="110"/>
  <c r="C11" i="109"/>
  <c r="C11" i="108"/>
  <c r="C11" i="107"/>
  <c r="C11" i="106"/>
  <c r="C11" i="102"/>
  <c r="C15" i="114"/>
  <c r="C15" i="105"/>
  <c r="C15" i="104"/>
  <c r="C15" i="113"/>
  <c r="B25" i="103"/>
  <c r="C15" i="112"/>
  <c r="C15" i="111"/>
  <c r="C15" i="110"/>
  <c r="C15" i="109"/>
  <c r="C15" i="108"/>
  <c r="C15" i="107"/>
  <c r="C15" i="106"/>
  <c r="C15" i="102"/>
  <c r="C8" i="106"/>
  <c r="B18" i="103"/>
  <c r="C8" i="114"/>
  <c r="C8" i="105"/>
  <c r="C8" i="104"/>
  <c r="C8" i="113"/>
  <c r="C8" i="112"/>
  <c r="C8" i="111"/>
  <c r="C8" i="110"/>
  <c r="C8" i="109"/>
  <c r="C8" i="108"/>
  <c r="C8" i="107"/>
  <c r="C8" i="102"/>
  <c r="B27" i="103"/>
  <c r="C17" i="112"/>
  <c r="C17" i="111"/>
  <c r="C17" i="110"/>
  <c r="C17" i="109"/>
  <c r="C17" i="108"/>
  <c r="C17" i="107"/>
  <c r="C17" i="106"/>
  <c r="C17" i="114"/>
  <c r="C17" i="105"/>
  <c r="C17" i="113"/>
  <c r="C17" i="104"/>
  <c r="C17" i="102"/>
  <c r="B23" i="103"/>
  <c r="C13" i="112"/>
  <c r="C13" i="111"/>
  <c r="C13" i="110"/>
  <c r="C13" i="109"/>
  <c r="C13" i="106"/>
  <c r="C13" i="104"/>
  <c r="C13" i="108"/>
  <c r="C13" i="107"/>
  <c r="C13" i="114"/>
  <c r="C13" i="105"/>
  <c r="C13" i="113"/>
  <c r="C13" i="102"/>
  <c r="C12" i="113"/>
  <c r="C12" i="104"/>
  <c r="C12" i="112"/>
  <c r="C12" i="110"/>
  <c r="C12" i="109"/>
  <c r="B22" i="103"/>
  <c r="C12" i="111"/>
  <c r="C12" i="108"/>
  <c r="C12" i="107"/>
  <c r="C12" i="106"/>
  <c r="C12" i="114"/>
  <c r="C12" i="105"/>
  <c r="C12" i="102"/>
  <c r="C16" i="113"/>
  <c r="C16" i="104"/>
  <c r="C16" i="111"/>
  <c r="B26" i="103"/>
  <c r="C16" i="112"/>
  <c r="C16" i="110"/>
  <c r="C16" i="109"/>
  <c r="C16" i="108"/>
  <c r="C16" i="107"/>
  <c r="C16" i="106"/>
  <c r="C16" i="114"/>
  <c r="C16" i="105"/>
  <c r="C16" i="102"/>
  <c r="C10" i="108"/>
  <c r="C10" i="107"/>
  <c r="C10" i="106"/>
  <c r="C10" i="105"/>
  <c r="C10" i="114"/>
  <c r="C10" i="113"/>
  <c r="C10" i="104"/>
  <c r="B20" i="103"/>
  <c r="C10" i="112"/>
  <c r="C10" i="111"/>
  <c r="C10" i="110"/>
  <c r="C10" i="109"/>
  <c r="C10" i="102"/>
  <c r="C9" i="114"/>
  <c r="C9" i="113"/>
  <c r="C9" i="111"/>
  <c r="C9" i="110"/>
  <c r="C9" i="112"/>
  <c r="C9" i="109"/>
  <c r="C9" i="104"/>
  <c r="B19" i="103"/>
  <c r="C9" i="108"/>
  <c r="C9" i="107"/>
  <c r="C9" i="106"/>
  <c r="C9" i="105"/>
  <c r="C9" i="102"/>
  <c r="E15" i="91"/>
  <c r="E14" i="91"/>
  <c r="E12" i="91"/>
  <c r="E7" i="91"/>
  <c r="B6" i="94"/>
  <c r="B5" i="94"/>
  <c r="B4" i="63"/>
  <c r="B5" i="63"/>
  <c r="B5" i="57"/>
  <c r="B6" i="57"/>
  <c r="L19" i="20"/>
  <c r="L7" i="90"/>
  <c r="L15" i="90"/>
  <c r="L14" i="90"/>
  <c r="L12" i="90"/>
  <c r="L5" i="90"/>
  <c r="E5" i="91"/>
  <c r="M30" i="20"/>
  <c r="E17" i="90"/>
  <c r="R16" i="2"/>
  <c r="B3" i="63" s="1"/>
  <c r="K31" i="20"/>
  <c r="B5" i="93" s="1"/>
  <c r="P8" i="45"/>
  <c r="P16" i="2"/>
  <c r="B3" i="94" s="1"/>
  <c r="J37" i="43"/>
  <c r="M15" i="2" s="1"/>
  <c r="F37" i="43"/>
  <c r="I15" i="2" s="1"/>
  <c r="D9" i="114" s="1"/>
  <c r="F9" i="114" s="1"/>
  <c r="P10" i="43"/>
  <c r="P8" i="44"/>
  <c r="G37" i="44"/>
  <c r="J14" i="2" s="1"/>
  <c r="D10" i="113" s="1"/>
  <c r="F10" i="113" s="1"/>
  <c r="E37" i="44"/>
  <c r="H14" i="2" s="1"/>
  <c r="D8" i="113" s="1"/>
  <c r="F8" i="113" s="1"/>
  <c r="P11" i="44"/>
  <c r="H37" i="45"/>
  <c r="K13" i="2" s="1"/>
  <c r="D11" i="112" s="1"/>
  <c r="F11" i="112" s="1"/>
  <c r="P37" i="46"/>
  <c r="P31" i="47"/>
  <c r="N16" i="2"/>
  <c r="B3" i="57" s="1"/>
  <c r="P19" i="47"/>
  <c r="P14" i="47"/>
  <c r="P28" i="48"/>
  <c r="P20" i="48"/>
  <c r="P12" i="48"/>
  <c r="P11" i="49"/>
  <c r="P10" i="50"/>
  <c r="P10" i="51"/>
  <c r="P10" i="52"/>
  <c r="L37" i="52"/>
  <c r="O6" i="2" s="1"/>
  <c r="D15" i="105" s="1"/>
  <c r="F15" i="105" s="1"/>
  <c r="P12" i="53"/>
  <c r="D13" i="91" l="1"/>
  <c r="D13" i="114"/>
  <c r="F13" i="114" s="1"/>
  <c r="E16" i="91"/>
  <c r="B4" i="94"/>
  <c r="B4" i="57"/>
  <c r="K5" i="90"/>
  <c r="B7" i="93"/>
  <c r="D5" i="91"/>
  <c r="M31" i="20"/>
  <c r="L16" i="90"/>
  <c r="P9" i="45"/>
  <c r="P11" i="43"/>
  <c r="P9" i="44"/>
  <c r="P12" i="44"/>
  <c r="P32" i="47"/>
  <c r="P33" i="47"/>
  <c r="P20" i="47"/>
  <c r="P21" i="47"/>
  <c r="P16" i="47"/>
  <c r="P15" i="47"/>
  <c r="E37" i="47"/>
  <c r="H11" i="2" s="1"/>
  <c r="D8" i="110" s="1"/>
  <c r="F8" i="110" s="1"/>
  <c r="P29" i="48"/>
  <c r="P21" i="48"/>
  <c r="P13" i="48"/>
  <c r="P12" i="49"/>
  <c r="P11" i="50"/>
  <c r="P11" i="51"/>
  <c r="P11" i="52"/>
  <c r="P13" i="53"/>
  <c r="G18" i="20" l="1"/>
  <c r="P12" i="43"/>
  <c r="P10" i="44"/>
  <c r="N37" i="44"/>
  <c r="Q14" i="2" s="1"/>
  <c r="D17" i="113" s="1"/>
  <c r="F17" i="113" s="1"/>
  <c r="P13" i="44"/>
  <c r="P10" i="45"/>
  <c r="I37" i="47"/>
  <c r="L11" i="2" s="1"/>
  <c r="D12" i="110" s="1"/>
  <c r="F12" i="110" s="1"/>
  <c r="P37" i="47"/>
  <c r="L37" i="47"/>
  <c r="O11" i="2" s="1"/>
  <c r="D15" i="110" s="1"/>
  <c r="F15" i="110" s="1"/>
  <c r="P30" i="48"/>
  <c r="P35" i="48"/>
  <c r="P22" i="48"/>
  <c r="P14" i="48"/>
  <c r="P13" i="49"/>
  <c r="P12" i="50"/>
  <c r="P12" i="51"/>
  <c r="P12" i="52"/>
  <c r="P14" i="53"/>
  <c r="Q16" i="2" l="1"/>
  <c r="B3" i="54" s="1"/>
  <c r="B6" i="54"/>
  <c r="B4" i="54"/>
  <c r="B5" i="54"/>
  <c r="O16" i="2"/>
  <c r="B3" i="56" s="1"/>
  <c r="B4" i="56" s="1"/>
  <c r="B5" i="56"/>
  <c r="B6" i="56"/>
  <c r="G11" i="2"/>
  <c r="P13" i="43"/>
  <c r="P14" i="44"/>
  <c r="P11" i="45"/>
  <c r="P31" i="48"/>
  <c r="P36" i="48"/>
  <c r="P23" i="48"/>
  <c r="P15" i="48"/>
  <c r="P14" i="49"/>
  <c r="P13" i="50"/>
  <c r="P13" i="51"/>
  <c r="P13" i="52"/>
  <c r="P15" i="53"/>
  <c r="L26" i="20" l="1"/>
  <c r="P14" i="43"/>
  <c r="P15" i="44"/>
  <c r="P12" i="45"/>
  <c r="P32" i="48"/>
  <c r="P24" i="48"/>
  <c r="P16" i="48"/>
  <c r="P15" i="49"/>
  <c r="P14" i="50"/>
  <c r="P14" i="51"/>
  <c r="P14" i="52"/>
  <c r="P16" i="53"/>
  <c r="K12" i="90" l="1"/>
  <c r="D12" i="91"/>
  <c r="P15" i="43"/>
  <c r="P16" i="44"/>
  <c r="P13" i="45"/>
  <c r="P34" i="48"/>
  <c r="P33" i="48"/>
  <c r="P25" i="48"/>
  <c r="P17" i="48"/>
  <c r="P16" i="49"/>
  <c r="P15" i="50"/>
  <c r="P15" i="51"/>
  <c r="P15" i="52"/>
  <c r="P17" i="53"/>
  <c r="P16" i="43" l="1"/>
  <c r="P17" i="44"/>
  <c r="P14" i="45"/>
  <c r="I37" i="48"/>
  <c r="L10" i="2" s="1"/>
  <c r="D12" i="109" s="1"/>
  <c r="F12" i="109" s="1"/>
  <c r="P26" i="48"/>
  <c r="H37" i="48"/>
  <c r="K10" i="2" s="1"/>
  <c r="P18" i="48"/>
  <c r="G37" i="48"/>
  <c r="J10" i="2" s="1"/>
  <c r="P17" i="49"/>
  <c r="P16" i="50"/>
  <c r="P16" i="51"/>
  <c r="P16" i="52"/>
  <c r="P18" i="53"/>
  <c r="R3" i="97" l="1"/>
  <c r="D11" i="109"/>
  <c r="F11" i="109" s="1"/>
  <c r="Q3" i="97"/>
  <c r="D10" i="109"/>
  <c r="F10" i="109" s="1"/>
  <c r="S3" i="97"/>
  <c r="L16" i="2"/>
  <c r="B3" i="59" s="1"/>
  <c r="B4" i="59" s="1"/>
  <c r="B5" i="59"/>
  <c r="B6" i="59"/>
  <c r="P17" i="43"/>
  <c r="P18" i="44"/>
  <c r="P15" i="45"/>
  <c r="P37" i="48"/>
  <c r="G10" i="2"/>
  <c r="L25" i="20" s="1"/>
  <c r="H30" i="97" s="1"/>
  <c r="P18" i="49"/>
  <c r="P17" i="50"/>
  <c r="P17" i="51"/>
  <c r="P17" i="52"/>
  <c r="P19" i="53"/>
  <c r="K11" i="90" l="1"/>
  <c r="D11" i="91"/>
  <c r="P18" i="43"/>
  <c r="P19" i="44"/>
  <c r="P16" i="45"/>
  <c r="P19" i="49"/>
  <c r="P18" i="50"/>
  <c r="P18" i="51"/>
  <c r="P18" i="52"/>
  <c r="P20" i="53"/>
  <c r="P19" i="43" l="1"/>
  <c r="P20" i="44"/>
  <c r="P17" i="45"/>
  <c r="P20" i="49"/>
  <c r="P19" i="50"/>
  <c r="P19" i="51"/>
  <c r="P19" i="52"/>
  <c r="P21" i="53"/>
  <c r="P20" i="43" l="1"/>
  <c r="P21" i="44"/>
  <c r="P18" i="45"/>
  <c r="P21" i="49"/>
  <c r="P20" i="50"/>
  <c r="P20" i="51"/>
  <c r="P20" i="52"/>
  <c r="P22" i="53"/>
  <c r="P21" i="43" l="1"/>
  <c r="P22" i="44"/>
  <c r="P19" i="45"/>
  <c r="P22" i="49"/>
  <c r="P21" i="50"/>
  <c r="P21" i="51"/>
  <c r="P21" i="52"/>
  <c r="P23" i="53"/>
  <c r="P22" i="43" l="1"/>
  <c r="P23" i="44"/>
  <c r="P20" i="45"/>
  <c r="P23" i="49"/>
  <c r="P22" i="50"/>
  <c r="P22" i="51"/>
  <c r="P22" i="52"/>
  <c r="P24" i="53"/>
  <c r="P23" i="43" l="1"/>
  <c r="P24" i="44"/>
  <c r="P21" i="45"/>
  <c r="P24" i="49"/>
  <c r="P23" i="50"/>
  <c r="P23" i="51"/>
  <c r="P23" i="52"/>
  <c r="P25" i="53"/>
  <c r="P37" i="53" s="1"/>
  <c r="F37" i="53"/>
  <c r="I5" i="2" s="1"/>
  <c r="D9" i="104" s="1"/>
  <c r="F9" i="104" s="1"/>
  <c r="P24" i="43" l="1"/>
  <c r="P25" i="44"/>
  <c r="P22" i="45"/>
  <c r="P25" i="49"/>
  <c r="P24" i="50"/>
  <c r="P24" i="51"/>
  <c r="P24" i="52"/>
  <c r="G5" i="2"/>
  <c r="L20" i="20" l="1"/>
  <c r="P25" i="43"/>
  <c r="P26" i="44"/>
  <c r="P23" i="45"/>
  <c r="P26" i="49"/>
  <c r="P25" i="50"/>
  <c r="P25" i="51"/>
  <c r="P25" i="52"/>
  <c r="K6" i="90" l="1"/>
  <c r="D6" i="91"/>
  <c r="P26" i="43"/>
  <c r="P27" i="44"/>
  <c r="P24" i="45"/>
  <c r="P27" i="49"/>
  <c r="P26" i="50"/>
  <c r="P26" i="51"/>
  <c r="P26" i="52"/>
  <c r="P27" i="43" l="1"/>
  <c r="P28" i="44"/>
  <c r="P25" i="45"/>
  <c r="P28" i="49"/>
  <c r="P27" i="50"/>
  <c r="P27" i="51"/>
  <c r="P27" i="52"/>
  <c r="P28" i="43" l="1"/>
  <c r="P29" i="44"/>
  <c r="P26" i="45"/>
  <c r="P29" i="49"/>
  <c r="P28" i="50"/>
  <c r="P28" i="51"/>
  <c r="P28" i="52"/>
  <c r="P29" i="43" l="1"/>
  <c r="P30" i="44"/>
  <c r="P27" i="45"/>
  <c r="P30" i="49"/>
  <c r="P29" i="50"/>
  <c r="P29" i="51"/>
  <c r="P29" i="52"/>
  <c r="P30" i="43" l="1"/>
  <c r="P31" i="44"/>
  <c r="P28" i="45"/>
  <c r="P31" i="49"/>
  <c r="P30" i="50"/>
  <c r="P30" i="51"/>
  <c r="P30" i="52"/>
  <c r="P31" i="43" l="1"/>
  <c r="P32" i="44"/>
  <c r="P29" i="45"/>
  <c r="P32" i="49"/>
  <c r="P31" i="50"/>
  <c r="P31" i="51"/>
  <c r="P31" i="52"/>
  <c r="P32" i="43" l="1"/>
  <c r="P33" i="44"/>
  <c r="P30" i="45"/>
  <c r="P33" i="49"/>
  <c r="P32" i="50"/>
  <c r="P32" i="51"/>
  <c r="P32" i="52"/>
  <c r="P33" i="43" l="1"/>
  <c r="P34" i="44"/>
  <c r="P31" i="45"/>
  <c r="P34" i="49"/>
  <c r="P33" i="50"/>
  <c r="P33" i="51"/>
  <c r="P33" i="52"/>
  <c r="P34" i="43" l="1"/>
  <c r="E37" i="43"/>
  <c r="H15" i="2" s="1"/>
  <c r="D8" i="114" s="1"/>
  <c r="F8" i="114" s="1"/>
  <c r="P35" i="44"/>
  <c r="P37" i="44" s="1"/>
  <c r="J37" i="44"/>
  <c r="M14" i="2" s="1"/>
  <c r="D13" i="113" s="1"/>
  <c r="F13" i="113" s="1"/>
  <c r="P32" i="45"/>
  <c r="P35" i="49"/>
  <c r="P34" i="50"/>
  <c r="P34" i="51"/>
  <c r="P34" i="52"/>
  <c r="B6" i="58" l="1"/>
  <c r="B5" i="58"/>
  <c r="P35" i="43"/>
  <c r="G14" i="2"/>
  <c r="L29" i="20" s="1"/>
  <c r="M16" i="2"/>
  <c r="B3" i="58" s="1"/>
  <c r="B4" i="58" s="1"/>
  <c r="P33" i="45"/>
  <c r="F37" i="45"/>
  <c r="I13" i="2" s="1"/>
  <c r="D9" i="112" s="1"/>
  <c r="F9" i="112" s="1"/>
  <c r="P36" i="49"/>
  <c r="P37" i="49" s="1"/>
  <c r="I9" i="2"/>
  <c r="D9" i="108" s="1"/>
  <c r="F9" i="108" s="1"/>
  <c r="P35" i="50"/>
  <c r="P35" i="51"/>
  <c r="P35" i="52"/>
  <c r="K15" i="90" l="1"/>
  <c r="D15" i="91"/>
  <c r="B5" i="62"/>
  <c r="B6" i="62"/>
  <c r="H37" i="43"/>
  <c r="K15" i="2" s="1"/>
  <c r="P36" i="43"/>
  <c r="P37" i="43" s="1"/>
  <c r="P34" i="45"/>
  <c r="G9" i="2"/>
  <c r="L24" i="20" s="1"/>
  <c r="I16" i="2"/>
  <c r="P36" i="50"/>
  <c r="P37" i="50" s="1"/>
  <c r="E37" i="50"/>
  <c r="H8" i="2" s="1"/>
  <c r="D8" i="107" s="1"/>
  <c r="F8" i="107" s="1"/>
  <c r="P36" i="51"/>
  <c r="P37" i="51" s="1"/>
  <c r="G37" i="51"/>
  <c r="J7" i="2" s="1"/>
  <c r="Q6" i="99" s="1"/>
  <c r="P36" i="52"/>
  <c r="P37" i="52" s="1"/>
  <c r="E37" i="52"/>
  <c r="H6" i="2" s="1"/>
  <c r="D8" i="105" s="1"/>
  <c r="F8" i="105" s="1"/>
  <c r="D11" i="114" l="1"/>
  <c r="F11" i="114" s="1"/>
  <c r="D10" i="106"/>
  <c r="F10" i="106" s="1"/>
  <c r="K10" i="90"/>
  <c r="D10" i="91"/>
  <c r="B3" i="62"/>
  <c r="B4" i="62" s="1"/>
  <c r="B6" i="60"/>
  <c r="B5" i="60"/>
  <c r="C5" i="19"/>
  <c r="C6" i="19"/>
  <c r="G8" i="2"/>
  <c r="L23" i="20" s="1"/>
  <c r="K16" i="2"/>
  <c r="B3" i="60" s="1"/>
  <c r="B4" i="60" s="1"/>
  <c r="G15" i="2"/>
  <c r="L30" i="20" s="1"/>
  <c r="G37" i="45"/>
  <c r="J13" i="2" s="1"/>
  <c r="D10" i="112" s="1"/>
  <c r="F10" i="112" s="1"/>
  <c r="P35" i="45"/>
  <c r="P37" i="45" s="1"/>
  <c r="G7" i="2"/>
  <c r="L22" i="20" s="1"/>
  <c r="G6" i="2"/>
  <c r="L21" i="20" s="1"/>
  <c r="H16" i="2"/>
  <c r="C3" i="19" s="1"/>
  <c r="C4" i="19" s="1"/>
  <c r="K16" i="90" l="1"/>
  <c r="D16" i="91"/>
  <c r="K8" i="90"/>
  <c r="D8" i="91"/>
  <c r="K9" i="90"/>
  <c r="D9" i="91"/>
  <c r="K7" i="90"/>
  <c r="D7" i="91"/>
  <c r="B5" i="61"/>
  <c r="B6" i="61"/>
  <c r="G13" i="2"/>
  <c r="L28" i="20" s="1"/>
  <c r="J16" i="2"/>
  <c r="B3" i="61" s="1"/>
  <c r="B4" i="61" s="1"/>
  <c r="K14" i="90" l="1"/>
  <c r="K17" i="90" s="1"/>
  <c r="D14" i="91"/>
  <c r="G16" i="2"/>
  <c r="H17" i="2" s="1"/>
  <c r="R19" i="20" s="1"/>
  <c r="L17" i="90"/>
  <c r="L31" i="20" l="1"/>
  <c r="S11" i="2"/>
  <c r="S8" i="2"/>
  <c r="S15" i="2"/>
  <c r="Q17" i="2"/>
  <c r="R28" i="20" s="1"/>
  <c r="S9" i="2"/>
  <c r="R17" i="2"/>
  <c r="R29" i="20" s="1"/>
  <c r="S14" i="2"/>
  <c r="S7" i="2"/>
  <c r="S12" i="2"/>
  <c r="P17" i="2"/>
  <c r="R27" i="20" s="1"/>
  <c r="S13" i="2"/>
  <c r="I17" i="2"/>
  <c r="R20" i="20" s="1"/>
  <c r="K17" i="2"/>
  <c r="R22" i="20" s="1"/>
  <c r="S6" i="2"/>
  <c r="G17" i="2"/>
  <c r="M17" i="2"/>
  <c r="R24" i="20" s="1"/>
  <c r="S5" i="2"/>
  <c r="L17" i="2"/>
  <c r="R23" i="20" s="1"/>
  <c r="N17" i="2"/>
  <c r="R25" i="20" s="1"/>
  <c r="J17" i="2"/>
  <c r="R21" i="20" s="1"/>
  <c r="S10" i="2"/>
  <c r="O17" i="2"/>
  <c r="R26" i="20" s="1"/>
  <c r="S4" i="2"/>
  <c r="B6" i="63" l="1"/>
  <c r="J11" i="90" l="1"/>
  <c r="N25" i="20" s="1"/>
  <c r="I17" i="90"/>
  <c r="N31" i="20" l="1"/>
  <c r="G30" i="97"/>
  <c r="J17" i="90"/>
  <c r="C11" i="91" l="1"/>
</calcChain>
</file>

<file path=xl/comments1.xml><?xml version="1.0" encoding="utf-8"?>
<comments xmlns="http://schemas.openxmlformats.org/spreadsheetml/2006/main">
  <authors>
    <author>Ajinkya Gijare</author>
  </authors>
  <commentList>
    <comment ref="C18" authorId="0">
      <text>
        <r>
          <rPr>
            <b/>
            <sz val="9"/>
            <color indexed="81"/>
            <rFont val="Tahoma"/>
            <family val="2"/>
          </rPr>
          <t>Ajinkya Gijare:</t>
        </r>
        <r>
          <rPr>
            <sz val="9"/>
            <color indexed="81"/>
            <rFont val="Tahoma"/>
            <family val="2"/>
          </rPr>
          <t xml:space="preserve">
Please fill in the details manually.</t>
        </r>
      </text>
    </comment>
    <comment ref="C19" authorId="0">
      <text>
        <r>
          <rPr>
            <b/>
            <sz val="9"/>
            <color indexed="81"/>
            <rFont val="Tahoma"/>
            <family val="2"/>
          </rPr>
          <t>Ajinkya Gijare:</t>
        </r>
        <r>
          <rPr>
            <sz val="9"/>
            <color indexed="81"/>
            <rFont val="Tahoma"/>
            <family val="2"/>
          </rPr>
          <t xml:space="preserve">
Please fill in the details manually.</t>
        </r>
      </text>
    </comment>
    <comment ref="C20" authorId="0">
      <text>
        <r>
          <rPr>
            <b/>
            <sz val="9"/>
            <color indexed="81"/>
            <rFont val="Tahoma"/>
            <family val="2"/>
          </rPr>
          <t>Ajinkya Gijare:</t>
        </r>
        <r>
          <rPr>
            <sz val="9"/>
            <color indexed="81"/>
            <rFont val="Tahoma"/>
            <family val="2"/>
          </rPr>
          <t xml:space="preserve">
Please fill in the details manually.</t>
        </r>
      </text>
    </comment>
    <comment ref="C21" authorId="0">
      <text>
        <r>
          <rPr>
            <b/>
            <sz val="9"/>
            <color indexed="81"/>
            <rFont val="Tahoma"/>
            <family val="2"/>
          </rPr>
          <t>Ajinkya Gijare:</t>
        </r>
        <r>
          <rPr>
            <sz val="9"/>
            <color indexed="81"/>
            <rFont val="Tahoma"/>
            <family val="2"/>
          </rPr>
          <t xml:space="preserve">
Please fill in the details manually.</t>
        </r>
      </text>
    </comment>
    <comment ref="C22" authorId="0">
      <text>
        <r>
          <rPr>
            <b/>
            <sz val="9"/>
            <color indexed="81"/>
            <rFont val="Tahoma"/>
            <family val="2"/>
          </rPr>
          <t>Ajinkya Gijare:</t>
        </r>
        <r>
          <rPr>
            <sz val="9"/>
            <color indexed="81"/>
            <rFont val="Tahoma"/>
            <family val="2"/>
          </rPr>
          <t xml:space="preserve">
Please fill in the details manually.</t>
        </r>
      </text>
    </comment>
    <comment ref="C23" authorId="0">
      <text>
        <r>
          <rPr>
            <b/>
            <sz val="9"/>
            <color indexed="81"/>
            <rFont val="Tahoma"/>
            <family val="2"/>
          </rPr>
          <t>Ajinkya Gijare:</t>
        </r>
        <r>
          <rPr>
            <sz val="9"/>
            <color indexed="81"/>
            <rFont val="Tahoma"/>
            <family val="2"/>
          </rPr>
          <t xml:space="preserve">
Please fill in the details manually.</t>
        </r>
      </text>
    </comment>
    <comment ref="C24" authorId="0">
      <text>
        <r>
          <rPr>
            <b/>
            <sz val="9"/>
            <color indexed="81"/>
            <rFont val="Tahoma"/>
            <family val="2"/>
          </rPr>
          <t>Ajinkya Gijare:</t>
        </r>
        <r>
          <rPr>
            <sz val="9"/>
            <color indexed="81"/>
            <rFont val="Tahoma"/>
            <family val="2"/>
          </rPr>
          <t xml:space="preserve">
Please fill in the details manually.</t>
        </r>
      </text>
    </comment>
    <comment ref="C25" authorId="0">
      <text>
        <r>
          <rPr>
            <b/>
            <sz val="9"/>
            <color indexed="81"/>
            <rFont val="Tahoma"/>
            <family val="2"/>
          </rPr>
          <t>Ajinkya Gijare:</t>
        </r>
        <r>
          <rPr>
            <sz val="9"/>
            <color indexed="81"/>
            <rFont val="Tahoma"/>
            <family val="2"/>
          </rPr>
          <t xml:space="preserve">
Please fill in the details manually.</t>
        </r>
      </text>
    </comment>
    <comment ref="C26" authorId="0">
      <text>
        <r>
          <rPr>
            <b/>
            <sz val="9"/>
            <color indexed="81"/>
            <rFont val="Tahoma"/>
            <family val="2"/>
          </rPr>
          <t>Ajinkya Gijare:</t>
        </r>
        <r>
          <rPr>
            <sz val="9"/>
            <color indexed="81"/>
            <rFont val="Tahoma"/>
            <family val="2"/>
          </rPr>
          <t xml:space="preserve">
Please fill in the details manually.</t>
        </r>
      </text>
    </comment>
    <comment ref="C27" authorId="0">
      <text>
        <r>
          <rPr>
            <b/>
            <sz val="9"/>
            <color indexed="81"/>
            <rFont val="Tahoma"/>
            <family val="2"/>
          </rPr>
          <t>Ajinkya Gijare:</t>
        </r>
        <r>
          <rPr>
            <sz val="9"/>
            <color indexed="81"/>
            <rFont val="Tahoma"/>
            <family val="2"/>
          </rPr>
          <t xml:space="preserve">
Please fill in the details manually.</t>
        </r>
      </text>
    </comment>
    <comment ref="C28" authorId="0">
      <text>
        <r>
          <rPr>
            <b/>
            <sz val="9"/>
            <color indexed="81"/>
            <rFont val="Tahoma"/>
            <family val="2"/>
          </rPr>
          <t>Ajinkya Gijare:</t>
        </r>
        <r>
          <rPr>
            <sz val="9"/>
            <color indexed="81"/>
            <rFont val="Tahoma"/>
            <family val="2"/>
          </rPr>
          <t xml:space="preserve">
Please fill in the details manually.</t>
        </r>
      </text>
    </comment>
  </commentList>
</comments>
</file>

<file path=xl/comments10.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11.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12.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2.xml><?xml version="1.0" encoding="utf-8"?>
<comments xmlns="http://schemas.openxmlformats.org/spreadsheetml/2006/main">
  <authors>
    <author>Ajinkya Gijare</author>
    <author>Ajinkya</author>
  </authors>
  <commentList>
    <comment ref="F7" authorId="0">
      <text>
        <r>
          <rPr>
            <b/>
            <sz val="8"/>
            <color indexed="81"/>
            <rFont val="Tahoma"/>
            <family val="2"/>
          </rPr>
          <t>Please write your name</t>
        </r>
        <r>
          <rPr>
            <sz val="8"/>
            <color indexed="81"/>
            <rFont val="Tahoma"/>
            <family val="2"/>
          </rPr>
          <t>.</t>
        </r>
      </text>
    </comment>
    <comment ref="F9" authorId="1">
      <text>
        <r>
          <rPr>
            <sz val="9"/>
            <color indexed="81"/>
            <rFont val="Tahoma"/>
            <family val="2"/>
          </rPr>
          <t xml:space="preserve">
Please write your date of Birth</t>
        </r>
      </text>
    </comment>
    <comment ref="G9" authorId="1">
      <text>
        <r>
          <rPr>
            <sz val="9"/>
            <color indexed="81"/>
            <rFont val="Tahoma"/>
            <family val="2"/>
          </rPr>
          <t xml:space="preserve">
Please write your date of Birth</t>
        </r>
      </text>
    </comment>
    <comment ref="H9" authorId="1">
      <text>
        <r>
          <rPr>
            <sz val="9"/>
            <color indexed="81"/>
            <rFont val="Tahoma"/>
            <family val="2"/>
          </rPr>
          <t xml:space="preserve">
Please write your date of Birth</t>
        </r>
      </text>
    </comment>
  </commentList>
</comments>
</file>

<file path=xl/comments3.xml><?xml version="1.0" encoding="utf-8"?>
<comments xmlns="http://schemas.openxmlformats.org/spreadsheetml/2006/main">
  <authors>
    <author>Ajinkya Gijare</author>
  </authors>
  <commentList>
    <comment ref="B16" authorId="0">
      <text>
        <r>
          <rPr>
            <b/>
            <sz val="8"/>
            <color indexed="81"/>
            <rFont val="Tahoma"/>
            <family val="2"/>
          </rPr>
          <t>Select Month</t>
        </r>
      </text>
    </comment>
    <comment ref="L16" authorId="0">
      <text>
        <r>
          <rPr>
            <b/>
            <sz val="8"/>
            <color indexed="81"/>
            <rFont val="Tahoma"/>
            <family val="2"/>
          </rPr>
          <t>Select Month</t>
        </r>
      </text>
    </comment>
  </commentList>
</comments>
</file>

<file path=xl/comments4.xml><?xml version="1.0" encoding="utf-8"?>
<comments xmlns="http://schemas.openxmlformats.org/spreadsheetml/2006/main">
  <authors>
    <author>Ajinkya</author>
  </authors>
  <commentList>
    <comment ref="B4" authorId="0">
      <text>
        <r>
          <rPr>
            <b/>
            <sz val="9"/>
            <color indexed="81"/>
            <rFont val="Tahoma"/>
            <family val="2"/>
          </rPr>
          <t>Ajinkya:</t>
        </r>
        <r>
          <rPr>
            <sz val="9"/>
            <color indexed="81"/>
            <rFont val="Tahoma"/>
            <family val="2"/>
          </rPr>
          <t xml:space="preserve">
Monthly Average</t>
        </r>
      </text>
    </comment>
  </commentList>
</comments>
</file>

<file path=xl/comments5.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6.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7.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8.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9.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sharedStrings.xml><?xml version="1.0" encoding="utf-8"?>
<sst xmlns="http://schemas.openxmlformats.org/spreadsheetml/2006/main" count="1001" uniqueCount="272">
  <si>
    <t xml:space="preserve">Date </t>
  </si>
  <si>
    <t>Day</t>
  </si>
  <si>
    <t>Total</t>
  </si>
  <si>
    <t xml:space="preserve">Description </t>
  </si>
  <si>
    <t>Medical</t>
  </si>
  <si>
    <t>Month</t>
  </si>
  <si>
    <t>Go to Track Room</t>
  </si>
  <si>
    <t>Select your Major Expense Head</t>
  </si>
  <si>
    <t>Monthly Installment-Car</t>
  </si>
  <si>
    <t>Monthly Installment-Home</t>
  </si>
  <si>
    <t>Petrol / Diesel</t>
  </si>
  <si>
    <t>Phone Bill - Internet Bill</t>
  </si>
  <si>
    <t>Classes Studies</t>
  </si>
  <si>
    <t>Serial No.</t>
  </si>
  <si>
    <t>Movies - Clubs - Pubs</t>
  </si>
  <si>
    <t>List of Various Expesnes -- ( Copy from here )</t>
  </si>
  <si>
    <t>Months</t>
  </si>
  <si>
    <t>Cloths etc.</t>
  </si>
  <si>
    <t>Days</t>
  </si>
  <si>
    <t>Legal Expenses..Formalities…</t>
  </si>
  <si>
    <t>Movies/Clubs/Holidays</t>
  </si>
  <si>
    <t>%</t>
  </si>
  <si>
    <t>Hobbies..Art of Living..</t>
  </si>
  <si>
    <t>Social Work</t>
  </si>
  <si>
    <t>Meal  (Hotels etc.)</t>
  </si>
  <si>
    <t>Medical Expenses</t>
  </si>
  <si>
    <t>Meal (Hotel etc.)</t>
  </si>
  <si>
    <t>Others - Residual Head</t>
  </si>
  <si>
    <t xml:space="preserve"> Write/Paste here </t>
  </si>
  <si>
    <t>Track Room</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</si>
  <si>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</si>
  <si>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</si>
  <si>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</si>
  <si>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</si>
  <si>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</si>
  <si>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</si>
  <si>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</si>
  <si>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</si>
  <si>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</si>
  <si>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</si>
  <si>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</si>
  <si>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</si>
  <si>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</si>
  <si>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</si>
  <si>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</si>
  <si>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</si>
  <si>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</si>
  <si>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</si>
  <si>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</si>
  <si>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</si>
  <si>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</si>
  <si>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</si>
  <si>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Books &amp; Periodicals</t>
  </si>
  <si>
    <t>Petrol - Vehicle - Transport</t>
  </si>
  <si>
    <t>Hobbies..Gifts..Donations</t>
  </si>
  <si>
    <t>Monthly Total Expenses</t>
  </si>
  <si>
    <t>Phone - Internet</t>
  </si>
  <si>
    <t>Income</t>
  </si>
  <si>
    <t xml:space="preserve">Health Care-Looks-Hair cut </t>
  </si>
  <si>
    <t xml:space="preserve">Total </t>
  </si>
  <si>
    <t>Expenses</t>
  </si>
  <si>
    <t>Details</t>
  </si>
  <si>
    <t xml:space="preserve">Salary </t>
  </si>
  <si>
    <t>Business</t>
  </si>
  <si>
    <t>Total Income</t>
  </si>
  <si>
    <t>Other Sources</t>
  </si>
  <si>
    <t>Average</t>
  </si>
  <si>
    <t>Minimum</t>
  </si>
  <si>
    <t>Maximum</t>
  </si>
  <si>
    <t>No.</t>
  </si>
  <si>
    <t>You need to Enter what happened during d Day &amp; How much money u Spent..Write amount in that Expense Head Coloumn.</t>
  </si>
  <si>
    <t xml:space="preserve">Example for Data Entry : : </t>
  </si>
  <si>
    <t xml:space="preserve">Click Here </t>
  </si>
  <si>
    <t>Name</t>
  </si>
  <si>
    <t>Comments</t>
  </si>
  <si>
    <t>Dinesh Mali</t>
  </si>
  <si>
    <t>Jayant Upadhyay</t>
  </si>
  <si>
    <t>Very Helpul</t>
  </si>
  <si>
    <t>Amol Dhage</t>
  </si>
  <si>
    <t xml:space="preserve">Bapurao Shinde
</t>
  </si>
  <si>
    <t xml:space="preserve">Hi thanks for shared file it is very useful to control &amp; review unnecessory exp spent.
</t>
  </si>
  <si>
    <t>Balaji</t>
  </si>
  <si>
    <t>Good Work Done</t>
  </si>
  <si>
    <t>Anandan</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</si>
  <si>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</si>
  <si>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</si>
  <si>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</si>
  <si>
    <t>Greetings of the New Year 2014. I am using the PET developed by you since
last one year &amp; is really helpful in tracking &amp; managing the expenses.
Kudos to you for developing such a wonerful tracker which can be operated on fingertips.
Now since the new year has commenced pleaseguide me about how toc hange the
year from 2012-13 to 2013-14.Have any other progarmmes like the same is
developed by you? Like tracking receipts etc.
Please provide the guidance to change the year.
Thanks &amp; Best Regards. Have a wonderful year ahead.
CA Kiran V. Vernekar</t>
  </si>
  <si>
    <t>CA Kiran V. Vernekar</t>
  </si>
  <si>
    <t>I saw your file friend Very Nice i like it so much</t>
  </si>
  <si>
    <t xml:space="preserve">Very good work and thanks for the big heart to share your hardwork </t>
  </si>
  <si>
    <t>Saturday</t>
  </si>
  <si>
    <t>Friday</t>
  </si>
  <si>
    <t>Wednesday</t>
  </si>
  <si>
    <t>Thursday</t>
  </si>
  <si>
    <t>Sunday</t>
  </si>
  <si>
    <t>Monday</t>
  </si>
  <si>
    <t>Tuesday</t>
  </si>
  <si>
    <t>Personal Money Manager</t>
  </si>
  <si>
    <t>Personal Money Manager helps you track your expenses……</t>
  </si>
  <si>
    <t>[A1] = date of birth;</t>
  </si>
  <si>
    <t>[B1] = Date of death;</t>
  </si>
  <si>
    <t>Try this with:</t>
  </si>
  <si>
    <t>\</t>
  </si>
  <si>
    <t xml:space="preserve">Studies &amp; Office </t>
  </si>
  <si>
    <t>Date of Birth</t>
  </si>
  <si>
    <t>Basic + Legal + Bank charges</t>
  </si>
  <si>
    <t>Percentage of year completed</t>
  </si>
  <si>
    <t>Working</t>
  </si>
  <si>
    <t>DD</t>
  </si>
  <si>
    <t>MM</t>
  </si>
  <si>
    <t>YYYY</t>
  </si>
  <si>
    <t>-</t>
  </si>
  <si>
    <t>You can write ur own Major Expense Heads…The list below is just illustrative..Once these Expense heads are finalised then afterwards do not change them .. Otherwise this statement will be of no use … Please Select Wisely…</t>
  </si>
  <si>
    <r>
      <t xml:space="preserve">It is to be used </t>
    </r>
    <r>
      <rPr>
        <b/>
        <sz val="12"/>
        <color indexed="51"/>
        <rFont val="Calibri"/>
        <family val="2"/>
        <scheme val="minor"/>
      </rPr>
      <t>Regularaly -- Save</t>
    </r>
    <r>
      <rPr>
        <sz val="12"/>
        <color indexed="9"/>
        <rFont val="Calibri"/>
        <family val="2"/>
        <scheme val="minor"/>
      </rPr>
      <t xml:space="preserve"> the file everytime u make any change.</t>
    </r>
  </si>
  <si>
    <r>
      <t>Each Day is IMP…Everytime you make entry for your day</t>
    </r>
    <r>
      <rPr>
        <b/>
        <sz val="12"/>
        <color indexed="51"/>
        <rFont val="Calibri"/>
        <family val="2"/>
        <scheme val="minor"/>
      </rPr>
      <t xml:space="preserve">…Write </t>
    </r>
    <r>
      <rPr>
        <b/>
        <sz val="12"/>
        <color indexed="15"/>
        <rFont val="Calibri"/>
        <family val="2"/>
        <scheme val="minor"/>
      </rPr>
      <t>" 1 "</t>
    </r>
    <r>
      <rPr>
        <b/>
        <sz val="12"/>
        <color indexed="51"/>
        <rFont val="Calibri"/>
        <family val="2"/>
        <scheme val="minor"/>
      </rPr>
      <t xml:space="preserve"> in </t>
    </r>
    <r>
      <rPr>
        <b/>
        <sz val="12"/>
        <color indexed="15"/>
        <rFont val="Calibri"/>
        <family val="2"/>
        <scheme val="minor"/>
      </rPr>
      <t>" No. "</t>
    </r>
    <r>
      <rPr>
        <sz val="12"/>
        <color indexed="9"/>
        <rFont val="Calibri"/>
        <family val="2"/>
        <scheme val="minor"/>
      </rPr>
      <t xml:space="preserve"> Coloumn….</t>
    </r>
    <r>
      <rPr>
        <sz val="12"/>
        <color indexed="51"/>
        <rFont val="Calibri"/>
        <family val="2"/>
        <scheme val="minor"/>
      </rPr>
      <t xml:space="preserve">  </t>
    </r>
  </si>
  <si>
    <r>
      <rPr>
        <b/>
        <sz val="12"/>
        <color indexed="51"/>
        <rFont val="Calibri"/>
        <family val="2"/>
        <scheme val="minor"/>
      </rPr>
      <t>Data Analysis</t>
    </r>
    <r>
      <rPr>
        <sz val="12"/>
        <color indexed="9"/>
        <rFont val="Calibri"/>
        <family val="2"/>
        <scheme val="minor"/>
      </rPr>
      <t xml:space="preserve"> is to be done using various charts. - </t>
    </r>
    <r>
      <rPr>
        <b/>
        <sz val="12"/>
        <color indexed="51"/>
        <rFont val="Calibri"/>
        <family val="2"/>
        <scheme val="minor"/>
      </rPr>
      <t>Charts</t>
    </r>
    <r>
      <rPr>
        <sz val="12"/>
        <color indexed="9"/>
        <rFont val="Calibri"/>
        <family val="2"/>
        <scheme val="minor"/>
      </rPr>
      <t xml:space="preserve"> are generated </t>
    </r>
    <r>
      <rPr>
        <b/>
        <sz val="12"/>
        <color indexed="51"/>
        <rFont val="Calibri"/>
        <family val="2"/>
        <scheme val="minor"/>
      </rPr>
      <t>Automatically</t>
    </r>
    <r>
      <rPr>
        <sz val="12"/>
        <color indexed="51"/>
        <rFont val="Calibri"/>
        <family val="2"/>
        <scheme val="minor"/>
      </rPr>
      <t>.</t>
    </r>
  </si>
  <si>
    <r>
      <t xml:space="preserve">For </t>
    </r>
    <r>
      <rPr>
        <b/>
        <sz val="12"/>
        <color indexed="51"/>
        <rFont val="Calibri"/>
        <family val="2"/>
        <scheme val="minor"/>
      </rPr>
      <t>Backup</t>
    </r>
    <r>
      <rPr>
        <sz val="12"/>
        <color indexed="9"/>
        <rFont val="Calibri"/>
        <family val="2"/>
        <scheme val="minor"/>
      </rPr>
      <t xml:space="preserve"> save file periodically to different location….</t>
    </r>
    <r>
      <rPr>
        <b/>
        <sz val="12"/>
        <color indexed="51"/>
        <rFont val="Calibri"/>
        <family val="2"/>
        <scheme val="minor"/>
      </rPr>
      <t>Take Print out</t>
    </r>
    <r>
      <rPr>
        <sz val="12"/>
        <color indexed="9"/>
        <rFont val="Calibri"/>
        <family val="2"/>
        <scheme val="minor"/>
      </rPr>
      <t xml:space="preserve"> at the end of each Month…</t>
    </r>
  </si>
  <si>
    <t>Application</t>
  </si>
  <si>
    <t>User ID</t>
  </si>
  <si>
    <t>Password</t>
  </si>
  <si>
    <t>Remarks</t>
  </si>
  <si>
    <t>Social Networking Sites</t>
  </si>
  <si>
    <t>Banking &amp; Finance</t>
  </si>
  <si>
    <t>Sr.no.</t>
  </si>
  <si>
    <t>A</t>
  </si>
  <si>
    <t>B</t>
  </si>
  <si>
    <t>C</t>
  </si>
  <si>
    <t>D</t>
  </si>
  <si>
    <t>Gmail</t>
  </si>
  <si>
    <t>Yahoomail</t>
  </si>
  <si>
    <t>Citibank</t>
  </si>
  <si>
    <t>Reliance Mutual Fund</t>
  </si>
  <si>
    <t>Facebook</t>
  </si>
  <si>
    <t>Twitter</t>
  </si>
  <si>
    <t>Youtube</t>
  </si>
  <si>
    <t>Apple ID</t>
  </si>
  <si>
    <t>Secret Question &amp; answer</t>
  </si>
  <si>
    <t>Suresh</t>
  </si>
  <si>
    <t xml:space="preserve">Krishna murthy </t>
  </si>
  <si>
    <t>Wrote on 2 April 2014  - 
Expense tracker 2013 was useful to me.
if you could share 2014 will be helpful. Thanks</t>
  </si>
  <si>
    <t xml:space="preserve">
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</si>
  <si>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Writing Diary + Managing Personal finances…</t>
  </si>
  <si>
    <t>Dear Sir
I am Tamilselvi Accountant 
I am using Personal Expense Tracker   last two years its good and very help full
I need  Personal Expense Tracker 2015   as soon as possible.......
Thanks &amp; Regards,
Tamilselvi</t>
  </si>
  <si>
    <t>Tamilselvi</t>
  </si>
  <si>
    <t>Absolutely useful and very kind of you to share this. I liked as well your thoughts on new year resolutions, esp. Point 5 and 9. God bless.</t>
  </si>
  <si>
    <t>Savings</t>
  </si>
  <si>
    <t>Riyaz Ahmad</t>
  </si>
  <si>
    <t>Very good Thank……</t>
  </si>
  <si>
    <t>Sagar Sarda</t>
  </si>
  <si>
    <t>New year Gift</t>
  </si>
  <si>
    <t>its too cool &amp; easy to maintain.....</t>
  </si>
  <si>
    <t>Vinod kumar</t>
  </si>
  <si>
    <t>Alok Gadkari</t>
  </si>
  <si>
    <t xml:space="preserve">Dear Ajinkya,
I am using this tool for the last 2 years, and believe me its simply great.
It helps you to analyse your expenses head wise which indirectly controls your avoidable expenditures...like hotels , petrol cost , etc.
Great going &amp; thanks a lot!!!
</t>
  </si>
  <si>
    <t>Monthly Distribution</t>
  </si>
  <si>
    <t xml:space="preserve">Steps for using Personal Money Manager: </t>
  </si>
  <si>
    <t>Analysis of Expenses, Income &amp; Savings</t>
  </si>
  <si>
    <t>Monthly Distribution Overview</t>
  </si>
  <si>
    <t>Summary of Expenses &amp; Savings</t>
  </si>
  <si>
    <t xml:space="preserve">Monthly Distribution of Income,Expense &amp; Savings </t>
  </si>
  <si>
    <t>Monthly Distribution of Expenses</t>
  </si>
  <si>
    <t>Interest, Dividends</t>
  </si>
  <si>
    <t>Interest, Dividends etc</t>
  </si>
  <si>
    <t>Monthly Distribution of Income</t>
  </si>
  <si>
    <r>
      <t xml:space="preserve">Expense tracker is to be controlled from </t>
    </r>
    <r>
      <rPr>
        <b/>
        <sz val="12"/>
        <color indexed="51"/>
        <rFont val="Calibri"/>
        <family val="2"/>
        <scheme val="minor"/>
      </rPr>
      <t xml:space="preserve">Track Room. </t>
    </r>
    <r>
      <rPr>
        <sz val="12"/>
        <color indexed="9"/>
        <rFont val="Calibri"/>
        <family val="2"/>
        <scheme val="minor"/>
      </rPr>
      <t xml:space="preserve">( Option of </t>
    </r>
    <r>
      <rPr>
        <b/>
        <sz val="12"/>
        <color indexed="51"/>
        <rFont val="Calibri"/>
        <family val="2"/>
        <scheme val="minor"/>
      </rPr>
      <t>Track room in corner</t>
    </r>
    <r>
      <rPr>
        <sz val="12"/>
        <color indexed="9"/>
        <rFont val="Calibri"/>
        <family val="2"/>
        <scheme val="minor"/>
      </rPr>
      <t xml:space="preserve"> is to be used.)</t>
    </r>
  </si>
  <si>
    <r>
      <t xml:space="preserve">To Start using Personal Expense Tracker- U must select </t>
    </r>
    <r>
      <rPr>
        <b/>
        <sz val="12"/>
        <color indexed="51"/>
        <rFont val="Calibri"/>
        <family val="2"/>
        <scheme val="minor"/>
      </rPr>
      <t>10</t>
    </r>
    <r>
      <rPr>
        <sz val="12"/>
        <color indexed="9"/>
        <rFont val="Calibri"/>
        <family val="2"/>
        <scheme val="minor"/>
      </rPr>
      <t xml:space="preserve"> of ur </t>
    </r>
    <r>
      <rPr>
        <b/>
        <sz val="12"/>
        <color indexed="51"/>
        <rFont val="Calibri"/>
        <family val="2"/>
        <scheme val="minor"/>
      </rPr>
      <t>Major</t>
    </r>
    <r>
      <rPr>
        <sz val="12"/>
        <color indexed="9"/>
        <rFont val="Calibri"/>
        <family val="2"/>
        <scheme val="minor"/>
      </rPr>
      <t xml:space="preserve"> Expense Heads. Keep </t>
    </r>
    <r>
      <rPr>
        <b/>
        <sz val="12"/>
        <color rgb="FFFFC000"/>
        <rFont val="Calibri"/>
        <family val="2"/>
        <scheme val="minor"/>
      </rPr>
      <t>11</t>
    </r>
    <r>
      <rPr>
        <sz val="12"/>
        <color indexed="9"/>
        <rFont val="Calibri"/>
        <family val="2"/>
        <scheme val="minor"/>
      </rPr>
      <t xml:space="preserve"> th selection reserve for </t>
    </r>
    <r>
      <rPr>
        <sz val="12"/>
        <color rgb="FFFFC000"/>
        <rFont val="Calibri"/>
        <family val="2"/>
        <scheme val="minor"/>
      </rPr>
      <t>Savings</t>
    </r>
  </si>
  <si>
    <r>
      <t xml:space="preserve">Please update your Income details in </t>
    </r>
    <r>
      <rPr>
        <sz val="12"/>
        <color rgb="FFFFC000"/>
        <rFont val="Calibri"/>
        <family val="2"/>
        <scheme val="minor"/>
      </rPr>
      <t>Income statement</t>
    </r>
    <r>
      <rPr>
        <sz val="12"/>
        <color theme="0"/>
        <rFont val="Calibri"/>
        <family val="2"/>
        <scheme val="minor"/>
      </rPr>
      <t xml:space="preserve"> table. It is really easy.</t>
    </r>
  </si>
  <si>
    <r>
      <t xml:space="preserve">Charts are given for </t>
    </r>
    <r>
      <rPr>
        <b/>
        <sz val="12"/>
        <color indexed="51"/>
        <rFont val="Calibri"/>
        <family val="2"/>
        <scheme val="minor"/>
      </rPr>
      <t>Total analysis</t>
    </r>
    <r>
      <rPr>
        <sz val="12"/>
        <color indexed="9"/>
        <rFont val="Calibri"/>
        <family val="2"/>
        <scheme val="minor"/>
      </rPr>
      <t xml:space="preserve"> as well as </t>
    </r>
    <r>
      <rPr>
        <b/>
        <sz val="12"/>
        <color indexed="51"/>
        <rFont val="Calibri"/>
        <family val="2"/>
        <scheme val="minor"/>
      </rPr>
      <t>Individually</t>
    </r>
    <r>
      <rPr>
        <sz val="12"/>
        <color indexed="9"/>
        <rFont val="Calibri"/>
        <family val="2"/>
        <scheme val="minor"/>
      </rPr>
      <t>.</t>
    </r>
  </si>
  <si>
    <t xml:space="preserve">Health Care </t>
  </si>
  <si>
    <t>Gifts</t>
  </si>
  <si>
    <t>Donations,Social Work</t>
  </si>
  <si>
    <t>Utility Bills (Electricity etc.)</t>
  </si>
  <si>
    <t xml:space="preserve">Rent </t>
  </si>
  <si>
    <t xml:space="preserve">Day to Day - Household </t>
  </si>
  <si>
    <t>Selection of Expense heads… Very Important…!!!</t>
  </si>
  <si>
    <t>Select Month</t>
  </si>
  <si>
    <t>In a Description coloumn you can write your daily activities in Brief…( It can b used as a Diary )</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</si>
  <si>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b/>
        <i/>
        <sz val="11"/>
        <color rgb="FF000000"/>
        <rFont val="Calibri"/>
        <family val="2"/>
        <scheme val="minor"/>
      </rPr>
      <t>does </t>
    </r>
    <r>
      <rPr>
        <b/>
        <sz val="11"/>
        <color rgb="FF000000"/>
        <rFont val="Calibri"/>
        <family val="2"/>
        <scheme val="minor"/>
      </rPr>
      <t>mean starting to love who you are in the process. Work on improving your body confidence by focusing on the things you dolike rather than those you don’t, and learn to dress according to your body shape, showing off your favourite features.</t>
    </r>
  </si>
  <si>
    <r>
      <t>Rather than cutting out foods from your diet as with so many New Year’s resolutions, opt to add more foods </t>
    </r>
    <r>
      <rPr>
        <b/>
        <i/>
        <sz val="11"/>
        <color rgb="FF000000"/>
        <rFont val="Calibri"/>
        <family val="2"/>
        <scheme val="minor"/>
      </rPr>
      <t>in</t>
    </r>
    <r>
      <rPr>
        <b/>
        <sz val="11"/>
        <color rgb="FF000000"/>
        <rFont val="Calibri"/>
        <family val="2"/>
        <scheme val="minor"/>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</si>
  <si>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 xml:space="preserve">Yearly Break up of Expenses </t>
  </si>
  <si>
    <t>Break up of Expenses by Different Months</t>
  </si>
  <si>
    <t>Expense Tracker AKA Personal Money Manager-
As the name itself suggests it’s an ideal tool within MS- Excel to
Track and Manage our day to day Expenses.
It’s a very user friendly custom made built up application by a
Chartered Accountant in Pune Mr. Ajinkya Gijare. I am using this from
last two years and it has really helped to track my expenses
throughout the year. It has a view towards the detailing of the
expenses which we incur every day. It also gives varied charts and
diagrams which generates automatically when we make any entries. We
can easily check and control our expenses with the help of these
charts.
Overall it’s a very useful and easy to use tool for everyone. I am
waiting for the next version of the same for 2015. Do send me a copy.
Thanks.
*Best Regards.*
*Prafulla Kulkarni.*</t>
  </si>
  <si>
    <t>Prafulla Kulkarni
*Marketing &amp; P.R.* 
Pune</t>
  </si>
  <si>
    <t>Testimonials</t>
  </si>
  <si>
    <t xml:space="preserve">Plese update 10 Expense Heads below..                       </t>
  </si>
  <si>
    <t>`</t>
  </si>
  <si>
    <t>Caclubindia</t>
  </si>
  <si>
    <t xml:space="preserve">Linkedin </t>
  </si>
  <si>
    <t>Wassup</t>
  </si>
  <si>
    <t>Lawyersclubindia</t>
  </si>
  <si>
    <t>MBAclubindia</t>
  </si>
  <si>
    <t>Bank of Maharashtra</t>
  </si>
  <si>
    <t>Bajaj Allianz Life Insurance</t>
  </si>
  <si>
    <t>Laptop Unlock</t>
  </si>
  <si>
    <t>Apple phone unlock code</t>
  </si>
  <si>
    <t>Investments</t>
  </si>
  <si>
    <t>S N</t>
  </si>
  <si>
    <t>..Gifts..</t>
  </si>
  <si>
    <t>Clothes</t>
  </si>
  <si>
    <t xml:space="preserve">Gopinath
</t>
  </si>
  <si>
    <t xml:space="preserve">Very useful tool with attractive colours and charts. Thank you.
</t>
  </si>
  <si>
    <t xml:space="preserve">Thanks a lot, Sir. I have been using it since last year and it helped to keep track of my expenses. Best regards, Suresh
</t>
  </si>
  <si>
    <t>Skype</t>
  </si>
  <si>
    <t>Axis bank</t>
  </si>
  <si>
    <t>Respected Sir,
Greetings of the day…….!!!  Hope you would be fine and doing well.
We have downloaded your expense tracker sheet from CA club India.   Your sheet is very useful and comprehensive.</t>
  </si>
  <si>
    <t>Dhaval Nagar</t>
  </si>
  <si>
    <t>Snapdeal</t>
  </si>
  <si>
    <t>Other</t>
  </si>
  <si>
    <t>/</t>
  </si>
  <si>
    <t>Yearly Analysis</t>
  </si>
  <si>
    <t>Analysis -  Individual heads</t>
  </si>
  <si>
    <t>Monthwise Analysis</t>
  </si>
  <si>
    <t>Why Personal Money Manager..???</t>
  </si>
  <si>
    <t>Why Money Manager…???</t>
  </si>
  <si>
    <t>How to use Personal Money Manager..???</t>
  </si>
  <si>
    <t>To begin with …. Select Expense head..!!</t>
  </si>
  <si>
    <t>Medical &amp; Health Care</t>
  </si>
  <si>
    <t>Budget</t>
  </si>
  <si>
    <t>Expense head</t>
  </si>
  <si>
    <t>Variance</t>
  </si>
  <si>
    <t>Actual</t>
  </si>
  <si>
    <t>TRACK ROOM</t>
  </si>
  <si>
    <t>Budget - June</t>
  </si>
  <si>
    <t>Budget - July</t>
  </si>
  <si>
    <t>Budget - Aug</t>
  </si>
  <si>
    <t>Budget - Sept</t>
  </si>
  <si>
    <t>Budget - Oct</t>
  </si>
  <si>
    <t>Budget - Nov</t>
  </si>
  <si>
    <t>Budget - Dec</t>
  </si>
  <si>
    <t>Budget Jan</t>
  </si>
  <si>
    <t xml:space="preserve"> </t>
  </si>
  <si>
    <t>Budget - Jan</t>
  </si>
  <si>
    <t>Budget - Feb</t>
  </si>
  <si>
    <t>Budget - Mar</t>
  </si>
  <si>
    <t>Budget - Apr</t>
  </si>
  <si>
    <t>Budget - May</t>
  </si>
  <si>
    <t>Expense Budget</t>
  </si>
  <si>
    <t xml:space="preserve">
..Budget is a financial plan for the future concerning the expenditure you incur for coming/next year..
Budgets for expenses are prepared in advance and then compared with actual performance to establish any variances.
</t>
  </si>
  <si>
    <t>Monthly variance analyasis … 
(Planned vs Budgeted numbers)</t>
  </si>
  <si>
    <t>Expense heads</t>
  </si>
  <si>
    <t xml:space="preserve">Planned Monthly budget </t>
  </si>
  <si>
    <t>Budget Dec</t>
  </si>
  <si>
    <t>Budget Nov</t>
  </si>
  <si>
    <t>Budget Oct</t>
  </si>
  <si>
    <t>Budget Sept</t>
  </si>
  <si>
    <t>Budget Aug</t>
  </si>
  <si>
    <t>Budget July</t>
  </si>
  <si>
    <t>Budget June</t>
  </si>
  <si>
    <t>Budget May</t>
  </si>
  <si>
    <t>Budget April</t>
  </si>
  <si>
    <t>Budget Mar</t>
  </si>
  <si>
    <t>Budget Feb</t>
  </si>
  <si>
    <t>Amazon</t>
  </si>
  <si>
    <t xml:space="preserve">MSEB </t>
  </si>
  <si>
    <t>Goggle</t>
  </si>
  <si>
    <t>Email communication</t>
  </si>
  <si>
    <t>Cosidering the preivous experience and future changes please estimate monthly budgeted expense for each expense head for Year 2016.</t>
  </si>
  <si>
    <t>Dnyanashri Joshi</t>
  </si>
  <si>
    <t xml:space="preserve">
An excellent tool to keep a track on how well you are in managing your finance. A glance at the trackroom will  give you a bird eye  view of how well the year has been in terms of money. Also serves as an e diary to preserve your worth cherishing moments throughout the year. A new feature of the budget will give you an intimation if you spend more than what is expected.
Keep up the good work. Proud of you.
Dnya J.
</t>
  </si>
  <si>
    <t xml:space="preserve">Email - </t>
  </si>
  <si>
    <t xml:space="preserve">LinkedIn - </t>
  </si>
  <si>
    <t>https://www.linkedin.com/?trk=nav_logo</t>
  </si>
  <si>
    <t xml:space="preserve">Facebook - </t>
  </si>
  <si>
    <t>https://www.facebook.com/ajinkya.gijare.1</t>
  </si>
  <si>
    <t xml:space="preserve">ajinkyagijare@gmail.com </t>
  </si>
  <si>
    <t>Ajinkya Gijare - (Chartered Accounant, Pune)</t>
  </si>
  <si>
    <t xml:space="preserve">Contact Info - </t>
  </si>
  <si>
    <t xml:space="preserve">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
I have shared this tracker for 3 years (2012,2013,2014). Many people find it useful &amp; easy to operate. Please find below some of the testimonials received for the shared file.
</t>
  </si>
  <si>
    <t>Feedback</t>
  </si>
  <si>
    <t>Mr. X</t>
  </si>
  <si>
    <t>Write you daily activities in brief…</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</si>
</sst>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_);_(* \(#,##0\);_(* &quot;-&quot;??_);_(@_)"/>
    <numFmt numFmtId="165" formatCode="[$-409]d\-mmm\-yy;@"/>
    <numFmt numFmtId="166" formatCode="[$-409]mmm\-yy;@"/>
    <numFmt numFmtId="167" formatCode="_(* #,##0.0000_);_(* \(#,##0.0000\);_(* &quot;-&quot;??_);_(@_)"/>
    <numFmt numFmtId="168" formatCode="m/d/yyyy;@"/>
  </numFmts>
  <fonts count="100" x14ac:knownFonts="1">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b/>
      <sz val="14"/>
      <color theme="1"/>
      <name val="Calibri"/>
      <family val="2"/>
      <scheme val="minor"/>
    </font>
    <font>
      <sz val="18"/>
      <color theme="0"/>
      <name val="Calibri"/>
      <family val="2"/>
      <scheme val="minor"/>
    </font>
    <font>
      <b/>
      <sz val="12"/>
      <color theme="0"/>
      <name val="Calibri"/>
      <family val="2"/>
      <scheme val="minor"/>
    </font>
    <font>
      <b/>
      <sz val="12"/>
      <name val="Calibri"/>
      <family val="2"/>
      <scheme val="minor"/>
    </font>
    <font>
      <sz val="11"/>
      <color theme="1"/>
      <name val="Mangal"/>
      <family val="1"/>
    </font>
    <font>
      <b/>
      <sz val="14"/>
      <color theme="0"/>
      <name val="Calibri"/>
      <family val="2"/>
      <scheme val="minor"/>
    </font>
    <font>
      <sz val="12"/>
      <color theme="0"/>
      <name val="Calibri"/>
      <family val="2"/>
      <scheme val="minor"/>
    </font>
    <font>
      <b/>
      <sz val="10"/>
      <color theme="1"/>
      <name val="Arial"/>
      <family val="2"/>
    </font>
    <font>
      <b/>
      <u/>
      <sz val="16"/>
      <color rgb="FFFFFF00"/>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4"/>
      <color theme="1"/>
      <name val="Calibri"/>
      <family val="2"/>
      <scheme val="minor"/>
    </font>
    <font>
      <b/>
      <u/>
      <sz val="14"/>
      <color rgb="FFFFC000"/>
      <name val="Calibri"/>
      <family val="2"/>
    </font>
    <font>
      <b/>
      <i/>
      <sz val="14"/>
      <color rgb="FFFFC000"/>
      <name val="Calibri"/>
      <family val="2"/>
      <scheme val="minor"/>
    </font>
    <font>
      <b/>
      <sz val="36"/>
      <color rgb="FFFFFF00"/>
      <name val="Freestyle Script"/>
      <family val="4"/>
    </font>
    <font>
      <sz val="10"/>
      <color theme="1"/>
      <name val="Arial"/>
      <family val="2"/>
    </font>
    <font>
      <sz val="1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i/>
      <sz val="11"/>
      <color theme="0"/>
      <name val="Calibri"/>
      <family val="2"/>
      <scheme val="minor"/>
    </font>
    <font>
      <sz val="11"/>
      <color theme="0"/>
      <name val="Mangal"/>
      <family val="1"/>
    </font>
    <font>
      <sz val="12"/>
      <color theme="1"/>
      <name val="Mangal"/>
      <family val="1"/>
    </font>
    <font>
      <b/>
      <i/>
      <sz val="14"/>
      <color theme="0"/>
      <name val="Calibri"/>
      <family val="2"/>
      <scheme val="minor"/>
    </font>
    <font>
      <b/>
      <sz val="11"/>
      <name val="Calibri"/>
      <family val="2"/>
      <scheme val="minor"/>
    </font>
    <font>
      <b/>
      <sz val="13"/>
      <color theme="1" tint="4.9989318521683403E-2"/>
      <name val="Calibri"/>
      <family val="2"/>
      <scheme val="minor"/>
    </font>
    <font>
      <b/>
      <sz val="10"/>
      <color theme="0"/>
      <name val="Calibri"/>
      <family val="2"/>
      <scheme val="minor"/>
    </font>
    <font>
      <b/>
      <sz val="16"/>
      <color theme="0"/>
      <name val="Calibri"/>
      <family val="2"/>
      <scheme val="minor"/>
    </font>
    <font>
      <b/>
      <u/>
      <sz val="14"/>
      <color theme="0"/>
      <name val="Calibri"/>
      <family val="2"/>
      <scheme val="minor"/>
    </font>
    <font>
      <b/>
      <sz val="18"/>
      <color theme="0"/>
      <name val="Calibri"/>
      <family val="2"/>
      <scheme val="minor"/>
    </font>
    <font>
      <b/>
      <sz val="18"/>
      <color theme="0"/>
      <name val="Calibri"/>
      <family val="2"/>
    </font>
    <font>
      <b/>
      <sz val="12"/>
      <name val="Calibri"/>
      <family val="2"/>
    </font>
    <font>
      <b/>
      <sz val="11"/>
      <color theme="0"/>
      <name val="Arial"/>
      <family val="2"/>
    </font>
    <font>
      <sz val="10"/>
      <name val="Calibri"/>
      <family val="2"/>
      <scheme val="minor"/>
    </font>
    <font>
      <b/>
      <i/>
      <sz val="12"/>
      <color theme="0"/>
      <name val="Arial"/>
      <family val="2"/>
    </font>
    <font>
      <b/>
      <u/>
      <sz val="16"/>
      <color theme="0"/>
      <name val="Calibri"/>
      <family val="2"/>
    </font>
    <font>
      <b/>
      <u/>
      <sz val="20"/>
      <color theme="0"/>
      <name val="Calibri"/>
      <family val="2"/>
      <scheme val="minor"/>
    </font>
    <font>
      <b/>
      <i/>
      <u/>
      <sz val="18"/>
      <color rgb="FF33CCFF"/>
      <name val="Calibri"/>
      <family val="2"/>
      <scheme val="minor"/>
    </font>
    <font>
      <b/>
      <i/>
      <sz val="16"/>
      <color rgb="FFFFC000"/>
      <name val="Calibri"/>
      <family val="2"/>
      <scheme val="minor"/>
    </font>
    <font>
      <b/>
      <u/>
      <sz val="12"/>
      <color theme="0"/>
      <name val="Calibri"/>
      <family val="2"/>
      <scheme val="minor"/>
    </font>
    <font>
      <b/>
      <sz val="12"/>
      <color indexed="51"/>
      <name val="Calibri"/>
      <family val="2"/>
      <scheme val="minor"/>
    </font>
    <font>
      <sz val="12"/>
      <color indexed="9"/>
      <name val="Calibri"/>
      <family val="2"/>
      <scheme val="minor"/>
    </font>
    <font>
      <b/>
      <sz val="12"/>
      <color rgb="FFFFC000"/>
      <name val="Calibri"/>
      <family val="2"/>
      <scheme val="minor"/>
    </font>
    <font>
      <b/>
      <sz val="12"/>
      <color indexed="15"/>
      <name val="Calibri"/>
      <family val="2"/>
      <scheme val="minor"/>
    </font>
    <font>
      <sz val="12"/>
      <color indexed="51"/>
      <name val="Calibri"/>
      <family val="2"/>
      <scheme val="minor"/>
    </font>
    <font>
      <b/>
      <u/>
      <sz val="12"/>
      <color rgb="FFFFC000"/>
      <name val="Calibri"/>
      <family val="2"/>
      <scheme val="minor"/>
    </font>
    <font>
      <b/>
      <u/>
      <sz val="14"/>
      <name val="Calibri"/>
      <family val="2"/>
      <scheme val="minor"/>
    </font>
    <font>
      <b/>
      <sz val="14"/>
      <color theme="0"/>
      <name val="Calibri"/>
      <family val="2"/>
    </font>
    <font>
      <b/>
      <sz val="16"/>
      <color theme="0"/>
      <name val="Calibri"/>
      <family val="2"/>
    </font>
    <font>
      <b/>
      <i/>
      <sz val="14"/>
      <color theme="0"/>
      <name val="Arial"/>
      <family val="2"/>
    </font>
    <font>
      <b/>
      <u/>
      <sz val="18"/>
      <color theme="0"/>
      <name val="Calibri"/>
      <family val="2"/>
    </font>
    <font>
      <u/>
      <sz val="18"/>
      <color theme="0"/>
      <name val="Calibri"/>
      <family val="2"/>
    </font>
    <font>
      <sz val="10"/>
      <color theme="0"/>
      <name val="Verdana"/>
      <family val="2"/>
    </font>
    <font>
      <b/>
      <sz val="12"/>
      <color theme="0"/>
      <name val="Arial"/>
      <family val="2"/>
    </font>
    <font>
      <b/>
      <sz val="10"/>
      <color theme="0"/>
      <name val="Arial"/>
      <family val="2"/>
    </font>
    <font>
      <b/>
      <u/>
      <sz val="14"/>
      <color theme="0"/>
      <name val="Calibri"/>
      <family val="2"/>
    </font>
    <font>
      <sz val="8"/>
      <color indexed="81"/>
      <name val="Tahoma"/>
      <family val="2"/>
    </font>
    <font>
      <b/>
      <sz val="8"/>
      <color indexed="81"/>
      <name val="Tahoma"/>
      <family val="2"/>
    </font>
    <font>
      <sz val="11.5"/>
      <color theme="1"/>
      <name val="Calibri"/>
      <family val="2"/>
      <scheme val="minor"/>
    </font>
    <font>
      <sz val="11.5"/>
      <color rgb="FF002060"/>
      <name val="Calibri"/>
      <family val="2"/>
      <scheme val="minor"/>
    </font>
    <font>
      <b/>
      <sz val="11.5"/>
      <name val="Calibri"/>
      <family val="2"/>
      <scheme val="minor"/>
    </font>
    <font>
      <sz val="11.5"/>
      <color theme="0"/>
      <name val="Calibri"/>
      <family val="2"/>
      <scheme val="minor"/>
    </font>
    <font>
      <b/>
      <sz val="9"/>
      <color theme="0"/>
      <name val="Calibri"/>
      <family val="2"/>
      <scheme val="minor"/>
    </font>
    <font>
      <b/>
      <sz val="10"/>
      <name val="Calibri"/>
      <family val="2"/>
      <scheme val="minor"/>
    </font>
    <font>
      <sz val="9"/>
      <color theme="0"/>
      <name val="Calibri"/>
      <family val="2"/>
      <scheme val="minor"/>
    </font>
    <font>
      <b/>
      <sz val="8"/>
      <color theme="0"/>
      <name val="Calibri"/>
      <family val="2"/>
      <scheme val="minor"/>
    </font>
    <font>
      <sz val="9"/>
      <color indexed="81"/>
      <name val="Tahoma"/>
      <family val="2"/>
    </font>
    <font>
      <b/>
      <sz val="9"/>
      <color indexed="81"/>
      <name val="Tahoma"/>
      <family val="2"/>
    </font>
    <font>
      <b/>
      <sz val="9"/>
      <name val="Calibri"/>
      <family val="2"/>
      <scheme val="minor"/>
    </font>
    <font>
      <sz val="12"/>
      <name val="Calibri"/>
      <family val="2"/>
      <scheme val="minor"/>
    </font>
    <font>
      <sz val="9"/>
      <color theme="1"/>
      <name val="Calibri"/>
      <family val="2"/>
      <scheme val="minor"/>
    </font>
    <font>
      <b/>
      <sz val="20"/>
      <color theme="1"/>
      <name val="Calibri"/>
      <family val="2"/>
      <scheme val="minor"/>
    </font>
    <font>
      <b/>
      <sz val="20"/>
      <color theme="0"/>
      <name val="Calibri"/>
      <family val="2"/>
    </font>
    <font>
      <sz val="12"/>
      <color rgb="FFFFC000"/>
      <name val="Calibri"/>
      <family val="2"/>
      <scheme val="minor"/>
    </font>
    <font>
      <b/>
      <sz val="11"/>
      <color rgb="FF000000"/>
      <name val="Calibri"/>
      <family val="2"/>
      <scheme val="minor"/>
    </font>
    <font>
      <b/>
      <i/>
      <sz val="11"/>
      <color rgb="FF000000"/>
      <name val="Calibri"/>
      <family val="2"/>
      <scheme val="minor"/>
    </font>
    <font>
      <sz val="11"/>
      <color rgb="FFFFFF00"/>
      <name val="Calibri"/>
      <family val="2"/>
      <scheme val="minor"/>
    </font>
    <font>
      <u/>
      <sz val="11"/>
      <name val="Calibri"/>
      <family val="2"/>
    </font>
    <font>
      <u/>
      <sz val="8"/>
      <color theme="10"/>
      <name val="Calibri"/>
      <family val="2"/>
    </font>
    <font>
      <b/>
      <sz val="12"/>
      <color theme="0"/>
      <name val="Calibri"/>
      <family val="2"/>
    </font>
    <font>
      <b/>
      <sz val="16"/>
      <color rgb="FFFFC000"/>
      <name val="Calibri"/>
      <family val="2"/>
      <scheme val="minor"/>
    </font>
    <font>
      <b/>
      <sz val="22"/>
      <name val="Calibri"/>
      <family val="2"/>
      <scheme val="minor"/>
    </font>
    <font>
      <sz val="16"/>
      <color theme="1"/>
      <name val="Calibri"/>
      <family val="2"/>
      <scheme val="minor"/>
    </font>
    <font>
      <b/>
      <sz val="18"/>
      <name val="Calibri"/>
      <family val="2"/>
      <scheme val="minor"/>
    </font>
    <font>
      <b/>
      <sz val="18"/>
      <name val="Calibri"/>
      <family val="2"/>
    </font>
    <font>
      <sz val="11"/>
      <color theme="1"/>
      <name val="Calibri"/>
      <family val="2"/>
    </font>
    <font>
      <b/>
      <sz val="12"/>
      <color theme="1"/>
      <name val="Calibri"/>
      <family val="2"/>
    </font>
    <font>
      <sz val="12"/>
      <name val="Calibri"/>
      <family val="2"/>
    </font>
    <font>
      <sz val="11"/>
      <name val="Calibri"/>
      <family val="2"/>
    </font>
    <font>
      <sz val="14"/>
      <name val="Calibri"/>
      <family val="2"/>
    </font>
    <font>
      <b/>
      <sz val="22"/>
      <color theme="0"/>
      <name val="Calibri"/>
      <family val="2"/>
    </font>
    <font>
      <sz val="10"/>
      <name val="Arial"/>
      <family val="2"/>
    </font>
    <font>
      <u/>
      <sz val="12"/>
      <color theme="0"/>
      <name val="Calibri"/>
      <family val="2"/>
    </font>
  </fonts>
  <fills count="72">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1"/>
        </stop>
        <stop position="1">
          <color theme="1"/>
        </stop>
      </gradientFill>
    </fill>
    <fill>
      <patternFill patternType="solid">
        <fgColor theme="1"/>
      </pattern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rgb="FFCCFFFF"/>
        </stop>
        <stop position="1">
          <color theme="0"/>
        </stop>
      </gradientFill>
    </fill>
    <fill>
      <gradientFill>
        <stop position="0">
          <color theme="0"/>
        </stop>
        <stop position="1">
          <color theme="4"/>
        </stop>
      </gradientFill>
    </fill>
    <fill>
      <gradientFill degree="90">
        <stop position="0">
          <color theme="0"/>
        </stop>
        <stop position="1">
          <color theme="3" tint="0.59999389629810485"/>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1"/>
        </stop>
        <stop position="1">
          <color rgb="FF002060"/>
        </stop>
      </gradientFill>
    </fill>
    <fill>
      <patternFill patternType="solid">
        <fgColor theme="1"/>
        <bgColor auto="1"/>
      </patternFill>
    </fill>
    <fill>
      <patternFill patternType="solid">
        <fgColor theme="1" tint="4.9989318521683403E-2"/>
        <bgColor indexed="64"/>
      </patternFill>
    </fill>
    <fill>
      <patternFill patternType="solid">
        <fgColor rgb="FF66FF33"/>
        <bgColor indexed="64"/>
      </patternFill>
    </fill>
    <fill>
      <patternFill patternType="solid">
        <fgColor rgb="FF004563"/>
        <bgColor auto="1"/>
      </patternFill>
    </fill>
    <fill>
      <patternFill patternType="solid">
        <fgColor rgb="FFFF0000"/>
        <bgColor auto="1"/>
      </patternFill>
    </fill>
    <fill>
      <patternFill patternType="solid">
        <fgColor rgb="FF004563"/>
        <bgColor indexed="64"/>
      </patternFill>
    </fill>
    <fill>
      <gradientFill degree="90">
        <stop position="0">
          <color rgb="FFFF0000"/>
        </stop>
        <stop position="1">
          <color rgb="FF004563"/>
        </stop>
      </gradientFill>
    </fill>
    <fill>
      <patternFill patternType="solid">
        <fgColor rgb="FF230343"/>
        <bgColor indexed="64"/>
      </patternFill>
    </fill>
    <fill>
      <gradientFill degree="90">
        <stop position="0">
          <color rgb="FF230343"/>
        </stop>
        <stop position="1">
          <color rgb="FFFF0000"/>
        </stop>
      </gradientFill>
    </fill>
    <fill>
      <gradientFill degree="90">
        <stop position="0">
          <color theme="1"/>
        </stop>
        <stop position="1">
          <color rgb="FF230343"/>
        </stop>
      </gradientFill>
    </fill>
    <fill>
      <gradientFill degree="90">
        <stop position="0">
          <color rgb="FF230343"/>
        </stop>
        <stop position="1">
          <color theme="4"/>
        </stop>
      </gradientFill>
    </fill>
    <fill>
      <gradientFill degree="90">
        <stop position="0">
          <color rgb="FF002332"/>
        </stop>
        <stop position="1">
          <color theme="4"/>
        </stop>
      </gradientFill>
    </fill>
    <fill>
      <gradientFill>
        <stop position="0">
          <color rgb="FF002332"/>
        </stop>
        <stop position="1">
          <color theme="4"/>
        </stop>
      </gradientFill>
    </fill>
    <fill>
      <patternFill patternType="solid">
        <fgColor theme="1" tint="4.9989318521683403E-2"/>
        <bgColor auto="1"/>
      </patternFill>
    </fill>
    <fill>
      <gradientFill degree="90">
        <stop position="0">
          <color rgb="FF002332"/>
        </stop>
        <stop position="1">
          <color theme="3" tint="0.40000610370189521"/>
        </stop>
      </gradientFill>
    </fill>
    <fill>
      <gradientFill degree="270">
        <stop position="0">
          <color theme="3" tint="0.40000610370189521"/>
        </stop>
        <stop position="1">
          <color rgb="FF004563"/>
        </stop>
      </gradientFill>
    </fill>
    <fill>
      <gradientFill degree="90">
        <stop position="0">
          <color rgb="FF004563"/>
        </stop>
        <stop position="1">
          <color theme="4"/>
        </stop>
      </gradientFill>
    </fill>
    <fill>
      <patternFill patternType="solid">
        <fgColor rgb="FFFF0000"/>
        <bgColor indexed="64"/>
      </patternFill>
    </fill>
    <fill>
      <gradientFill degree="90">
        <stop position="0">
          <color theme="3" tint="0.40000610370189521"/>
        </stop>
        <stop position="1">
          <color theme="3" tint="-0.25098422193060094"/>
        </stop>
      </gradientFill>
    </fill>
    <fill>
      <gradientFill degree="90">
        <stop position="0">
          <color theme="1"/>
        </stop>
        <stop position="1">
          <color rgb="FF002332"/>
        </stop>
      </gradientFill>
    </fill>
    <fill>
      <gradientFill degree="90">
        <stop position="0">
          <color rgb="FF090543"/>
        </stop>
        <stop position="1">
          <color rgb="FF2E02CE"/>
        </stop>
      </gradientFill>
    </fill>
    <fill>
      <gradientFill degree="90">
        <stop position="0">
          <color rgb="FF2802B2"/>
        </stop>
        <stop position="1">
          <color rgb="FF090543"/>
        </stop>
      </gradientFill>
    </fill>
    <fill>
      <gradientFill degree="270">
        <stop position="0">
          <color theme="3" tint="0.40000610370189521"/>
        </stop>
        <stop position="1">
          <color rgb="FF090543"/>
        </stop>
      </gradientFill>
    </fill>
    <fill>
      <gradientFill degree="270">
        <stop position="0">
          <color rgb="FF2E02CE"/>
        </stop>
        <stop position="1">
          <color rgb="FF090543"/>
        </stop>
      </gradientFill>
    </fill>
    <fill>
      <gradientFill degree="90">
        <stop position="0">
          <color rgb="FF002332"/>
        </stop>
        <stop position="1">
          <color rgb="FF2E02CE"/>
        </stop>
      </gradientFill>
    </fill>
    <fill>
      <gradientFill type="path" left="0.5" right="0.5" top="0.5" bottom="0.5">
        <stop position="0">
          <color rgb="FF2802B2"/>
        </stop>
        <stop position="1">
          <color rgb="FFFF0066"/>
        </stop>
      </gradientFill>
    </fill>
    <fill>
      <gradientFill degree="90">
        <stop position="0">
          <color rgb="FF004563"/>
        </stop>
        <stop position="1">
          <color rgb="FF2E02CE"/>
        </stop>
      </gradientFill>
    </fill>
    <fill>
      <gradientFill degree="90">
        <stop position="0">
          <color rgb="FFCCFFFF"/>
        </stop>
        <stop position="1">
          <color theme="0"/>
        </stop>
      </gradientFill>
    </fill>
    <fill>
      <gradientFill degree="270">
        <stop position="0">
          <color rgb="FF2E02CE"/>
        </stop>
        <stop position="1">
          <color rgb="FF3DC8CF"/>
        </stop>
      </gradientFill>
    </fill>
    <fill>
      <gradientFill>
        <stop position="0">
          <color theme="1"/>
        </stop>
        <stop position="1">
          <color rgb="FF2802B2"/>
        </stop>
      </gradientFill>
    </fill>
    <fill>
      <gradientFill degree="90">
        <stop position="0">
          <color rgb="FF00B0F0"/>
        </stop>
        <stop position="1">
          <color rgb="FFCCFFFF"/>
        </stop>
      </gradientFill>
    </fill>
    <fill>
      <gradientFill degree="90">
        <stop position="0">
          <color rgb="FF002060"/>
        </stop>
        <stop position="1">
          <color rgb="FF3DC8CF"/>
        </stop>
      </gradientFill>
    </fill>
    <fill>
      <gradientFill degree="90">
        <stop position="0">
          <color theme="0"/>
        </stop>
        <stop position="1">
          <color theme="9" tint="0.59999389629810485"/>
        </stop>
      </gradientFill>
    </fill>
    <fill>
      <patternFill patternType="solid">
        <fgColor rgb="FF66FFFF"/>
        <bgColor indexed="64"/>
      </patternFill>
    </fill>
    <fill>
      <gradientFill degree="90">
        <stop position="0">
          <color theme="3" tint="-0.49803155613879818"/>
        </stop>
        <stop position="1">
          <color rgb="FF4614FC"/>
        </stop>
      </gradientFill>
    </fill>
    <fill>
      <patternFill patternType="solid">
        <fgColor theme="9" tint="0.59999389629810485"/>
        <bgColor auto="1"/>
      </patternFill>
    </fill>
    <fill>
      <gradientFill degree="90">
        <stop position="0">
          <color rgb="FF3DC8CF"/>
        </stop>
        <stop position="1">
          <color theme="3" tint="-0.25098422193060094"/>
        </stop>
      </gradientFill>
    </fill>
    <fill>
      <gradientFill degree="90">
        <stop position="0">
          <color rgb="FF66FFFF"/>
        </stop>
        <stop position="1">
          <color rgb="FFCCFFFF"/>
        </stop>
      </gradientFill>
    </fill>
    <fill>
      <gradientFill>
        <stop position="0">
          <color rgb="FF4614FC"/>
        </stop>
        <stop position="1">
          <color rgb="FF3DC8CF"/>
        </stop>
      </gradientFill>
    </fill>
    <fill>
      <gradientFill>
        <stop position="0">
          <color rgb="FF3DC8CF"/>
        </stop>
        <stop position="1">
          <color rgb="FF00B0F0"/>
        </stop>
      </gradientFill>
    </fill>
    <fill>
      <patternFill patternType="solid">
        <fgColor rgb="FFB1EFFD"/>
        <bgColor indexed="64"/>
      </patternFill>
    </fill>
    <fill>
      <gradientFill degree="90">
        <stop position="0">
          <color rgb="FF00B0F0"/>
        </stop>
        <stop position="1">
          <color rgb="FF9933FF"/>
        </stop>
      </gradientFill>
    </fill>
    <fill>
      <gradientFill>
        <stop position="0">
          <color rgb="FF00B050"/>
        </stop>
        <stop position="1">
          <color rgb="FFFFFF00"/>
        </stop>
      </gradientFill>
    </fill>
    <fill>
      <gradientFill>
        <stop position="0">
          <color rgb="FF00B0F0"/>
        </stop>
        <stop position="1">
          <color rgb="FFB1EFFD"/>
        </stop>
      </gradientFill>
    </fill>
    <fill>
      <gradientFill degree="90">
        <stop position="0">
          <color theme="1"/>
        </stop>
        <stop position="1">
          <color theme="3" tint="-0.49803155613879818"/>
        </stop>
      </gradientFill>
    </fill>
    <fill>
      <gradientFill degree="90">
        <stop position="0">
          <color theme="1"/>
        </stop>
        <stop position="1">
          <color rgb="FF7030A0"/>
        </stop>
      </gradientFill>
    </fill>
    <fill>
      <gradientFill degree="90">
        <stop position="0">
          <color rgb="FF4614FC"/>
        </stop>
        <stop position="1">
          <color theme="1" tint="5.0965910824915313E-2"/>
        </stop>
      </gradientFill>
    </fill>
    <fill>
      <gradientFill type="path">
        <stop position="0">
          <color theme="0"/>
        </stop>
        <stop position="1">
          <color rgb="FF66FFFF"/>
        </stop>
      </gradientFill>
    </fill>
    <fill>
      <gradientFill degree="90">
        <stop position="0">
          <color rgb="FF220298"/>
        </stop>
        <stop position="1">
          <color theme="3" tint="-0.49803155613879818"/>
        </stop>
      </gradientFill>
    </fill>
    <fill>
      <gradientFill degree="270">
        <stop position="0">
          <color rgb="FF3DC8CF"/>
        </stop>
        <stop position="1">
          <color rgb="FF000066"/>
        </stop>
      </gradientFill>
    </fill>
    <fill>
      <gradientFill degree="90">
        <stop position="0">
          <color rgb="FF3DC8CF"/>
        </stop>
        <stop position="1">
          <color rgb="FF2802B2"/>
        </stop>
      </gradientFill>
    </fill>
    <fill>
      <patternFill patternType="solid">
        <fgColor rgb="FF3DC8CF"/>
        <bgColor indexed="64"/>
      </patternFill>
    </fill>
    <fill>
      <patternFill patternType="solid">
        <fgColor rgb="FF3DC8CF"/>
        <bgColor auto="1"/>
      </patternFill>
    </fill>
    <fill>
      <patternFill patternType="solid">
        <fgColor rgb="FFFFFF00"/>
        <bgColor auto="1"/>
      </patternFill>
    </fill>
  </fills>
  <borders count="9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right/>
      <top style="thin">
        <color rgb="FF00B0F0"/>
      </top>
      <bottom style="medium">
        <color indexed="64"/>
      </bottom>
      <diagonal/>
    </border>
    <border>
      <left/>
      <right/>
      <top style="thin">
        <color indexed="64"/>
      </top>
      <bottom style="thin">
        <color indexed="64"/>
      </bottom>
      <diagonal/>
    </border>
    <border>
      <left/>
      <right style="thin">
        <color rgb="FF00B0F0"/>
      </right>
      <top/>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style="thin">
        <color rgb="FF00B0F0"/>
      </right>
      <top/>
      <bottom style="thin">
        <color indexed="64"/>
      </bottom>
      <diagonal/>
    </border>
    <border>
      <left style="thin">
        <color rgb="FF00B0F0"/>
      </left>
      <right style="thin">
        <color rgb="FF00B0F0"/>
      </right>
      <top/>
      <bottom style="thin">
        <color rgb="FF00B0F0"/>
      </bottom>
      <diagonal/>
    </border>
    <border>
      <left/>
      <right/>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1"/>
      </left>
      <right style="thin">
        <color theme="1"/>
      </right>
      <top style="thin">
        <color theme="1"/>
      </top>
      <bottom style="thin">
        <color theme="1"/>
      </bottom>
      <diagonal/>
    </border>
    <border>
      <left style="medium">
        <color theme="0"/>
      </left>
      <right/>
      <top/>
      <bottom/>
      <diagonal/>
    </border>
    <border>
      <left/>
      <right style="medium">
        <color theme="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theme="0"/>
      </left>
      <right style="thin">
        <color theme="0"/>
      </right>
      <top style="thin">
        <color theme="0"/>
      </top>
      <bottom/>
      <diagonal/>
    </border>
    <border>
      <left/>
      <right style="medium">
        <color indexed="64"/>
      </right>
      <top style="thin">
        <color indexed="64"/>
      </top>
      <bottom/>
      <diagonal/>
    </border>
    <border>
      <left style="medium">
        <color indexed="64"/>
      </left>
      <right style="medium">
        <color indexed="64"/>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1"/>
      </left>
      <right style="thin">
        <color theme="1"/>
      </right>
      <top style="thin">
        <color theme="1"/>
      </top>
      <bottom/>
      <diagonal/>
    </border>
    <border>
      <left style="thin">
        <color theme="0"/>
      </left>
      <right style="thin">
        <color theme="0"/>
      </right>
      <top/>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s>
  <cellStyleXfs count="5">
    <xf numFmtId="0" fontId="0" fillId="0" borderId="0"/>
    <xf numFmtId="0" fontId="1" fillId="2" borderId="0" applyNumberFormat="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cellStyleXfs>
  <cellXfs count="681">
    <xf numFmtId="0" fontId="0" fillId="0" borderId="0" xfId="0"/>
    <xf numFmtId="0" fontId="0" fillId="3" borderId="0" xfId="0" applyFill="1"/>
    <xf numFmtId="0" fontId="2" fillId="3" borderId="0" xfId="0" applyFont="1" applyFill="1"/>
    <xf numFmtId="0" fontId="3" fillId="3" borderId="0" xfId="0" applyFont="1" applyFill="1"/>
    <xf numFmtId="0" fontId="6" fillId="3" borderId="0" xfId="0" applyFont="1" applyFill="1"/>
    <xf numFmtId="0" fontId="0" fillId="3" borderId="0" xfId="0" applyFill="1" applyAlignment="1">
      <alignment wrapText="1"/>
    </xf>
    <xf numFmtId="165" fontId="0" fillId="3" borderId="0" xfId="0" applyNumberFormat="1" applyFill="1" applyAlignment="1">
      <alignment horizontal="center" wrapText="1"/>
    </xf>
    <xf numFmtId="0" fontId="7" fillId="3" borderId="0" xfId="0" applyFont="1" applyFill="1"/>
    <xf numFmtId="165" fontId="0" fillId="5" borderId="0" xfId="0" applyNumberFormat="1" applyFill="1" applyAlignment="1">
      <alignment horizontal="center" wrapText="1"/>
    </xf>
    <xf numFmtId="0" fontId="0" fillId="5" borderId="0" xfId="0" applyFill="1" applyAlignment="1">
      <alignment wrapText="1"/>
    </xf>
    <xf numFmtId="0" fontId="0" fillId="5" borderId="0" xfId="0" applyFill="1"/>
    <xf numFmtId="0" fontId="6" fillId="5" borderId="0" xfId="0" applyFont="1" applyFill="1"/>
    <xf numFmtId="0" fontId="2" fillId="5" borderId="0" xfId="0" applyFont="1" applyFill="1"/>
    <xf numFmtId="0" fontId="11" fillId="5" borderId="0" xfId="0" applyFont="1" applyFill="1"/>
    <xf numFmtId="0" fontId="12" fillId="5" borderId="0" xfId="0" applyFont="1" applyFill="1"/>
    <xf numFmtId="0" fontId="0" fillId="7" borderId="0" xfId="0" applyFill="1"/>
    <xf numFmtId="0" fontId="7" fillId="7" borderId="0" xfId="0" applyFont="1" applyFill="1"/>
    <xf numFmtId="0" fontId="2" fillId="7" borderId="0" xfId="0" applyFont="1" applyFill="1"/>
    <xf numFmtId="0" fontId="18" fillId="3" borderId="0" xfId="0" applyFont="1" applyFill="1" applyAlignment="1">
      <alignment horizontal="center"/>
    </xf>
    <xf numFmtId="0" fontId="0" fillId="3" borderId="0" xfId="0" applyFill="1" applyAlignment="1">
      <alignment vertical="center"/>
    </xf>
    <xf numFmtId="0" fontId="15" fillId="3" borderId="0" xfId="0" applyFont="1" applyFill="1"/>
    <xf numFmtId="0" fontId="19" fillId="6" borderId="0" xfId="3" applyFont="1" applyFill="1" applyAlignment="1" applyProtection="1">
      <alignment horizontal="center"/>
    </xf>
    <xf numFmtId="0" fontId="0" fillId="5" borderId="0" xfId="0" applyFont="1" applyFill="1" applyAlignment="1">
      <alignment wrapText="1"/>
    </xf>
    <xf numFmtId="0" fontId="0" fillId="3" borderId="0" xfId="0" applyFont="1" applyFill="1" applyAlignment="1">
      <alignment wrapText="1"/>
    </xf>
    <xf numFmtId="0" fontId="0" fillId="3" borderId="0" xfId="0" applyFill="1" applyAlignment="1"/>
    <xf numFmtId="0" fontId="21" fillId="18" borderId="0" xfId="3" applyFont="1" applyFill="1" applyBorder="1" applyAlignment="1" applyProtection="1"/>
    <xf numFmtId="0" fontId="15" fillId="3" borderId="0" xfId="0" applyFont="1" applyFill="1" applyAlignment="1"/>
    <xf numFmtId="0" fontId="2" fillId="5" borderId="0" xfId="0" applyFont="1" applyFill="1" applyAlignment="1">
      <alignment vertical="center"/>
    </xf>
    <xf numFmtId="0" fontId="0" fillId="3" borderId="0" xfId="0" applyFill="1" applyBorder="1"/>
    <xf numFmtId="0" fontId="7" fillId="3" borderId="0" xfId="0" applyFont="1" applyFill="1" applyBorder="1"/>
    <xf numFmtId="0" fontId="2" fillId="5" borderId="0" xfId="0" applyFont="1" applyFill="1" applyBorder="1"/>
    <xf numFmtId="0" fontId="2" fillId="19" borderId="0" xfId="0" applyFont="1" applyFill="1"/>
    <xf numFmtId="0" fontId="2" fillId="19" borderId="30" xfId="0" applyFont="1" applyFill="1" applyBorder="1"/>
    <xf numFmtId="0" fontId="14" fillId="6" borderId="0" xfId="3" applyFont="1" applyFill="1" applyAlignment="1" applyProtection="1">
      <alignment horizontal="left" vertical="center"/>
    </xf>
    <xf numFmtId="0" fontId="2" fillId="6" borderId="0" xfId="0" applyFont="1" applyFill="1" applyAlignment="1">
      <alignment vertical="center"/>
    </xf>
    <xf numFmtId="0" fontId="29" fillId="6" borderId="0" xfId="0" applyFont="1" applyFill="1" applyAlignment="1">
      <alignment horizontal="left" vertical="center"/>
    </xf>
    <xf numFmtId="164" fontId="0" fillId="3" borderId="0" xfId="2" applyNumberFormat="1" applyFont="1" applyFill="1"/>
    <xf numFmtId="0" fontId="8" fillId="3" borderId="0" xfId="0" applyFont="1" applyFill="1"/>
    <xf numFmtId="0" fontId="11" fillId="3" borderId="0" xfId="0" applyFont="1" applyFill="1"/>
    <xf numFmtId="0" fontId="0" fillId="0" borderId="0" xfId="0"/>
    <xf numFmtId="0" fontId="2" fillId="3" borderId="0" xfId="0" applyFont="1" applyFill="1"/>
    <xf numFmtId="0" fontId="0" fillId="3" borderId="0" xfId="0" applyFont="1" applyFill="1"/>
    <xf numFmtId="0" fontId="0" fillId="3" borderId="0" xfId="0" applyFont="1" applyFill="1" applyAlignment="1"/>
    <xf numFmtId="0" fontId="15" fillId="3" borderId="0" xfId="0" applyFont="1" applyFill="1" applyAlignment="1">
      <alignment horizontal="center"/>
    </xf>
    <xf numFmtId="0" fontId="16" fillId="7" borderId="0" xfId="0" applyFont="1" applyFill="1" applyBorder="1" applyAlignment="1">
      <alignment horizontal="center" vertical="center" wrapText="1"/>
    </xf>
    <xf numFmtId="0" fontId="16" fillId="2" borderId="18" xfId="1" applyFont="1" applyBorder="1" applyAlignment="1">
      <alignment horizontal="center" vertical="center" wrapText="1"/>
    </xf>
    <xf numFmtId="0" fontId="16" fillId="13" borderId="18" xfId="0" applyFont="1" applyFill="1" applyBorder="1" applyAlignment="1">
      <alignment horizontal="center" vertical="center" wrapText="1"/>
    </xf>
    <xf numFmtId="165" fontId="32" fillId="12" borderId="18" xfId="3" applyNumberFormat="1" applyFont="1" applyFill="1" applyBorder="1" applyAlignment="1" applyProtection="1">
      <alignment horizontal="center" vertical="center" wrapText="1"/>
    </xf>
    <xf numFmtId="0" fontId="25" fillId="3" borderId="0" xfId="0" applyFont="1" applyFill="1"/>
    <xf numFmtId="0" fontId="2" fillId="3" borderId="0" xfId="0" applyFont="1" applyFill="1" applyBorder="1" applyAlignment="1">
      <alignment horizontal="center"/>
    </xf>
    <xf numFmtId="0" fontId="12" fillId="3" borderId="0" xfId="0" applyFont="1" applyFill="1"/>
    <xf numFmtId="0" fontId="34" fillId="3" borderId="0" xfId="0" applyFont="1" applyFill="1"/>
    <xf numFmtId="0" fontId="42" fillId="3" borderId="0" xfId="3" applyFont="1" applyFill="1" applyAlignment="1" applyProtection="1">
      <alignment horizontal="left" vertical="center"/>
    </xf>
    <xf numFmtId="0" fontId="22" fillId="16" borderId="3" xfId="0" applyNumberFormat="1" applyFont="1" applyFill="1" applyBorder="1" applyAlignment="1" applyProtection="1">
      <alignment vertical="center" wrapText="1"/>
      <protection locked="0"/>
    </xf>
    <xf numFmtId="164" fontId="13" fillId="16" borderId="4" xfId="2" applyNumberFormat="1" applyFont="1" applyFill="1" applyBorder="1" applyAlignment="1" applyProtection="1">
      <alignment vertical="center"/>
      <protection locked="0"/>
    </xf>
    <xf numFmtId="0" fontId="35" fillId="3" borderId="0" xfId="3" applyFont="1" applyFill="1" applyAlignment="1" applyProtection="1"/>
    <xf numFmtId="0" fontId="15" fillId="6" borderId="0" xfId="0" applyFont="1" applyFill="1" applyAlignment="1">
      <alignment horizontal="left" vertical="center"/>
    </xf>
    <xf numFmtId="0" fontId="0" fillId="6" borderId="0" xfId="0" applyFont="1" applyFill="1" applyAlignment="1">
      <alignment vertical="center"/>
    </xf>
    <xf numFmtId="0" fontId="10" fillId="6" borderId="0" xfId="0" applyFont="1" applyFill="1" applyAlignment="1">
      <alignment vertical="center"/>
    </xf>
    <xf numFmtId="0" fontId="34" fillId="6" borderId="35" xfId="0" applyFont="1" applyFill="1" applyBorder="1" applyAlignment="1">
      <alignment vertical="center"/>
    </xf>
    <xf numFmtId="0" fontId="2" fillId="6" borderId="36" xfId="0" applyFont="1" applyFill="1" applyBorder="1" applyAlignment="1">
      <alignment vertical="center"/>
    </xf>
    <xf numFmtId="0" fontId="28" fillId="6" borderId="0" xfId="0" applyFont="1" applyFill="1" applyAlignment="1">
      <alignment vertical="center"/>
    </xf>
    <xf numFmtId="0" fontId="44" fillId="6" borderId="0" xfId="0" applyFont="1" applyFill="1" applyBorder="1" applyAlignment="1">
      <alignment vertical="center"/>
    </xf>
    <xf numFmtId="0" fontId="45" fillId="6" borderId="0" xfId="0" applyFont="1" applyFill="1" applyBorder="1" applyAlignment="1">
      <alignment vertical="center"/>
    </xf>
    <xf numFmtId="0" fontId="2" fillId="6" borderId="0" xfId="0" applyFont="1" applyFill="1" applyBorder="1" applyAlignment="1">
      <alignment vertical="center"/>
    </xf>
    <xf numFmtId="0" fontId="17" fillId="6" borderId="0" xfId="3" applyFont="1" applyFill="1" applyAlignment="1" applyProtection="1">
      <alignment horizontal="center" vertical="center"/>
    </xf>
    <xf numFmtId="0" fontId="8" fillId="6" borderId="37" xfId="0" applyFont="1" applyFill="1" applyBorder="1" applyAlignment="1">
      <alignment horizontal="center" vertical="center"/>
    </xf>
    <xf numFmtId="0" fontId="15" fillId="6" borderId="0" xfId="0" applyFont="1" applyFill="1" applyAlignment="1">
      <alignment vertical="center"/>
    </xf>
    <xf numFmtId="0" fontId="29" fillId="6" borderId="0" xfId="0" applyFont="1" applyFill="1" applyAlignment="1">
      <alignment vertical="center"/>
    </xf>
    <xf numFmtId="9" fontId="39" fillId="23" borderId="5" xfId="4" applyFont="1" applyFill="1" applyBorder="1" applyAlignment="1" applyProtection="1">
      <alignment horizontal="center" vertical="center" wrapText="1"/>
    </xf>
    <xf numFmtId="0" fontId="36" fillId="3" borderId="0" xfId="0" applyFont="1" applyFill="1"/>
    <xf numFmtId="164" fontId="40" fillId="18" borderId="0" xfId="2" applyNumberFormat="1" applyFont="1" applyFill="1" applyBorder="1" applyAlignment="1" applyProtection="1">
      <alignment horizontal="center"/>
    </xf>
    <xf numFmtId="43" fontId="3" fillId="21" borderId="1" xfId="2" applyFont="1" applyFill="1" applyBorder="1"/>
    <xf numFmtId="164" fontId="3" fillId="21" borderId="1" xfId="2" applyNumberFormat="1" applyFont="1" applyFill="1" applyBorder="1"/>
    <xf numFmtId="43" fontId="3" fillId="22" borderId="1" xfId="2" applyFont="1" applyFill="1" applyBorder="1"/>
    <xf numFmtId="164" fontId="3" fillId="22" borderId="1" xfId="2" applyNumberFormat="1" applyFont="1" applyFill="1" applyBorder="1"/>
    <xf numFmtId="0" fontId="2" fillId="3" borderId="0" xfId="0" applyFont="1" applyFill="1" applyBorder="1"/>
    <xf numFmtId="0" fontId="36" fillId="7" borderId="0" xfId="0" applyFont="1" applyFill="1"/>
    <xf numFmtId="0" fontId="3" fillId="28" borderId="18" xfId="0" applyFont="1" applyFill="1" applyBorder="1" applyAlignment="1">
      <alignment horizontal="center" vertical="center" wrapText="1"/>
    </xf>
    <xf numFmtId="0" fontId="3" fillId="28" borderId="18" xfId="0" applyFont="1" applyFill="1" applyBorder="1" applyAlignment="1">
      <alignment vertical="center" wrapText="1"/>
    </xf>
    <xf numFmtId="0" fontId="5" fillId="3" borderId="0" xfId="0" applyFont="1" applyFill="1" applyBorder="1" applyAlignment="1">
      <alignment horizontal="center" vertical="center"/>
    </xf>
    <xf numFmtId="0" fontId="5" fillId="3" borderId="18" xfId="0" applyFont="1" applyFill="1" applyBorder="1" applyAlignment="1">
      <alignment horizontal="center" vertical="center"/>
    </xf>
    <xf numFmtId="0" fontId="8" fillId="28" borderId="18" xfId="0" applyFont="1" applyFill="1" applyBorder="1" applyAlignment="1">
      <alignment horizontal="center" vertical="center" wrapText="1"/>
    </xf>
    <xf numFmtId="0" fontId="11" fillId="28" borderId="18" xfId="0" applyFont="1" applyFill="1" applyBorder="1" applyAlignment="1">
      <alignment vertical="center" wrapText="1"/>
    </xf>
    <xf numFmtId="0" fontId="0" fillId="3" borderId="18" xfId="0" applyFont="1" applyFill="1" applyBorder="1" applyAlignment="1">
      <alignment horizontal="center"/>
    </xf>
    <xf numFmtId="0" fontId="0" fillId="3" borderId="18" xfId="0" applyFont="1" applyFill="1" applyBorder="1" applyAlignment="1">
      <alignment horizontal="center" vertical="center"/>
    </xf>
    <xf numFmtId="0" fontId="0" fillId="0" borderId="18" xfId="0" applyFont="1" applyBorder="1" applyAlignment="1">
      <alignment horizontal="center"/>
    </xf>
    <xf numFmtId="0" fontId="8" fillId="28" borderId="18" xfId="0" applyFont="1" applyFill="1" applyBorder="1" applyAlignment="1">
      <alignment vertical="center" wrapText="1"/>
    </xf>
    <xf numFmtId="0" fontId="15" fillId="3" borderId="0" xfId="0" applyFont="1" applyFill="1" applyAlignment="1">
      <alignment vertical="center"/>
    </xf>
    <xf numFmtId="0" fontId="15" fillId="0" borderId="0" xfId="0" applyFont="1"/>
    <xf numFmtId="165" fontId="39" fillId="30" borderId="2" xfId="0" applyNumberFormat="1" applyFont="1" applyFill="1" applyBorder="1" applyAlignment="1" applyProtection="1">
      <alignment horizontal="center" vertical="center" wrapText="1"/>
      <protection locked="0"/>
    </xf>
    <xf numFmtId="49" fontId="39" fillId="30" borderId="3" xfId="0" applyNumberFormat="1" applyFont="1" applyFill="1" applyBorder="1" applyAlignment="1" applyProtection="1">
      <alignment horizontal="center" vertical="center" wrapText="1"/>
      <protection locked="0"/>
    </xf>
    <xf numFmtId="165" fontId="39" fillId="30" borderId="74" xfId="0" applyNumberFormat="1" applyFont="1" applyFill="1" applyBorder="1" applyAlignment="1" applyProtection="1">
      <alignment horizontal="center" vertical="center" wrapText="1"/>
      <protection locked="0"/>
    </xf>
    <xf numFmtId="0" fontId="8" fillId="5" borderId="75" xfId="0" applyFont="1" applyFill="1" applyBorder="1" applyAlignment="1">
      <alignment horizontal="center" vertical="center"/>
    </xf>
    <xf numFmtId="49" fontId="39" fillId="30" borderId="76" xfId="0" applyNumberFormat="1" applyFont="1" applyFill="1" applyBorder="1" applyAlignment="1" applyProtection="1">
      <alignment horizontal="center" vertical="center" wrapText="1"/>
      <protection locked="0"/>
    </xf>
    <xf numFmtId="0" fontId="22" fillId="16" borderId="76" xfId="0" applyNumberFormat="1" applyFont="1" applyFill="1" applyBorder="1" applyAlignment="1" applyProtection="1">
      <alignment vertical="center" wrapText="1"/>
      <protection locked="0"/>
    </xf>
    <xf numFmtId="0" fontId="57" fillId="5" borderId="0" xfId="3" applyFont="1" applyFill="1" applyBorder="1" applyAlignment="1" applyProtection="1"/>
    <xf numFmtId="0" fontId="58" fillId="5" borderId="0" xfId="3" applyFont="1" applyFill="1" applyBorder="1" applyAlignment="1" applyProtection="1"/>
    <xf numFmtId="0" fontId="8" fillId="5" borderId="78" xfId="0" applyFont="1" applyFill="1" applyBorder="1" applyAlignment="1">
      <alignment horizontal="center" vertical="center"/>
    </xf>
    <xf numFmtId="0" fontId="22" fillId="16" borderId="41" xfId="0" applyNumberFormat="1" applyFont="1" applyFill="1" applyBorder="1" applyAlignment="1" applyProtection="1">
      <alignment vertical="center" wrapText="1"/>
      <protection locked="0"/>
    </xf>
    <xf numFmtId="0" fontId="16" fillId="13" borderId="18" xfId="0" applyFont="1" applyFill="1" applyBorder="1" applyAlignment="1" applyProtection="1">
      <alignment horizontal="center" vertical="center" wrapText="1"/>
      <protection locked="0"/>
    </xf>
    <xf numFmtId="0" fontId="32" fillId="12" borderId="18" xfId="3" applyNumberFormat="1" applyFont="1" applyFill="1" applyBorder="1" applyAlignment="1" applyProtection="1">
      <alignment horizontal="center" vertical="center" wrapText="1"/>
      <protection locked="0"/>
    </xf>
    <xf numFmtId="165" fontId="39" fillId="29" borderId="37" xfId="0" applyNumberFormat="1" applyFont="1" applyFill="1" applyBorder="1" applyAlignment="1" applyProtection="1">
      <alignment horizontal="center" vertical="center" wrapText="1"/>
    </xf>
    <xf numFmtId="0" fontId="39" fillId="29" borderId="37" xfId="0" applyFont="1" applyFill="1" applyBorder="1" applyAlignment="1" applyProtection="1">
      <alignment horizontal="center" vertical="center" wrapText="1"/>
    </xf>
    <xf numFmtId="0" fontId="2" fillId="5" borderId="0" xfId="0" applyFont="1" applyFill="1" applyProtection="1"/>
    <xf numFmtId="165" fontId="39" fillId="30" borderId="2" xfId="0" applyNumberFormat="1" applyFont="1" applyFill="1" applyBorder="1" applyAlignment="1" applyProtection="1">
      <alignment horizontal="center" vertical="center" wrapText="1"/>
    </xf>
    <xf numFmtId="49" fontId="39" fillId="30" borderId="41" xfId="0" applyNumberFormat="1" applyFont="1" applyFill="1" applyBorder="1" applyAlignment="1" applyProtection="1">
      <alignment horizontal="center" vertical="center" wrapText="1"/>
    </xf>
    <xf numFmtId="164" fontId="60" fillId="30" borderId="4" xfId="2" applyNumberFormat="1" applyFont="1" applyFill="1" applyBorder="1" applyAlignment="1" applyProtection="1">
      <alignment vertical="center"/>
    </xf>
    <xf numFmtId="164" fontId="60" fillId="30" borderId="77" xfId="2" applyNumberFormat="1" applyFont="1" applyFill="1" applyBorder="1" applyAlignment="1" applyProtection="1">
      <alignment vertical="center"/>
    </xf>
    <xf numFmtId="164" fontId="60" fillId="29" borderId="37" xfId="2" applyNumberFormat="1" applyFont="1" applyFill="1" applyBorder="1" applyAlignment="1" applyProtection="1"/>
    <xf numFmtId="165" fontId="39" fillId="29" borderId="37" xfId="0" applyNumberFormat="1" applyFont="1" applyFill="1" applyBorder="1" applyAlignment="1" applyProtection="1">
      <alignment horizontal="center" wrapText="1"/>
    </xf>
    <xf numFmtId="164" fontId="39" fillId="29" borderId="37" xfId="2" applyNumberFormat="1" applyFont="1" applyFill="1" applyBorder="1" applyAlignment="1" applyProtection="1"/>
    <xf numFmtId="0" fontId="39" fillId="29" borderId="37" xfId="0" applyFont="1" applyFill="1" applyBorder="1" applyAlignment="1" applyProtection="1">
      <alignment wrapText="1"/>
    </xf>
    <xf numFmtId="0" fontId="39" fillId="29" borderId="37" xfId="0" applyFont="1" applyFill="1" applyBorder="1" applyAlignment="1" applyProtection="1">
      <alignment horizontal="center" wrapText="1"/>
    </xf>
    <xf numFmtId="164" fontId="61" fillId="29" borderId="37" xfId="2" applyNumberFormat="1" applyFont="1" applyFill="1" applyBorder="1" applyAlignment="1" applyProtection="1"/>
    <xf numFmtId="0" fontId="11" fillId="5" borderId="0" xfId="0" applyFont="1" applyFill="1" applyProtection="1"/>
    <xf numFmtId="0" fontId="8" fillId="5" borderId="78" xfId="0" applyFont="1" applyFill="1" applyBorder="1" applyAlignment="1" applyProtection="1">
      <alignment horizontal="center" vertical="center"/>
      <protection locked="0"/>
    </xf>
    <xf numFmtId="0" fontId="8" fillId="5" borderId="37" xfId="0" applyFont="1" applyFill="1" applyBorder="1" applyAlignment="1" applyProtection="1">
      <alignment horizontal="center" vertical="center"/>
      <protection locked="0"/>
    </xf>
    <xf numFmtId="0" fontId="8" fillId="5" borderId="75" xfId="0" applyFont="1" applyFill="1" applyBorder="1" applyAlignment="1" applyProtection="1">
      <alignment horizontal="center" vertical="center"/>
      <protection locked="0"/>
    </xf>
    <xf numFmtId="0" fontId="46" fillId="21" borderId="37" xfId="0" applyFont="1" applyFill="1" applyBorder="1" applyAlignment="1">
      <alignment horizontal="center" vertical="center"/>
    </xf>
    <xf numFmtId="0" fontId="12" fillId="5" borderId="0" xfId="0" applyFont="1" applyFill="1" applyProtection="1"/>
    <xf numFmtId="0" fontId="0" fillId="0" borderId="0" xfId="0" applyProtection="1">
      <protection hidden="1"/>
    </xf>
    <xf numFmtId="0" fontId="16" fillId="11" borderId="18" xfId="0" applyFont="1" applyFill="1" applyBorder="1" applyAlignment="1" applyProtection="1">
      <alignment horizontal="center" vertical="center" wrapText="1"/>
    </xf>
    <xf numFmtId="0" fontId="16" fillId="20" borderId="18" xfId="1" applyFont="1" applyFill="1" applyBorder="1" applyAlignment="1" applyProtection="1">
      <alignment horizontal="center" vertical="center" wrapText="1"/>
      <protection locked="0"/>
    </xf>
    <xf numFmtId="0" fontId="16" fillId="2" borderId="18" xfId="1" applyFont="1" applyBorder="1" applyAlignment="1" applyProtection="1">
      <alignment horizontal="center" vertical="center" wrapText="1"/>
      <protection locked="0"/>
    </xf>
    <xf numFmtId="0" fontId="16" fillId="13" borderId="18"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protection locked="0"/>
    </xf>
    <xf numFmtId="0" fontId="2" fillId="6" borderId="0" xfId="0" applyFont="1" applyFill="1" applyAlignment="1" applyProtection="1"/>
    <xf numFmtId="0" fontId="2" fillId="6" borderId="0" xfId="0" applyFont="1" applyFill="1" applyAlignment="1" applyProtection="1">
      <alignment horizontal="center"/>
    </xf>
    <xf numFmtId="0" fontId="2" fillId="6" borderId="0" xfId="0" applyNumberFormat="1" applyFont="1" applyFill="1" applyBorder="1" applyAlignment="1" applyProtection="1">
      <alignment horizontal="center" vertical="center"/>
    </xf>
    <xf numFmtId="0" fontId="2" fillId="6" borderId="0" xfId="0" applyFont="1" applyFill="1" applyAlignment="1" applyProtection="1">
      <alignment vertical="center"/>
    </xf>
    <xf numFmtId="0" fontId="2" fillId="6" borderId="0" xfId="0" applyNumberFormat="1" applyFont="1" applyFill="1" applyBorder="1" applyAlignment="1" applyProtection="1">
      <alignment horizontal="center"/>
    </xf>
    <xf numFmtId="0" fontId="2" fillId="6" borderId="6" xfId="0" applyNumberFormat="1" applyFont="1" applyFill="1" applyBorder="1" applyAlignment="1" applyProtection="1">
      <alignment horizontal="center"/>
    </xf>
    <xf numFmtId="0" fontId="27" fillId="6" borderId="0" xfId="0" applyFont="1" applyFill="1" applyAlignment="1" applyProtection="1">
      <alignment horizontal="center"/>
    </xf>
    <xf numFmtId="0" fontId="12" fillId="6" borderId="0" xfId="0" applyFont="1" applyFill="1" applyAlignment="1" applyProtection="1">
      <alignment vertical="center"/>
    </xf>
    <xf numFmtId="0" fontId="2" fillId="6" borderId="0" xfId="0" applyFont="1" applyFill="1" applyBorder="1" applyAlignment="1" applyProtection="1">
      <alignment horizontal="center"/>
    </xf>
    <xf numFmtId="0" fontId="2" fillId="6" borderId="6" xfId="0" applyFont="1" applyFill="1" applyBorder="1" applyAlignment="1" applyProtection="1">
      <alignment horizontal="center"/>
    </xf>
    <xf numFmtId="0" fontId="30" fillId="37" borderId="37" xfId="0" applyFont="1" applyFill="1" applyBorder="1" applyAlignment="1" applyProtection="1">
      <alignment horizontal="left" vertical="center"/>
    </xf>
    <xf numFmtId="0" fontId="2" fillId="37" borderId="37" xfId="0" applyFont="1" applyFill="1" applyBorder="1" applyAlignment="1" applyProtection="1">
      <alignment horizontal="left" vertical="center" wrapText="1"/>
    </xf>
    <xf numFmtId="0" fontId="5" fillId="3" borderId="18" xfId="0" applyFont="1" applyFill="1" applyBorder="1"/>
    <xf numFmtId="0" fontId="81" fillId="15" borderId="18" xfId="0" applyFont="1" applyFill="1" applyBorder="1" applyAlignment="1">
      <alignment vertical="center" wrapText="1"/>
    </xf>
    <xf numFmtId="0" fontId="5" fillId="3" borderId="18" xfId="0" applyFont="1" applyFill="1" applyBorder="1" applyAlignment="1">
      <alignment vertical="center"/>
    </xf>
    <xf numFmtId="0" fontId="5" fillId="0" borderId="18" xfId="0" applyFont="1" applyBorder="1"/>
    <xf numFmtId="164" fontId="40" fillId="12" borderId="18" xfId="2" applyNumberFormat="1" applyFont="1" applyFill="1" applyBorder="1" applyAlignment="1" applyProtection="1">
      <alignment horizontal="center"/>
      <protection locked="0"/>
    </xf>
    <xf numFmtId="0" fontId="65" fillId="10" borderId="0" xfId="0" applyFont="1" applyFill="1" applyAlignment="1" applyProtection="1">
      <alignment vertical="center"/>
      <protection hidden="1"/>
    </xf>
    <xf numFmtId="0" fontId="65" fillId="22" borderId="0" xfId="0" applyFont="1" applyFill="1" applyAlignment="1" applyProtection="1">
      <alignment vertical="center"/>
      <protection hidden="1"/>
    </xf>
    <xf numFmtId="0" fontId="65" fillId="18" borderId="0" xfId="0" applyFont="1" applyFill="1" applyAlignment="1" applyProtection="1">
      <alignment vertical="center" wrapText="1"/>
      <protection hidden="1"/>
    </xf>
    <xf numFmtId="0" fontId="65" fillId="18" borderId="0" xfId="0" applyFont="1" applyFill="1" applyAlignment="1" applyProtection="1">
      <alignment vertical="center"/>
      <protection hidden="1"/>
    </xf>
    <xf numFmtId="0" fontId="66" fillId="18" borderId="0" xfId="0" applyFont="1" applyFill="1" applyAlignment="1" applyProtection="1">
      <alignment vertical="center"/>
      <protection hidden="1"/>
    </xf>
    <xf numFmtId="0" fontId="65" fillId="22" borderId="0" xfId="0" applyFont="1" applyFill="1" applyBorder="1" applyAlignment="1" applyProtection="1">
      <alignment vertical="center"/>
      <protection hidden="1"/>
    </xf>
    <xf numFmtId="0" fontId="65" fillId="10" borderId="0" xfId="0" applyFont="1" applyFill="1" applyAlignment="1" applyProtection="1">
      <alignment vertical="center" wrapText="1"/>
      <protection hidden="1"/>
    </xf>
    <xf numFmtId="0" fontId="66" fillId="10" borderId="0" xfId="0" applyFont="1" applyFill="1" applyAlignment="1" applyProtection="1">
      <alignment vertical="center"/>
      <protection hidden="1"/>
    </xf>
    <xf numFmtId="0" fontId="15" fillId="3" borderId="0" xfId="0" applyFont="1" applyFill="1" applyProtection="1">
      <protection hidden="1"/>
    </xf>
    <xf numFmtId="17" fontId="34" fillId="3" borderId="0" xfId="0" applyNumberFormat="1" applyFont="1" applyFill="1" applyProtection="1">
      <protection hidden="1"/>
    </xf>
    <xf numFmtId="0" fontId="12" fillId="3" borderId="0" xfId="0" applyFont="1" applyFill="1" applyProtection="1">
      <protection hidden="1"/>
    </xf>
    <xf numFmtId="0" fontId="8" fillId="3" borderId="0" xfId="0" applyFont="1" applyFill="1" applyBorder="1" applyAlignment="1" applyProtection="1">
      <protection hidden="1"/>
    </xf>
    <xf numFmtId="0" fontId="1" fillId="3" borderId="0" xfId="0" applyFont="1" applyFill="1" applyAlignment="1" applyProtection="1">
      <alignment wrapText="1"/>
      <protection hidden="1"/>
    </xf>
    <xf numFmtId="0" fontId="1" fillId="0" borderId="0" xfId="0" applyFont="1" applyAlignment="1" applyProtection="1">
      <alignment wrapText="1"/>
      <protection hidden="1"/>
    </xf>
    <xf numFmtId="0" fontId="16" fillId="3" borderId="0" xfId="0" applyFont="1" applyFill="1" applyProtection="1">
      <protection hidden="1"/>
    </xf>
    <xf numFmtId="164" fontId="24" fillId="9" borderId="5" xfId="2" applyNumberFormat="1" applyFont="1" applyFill="1" applyBorder="1" applyAlignment="1" applyProtection="1">
      <alignment horizontal="center" wrapText="1"/>
      <protection hidden="1"/>
    </xf>
    <xf numFmtId="9" fontId="33" fillId="24" borderId="5" xfId="4" applyFont="1" applyFill="1" applyBorder="1" applyAlignment="1" applyProtection="1">
      <alignment horizontal="center" vertical="center" wrapText="1"/>
      <protection hidden="1"/>
    </xf>
    <xf numFmtId="0" fontId="16" fillId="0" borderId="0" xfId="0" applyFont="1" applyProtection="1">
      <protection hidden="1"/>
    </xf>
    <xf numFmtId="164" fontId="8" fillId="3" borderId="0" xfId="0" applyNumberFormat="1" applyFont="1" applyFill="1" applyProtection="1">
      <protection hidden="1"/>
    </xf>
    <xf numFmtId="0" fontId="15" fillId="0" borderId="0" xfId="0" applyFont="1" applyProtection="1">
      <protection hidden="1"/>
    </xf>
    <xf numFmtId="0" fontId="5" fillId="3" borderId="0" xfId="0" applyFont="1" applyFill="1" applyProtection="1">
      <protection hidden="1"/>
    </xf>
    <xf numFmtId="0" fontId="5" fillId="0" borderId="0" xfId="0" applyFont="1" applyProtection="1">
      <protection hidden="1"/>
    </xf>
    <xf numFmtId="0" fontId="0" fillId="3" borderId="0" xfId="0" applyFill="1" applyProtection="1">
      <protection hidden="1"/>
    </xf>
    <xf numFmtId="0" fontId="11" fillId="3" borderId="0" xfId="0" applyFont="1" applyFill="1" applyProtection="1">
      <protection hidden="1"/>
    </xf>
    <xf numFmtId="0" fontId="2" fillId="3" borderId="0" xfId="0" applyFont="1" applyFill="1" applyProtection="1">
      <protection hidden="1"/>
    </xf>
    <xf numFmtId="0" fontId="8" fillId="3" borderId="0" xfId="0" applyFont="1" applyFill="1" applyProtection="1">
      <protection hidden="1"/>
    </xf>
    <xf numFmtId="0" fontId="0" fillId="3" borderId="0" xfId="0" applyFill="1" applyAlignment="1" applyProtection="1">
      <protection hidden="1"/>
    </xf>
    <xf numFmtId="0" fontId="21" fillId="18" borderId="0" xfId="3" applyFont="1" applyFill="1" applyBorder="1" applyAlignment="1" applyProtection="1">
      <protection hidden="1"/>
    </xf>
    <xf numFmtId="0" fontId="77" fillId="3" borderId="0" xfId="0" applyFont="1" applyFill="1" applyAlignment="1" applyProtection="1">
      <alignment vertical="center"/>
      <protection hidden="1"/>
    </xf>
    <xf numFmtId="0" fontId="69" fillId="18" borderId="0" xfId="0" applyFont="1" applyFill="1" applyBorder="1" applyAlignment="1" applyProtection="1">
      <alignment horizontal="center" vertical="center" wrapText="1"/>
      <protection hidden="1"/>
    </xf>
    <xf numFmtId="3" fontId="33" fillId="18" borderId="0" xfId="2" applyNumberFormat="1" applyFont="1" applyFill="1" applyBorder="1" applyAlignment="1" applyProtection="1">
      <alignment horizontal="center" vertical="center"/>
      <protection hidden="1"/>
    </xf>
    <xf numFmtId="0" fontId="25" fillId="3" borderId="0" xfId="0" applyFont="1" applyFill="1" applyProtection="1">
      <protection hidden="1"/>
    </xf>
    <xf numFmtId="0" fontId="0" fillId="3" borderId="0" xfId="0" applyFont="1" applyFill="1" applyProtection="1">
      <protection hidden="1"/>
    </xf>
    <xf numFmtId="0" fontId="69" fillId="33" borderId="37" xfId="0" applyFont="1" applyFill="1" applyBorder="1" applyAlignment="1" applyProtection="1">
      <alignment horizontal="center" vertical="center" wrapText="1"/>
      <protection hidden="1"/>
    </xf>
    <xf numFmtId="0" fontId="0" fillId="19" borderId="0" xfId="0" applyFill="1" applyProtection="1">
      <protection hidden="1"/>
    </xf>
    <xf numFmtId="3" fontId="72" fillId="21" borderId="37" xfId="2" applyNumberFormat="1" applyFont="1" applyFill="1" applyBorder="1" applyAlignment="1" applyProtection="1">
      <alignment horizontal="center" vertical="center"/>
      <protection hidden="1"/>
    </xf>
    <xf numFmtId="166" fontId="69" fillId="3" borderId="43" xfId="0" applyNumberFormat="1" applyFont="1" applyFill="1" applyBorder="1" applyAlignment="1" applyProtection="1">
      <alignment horizontal="center" wrapText="1"/>
      <protection hidden="1"/>
    </xf>
    <xf numFmtId="0" fontId="71" fillId="3" borderId="0" xfId="0" applyFont="1" applyFill="1" applyAlignment="1" applyProtection="1">
      <alignment wrapText="1"/>
      <protection hidden="1"/>
    </xf>
    <xf numFmtId="0" fontId="71" fillId="19" borderId="0" xfId="0" applyFont="1" applyFill="1" applyAlignment="1" applyProtection="1">
      <alignment wrapText="1"/>
      <protection hidden="1"/>
    </xf>
    <xf numFmtId="166" fontId="69" fillId="3" borderId="18" xfId="0" applyNumberFormat="1" applyFont="1" applyFill="1" applyBorder="1" applyAlignment="1" applyProtection="1">
      <alignment horizontal="center" wrapText="1"/>
      <protection hidden="1"/>
    </xf>
    <xf numFmtId="0" fontId="15" fillId="3" borderId="0" xfId="0" applyFont="1" applyFill="1" applyAlignment="1" applyProtection="1">
      <protection hidden="1"/>
    </xf>
    <xf numFmtId="0" fontId="12" fillId="3" borderId="0" xfId="0" applyFont="1" applyFill="1" applyAlignment="1" applyProtection="1">
      <protection hidden="1"/>
    </xf>
    <xf numFmtId="0" fontId="15" fillId="19" borderId="0" xfId="0" applyFont="1" applyFill="1" applyAlignment="1" applyProtection="1">
      <protection hidden="1"/>
    </xf>
    <xf numFmtId="0" fontId="15" fillId="0" borderId="0" xfId="0" applyFont="1" applyAlignment="1" applyProtection="1">
      <protection hidden="1"/>
    </xf>
    <xf numFmtId="3" fontId="8" fillId="21" borderId="18" xfId="2" applyNumberFormat="1" applyFont="1" applyFill="1" applyBorder="1" applyAlignment="1" applyProtection="1">
      <alignment horizontal="center" vertical="center"/>
      <protection hidden="1"/>
    </xf>
    <xf numFmtId="0" fontId="2" fillId="19" borderId="0" xfId="0" applyFont="1" applyFill="1" applyProtection="1">
      <protection hidden="1"/>
    </xf>
    <xf numFmtId="3" fontId="3" fillId="21" borderId="18" xfId="2" applyNumberFormat="1"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8" fillId="33" borderId="18" xfId="0" applyFont="1" applyFill="1" applyBorder="1" applyAlignment="1" applyProtection="1">
      <alignment horizontal="center" vertical="center" wrapText="1"/>
      <protection hidden="1"/>
    </xf>
    <xf numFmtId="0" fontId="15" fillId="3" borderId="0" xfId="0" applyFont="1" applyFill="1" applyAlignment="1" applyProtection="1">
      <alignment horizontal="center" vertical="center"/>
      <protection hidden="1"/>
    </xf>
    <xf numFmtId="164" fontId="15" fillId="3" borderId="0" xfId="2" applyNumberFormat="1" applyFont="1" applyFill="1" applyAlignment="1" applyProtection="1">
      <alignment horizontal="right" vertical="center"/>
      <protection hidden="1"/>
    </xf>
    <xf numFmtId="0" fontId="23" fillId="3" borderId="18" xfId="0" applyFont="1" applyFill="1" applyBorder="1" applyProtection="1">
      <protection hidden="1"/>
    </xf>
    <xf numFmtId="166" fontId="75" fillId="3" borderId="18" xfId="0" applyNumberFormat="1" applyFont="1" applyFill="1" applyBorder="1" applyAlignment="1" applyProtection="1">
      <alignment horizontal="center" wrapText="1"/>
      <protection hidden="1"/>
    </xf>
    <xf numFmtId="0" fontId="76" fillId="3" borderId="18" xfId="0" applyFont="1" applyFill="1" applyBorder="1" applyAlignment="1" applyProtection="1">
      <protection hidden="1"/>
    </xf>
    <xf numFmtId="0" fontId="24" fillId="8" borderId="26" xfId="0" applyFont="1" applyFill="1" applyBorder="1" applyAlignment="1" applyProtection="1">
      <alignment horizontal="center" vertical="center" wrapText="1"/>
      <protection hidden="1"/>
    </xf>
    <xf numFmtId="0" fontId="24" fillId="8" borderId="31" xfId="0" applyFont="1" applyFill="1" applyBorder="1" applyAlignment="1" applyProtection="1">
      <alignment horizontal="center" vertical="center" wrapText="1"/>
      <protection hidden="1"/>
    </xf>
    <xf numFmtId="0" fontId="24" fillId="8" borderId="28" xfId="0" applyFont="1" applyFill="1" applyBorder="1" applyAlignment="1" applyProtection="1">
      <alignment horizontal="center" vertical="center" wrapText="1"/>
      <protection hidden="1"/>
    </xf>
    <xf numFmtId="166" fontId="26" fillId="9" borderId="33" xfId="0" applyNumberFormat="1" applyFont="1" applyFill="1" applyBorder="1" applyAlignment="1" applyProtection="1">
      <alignment horizontal="center" wrapText="1"/>
      <protection hidden="1"/>
    </xf>
    <xf numFmtId="164" fontId="26" fillId="9" borderId="32" xfId="2" applyNumberFormat="1" applyFont="1" applyFill="1" applyBorder="1" applyAlignment="1" applyProtection="1">
      <alignment horizontal="center" wrapText="1"/>
      <protection hidden="1"/>
    </xf>
    <xf numFmtId="164" fontId="26" fillId="9" borderId="29" xfId="2" applyNumberFormat="1" applyFont="1" applyFill="1" applyBorder="1" applyAlignment="1" applyProtection="1">
      <alignment horizontal="center" wrapText="1"/>
      <protection hidden="1"/>
    </xf>
    <xf numFmtId="164" fontId="26" fillId="9" borderId="27" xfId="2" applyNumberFormat="1" applyFont="1" applyFill="1" applyBorder="1" applyAlignment="1" applyProtection="1">
      <alignment horizontal="center" wrapText="1"/>
      <protection hidden="1"/>
    </xf>
    <xf numFmtId="166" fontId="26" fillId="9" borderId="34" xfId="0" applyNumberFormat="1" applyFont="1" applyFill="1" applyBorder="1" applyAlignment="1" applyProtection="1">
      <alignment horizontal="center" wrapText="1"/>
      <protection hidden="1"/>
    </xf>
    <xf numFmtId="0" fontId="2" fillId="37" borderId="37" xfId="0" applyFont="1" applyFill="1" applyBorder="1" applyAlignment="1" applyProtection="1">
      <alignment vertical="center" wrapText="1"/>
    </xf>
    <xf numFmtId="3" fontId="72" fillId="21" borderId="0" xfId="2" applyNumberFormat="1" applyFont="1" applyFill="1" applyBorder="1" applyAlignment="1" applyProtection="1">
      <alignment horizontal="center" vertical="center"/>
      <protection hidden="1"/>
    </xf>
    <xf numFmtId="0" fontId="11" fillId="31" borderId="0" xfId="0" applyFont="1" applyFill="1" applyBorder="1" applyAlignment="1" applyProtection="1">
      <alignment horizontal="center" vertical="center"/>
      <protection hidden="1"/>
    </xf>
    <xf numFmtId="0" fontId="65" fillId="3" borderId="0" xfId="0" applyFont="1" applyFill="1" applyAlignment="1" applyProtection="1">
      <alignment vertical="center"/>
      <protection hidden="1"/>
    </xf>
    <xf numFmtId="0" fontId="65" fillId="3" borderId="0" xfId="0" applyFont="1" applyFill="1" applyBorder="1" applyAlignment="1" applyProtection="1">
      <alignment vertical="center"/>
      <protection hidden="1"/>
    </xf>
    <xf numFmtId="0" fontId="83" fillId="3" borderId="0" xfId="0" applyFont="1" applyFill="1" applyAlignment="1" applyProtection="1">
      <alignment vertical="center"/>
      <protection hidden="1"/>
    </xf>
    <xf numFmtId="0" fontId="65" fillId="3" borderId="0" xfId="0" applyFont="1" applyFill="1" applyAlignment="1" applyProtection="1">
      <alignment horizontal="center" vertical="center" wrapText="1"/>
      <protection hidden="1"/>
    </xf>
    <xf numFmtId="0" fontId="67" fillId="3" borderId="0" xfId="0" applyFont="1" applyFill="1" applyAlignment="1" applyProtection="1">
      <alignment horizontal="center" vertical="center"/>
      <protection hidden="1"/>
    </xf>
    <xf numFmtId="0" fontId="0" fillId="3" borderId="0" xfId="0" applyFont="1" applyFill="1" applyAlignment="1" applyProtection="1">
      <alignment vertical="center"/>
      <protection hidden="1"/>
    </xf>
    <xf numFmtId="0" fontId="68" fillId="3" borderId="0" xfId="0" applyFont="1" applyFill="1" applyAlignment="1" applyProtection="1">
      <alignment vertical="center"/>
      <protection hidden="1"/>
    </xf>
    <xf numFmtId="17" fontId="34" fillId="19" borderId="0" xfId="0" applyNumberFormat="1" applyFont="1" applyFill="1"/>
    <xf numFmtId="49" fontId="39" fillId="30" borderId="35" xfId="0" applyNumberFormat="1" applyFont="1" applyFill="1" applyBorder="1" applyAlignment="1" applyProtection="1">
      <alignment horizontal="center" vertical="center" wrapText="1"/>
    </xf>
    <xf numFmtId="164" fontId="13" fillId="16" borderId="41" xfId="2" applyNumberFormat="1" applyFont="1" applyFill="1" applyBorder="1" applyAlignment="1" applyProtection="1">
      <alignment vertical="center"/>
      <protection locked="0"/>
    </xf>
    <xf numFmtId="0" fontId="39" fillId="29" borderId="75" xfId="0" applyFont="1" applyFill="1" applyBorder="1" applyAlignment="1" applyProtection="1">
      <alignment horizontal="center" vertical="center" wrapText="1"/>
    </xf>
    <xf numFmtId="0" fontId="39" fillId="29" borderId="78" xfId="0" applyFont="1" applyFill="1" applyBorder="1" applyAlignment="1" applyProtection="1">
      <alignment horizontal="center" wrapText="1"/>
    </xf>
    <xf numFmtId="0" fontId="22" fillId="16" borderId="18" xfId="0" applyNumberFormat="1" applyFont="1" applyFill="1" applyBorder="1" applyAlignment="1" applyProtection="1">
      <alignment vertical="center" wrapText="1"/>
      <protection locked="0"/>
    </xf>
    <xf numFmtId="166" fontId="75" fillId="31" borderId="18" xfId="0" applyNumberFormat="1" applyFont="1" applyFill="1" applyBorder="1" applyAlignment="1" applyProtection="1">
      <alignment horizontal="center" wrapText="1"/>
      <protection hidden="1"/>
    </xf>
    <xf numFmtId="0" fontId="23" fillId="19" borderId="0" xfId="0" applyFont="1" applyFill="1" applyProtection="1">
      <protection hidden="1"/>
    </xf>
    <xf numFmtId="0" fontId="23" fillId="3" borderId="0" xfId="0" applyFont="1" applyFill="1" applyProtection="1">
      <protection hidden="1"/>
    </xf>
    <xf numFmtId="0" fontId="76" fillId="3" borderId="0" xfId="0" applyFont="1" applyFill="1" applyAlignment="1" applyProtection="1">
      <protection hidden="1"/>
    </xf>
    <xf numFmtId="0" fontId="33" fillId="38" borderId="1" xfId="0" applyFont="1" applyFill="1" applyBorder="1" applyAlignment="1" applyProtection="1">
      <alignment horizontal="center" vertical="center" wrapText="1"/>
      <protection hidden="1"/>
    </xf>
    <xf numFmtId="166" fontId="3" fillId="38" borderId="4" xfId="0" applyNumberFormat="1" applyFont="1" applyFill="1" applyBorder="1" applyAlignment="1" applyProtection="1">
      <alignment horizontal="center" wrapText="1"/>
      <protection hidden="1"/>
    </xf>
    <xf numFmtId="164" fontId="33" fillId="38" borderId="1" xfId="2" applyNumberFormat="1" applyFont="1" applyFill="1" applyBorder="1" applyAlignment="1" applyProtection="1">
      <alignment horizontal="center" vertical="center" wrapText="1"/>
      <protection hidden="1"/>
    </xf>
    <xf numFmtId="164" fontId="24" fillId="38" borderId="1" xfId="2" applyNumberFormat="1" applyFont="1" applyFill="1" applyBorder="1" applyAlignment="1" applyProtection="1">
      <alignment horizontal="center" vertical="center" wrapText="1"/>
      <protection hidden="1"/>
    </xf>
    <xf numFmtId="9" fontId="24" fillId="38" borderId="5" xfId="4" applyFont="1" applyFill="1" applyBorder="1" applyAlignment="1" applyProtection="1">
      <alignment horizontal="center" vertical="center" wrapText="1"/>
      <protection hidden="1"/>
    </xf>
    <xf numFmtId="43" fontId="33" fillId="38" borderId="4" xfId="2" applyFont="1" applyFill="1" applyBorder="1" applyAlignment="1" applyProtection="1">
      <alignment horizontal="center" vertical="center" wrapText="1"/>
      <protection hidden="1"/>
    </xf>
    <xf numFmtId="0" fontId="34" fillId="39" borderId="18" xfId="0" applyFont="1" applyFill="1" applyBorder="1" applyAlignment="1" applyProtection="1">
      <alignment horizontal="center" vertical="center" wrapText="1"/>
      <protection hidden="1"/>
    </xf>
    <xf numFmtId="0" fontId="3" fillId="40" borderId="18" xfId="0" applyFont="1" applyFill="1" applyBorder="1" applyAlignment="1" applyProtection="1">
      <alignment horizontal="center" vertical="center" wrapText="1"/>
      <protection hidden="1"/>
    </xf>
    <xf numFmtId="3" fontId="11" fillId="43" borderId="18" xfId="2" applyNumberFormat="1" applyFont="1" applyFill="1" applyBorder="1" applyAlignment="1" applyProtection="1">
      <alignment horizontal="center" vertical="center"/>
      <protection hidden="1"/>
    </xf>
    <xf numFmtId="0" fontId="11" fillId="44" borderId="18" xfId="0" applyFont="1" applyFill="1" applyBorder="1" applyAlignment="1" applyProtection="1">
      <alignment horizontal="center" vertical="center" wrapText="1"/>
      <protection hidden="1"/>
    </xf>
    <xf numFmtId="0" fontId="2" fillId="6" borderId="59" xfId="0" applyFont="1" applyFill="1" applyBorder="1" applyAlignment="1" applyProtection="1"/>
    <xf numFmtId="0" fontId="65" fillId="3" borderId="86" xfId="0" applyFont="1" applyFill="1" applyBorder="1" applyAlignment="1" applyProtection="1">
      <alignment vertical="center"/>
      <protection hidden="1"/>
    </xf>
    <xf numFmtId="166" fontId="70" fillId="45" borderId="59" xfId="3" applyNumberFormat="1" applyFont="1" applyFill="1" applyBorder="1" applyAlignment="1" applyProtection="1">
      <alignment horizontal="center" vertical="center"/>
      <protection hidden="1"/>
    </xf>
    <xf numFmtId="164" fontId="70" fillId="45" borderId="59" xfId="2" applyNumberFormat="1" applyFont="1" applyFill="1" applyBorder="1" applyAlignment="1" applyProtection="1">
      <alignment horizontal="center" vertical="center"/>
      <protection hidden="1"/>
    </xf>
    <xf numFmtId="0" fontId="31" fillId="45" borderId="59" xfId="3" applyFont="1" applyFill="1" applyBorder="1" applyAlignment="1" applyProtection="1">
      <alignment horizontal="center" vertical="center"/>
      <protection hidden="1"/>
    </xf>
    <xf numFmtId="0" fontId="31" fillId="45" borderId="59" xfId="3" applyFont="1" applyFill="1" applyBorder="1" applyAlignment="1" applyProtection="1">
      <alignment horizontal="center" vertical="center" wrapText="1"/>
      <protection hidden="1"/>
    </xf>
    <xf numFmtId="0" fontId="15" fillId="18" borderId="0" xfId="0" applyFont="1" applyFill="1" applyAlignment="1" applyProtection="1">
      <alignment vertical="center"/>
      <protection hidden="1"/>
    </xf>
    <xf numFmtId="0" fontId="65" fillId="3" borderId="0" xfId="0" applyFont="1" applyFill="1" applyAlignment="1" applyProtection="1">
      <alignment vertical="center" wrapText="1"/>
      <protection hidden="1"/>
    </xf>
    <xf numFmtId="0" fontId="66" fillId="3" borderId="0" xfId="0" applyFont="1" applyFill="1" applyAlignment="1" applyProtection="1">
      <alignment vertical="center"/>
      <protection hidden="1"/>
    </xf>
    <xf numFmtId="0" fontId="65" fillId="3" borderId="0" xfId="0" applyFont="1" applyFill="1" applyBorder="1" applyAlignment="1" applyProtection="1">
      <alignment vertical="center" wrapText="1"/>
      <protection hidden="1"/>
    </xf>
    <xf numFmtId="0" fontId="66" fillId="3" borderId="0" xfId="0" applyFont="1" applyFill="1" applyBorder="1" applyAlignment="1" applyProtection="1">
      <alignment vertical="center"/>
      <protection hidden="1"/>
    </xf>
    <xf numFmtId="0" fontId="31" fillId="48" borderId="59" xfId="0" applyFont="1" applyFill="1" applyBorder="1" applyAlignment="1" applyProtection="1">
      <alignment horizontal="center" vertical="center" wrapText="1"/>
      <protection hidden="1"/>
    </xf>
    <xf numFmtId="9" fontId="31" fillId="48" borderId="59" xfId="4" applyFont="1" applyFill="1" applyBorder="1" applyAlignment="1" applyProtection="1">
      <alignment horizontal="center" vertical="center"/>
      <protection hidden="1"/>
    </xf>
    <xf numFmtId="0" fontId="68" fillId="18" borderId="0" xfId="0" applyFont="1" applyFill="1" applyAlignment="1" applyProtection="1">
      <alignment vertical="center"/>
      <protection hidden="1"/>
    </xf>
    <xf numFmtId="0" fontId="12" fillId="18" borderId="0" xfId="0" applyFont="1" applyFill="1" applyAlignment="1" applyProtection="1">
      <alignment vertical="center"/>
      <protection hidden="1"/>
    </xf>
    <xf numFmtId="0" fontId="23" fillId="0" borderId="0" xfId="0" applyFont="1" applyFill="1"/>
    <xf numFmtId="0" fontId="23" fillId="0" borderId="0" xfId="0" applyFont="1" applyFill="1" applyAlignment="1">
      <alignment horizontal="center"/>
    </xf>
    <xf numFmtId="164" fontId="0" fillId="0" borderId="0" xfId="2" applyNumberFormat="1" applyFont="1"/>
    <xf numFmtId="0" fontId="23" fillId="3" borderId="0" xfId="0" applyFont="1" applyFill="1"/>
    <xf numFmtId="0" fontId="23" fillId="3" borderId="0" xfId="0" applyFont="1" applyFill="1" applyAlignment="1">
      <alignment horizontal="center"/>
    </xf>
    <xf numFmtId="0" fontId="40" fillId="50" borderId="18" xfId="0" applyFont="1" applyFill="1" applyBorder="1" applyAlignment="1" applyProtection="1">
      <alignment horizontal="center" vertical="center" wrapText="1"/>
      <protection hidden="1"/>
    </xf>
    <xf numFmtId="0" fontId="9" fillId="51" borderId="18" xfId="0" applyFont="1" applyFill="1" applyBorder="1" applyAlignment="1">
      <alignment horizontal="center"/>
    </xf>
    <xf numFmtId="0" fontId="70" fillId="50" borderId="18" xfId="0" applyFont="1" applyFill="1" applyBorder="1" applyAlignment="1" applyProtection="1">
      <alignment horizontal="center" vertical="center" wrapText="1"/>
      <protection hidden="1"/>
    </xf>
    <xf numFmtId="0" fontId="0" fillId="0" borderId="0" xfId="0" applyFont="1"/>
    <xf numFmtId="164" fontId="0" fillId="19" borderId="0" xfId="2" applyNumberFormat="1" applyFont="1" applyFill="1"/>
    <xf numFmtId="0" fontId="0" fillId="19" borderId="0" xfId="0" applyFill="1"/>
    <xf numFmtId="164" fontId="1" fillId="19" borderId="0" xfId="2" applyNumberFormat="1" applyFont="1" applyFill="1"/>
    <xf numFmtId="0" fontId="0" fillId="19" borderId="0" xfId="0" applyFont="1" applyFill="1"/>
    <xf numFmtId="17" fontId="87" fillId="3" borderId="0" xfId="0" applyNumberFormat="1" applyFont="1" applyFill="1" applyAlignment="1">
      <alignment horizontal="left"/>
    </xf>
    <xf numFmtId="164" fontId="2" fillId="19" borderId="0" xfId="2" applyNumberFormat="1" applyFont="1" applyFill="1"/>
    <xf numFmtId="164" fontId="89" fillId="19" borderId="0" xfId="2" applyNumberFormat="1" applyFont="1" applyFill="1"/>
    <xf numFmtId="0" fontId="2" fillId="3" borderId="18" xfId="0" applyFont="1" applyFill="1" applyBorder="1" applyProtection="1">
      <protection hidden="1"/>
    </xf>
    <xf numFmtId="9" fontId="8" fillId="49" borderId="37" xfId="4" applyFont="1" applyFill="1" applyBorder="1" applyAlignment="1" applyProtection="1">
      <alignment horizontal="center" vertical="center" wrapText="1"/>
      <protection hidden="1"/>
    </xf>
    <xf numFmtId="0" fontId="84" fillId="58" borderId="59" xfId="3" applyFont="1" applyFill="1" applyBorder="1" applyAlignment="1" applyProtection="1">
      <alignment horizontal="center"/>
      <protection locked="0"/>
    </xf>
    <xf numFmtId="0" fontId="85" fillId="58" borderId="18" xfId="3" applyFont="1" applyFill="1" applyBorder="1" applyAlignment="1" applyProtection="1">
      <alignment horizontal="left"/>
      <protection locked="0"/>
    </xf>
    <xf numFmtId="0" fontId="92" fillId="3" borderId="0" xfId="0" applyFont="1" applyFill="1" applyAlignment="1" applyProtection="1">
      <alignment horizontal="center"/>
    </xf>
    <xf numFmtId="0" fontId="92" fillId="3" borderId="0" xfId="0" applyFont="1" applyFill="1" applyProtection="1"/>
    <xf numFmtId="0" fontId="92" fillId="3" borderId="0" xfId="0" applyFont="1" applyFill="1" applyAlignment="1" applyProtection="1">
      <alignment horizontal="center" wrapText="1"/>
    </xf>
    <xf numFmtId="0" fontId="92" fillId="3" borderId="0" xfId="0" applyFont="1" applyFill="1" applyBorder="1" applyProtection="1"/>
    <xf numFmtId="0" fontId="86" fillId="26" borderId="37" xfId="0" applyFont="1" applyFill="1" applyBorder="1" applyAlignment="1" applyProtection="1">
      <alignment horizontal="center" vertical="center"/>
    </xf>
    <xf numFmtId="0" fontId="86" fillId="26" borderId="37" xfId="0" applyFont="1" applyFill="1" applyBorder="1" applyAlignment="1" applyProtection="1">
      <alignment vertical="center"/>
    </xf>
    <xf numFmtId="0" fontId="86" fillId="26" borderId="37" xfId="0" applyFont="1" applyFill="1" applyBorder="1" applyAlignment="1" applyProtection="1">
      <alignment horizontal="center" vertical="center" wrapText="1"/>
    </xf>
    <xf numFmtId="0" fontId="86" fillId="26" borderId="38" xfId="0" applyFont="1" applyFill="1" applyBorder="1" applyAlignment="1" applyProtection="1">
      <alignment horizontal="center" vertical="center"/>
    </xf>
    <xf numFmtId="0" fontId="93" fillId="3" borderId="0" xfId="0" applyFont="1" applyFill="1" applyBorder="1" applyAlignment="1" applyProtection="1">
      <alignment vertical="center"/>
    </xf>
    <xf numFmtId="0" fontId="93" fillId="3" borderId="0" xfId="0" applyFont="1" applyFill="1" applyAlignment="1" applyProtection="1">
      <alignment vertical="center"/>
    </xf>
    <xf numFmtId="0" fontId="93" fillId="0" borderId="0" xfId="0" applyFont="1" applyAlignment="1" applyProtection="1">
      <alignment vertical="center"/>
    </xf>
    <xf numFmtId="0" fontId="86" fillId="25" borderId="43" xfId="0" applyFont="1" applyFill="1" applyBorder="1" applyAlignment="1" applyProtection="1">
      <alignment horizontal="center"/>
    </xf>
    <xf numFmtId="0" fontId="94" fillId="3" borderId="0" xfId="0" applyFont="1" applyFill="1" applyBorder="1" applyProtection="1"/>
    <xf numFmtId="0" fontId="94" fillId="0" borderId="40" xfId="0" applyFont="1" applyFill="1" applyBorder="1"/>
    <xf numFmtId="0" fontId="94" fillId="0" borderId="37" xfId="0" applyFont="1" applyFill="1" applyBorder="1"/>
    <xf numFmtId="0" fontId="95" fillId="58" borderId="18" xfId="0" applyFont="1" applyFill="1" applyBorder="1" applyAlignment="1" applyProtection="1">
      <alignment horizontal="center"/>
    </xf>
    <xf numFmtId="0" fontId="96" fillId="58" borderId="59" xfId="0" applyFont="1" applyFill="1" applyBorder="1" applyProtection="1">
      <protection locked="0"/>
    </xf>
    <xf numFmtId="0" fontId="95" fillId="58" borderId="59" xfId="0" applyFont="1" applyFill="1" applyBorder="1" applyAlignment="1" applyProtection="1">
      <alignment horizontal="center"/>
      <protection locked="0"/>
    </xf>
    <xf numFmtId="0" fontId="95" fillId="58" borderId="59" xfId="0" applyFont="1" applyFill="1" applyBorder="1" applyAlignment="1" applyProtection="1">
      <alignment horizontal="center" wrapText="1"/>
      <protection locked="0"/>
    </xf>
    <xf numFmtId="0" fontId="95" fillId="58" borderId="73" xfId="0" applyFont="1" applyFill="1" applyBorder="1" applyAlignment="1" applyProtection="1">
      <alignment horizontal="center"/>
      <protection locked="0"/>
    </xf>
    <xf numFmtId="0" fontId="95" fillId="3" borderId="0" xfId="0" applyFont="1" applyFill="1" applyBorder="1" applyProtection="1"/>
    <xf numFmtId="0" fontId="95" fillId="0" borderId="40" xfId="0" applyFont="1" applyFill="1" applyBorder="1"/>
    <xf numFmtId="0" fontId="95" fillId="0" borderId="37" xfId="0" applyFont="1" applyFill="1" applyBorder="1"/>
    <xf numFmtId="0" fontId="95" fillId="58" borderId="18" xfId="0" applyFont="1" applyFill="1" applyBorder="1" applyAlignment="1" applyProtection="1">
      <alignment horizontal="center" wrapText="1"/>
      <protection locked="0"/>
    </xf>
    <xf numFmtId="0" fontId="95" fillId="58" borderId="18" xfId="0" applyFont="1" applyFill="1" applyBorder="1" applyProtection="1">
      <protection locked="0"/>
    </xf>
    <xf numFmtId="0" fontId="95" fillId="58" borderId="59" xfId="0" applyFont="1" applyFill="1" applyBorder="1" applyProtection="1">
      <protection locked="0"/>
    </xf>
    <xf numFmtId="0" fontId="95" fillId="58" borderId="18" xfId="0" applyFont="1" applyFill="1" applyBorder="1" applyAlignment="1" applyProtection="1">
      <alignment horizontal="center"/>
      <protection locked="0"/>
    </xf>
    <xf numFmtId="0" fontId="95" fillId="3" borderId="40" xfId="0" applyFont="1" applyFill="1" applyBorder="1"/>
    <xf numFmtId="0" fontId="95" fillId="3" borderId="37" xfId="0" applyFont="1" applyFill="1" applyBorder="1"/>
    <xf numFmtId="0" fontId="86" fillId="25" borderId="18" xfId="0" applyFont="1" applyFill="1" applyBorder="1" applyAlignment="1" applyProtection="1">
      <alignment horizontal="center"/>
    </xf>
    <xf numFmtId="0" fontId="94" fillId="3" borderId="40" xfId="0" applyFont="1" applyFill="1" applyBorder="1"/>
    <xf numFmtId="0" fontId="94" fillId="3" borderId="37" xfId="0" applyFont="1" applyFill="1" applyBorder="1"/>
    <xf numFmtId="0" fontId="96" fillId="58" borderId="18" xfId="0" applyFont="1" applyFill="1" applyBorder="1" applyProtection="1">
      <protection locked="0"/>
    </xf>
    <xf numFmtId="0" fontId="96" fillId="58" borderId="18" xfId="0" applyFont="1" applyFill="1" applyBorder="1" applyAlignment="1" applyProtection="1">
      <alignment horizontal="center"/>
      <protection locked="0"/>
    </xf>
    <xf numFmtId="164" fontId="95" fillId="58" borderId="18" xfId="2" applyNumberFormat="1" applyFont="1" applyFill="1" applyBorder="1" applyAlignment="1" applyProtection="1">
      <alignment horizontal="center" wrapText="1"/>
      <protection locked="0"/>
    </xf>
    <xf numFmtId="164" fontId="95" fillId="58" borderId="73" xfId="2" applyNumberFormat="1" applyFont="1" applyFill="1" applyBorder="1" applyAlignment="1" applyProtection="1">
      <alignment horizontal="center"/>
      <protection locked="0"/>
    </xf>
    <xf numFmtId="164" fontId="95" fillId="58" borderId="73" xfId="0" applyNumberFormat="1" applyFont="1" applyFill="1" applyBorder="1" applyAlignment="1" applyProtection="1">
      <alignment horizontal="center"/>
      <protection locked="0"/>
    </xf>
    <xf numFmtId="167" fontId="95" fillId="58" borderId="18" xfId="2" applyNumberFormat="1" applyFont="1" applyFill="1" applyBorder="1" applyAlignment="1" applyProtection="1">
      <alignment horizontal="center" wrapText="1"/>
      <protection locked="0"/>
    </xf>
    <xf numFmtId="0" fontId="4" fillId="58" borderId="59" xfId="3" applyFont="1" applyFill="1" applyBorder="1" applyAlignment="1" applyProtection="1">
      <alignment horizontal="center"/>
      <protection locked="0"/>
    </xf>
    <xf numFmtId="0" fontId="92" fillId="0" borderId="0" xfId="0" applyFont="1" applyAlignment="1" applyProtection="1">
      <alignment horizontal="center"/>
    </xf>
    <xf numFmtId="0" fontId="92" fillId="0" borderId="0" xfId="0" applyFont="1"/>
    <xf numFmtId="0" fontId="92" fillId="0" borderId="0" xfId="0" applyFont="1" applyAlignment="1">
      <alignment horizontal="center"/>
    </xf>
    <xf numFmtId="0" fontId="92" fillId="0" borderId="0" xfId="0" applyFont="1" applyAlignment="1">
      <alignment horizontal="center" wrapText="1"/>
    </xf>
    <xf numFmtId="0" fontId="92" fillId="3" borderId="0" xfId="0" applyFont="1" applyFill="1"/>
    <xf numFmtId="0" fontId="31" fillId="60" borderId="53" xfId="0" applyFont="1" applyFill="1" applyBorder="1" applyAlignment="1" applyProtection="1">
      <alignment horizontal="center" vertical="center" wrapText="1"/>
      <protection hidden="1"/>
    </xf>
    <xf numFmtId="0" fontId="31" fillId="60" borderId="55" xfId="0" applyFont="1" applyFill="1" applyBorder="1" applyAlignment="1" applyProtection="1">
      <alignment horizontal="center" vertical="center" wrapText="1"/>
      <protection hidden="1"/>
    </xf>
    <xf numFmtId="164" fontId="40" fillId="61" borderId="18" xfId="2" applyNumberFormat="1" applyFont="1" applyFill="1" applyBorder="1" applyAlignment="1" applyProtection="1">
      <alignment horizontal="center"/>
      <protection hidden="1"/>
    </xf>
    <xf numFmtId="0" fontId="40" fillId="61" borderId="18" xfId="2" applyNumberFormat="1" applyFont="1" applyFill="1" applyBorder="1" applyAlignment="1" applyProtection="1">
      <alignment horizontal="center"/>
      <protection hidden="1"/>
    </xf>
    <xf numFmtId="0" fontId="12" fillId="3" borderId="18" xfId="0" applyFont="1" applyFill="1" applyBorder="1" applyAlignment="1" applyProtection="1">
      <protection hidden="1"/>
    </xf>
    <xf numFmtId="164" fontId="31" fillId="3" borderId="19" xfId="2" applyNumberFormat="1" applyFont="1" applyFill="1" applyBorder="1" applyProtection="1">
      <protection hidden="1"/>
    </xf>
    <xf numFmtId="164" fontId="31" fillId="3" borderId="5" xfId="2" applyNumberFormat="1" applyFont="1" applyFill="1" applyBorder="1" applyProtection="1">
      <protection hidden="1"/>
    </xf>
    <xf numFmtId="10" fontId="31" fillId="3" borderId="5" xfId="4" applyNumberFormat="1" applyFont="1" applyFill="1" applyBorder="1" applyAlignment="1" applyProtection="1">
      <protection hidden="1"/>
    </xf>
    <xf numFmtId="0" fontId="31" fillId="3" borderId="0" xfId="0" applyFont="1" applyFill="1" applyProtection="1">
      <protection hidden="1"/>
    </xf>
    <xf numFmtId="0" fontId="98"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165" fontId="23" fillId="3" borderId="0" xfId="0" applyNumberFormat="1" applyFont="1" applyFill="1" applyAlignment="1" applyProtection="1">
      <alignment horizontal="center"/>
      <protection hidden="1"/>
    </xf>
    <xf numFmtId="0" fontId="23" fillId="3" borderId="0" xfId="0" quotePrefix="1" applyFont="1" applyFill="1" applyAlignment="1" applyProtection="1">
      <alignment horizontal="center"/>
      <protection hidden="1"/>
    </xf>
    <xf numFmtId="168" fontId="23" fillId="3" borderId="0" xfId="0" applyNumberFormat="1" applyFont="1" applyFill="1" applyAlignment="1" applyProtection="1">
      <alignment horizontal="center"/>
      <protection hidden="1"/>
    </xf>
    <xf numFmtId="0" fontId="23" fillId="3" borderId="0" xfId="0" applyNumberFormat="1" applyFont="1" applyFill="1" applyAlignment="1" applyProtection="1">
      <alignment horizontal="center"/>
      <protection hidden="1"/>
    </xf>
    <xf numFmtId="0" fontId="12" fillId="6" borderId="0" xfId="0" applyFont="1" applyFill="1" applyAlignment="1" applyProtection="1"/>
    <xf numFmtId="0" fontId="12" fillId="6" borderId="0" xfId="0" applyFont="1" applyFill="1" applyBorder="1" applyAlignment="1" applyProtection="1">
      <alignment horizontal="center"/>
    </xf>
    <xf numFmtId="0" fontId="12" fillId="6" borderId="6" xfId="0" applyFont="1" applyFill="1" applyBorder="1" applyAlignment="1" applyProtection="1">
      <alignment horizontal="center"/>
    </xf>
    <xf numFmtId="0" fontId="99" fillId="62" borderId="37" xfId="3" applyFont="1" applyFill="1" applyBorder="1" applyAlignment="1" applyProtection="1">
      <alignment horizontal="center" vertical="center"/>
    </xf>
    <xf numFmtId="0" fontId="69" fillId="64" borderId="18" xfId="0" applyFont="1" applyFill="1" applyBorder="1" applyAlignment="1" applyProtection="1">
      <alignment horizontal="center" vertical="center" wrapText="1"/>
      <protection hidden="1"/>
    </xf>
    <xf numFmtId="166" fontId="69" fillId="64" borderId="4" xfId="0" applyNumberFormat="1" applyFont="1" applyFill="1" applyBorder="1" applyAlignment="1" applyProtection="1">
      <alignment horizontal="center" wrapText="1"/>
      <protection hidden="1"/>
    </xf>
    <xf numFmtId="0" fontId="31" fillId="65" borderId="59" xfId="0" applyFont="1" applyFill="1" applyBorder="1" applyAlignment="1" applyProtection="1">
      <alignment horizontal="center" vertical="center" wrapText="1"/>
      <protection hidden="1"/>
    </xf>
    <xf numFmtId="3" fontId="9" fillId="65" borderId="59" xfId="2" applyNumberFormat="1" applyFont="1" applyFill="1" applyBorder="1" applyAlignment="1" applyProtection="1">
      <alignment horizontal="center" vertical="center"/>
      <protection hidden="1"/>
    </xf>
    <xf numFmtId="0" fontId="31" fillId="65" borderId="37" xfId="0" applyFont="1" applyFill="1" applyBorder="1" applyAlignment="1" applyProtection="1">
      <alignment horizontal="center" vertical="center" wrapText="1"/>
      <protection hidden="1"/>
    </xf>
    <xf numFmtId="37" fontId="31" fillId="69" borderId="58" xfId="4" applyNumberFormat="1" applyFont="1" applyFill="1" applyBorder="1" applyAlignment="1" applyProtection="1">
      <alignment horizontal="center" vertical="center"/>
      <protection hidden="1"/>
    </xf>
    <xf numFmtId="0" fontId="31" fillId="70" borderId="56" xfId="3" applyFont="1" applyFill="1" applyBorder="1" applyAlignment="1" applyProtection="1">
      <alignment horizontal="center" vertical="center"/>
      <protection hidden="1"/>
    </xf>
    <xf numFmtId="0" fontId="40" fillId="45" borderId="88" xfId="3" applyFont="1" applyFill="1" applyBorder="1" applyAlignment="1" applyProtection="1">
      <alignment horizontal="center" vertical="center"/>
      <protection hidden="1"/>
    </xf>
    <xf numFmtId="37" fontId="40" fillId="53" borderId="89" xfId="2" applyNumberFormat="1" applyFont="1" applyFill="1" applyBorder="1" applyAlignment="1" applyProtection="1">
      <alignment horizontal="center" vertical="center"/>
      <protection hidden="1"/>
    </xf>
    <xf numFmtId="0" fontId="40" fillId="45" borderId="56" xfId="3" applyFont="1" applyFill="1" applyBorder="1" applyAlignment="1" applyProtection="1">
      <alignment horizontal="center" vertical="center"/>
      <protection hidden="1"/>
    </xf>
    <xf numFmtId="37" fontId="40" fillId="53" borderId="58" xfId="4" applyNumberFormat="1" applyFont="1" applyFill="1" applyBorder="1" applyAlignment="1" applyProtection="1">
      <alignment horizontal="center" vertical="center"/>
      <protection hidden="1"/>
    </xf>
    <xf numFmtId="0" fontId="22" fillId="71" borderId="41" xfId="0" applyNumberFormat="1" applyFont="1" applyFill="1" applyBorder="1" applyAlignment="1" applyProtection="1">
      <alignment vertical="center" wrapText="1"/>
      <protection locked="0"/>
    </xf>
    <xf numFmtId="0" fontId="86" fillId="49" borderId="38" xfId="3" applyFont="1" applyFill="1" applyBorder="1" applyAlignment="1" applyProtection="1">
      <alignment horizontal="center" vertical="center"/>
      <protection hidden="1"/>
    </xf>
    <xf numFmtId="0" fontId="86" fillId="49" borderId="39" xfId="3" applyFont="1" applyFill="1" applyBorder="1" applyAlignment="1" applyProtection="1">
      <alignment horizontal="center" vertical="center"/>
      <protection hidden="1"/>
    </xf>
    <xf numFmtId="0" fontId="86" fillId="49" borderId="40" xfId="3" applyFont="1" applyFill="1" applyBorder="1" applyAlignment="1" applyProtection="1">
      <alignment horizontal="center" vertical="center"/>
      <protection hidden="1"/>
    </xf>
    <xf numFmtId="0" fontId="86" fillId="49" borderId="79" xfId="3" applyFont="1" applyFill="1" applyBorder="1" applyAlignment="1" applyProtection="1">
      <alignment horizontal="center" vertical="center"/>
      <protection hidden="1"/>
    </xf>
    <xf numFmtId="0" fontId="86" fillId="49" borderId="6" xfId="3" applyFont="1" applyFill="1" applyBorder="1" applyAlignment="1" applyProtection="1">
      <alignment horizontal="center" vertical="center"/>
      <protection hidden="1"/>
    </xf>
    <xf numFmtId="0" fontId="86" fillId="49" borderId="80" xfId="3" applyFont="1" applyFill="1" applyBorder="1" applyAlignment="1" applyProtection="1">
      <alignment horizontal="center" vertical="center"/>
      <protection hidden="1"/>
    </xf>
    <xf numFmtId="0" fontId="86" fillId="49" borderId="83" xfId="3" applyFont="1" applyFill="1" applyBorder="1" applyAlignment="1" applyProtection="1">
      <alignment horizontal="center" vertical="center"/>
      <protection hidden="1"/>
    </xf>
    <xf numFmtId="0" fontId="86" fillId="49" borderId="84" xfId="3" applyFont="1" applyFill="1" applyBorder="1" applyAlignment="1" applyProtection="1">
      <alignment horizontal="center" vertical="center"/>
      <protection hidden="1"/>
    </xf>
    <xf numFmtId="0" fontId="86" fillId="49" borderId="85" xfId="3" applyFont="1" applyFill="1" applyBorder="1" applyAlignment="1" applyProtection="1">
      <alignment horizontal="center" vertical="center"/>
      <protection hidden="1"/>
    </xf>
    <xf numFmtId="0" fontId="8" fillId="49" borderId="79" xfId="3" applyFont="1" applyFill="1" applyBorder="1" applyAlignment="1" applyProtection="1">
      <alignment horizontal="center" vertical="center"/>
      <protection hidden="1"/>
    </xf>
    <xf numFmtId="0" fontId="8" fillId="49" borderId="6" xfId="3" applyFont="1" applyFill="1" applyBorder="1" applyAlignment="1" applyProtection="1">
      <alignment horizontal="center" vertical="center"/>
      <protection hidden="1"/>
    </xf>
    <xf numFmtId="0" fontId="8" fillId="49" borderId="80" xfId="3" applyFont="1" applyFill="1" applyBorder="1" applyAlignment="1" applyProtection="1">
      <alignment horizontal="center" vertical="center"/>
      <protection hidden="1"/>
    </xf>
    <xf numFmtId="0" fontId="8" fillId="49" borderId="83" xfId="3" applyFont="1" applyFill="1" applyBorder="1" applyAlignment="1" applyProtection="1">
      <alignment horizontal="center" vertical="center"/>
      <protection hidden="1"/>
    </xf>
    <xf numFmtId="0" fontId="8" fillId="49" borderId="84" xfId="3" applyFont="1" applyFill="1" applyBorder="1" applyAlignment="1" applyProtection="1">
      <alignment horizontal="center" vertical="center"/>
      <protection hidden="1"/>
    </xf>
    <xf numFmtId="0" fontId="8" fillId="49" borderId="85" xfId="3" applyFont="1" applyFill="1" applyBorder="1" applyAlignment="1" applyProtection="1">
      <alignment horizontal="center" vertical="center"/>
      <protection hidden="1"/>
    </xf>
    <xf numFmtId="0" fontId="31" fillId="65" borderId="75" xfId="0" applyFont="1" applyFill="1" applyBorder="1" applyAlignment="1" applyProtection="1">
      <alignment horizontal="center" vertical="center" wrapText="1"/>
      <protection hidden="1"/>
    </xf>
    <xf numFmtId="0" fontId="31" fillId="65" borderId="87" xfId="0" applyFont="1" applyFill="1" applyBorder="1" applyAlignment="1" applyProtection="1">
      <alignment horizontal="center" vertical="center" wrapText="1"/>
      <protection hidden="1"/>
    </xf>
    <xf numFmtId="0" fontId="31" fillId="65" borderId="78" xfId="0" applyFont="1" applyFill="1" applyBorder="1" applyAlignment="1" applyProtection="1">
      <alignment horizontal="center" vertical="center" wrapText="1"/>
      <protection hidden="1"/>
    </xf>
    <xf numFmtId="17" fontId="8" fillId="49" borderId="75" xfId="3" applyNumberFormat="1" applyFont="1" applyFill="1" applyBorder="1" applyAlignment="1" applyProtection="1">
      <alignment horizontal="center" vertical="center"/>
      <protection hidden="1"/>
    </xf>
    <xf numFmtId="17" fontId="8" fillId="49" borderId="87" xfId="3" applyNumberFormat="1" applyFont="1" applyFill="1" applyBorder="1" applyAlignment="1" applyProtection="1">
      <alignment horizontal="center" vertical="center"/>
      <protection hidden="1"/>
    </xf>
    <xf numFmtId="17" fontId="8" fillId="49" borderId="78" xfId="3" applyNumberFormat="1" applyFont="1" applyFill="1" applyBorder="1" applyAlignment="1" applyProtection="1">
      <alignment horizontal="center" vertical="center"/>
      <protection hidden="1"/>
    </xf>
    <xf numFmtId="165" fontId="8" fillId="49" borderId="75" xfId="3" applyNumberFormat="1" applyFont="1" applyFill="1" applyBorder="1" applyAlignment="1" applyProtection="1">
      <alignment horizontal="center" vertical="center" wrapText="1"/>
      <protection hidden="1"/>
    </xf>
    <xf numFmtId="165" fontId="8" fillId="49" borderId="87" xfId="3" applyNumberFormat="1" applyFont="1" applyFill="1" applyBorder="1" applyAlignment="1" applyProtection="1">
      <alignment horizontal="center" vertical="center" wrapText="1"/>
      <protection hidden="1"/>
    </xf>
    <xf numFmtId="165" fontId="8" fillId="49" borderId="78" xfId="3" applyNumberFormat="1" applyFont="1" applyFill="1" applyBorder="1" applyAlignment="1" applyProtection="1">
      <alignment horizontal="center" vertical="center" wrapText="1"/>
      <protection hidden="1"/>
    </xf>
    <xf numFmtId="0" fontId="9" fillId="65" borderId="79" xfId="0" applyFont="1" applyFill="1" applyBorder="1" applyAlignment="1" applyProtection="1">
      <alignment horizontal="center" vertical="center" wrapText="1"/>
      <protection hidden="1"/>
    </xf>
    <xf numFmtId="0" fontId="9" fillId="65" borderId="6" xfId="0" applyFont="1" applyFill="1" applyBorder="1" applyAlignment="1" applyProtection="1">
      <alignment horizontal="center" vertical="center" wrapText="1"/>
      <protection hidden="1"/>
    </xf>
    <xf numFmtId="0" fontId="9" fillId="65" borderId="80" xfId="0" applyFont="1" applyFill="1" applyBorder="1" applyAlignment="1" applyProtection="1">
      <alignment horizontal="center" vertical="center" wrapText="1"/>
      <protection hidden="1"/>
    </xf>
    <xf numFmtId="0" fontId="9" fillId="65" borderId="83" xfId="0" applyFont="1" applyFill="1" applyBorder="1" applyAlignment="1" applyProtection="1">
      <alignment horizontal="center" vertical="center" wrapText="1"/>
      <protection hidden="1"/>
    </xf>
    <xf numFmtId="0" fontId="9" fillId="65" borderId="84" xfId="0" applyFont="1" applyFill="1" applyBorder="1" applyAlignment="1" applyProtection="1">
      <alignment horizontal="center" vertical="center" wrapText="1"/>
      <protection hidden="1"/>
    </xf>
    <xf numFmtId="0" fontId="9" fillId="65" borderId="85" xfId="0" applyFont="1" applyFill="1" applyBorder="1" applyAlignment="1" applyProtection="1">
      <alignment horizontal="center" vertical="center" wrapText="1"/>
      <protection hidden="1"/>
    </xf>
    <xf numFmtId="0" fontId="8" fillId="49" borderId="38" xfId="3" applyFont="1" applyFill="1" applyBorder="1" applyAlignment="1" applyProtection="1">
      <alignment horizontal="center" vertical="center"/>
      <protection hidden="1"/>
    </xf>
    <xf numFmtId="0" fontId="8" fillId="49" borderId="39" xfId="3" applyFont="1" applyFill="1" applyBorder="1" applyAlignment="1" applyProtection="1">
      <alignment horizontal="center" vertical="center"/>
      <protection hidden="1"/>
    </xf>
    <xf numFmtId="0" fontId="8" fillId="49" borderId="40" xfId="3" applyFont="1" applyFill="1" applyBorder="1" applyAlignment="1" applyProtection="1">
      <alignment horizontal="center" vertical="center"/>
      <protection hidden="1"/>
    </xf>
    <xf numFmtId="0" fontId="9" fillId="65" borderId="59" xfId="0" applyFont="1" applyFill="1" applyBorder="1" applyAlignment="1" applyProtection="1">
      <alignment horizontal="center" vertical="center" wrapText="1"/>
      <protection hidden="1"/>
    </xf>
    <xf numFmtId="0" fontId="9" fillId="65" borderId="13" xfId="0" applyFont="1" applyFill="1" applyBorder="1" applyAlignment="1" applyProtection="1">
      <alignment horizontal="center" vertical="center" wrapText="1"/>
      <protection hidden="1"/>
    </xf>
    <xf numFmtId="0" fontId="9" fillId="65" borderId="14" xfId="0" applyFont="1" applyFill="1" applyBorder="1" applyAlignment="1" applyProtection="1">
      <alignment horizontal="center" vertical="center" wrapText="1"/>
      <protection hidden="1"/>
    </xf>
    <xf numFmtId="0" fontId="9" fillId="65" borderId="15" xfId="0" applyFont="1" applyFill="1" applyBorder="1" applyAlignment="1" applyProtection="1">
      <alignment horizontal="center" vertical="center" wrapText="1"/>
      <protection hidden="1"/>
    </xf>
    <xf numFmtId="0" fontId="9" fillId="65" borderId="60" xfId="0" applyFont="1" applyFill="1" applyBorder="1" applyAlignment="1" applyProtection="1">
      <alignment horizontal="center" vertical="center" wrapText="1"/>
      <protection hidden="1"/>
    </xf>
    <xf numFmtId="0" fontId="9" fillId="65" borderId="0" xfId="0" applyFont="1" applyFill="1" applyBorder="1" applyAlignment="1" applyProtection="1">
      <alignment horizontal="center" vertical="center" wrapText="1"/>
      <protection hidden="1"/>
    </xf>
    <xf numFmtId="0" fontId="9" fillId="65" borderId="61" xfId="0" applyFont="1" applyFill="1" applyBorder="1" applyAlignment="1" applyProtection="1">
      <alignment horizontal="center" vertical="center" wrapText="1"/>
      <protection hidden="1"/>
    </xf>
    <xf numFmtId="0" fontId="9" fillId="65" borderId="7" xfId="0" applyFont="1" applyFill="1" applyBorder="1" applyAlignment="1" applyProtection="1">
      <alignment horizontal="center" vertical="center" wrapText="1"/>
      <protection hidden="1"/>
    </xf>
    <xf numFmtId="0" fontId="9" fillId="65" borderId="8" xfId="0" applyFont="1" applyFill="1" applyBorder="1" applyAlignment="1" applyProtection="1">
      <alignment horizontal="center" vertical="center" wrapText="1"/>
      <protection hidden="1"/>
    </xf>
    <xf numFmtId="0" fontId="9" fillId="65" borderId="9" xfId="0" applyFont="1" applyFill="1" applyBorder="1" applyAlignment="1" applyProtection="1">
      <alignment horizontal="center" vertical="center" wrapText="1"/>
      <protection hidden="1"/>
    </xf>
    <xf numFmtId="164" fontId="88" fillId="60" borderId="53" xfId="2" applyNumberFormat="1" applyFont="1" applyFill="1" applyBorder="1" applyAlignment="1">
      <alignment horizontal="center" vertical="center"/>
    </xf>
    <xf numFmtId="164" fontId="88" fillId="60" borderId="55" xfId="2" applyNumberFormat="1" applyFont="1" applyFill="1" applyBorder="1" applyAlignment="1">
      <alignment horizontal="center" vertical="center"/>
    </xf>
    <xf numFmtId="164" fontId="88" fillId="60" borderId="56" xfId="2" applyNumberFormat="1" applyFont="1" applyFill="1" applyBorder="1" applyAlignment="1">
      <alignment horizontal="center" vertical="center"/>
    </xf>
    <xf numFmtId="164" fontId="88" fillId="60" borderId="58" xfId="2" applyNumberFormat="1" applyFont="1" applyFill="1" applyBorder="1" applyAlignment="1">
      <alignment horizontal="center" vertical="center"/>
    </xf>
    <xf numFmtId="0" fontId="55" fillId="56" borderId="53" xfId="3" applyFont="1" applyFill="1" applyBorder="1" applyAlignment="1" applyProtection="1">
      <alignment horizontal="center" vertical="center" wrapText="1"/>
    </xf>
    <xf numFmtId="0" fontId="55" fillId="56" borderId="54" xfId="3" applyFont="1" applyFill="1" applyBorder="1" applyAlignment="1" applyProtection="1">
      <alignment horizontal="center" vertical="center" wrapText="1"/>
    </xf>
    <xf numFmtId="0" fontId="55" fillId="56" borderId="55" xfId="3" applyFont="1" applyFill="1" applyBorder="1" applyAlignment="1" applyProtection="1">
      <alignment horizontal="center" vertical="center" wrapText="1"/>
    </xf>
    <xf numFmtId="0" fontId="55" fillId="56" borderId="56" xfId="3" applyFont="1" applyFill="1" applyBorder="1" applyAlignment="1" applyProtection="1">
      <alignment horizontal="center" vertical="center" wrapText="1"/>
    </xf>
    <xf numFmtId="0" fontId="55" fillId="56" borderId="57" xfId="3" applyFont="1" applyFill="1" applyBorder="1" applyAlignment="1" applyProtection="1">
      <alignment horizontal="center" vertical="center" wrapText="1"/>
    </xf>
    <xf numFmtId="0" fontId="55" fillId="56" borderId="58" xfId="3" applyFont="1" applyFill="1" applyBorder="1" applyAlignment="1" applyProtection="1">
      <alignment horizontal="center" vertical="center" wrapText="1"/>
    </xf>
    <xf numFmtId="164" fontId="55" fillId="54" borderId="53" xfId="3" applyNumberFormat="1" applyFont="1" applyFill="1" applyBorder="1" applyAlignment="1" applyProtection="1">
      <alignment horizontal="center" vertical="center"/>
    </xf>
    <xf numFmtId="164" fontId="55" fillId="54" borderId="54" xfId="3" applyNumberFormat="1" applyFont="1" applyFill="1" applyBorder="1" applyAlignment="1" applyProtection="1">
      <alignment horizontal="center" vertical="center"/>
    </xf>
    <xf numFmtId="164" fontId="55" fillId="54" borderId="55" xfId="3" applyNumberFormat="1" applyFont="1" applyFill="1" applyBorder="1" applyAlignment="1" applyProtection="1">
      <alignment horizontal="center" vertical="center"/>
    </xf>
    <xf numFmtId="164" fontId="55" fillId="54" borderId="56" xfId="3" applyNumberFormat="1" applyFont="1" applyFill="1" applyBorder="1" applyAlignment="1" applyProtection="1">
      <alignment horizontal="center" vertical="center"/>
    </xf>
    <xf numFmtId="164" fontId="55" fillId="54" borderId="57" xfId="3" applyNumberFormat="1" applyFont="1" applyFill="1" applyBorder="1" applyAlignment="1" applyProtection="1">
      <alignment horizontal="center" vertical="center"/>
    </xf>
    <xf numFmtId="164" fontId="55" fillId="54" borderId="58" xfId="3" applyNumberFormat="1" applyFont="1" applyFill="1" applyBorder="1" applyAlignment="1" applyProtection="1">
      <alignment horizontal="center" vertical="center"/>
    </xf>
    <xf numFmtId="0" fontId="16" fillId="55" borderId="53" xfId="2" applyNumberFormat="1" applyFont="1" applyFill="1" applyBorder="1" applyAlignment="1">
      <alignment horizontal="center" vertical="center" wrapText="1"/>
    </xf>
    <xf numFmtId="0" fontId="16" fillId="55" borderId="55" xfId="2" applyNumberFormat="1" applyFont="1" applyFill="1" applyBorder="1" applyAlignment="1">
      <alignment horizontal="center" vertical="center" wrapText="1"/>
    </xf>
    <xf numFmtId="0" fontId="16" fillId="55" borderId="88" xfId="2" applyNumberFormat="1" applyFont="1" applyFill="1" applyBorder="1" applyAlignment="1">
      <alignment horizontal="center" vertical="center" wrapText="1"/>
    </xf>
    <xf numFmtId="0" fontId="16" fillId="55" borderId="89" xfId="2" applyNumberFormat="1" applyFont="1" applyFill="1" applyBorder="1" applyAlignment="1">
      <alignment horizontal="center" vertical="center" wrapText="1"/>
    </xf>
    <xf numFmtId="0" fontId="16" fillId="55" borderId="56" xfId="2" applyNumberFormat="1" applyFont="1" applyFill="1" applyBorder="1" applyAlignment="1">
      <alignment horizontal="center" vertical="center" wrapText="1"/>
    </xf>
    <xf numFmtId="0" fontId="16" fillId="55" borderId="58" xfId="2" applyNumberFormat="1" applyFont="1" applyFill="1" applyBorder="1" applyAlignment="1">
      <alignment horizontal="center" vertical="center" wrapText="1"/>
    </xf>
    <xf numFmtId="0" fontId="8" fillId="59" borderId="53" xfId="2" applyNumberFormat="1" applyFont="1" applyFill="1" applyBorder="1" applyAlignment="1">
      <alignment horizontal="center" vertical="center" wrapText="1"/>
    </xf>
    <xf numFmtId="0" fontId="8" fillId="59" borderId="55" xfId="2" applyNumberFormat="1" applyFont="1" applyFill="1" applyBorder="1" applyAlignment="1">
      <alignment horizontal="center" vertical="center" wrapText="1"/>
    </xf>
    <xf numFmtId="0" fontId="8" fillId="59" borderId="88" xfId="2" applyNumberFormat="1" applyFont="1" applyFill="1" applyBorder="1" applyAlignment="1">
      <alignment horizontal="center" vertical="center" wrapText="1"/>
    </xf>
    <xf numFmtId="0" fontId="8" fillId="59" borderId="89" xfId="2" applyNumberFormat="1" applyFont="1" applyFill="1" applyBorder="1" applyAlignment="1">
      <alignment horizontal="center" vertical="center" wrapText="1"/>
    </xf>
    <xf numFmtId="0" fontId="8" fillId="59" borderId="56" xfId="2" applyNumberFormat="1" applyFont="1" applyFill="1" applyBorder="1" applyAlignment="1">
      <alignment horizontal="center" vertical="center" wrapText="1"/>
    </xf>
    <xf numFmtId="0" fontId="8" fillId="59" borderId="58" xfId="2" applyNumberFormat="1" applyFont="1" applyFill="1" applyBorder="1" applyAlignment="1">
      <alignment horizontal="center" vertical="center" wrapText="1"/>
    </xf>
    <xf numFmtId="164" fontId="9" fillId="60" borderId="53" xfId="2" applyNumberFormat="1" applyFont="1" applyFill="1" applyBorder="1" applyAlignment="1">
      <alignment horizontal="center" vertical="center" wrapText="1"/>
    </xf>
    <xf numFmtId="164" fontId="9" fillId="60" borderId="54" xfId="2" applyNumberFormat="1" applyFont="1" applyFill="1" applyBorder="1" applyAlignment="1">
      <alignment horizontal="center" vertical="center" wrapText="1"/>
    </xf>
    <xf numFmtId="164" fontId="9" fillId="60" borderId="55" xfId="2" applyNumberFormat="1" applyFont="1" applyFill="1" applyBorder="1" applyAlignment="1">
      <alignment horizontal="center" vertical="center" wrapText="1"/>
    </xf>
    <xf numFmtId="164" fontId="9" fillId="60" borderId="88" xfId="2" applyNumberFormat="1" applyFont="1" applyFill="1" applyBorder="1" applyAlignment="1">
      <alignment horizontal="center" vertical="center" wrapText="1"/>
    </xf>
    <xf numFmtId="164" fontId="9" fillId="60" borderId="18" xfId="2" applyNumberFormat="1" applyFont="1" applyFill="1" applyBorder="1" applyAlignment="1">
      <alignment horizontal="center" vertical="center" wrapText="1"/>
    </xf>
    <xf numFmtId="164" fontId="9" fillId="60" borderId="89" xfId="2" applyNumberFormat="1" applyFont="1" applyFill="1" applyBorder="1" applyAlignment="1">
      <alignment horizontal="center" vertical="center" wrapText="1"/>
    </xf>
    <xf numFmtId="164" fontId="9" fillId="60" borderId="56" xfId="2" applyNumberFormat="1" applyFont="1" applyFill="1" applyBorder="1" applyAlignment="1">
      <alignment horizontal="center" vertical="center" wrapText="1"/>
    </xf>
    <xf numFmtId="164" fontId="9" fillId="60" borderId="57" xfId="2" applyNumberFormat="1" applyFont="1" applyFill="1" applyBorder="1" applyAlignment="1">
      <alignment horizontal="center" vertical="center" wrapText="1"/>
    </xf>
    <xf numFmtId="164" fontId="9" fillId="60" borderId="58" xfId="2" applyNumberFormat="1" applyFont="1" applyFill="1" applyBorder="1" applyAlignment="1">
      <alignment horizontal="center" vertical="center" wrapText="1"/>
    </xf>
    <xf numFmtId="0" fontId="59" fillId="37" borderId="38" xfId="0" applyFont="1" applyFill="1" applyBorder="1" applyAlignment="1" applyProtection="1">
      <alignment horizontal="left" vertical="center" wrapText="1"/>
    </xf>
    <xf numFmtId="0" fontId="59" fillId="37" borderId="39" xfId="0" applyFont="1" applyFill="1" applyBorder="1" applyAlignment="1" applyProtection="1">
      <alignment horizontal="left" vertical="center" wrapText="1"/>
    </xf>
    <xf numFmtId="0" fontId="59" fillId="37" borderId="40" xfId="0" applyFont="1" applyFill="1" applyBorder="1" applyAlignment="1" applyProtection="1">
      <alignment horizontal="left" vertical="center" wrapText="1"/>
    </xf>
    <xf numFmtId="0" fontId="59" fillId="37" borderId="38" xfId="0" applyFont="1" applyFill="1" applyBorder="1" applyAlignment="1" applyProtection="1">
      <alignment horizontal="left" vertical="center"/>
    </xf>
    <xf numFmtId="0" fontId="59" fillId="37" borderId="39" xfId="0" applyFont="1" applyFill="1" applyBorder="1" applyAlignment="1" applyProtection="1">
      <alignment horizontal="left" vertical="center"/>
    </xf>
    <xf numFmtId="0" fontId="59" fillId="37" borderId="40" xfId="0" applyFont="1" applyFill="1" applyBorder="1" applyAlignment="1" applyProtection="1">
      <alignment horizontal="left" vertical="center"/>
    </xf>
    <xf numFmtId="0" fontId="59" fillId="37" borderId="38" xfId="0" applyFont="1" applyFill="1" applyBorder="1" applyAlignment="1" applyProtection="1">
      <alignment vertical="center" wrapText="1"/>
    </xf>
    <xf numFmtId="0" fontId="59" fillId="37" borderId="39" xfId="0" applyFont="1" applyFill="1" applyBorder="1" applyAlignment="1" applyProtection="1">
      <alignment vertical="center" wrapText="1"/>
    </xf>
    <xf numFmtId="0" fontId="59" fillId="37" borderId="40" xfId="0" applyFont="1" applyFill="1" applyBorder="1" applyAlignment="1" applyProtection="1">
      <alignment vertical="center" wrapText="1"/>
    </xf>
    <xf numFmtId="0" fontId="90" fillId="57" borderId="46" xfId="0" applyFont="1" applyFill="1" applyBorder="1" applyAlignment="1" applyProtection="1">
      <alignment horizontal="center" vertical="center"/>
      <protection hidden="1"/>
    </xf>
    <xf numFmtId="0" fontId="90" fillId="57" borderId="0" xfId="0" applyFont="1" applyFill="1" applyBorder="1" applyAlignment="1" applyProtection="1">
      <alignment horizontal="center" vertical="center"/>
      <protection hidden="1"/>
    </xf>
    <xf numFmtId="0" fontId="91" fillId="57" borderId="79" xfId="3" applyFont="1" applyFill="1" applyBorder="1" applyAlignment="1" applyProtection="1">
      <alignment horizontal="center" vertical="center" wrapText="1"/>
    </xf>
    <xf numFmtId="0" fontId="91" fillId="57" borderId="6" xfId="3" applyFont="1" applyFill="1" applyBorder="1" applyAlignment="1" applyProtection="1">
      <alignment horizontal="center" vertical="center" wrapText="1"/>
    </xf>
    <xf numFmtId="0" fontId="91" fillId="57" borderId="80" xfId="3" applyFont="1" applyFill="1" applyBorder="1" applyAlignment="1" applyProtection="1">
      <alignment horizontal="center" vertical="center" wrapText="1"/>
    </xf>
    <xf numFmtId="0" fontId="91" fillId="57" borderId="81" xfId="3" applyFont="1" applyFill="1" applyBorder="1" applyAlignment="1" applyProtection="1">
      <alignment horizontal="center" vertical="center" wrapText="1"/>
    </xf>
    <xf numFmtId="0" fontId="91" fillId="57" borderId="0" xfId="3" applyFont="1" applyFill="1" applyBorder="1" applyAlignment="1" applyProtection="1">
      <alignment horizontal="center" vertical="center" wrapText="1"/>
    </xf>
    <xf numFmtId="0" fontId="91" fillId="57" borderId="82" xfId="3" applyFont="1" applyFill="1" applyBorder="1" applyAlignment="1" applyProtection="1">
      <alignment horizontal="center" vertical="center" wrapText="1"/>
    </xf>
    <xf numFmtId="0" fontId="91" fillId="57" borderId="83" xfId="3" applyFont="1" applyFill="1" applyBorder="1" applyAlignment="1" applyProtection="1">
      <alignment horizontal="center" vertical="center" wrapText="1"/>
    </xf>
    <xf numFmtId="0" fontId="91" fillId="57" borderId="84" xfId="3" applyFont="1" applyFill="1" applyBorder="1" applyAlignment="1" applyProtection="1">
      <alignment horizontal="center" vertical="center" wrapText="1"/>
    </xf>
    <xf numFmtId="0" fontId="91" fillId="57" borderId="85" xfId="3" applyFont="1" applyFill="1" applyBorder="1" applyAlignment="1" applyProtection="1">
      <alignment horizontal="center" vertical="center" wrapText="1"/>
    </xf>
    <xf numFmtId="0" fontId="8" fillId="27" borderId="10" xfId="0" applyFont="1" applyFill="1" applyBorder="1" applyAlignment="1" applyProtection="1">
      <alignment horizontal="left" vertical="center"/>
    </xf>
    <xf numFmtId="0" fontId="8" fillId="27" borderId="11" xfId="0" applyFont="1" applyFill="1" applyBorder="1" applyAlignment="1" applyProtection="1">
      <alignment horizontal="left" vertical="center"/>
    </xf>
    <xf numFmtId="0" fontId="8" fillId="27" borderId="12" xfId="0" applyFont="1" applyFill="1" applyBorder="1" applyAlignment="1" applyProtection="1">
      <alignment horizontal="left" vertical="center"/>
    </xf>
    <xf numFmtId="0" fontId="3" fillId="27" borderId="10" xfId="0" applyNumberFormat="1" applyFont="1" applyFill="1" applyBorder="1" applyAlignment="1" applyProtection="1">
      <alignment horizontal="left" vertical="center" wrapText="1"/>
    </xf>
    <xf numFmtId="0" fontId="3" fillId="27" borderId="11" xfId="0" applyNumberFormat="1" applyFont="1" applyFill="1" applyBorder="1" applyAlignment="1" applyProtection="1">
      <alignment horizontal="left" vertical="center" wrapText="1"/>
    </xf>
    <xf numFmtId="0" fontId="3" fillId="27" borderId="12" xfId="0" applyNumberFormat="1" applyFont="1" applyFill="1" applyBorder="1" applyAlignment="1" applyProtection="1">
      <alignment horizontal="left" vertical="center" wrapText="1"/>
    </xf>
    <xf numFmtId="0" fontId="11" fillId="47" borderId="10" xfId="0" applyFont="1" applyFill="1" applyBorder="1" applyAlignment="1" applyProtection="1">
      <alignment horizontal="left" vertical="center"/>
    </xf>
    <xf numFmtId="0" fontId="11" fillId="47" borderId="11" xfId="0" applyFont="1" applyFill="1" applyBorder="1" applyAlignment="1" applyProtection="1">
      <alignment horizontal="left" vertical="center"/>
    </xf>
    <xf numFmtId="0" fontId="11" fillId="47" borderId="12" xfId="0" applyFont="1" applyFill="1" applyBorder="1" applyAlignment="1" applyProtection="1">
      <alignment horizontal="left" vertical="center"/>
    </xf>
    <xf numFmtId="0" fontId="30" fillId="37" borderId="37" xfId="0" applyFont="1" applyFill="1" applyBorder="1" applyAlignment="1" applyProtection="1">
      <alignment horizontal="left" vertical="center"/>
    </xf>
    <xf numFmtId="0" fontId="11" fillId="47" borderId="13" xfId="0" applyFont="1" applyFill="1" applyBorder="1" applyAlignment="1" applyProtection="1">
      <alignment horizontal="left" vertical="center"/>
    </xf>
    <xf numFmtId="0" fontId="11" fillId="47" borderId="14" xfId="0" applyFont="1" applyFill="1" applyBorder="1" applyAlignment="1" applyProtection="1">
      <alignment horizontal="left" vertical="center"/>
    </xf>
    <xf numFmtId="0" fontId="11" fillId="47" borderId="15" xfId="0" applyFont="1" applyFill="1" applyBorder="1" applyAlignment="1" applyProtection="1">
      <alignment horizontal="left" vertical="center"/>
    </xf>
    <xf numFmtId="0" fontId="8" fillId="63" borderId="37" xfId="0" applyFont="1" applyFill="1" applyBorder="1" applyAlignment="1" applyProtection="1">
      <alignment horizontal="center" vertical="center"/>
    </xf>
    <xf numFmtId="0" fontId="11" fillId="66" borderId="79" xfId="0" applyFont="1" applyFill="1" applyBorder="1" applyAlignment="1" applyProtection="1">
      <alignment horizontal="center" vertical="center"/>
    </xf>
    <xf numFmtId="0" fontId="11" fillId="66" borderId="80" xfId="0" applyFont="1" applyFill="1" applyBorder="1" applyAlignment="1" applyProtection="1">
      <alignment horizontal="center" vertical="center"/>
    </xf>
    <xf numFmtId="0" fontId="11" fillId="66" borderId="81" xfId="0" applyFont="1" applyFill="1" applyBorder="1" applyAlignment="1" applyProtection="1">
      <alignment horizontal="center" vertical="center"/>
    </xf>
    <xf numFmtId="0" fontId="11" fillId="66" borderId="82" xfId="0" applyFont="1" applyFill="1" applyBorder="1" applyAlignment="1" applyProtection="1">
      <alignment horizontal="center" vertical="center"/>
    </xf>
    <xf numFmtId="0" fontId="11" fillId="66" borderId="83" xfId="0" applyFont="1" applyFill="1" applyBorder="1" applyAlignment="1" applyProtection="1">
      <alignment horizontal="center" vertical="center"/>
    </xf>
    <xf numFmtId="0" fontId="11" fillId="66" borderId="85" xfId="0" applyFont="1" applyFill="1" applyBorder="1" applyAlignment="1" applyProtection="1">
      <alignment horizontal="center" vertical="center"/>
    </xf>
    <xf numFmtId="0" fontId="0" fillId="4" borderId="37" xfId="0" applyFont="1" applyFill="1" applyBorder="1" applyAlignment="1">
      <alignment horizontal="center" vertical="center"/>
    </xf>
    <xf numFmtId="0" fontId="42" fillId="6" borderId="37" xfId="3" applyFont="1" applyFill="1" applyBorder="1" applyAlignment="1" applyProtection="1">
      <alignment horizontal="left" vertical="center"/>
    </xf>
    <xf numFmtId="0" fontId="52" fillId="6" borderId="37" xfId="0" applyFont="1" applyFill="1" applyBorder="1" applyAlignment="1">
      <alignment horizontal="left" vertical="center"/>
    </xf>
    <xf numFmtId="0" fontId="55" fillId="23" borderId="0" xfId="3" applyFont="1" applyFill="1" applyAlignment="1" applyProtection="1">
      <alignment horizontal="center" vertical="center"/>
    </xf>
    <xf numFmtId="0" fontId="12" fillId="6" borderId="37" xfId="0" applyFont="1" applyFill="1" applyBorder="1" applyAlignment="1">
      <alignment vertical="center"/>
    </xf>
    <xf numFmtId="0" fontId="49" fillId="6" borderId="37" xfId="0" applyFont="1" applyFill="1" applyBorder="1" applyAlignment="1">
      <alignment horizontal="left" vertical="center"/>
    </xf>
    <xf numFmtId="0" fontId="49" fillId="6" borderId="37" xfId="0" applyFont="1" applyFill="1" applyBorder="1" applyAlignment="1">
      <alignment vertical="center"/>
    </xf>
    <xf numFmtId="0" fontId="46" fillId="21" borderId="37" xfId="0" applyFont="1" applyFill="1" applyBorder="1" applyAlignment="1">
      <alignment horizontal="left" vertical="center"/>
    </xf>
    <xf numFmtId="0" fontId="12" fillId="6" borderId="38" xfId="0" applyFont="1" applyFill="1" applyBorder="1" applyAlignment="1">
      <alignment horizontal="left" vertical="center"/>
    </xf>
    <xf numFmtId="0" fontId="12" fillId="6" borderId="39" xfId="0" applyFont="1" applyFill="1" applyBorder="1" applyAlignment="1">
      <alignment horizontal="left" vertical="center"/>
    </xf>
    <xf numFmtId="0" fontId="12" fillId="6" borderId="40" xfId="0" applyFont="1" applyFill="1" applyBorder="1" applyAlignment="1">
      <alignment horizontal="left" vertical="center"/>
    </xf>
    <xf numFmtId="0" fontId="34" fillId="36" borderId="0" xfId="0" applyFont="1" applyFill="1" applyBorder="1" applyAlignment="1">
      <alignment horizontal="center" vertical="center"/>
    </xf>
    <xf numFmtId="0" fontId="15" fillId="35" borderId="0" xfId="0" applyFont="1" applyFill="1" applyAlignment="1">
      <alignment horizontal="center"/>
    </xf>
    <xf numFmtId="0" fontId="55" fillId="29" borderId="0" xfId="3" applyFont="1" applyFill="1" applyBorder="1" applyAlignment="1" applyProtection="1">
      <alignment horizontal="center" vertical="center"/>
    </xf>
    <xf numFmtId="0" fontId="97" fillId="23" borderId="47" xfId="3" applyFont="1" applyFill="1" applyBorder="1" applyAlignment="1" applyProtection="1">
      <alignment horizontal="center" vertical="center" wrapText="1"/>
    </xf>
    <xf numFmtId="0" fontId="97" fillId="23" borderId="46" xfId="3" applyFont="1" applyFill="1" applyBorder="1" applyAlignment="1" applyProtection="1">
      <alignment horizontal="center" vertical="center" wrapText="1"/>
    </xf>
    <xf numFmtId="0" fontId="97" fillId="23" borderId="48" xfId="3" applyFont="1" applyFill="1" applyBorder="1" applyAlignment="1" applyProtection="1">
      <alignment horizontal="center" vertical="center" wrapText="1"/>
    </xf>
    <xf numFmtId="0" fontId="97" fillId="23" borderId="49" xfId="3" applyFont="1" applyFill="1" applyBorder="1" applyAlignment="1" applyProtection="1">
      <alignment horizontal="center" vertical="center" wrapText="1"/>
    </xf>
    <xf numFmtId="0" fontId="97" fillId="23" borderId="0" xfId="3" applyFont="1" applyFill="1" applyBorder="1" applyAlignment="1" applyProtection="1">
      <alignment horizontal="center" vertical="center" wrapText="1"/>
    </xf>
    <xf numFmtId="0" fontId="97" fillId="23" borderId="44" xfId="3" applyFont="1" applyFill="1" applyBorder="1" applyAlignment="1" applyProtection="1">
      <alignment horizontal="center" vertical="center" wrapText="1"/>
    </xf>
    <xf numFmtId="0" fontId="97" fillId="23" borderId="50" xfId="3" applyFont="1" applyFill="1" applyBorder="1" applyAlignment="1" applyProtection="1">
      <alignment horizontal="center" vertical="center" wrapText="1"/>
    </xf>
    <xf numFmtId="0" fontId="97" fillId="23" borderId="35" xfId="3" applyFont="1" applyFill="1" applyBorder="1" applyAlignment="1" applyProtection="1">
      <alignment horizontal="center" vertical="center" wrapText="1"/>
    </xf>
    <xf numFmtId="0" fontId="97" fillId="23" borderId="51" xfId="3" applyFont="1" applyFill="1" applyBorder="1" applyAlignment="1" applyProtection="1">
      <alignment horizontal="center" vertical="center" wrapText="1"/>
    </xf>
    <xf numFmtId="0" fontId="43" fillId="3" borderId="0" xfId="3" applyFont="1" applyFill="1" applyAlignment="1" applyProtection="1">
      <alignment horizontal="center" vertical="center"/>
    </xf>
    <xf numFmtId="17" fontId="32" fillId="12" borderId="0" xfId="3" applyNumberFormat="1" applyFont="1" applyFill="1" applyBorder="1" applyAlignment="1" applyProtection="1">
      <alignment horizontal="center" vertical="center"/>
      <protection locked="0"/>
    </xf>
    <xf numFmtId="9" fontId="39" fillId="23" borderId="52" xfId="4" applyFont="1" applyFill="1" applyBorder="1" applyAlignment="1" applyProtection="1">
      <alignment horizontal="center" vertical="center" wrapText="1"/>
    </xf>
    <xf numFmtId="9" fontId="39" fillId="23" borderId="4" xfId="4" applyFont="1" applyFill="1" applyBorder="1" applyAlignment="1" applyProtection="1">
      <alignment horizontal="center" vertical="center" wrapText="1"/>
    </xf>
    <xf numFmtId="0" fontId="8" fillId="23" borderId="18" xfId="0" applyFont="1" applyFill="1" applyBorder="1" applyAlignment="1" applyProtection="1">
      <alignment horizontal="center" vertical="center" wrapText="1"/>
    </xf>
    <xf numFmtId="0" fontId="9" fillId="15" borderId="18" xfId="0" applyFont="1" applyFill="1" applyBorder="1" applyAlignment="1" applyProtection="1">
      <alignment horizontal="center" vertical="center" wrapText="1"/>
    </xf>
    <xf numFmtId="0" fontId="38" fillId="14" borderId="18" xfId="0" applyFont="1" applyFill="1" applyBorder="1" applyAlignment="1" applyProtection="1">
      <alignment horizontal="center" vertical="center" wrapText="1"/>
    </xf>
    <xf numFmtId="0" fontId="55" fillId="68" borderId="62" xfId="3" applyFont="1" applyFill="1" applyBorder="1" applyAlignment="1" applyProtection="1">
      <alignment horizontal="center" vertical="center" wrapText="1"/>
      <protection hidden="1"/>
    </xf>
    <xf numFmtId="0" fontId="55" fillId="68" borderId="63" xfId="3" applyFont="1" applyFill="1" applyBorder="1" applyAlignment="1" applyProtection="1">
      <alignment horizontal="center" vertical="center" wrapText="1"/>
      <protection hidden="1"/>
    </xf>
    <xf numFmtId="0" fontId="55" fillId="68" borderId="64" xfId="3" applyFont="1" applyFill="1" applyBorder="1" applyAlignment="1" applyProtection="1">
      <alignment horizontal="center" vertical="center" wrapText="1"/>
      <protection hidden="1"/>
    </xf>
    <xf numFmtId="0" fontId="55" fillId="68" borderId="65" xfId="3" applyFont="1" applyFill="1" applyBorder="1" applyAlignment="1" applyProtection="1">
      <alignment horizontal="center" vertical="center" wrapText="1"/>
      <protection hidden="1"/>
    </xf>
    <xf numFmtId="0" fontId="55" fillId="68" borderId="0" xfId="3" applyFont="1" applyFill="1" applyBorder="1" applyAlignment="1" applyProtection="1">
      <alignment horizontal="center" vertical="center" wrapText="1"/>
      <protection hidden="1"/>
    </xf>
    <xf numFmtId="0" fontId="55" fillId="68" borderId="66" xfId="3" applyFont="1" applyFill="1" applyBorder="1" applyAlignment="1" applyProtection="1">
      <alignment horizontal="center" vertical="center" wrapText="1"/>
      <protection hidden="1"/>
    </xf>
    <xf numFmtId="0" fontId="55" fillId="68" borderId="67" xfId="3" applyFont="1" applyFill="1" applyBorder="1" applyAlignment="1" applyProtection="1">
      <alignment horizontal="center" vertical="center" wrapText="1"/>
      <protection hidden="1"/>
    </xf>
    <xf numFmtId="0" fontId="55" fillId="68" borderId="68" xfId="3" applyFont="1" applyFill="1" applyBorder="1" applyAlignment="1" applyProtection="1">
      <alignment horizontal="center" vertical="center" wrapText="1"/>
      <protection hidden="1"/>
    </xf>
    <xf numFmtId="0" fontId="55" fillId="68" borderId="69" xfId="3" applyFont="1" applyFill="1" applyBorder="1" applyAlignment="1" applyProtection="1">
      <alignment horizontal="center" vertical="center" wrapText="1"/>
      <protection hidden="1"/>
    </xf>
    <xf numFmtId="0" fontId="54" fillId="23" borderId="13" xfId="3" applyFont="1" applyFill="1" applyBorder="1" applyAlignment="1" applyProtection="1">
      <alignment horizontal="center" vertical="center" wrapText="1"/>
    </xf>
    <xf numFmtId="0" fontId="54" fillId="23" borderId="14" xfId="3" applyFont="1" applyFill="1" applyBorder="1" applyAlignment="1" applyProtection="1">
      <alignment horizontal="center" vertical="center" wrapText="1"/>
    </xf>
    <xf numFmtId="0" fontId="54" fillId="23" borderId="15" xfId="3" applyFont="1" applyFill="1" applyBorder="1" applyAlignment="1" applyProtection="1">
      <alignment horizontal="center" vertical="center" wrapText="1"/>
    </xf>
    <xf numFmtId="0" fontId="54" fillId="23" borderId="60" xfId="3" applyFont="1" applyFill="1" applyBorder="1" applyAlignment="1" applyProtection="1">
      <alignment horizontal="center" vertical="center" wrapText="1"/>
    </xf>
    <xf numFmtId="0" fontId="54" fillId="23" borderId="0" xfId="3" applyFont="1" applyFill="1" applyBorder="1" applyAlignment="1" applyProtection="1">
      <alignment horizontal="center" vertical="center" wrapText="1"/>
    </xf>
    <xf numFmtId="0" fontId="54" fillId="23" borderId="61" xfId="3" applyFont="1" applyFill="1" applyBorder="1" applyAlignment="1" applyProtection="1">
      <alignment horizontal="center" vertical="center" wrapText="1"/>
    </xf>
    <xf numFmtId="0" fontId="54" fillId="23" borderId="7" xfId="3" applyFont="1" applyFill="1" applyBorder="1" applyAlignment="1" applyProtection="1">
      <alignment horizontal="center" vertical="center" wrapText="1"/>
    </xf>
    <xf numFmtId="0" fontId="54" fillId="23" borderId="8" xfId="3" applyFont="1" applyFill="1" applyBorder="1" applyAlignment="1" applyProtection="1">
      <alignment horizontal="center" vertical="center" wrapText="1"/>
    </xf>
    <xf numFmtId="0" fontId="54" fillId="23" borderId="9" xfId="3" applyFont="1" applyFill="1" applyBorder="1" applyAlignment="1" applyProtection="1">
      <alignment horizontal="center" vertical="center" wrapText="1"/>
    </xf>
    <xf numFmtId="3" fontId="33" fillId="64" borderId="42" xfId="2" applyNumberFormat="1" applyFont="1" applyFill="1" applyBorder="1" applyAlignment="1" applyProtection="1">
      <alignment horizontal="center" vertical="center"/>
      <protection hidden="1"/>
    </xf>
    <xf numFmtId="3" fontId="33" fillId="64" borderId="45" xfId="2" applyNumberFormat="1" applyFont="1" applyFill="1" applyBorder="1" applyAlignment="1" applyProtection="1">
      <alignment horizontal="center" vertical="center"/>
      <protection hidden="1"/>
    </xf>
    <xf numFmtId="3" fontId="33" fillId="64" borderId="43" xfId="2" applyNumberFormat="1" applyFont="1" applyFill="1" applyBorder="1" applyAlignment="1" applyProtection="1">
      <alignment horizontal="center" vertical="center"/>
      <protection hidden="1"/>
    </xf>
    <xf numFmtId="0" fontId="33" fillId="64" borderId="47" xfId="0" applyFont="1" applyFill="1" applyBorder="1" applyAlignment="1" applyProtection="1">
      <alignment horizontal="center" vertical="center" wrapText="1"/>
      <protection hidden="1"/>
    </xf>
    <xf numFmtId="0" fontId="33" fillId="64" borderId="48" xfId="0" applyFont="1" applyFill="1" applyBorder="1" applyAlignment="1" applyProtection="1">
      <alignment horizontal="center" vertical="center" wrapText="1"/>
      <protection hidden="1"/>
    </xf>
    <xf numFmtId="0" fontId="33" fillId="64" borderId="49" xfId="0" applyFont="1" applyFill="1" applyBorder="1" applyAlignment="1" applyProtection="1">
      <alignment horizontal="center" vertical="center" wrapText="1"/>
      <protection hidden="1"/>
    </xf>
    <xf numFmtId="0" fontId="33" fillId="64" borderId="44" xfId="0" applyFont="1" applyFill="1" applyBorder="1" applyAlignment="1" applyProtection="1">
      <alignment horizontal="center" vertical="center" wrapText="1"/>
      <protection hidden="1"/>
    </xf>
    <xf numFmtId="0" fontId="33" fillId="64" borderId="50" xfId="0" applyFont="1" applyFill="1" applyBorder="1" applyAlignment="1" applyProtection="1">
      <alignment horizontal="center" vertical="center" wrapText="1"/>
      <protection hidden="1"/>
    </xf>
    <xf numFmtId="0" fontId="33" fillId="64" borderId="51" xfId="0" applyFont="1" applyFill="1" applyBorder="1" applyAlignment="1" applyProtection="1">
      <alignment horizontal="center" vertical="center" wrapText="1"/>
      <protection hidden="1"/>
    </xf>
    <xf numFmtId="0" fontId="37" fillId="39" borderId="20" xfId="3" applyFont="1" applyFill="1" applyBorder="1" applyAlignment="1" applyProtection="1">
      <alignment horizontal="center" vertical="center"/>
    </xf>
    <xf numFmtId="0" fontId="37" fillId="39" borderId="21" xfId="3" applyFont="1" applyFill="1" applyBorder="1" applyAlignment="1" applyProtection="1">
      <alignment horizontal="center" vertical="center"/>
    </xf>
    <xf numFmtId="0" fontId="37" fillId="39" borderId="22" xfId="3" applyFont="1" applyFill="1" applyBorder="1" applyAlignment="1" applyProtection="1">
      <alignment horizontal="center" vertical="center"/>
    </xf>
    <xf numFmtId="0" fontId="37" fillId="39" borderId="23" xfId="3" applyFont="1" applyFill="1" applyBorder="1" applyAlignment="1" applyProtection="1">
      <alignment horizontal="center" vertical="center"/>
    </xf>
    <xf numFmtId="0" fontId="37" fillId="39" borderId="24" xfId="3" applyFont="1" applyFill="1" applyBorder="1" applyAlignment="1" applyProtection="1">
      <alignment horizontal="center" vertical="center"/>
    </xf>
    <xf numFmtId="0" fontId="37" fillId="39" borderId="25" xfId="3" applyFont="1" applyFill="1" applyBorder="1" applyAlignment="1" applyProtection="1">
      <alignment horizontal="center" vertical="center"/>
    </xf>
    <xf numFmtId="0" fontId="11" fillId="34" borderId="53" xfId="0" applyFont="1" applyFill="1" applyBorder="1" applyAlignment="1">
      <alignment horizontal="center" vertical="center"/>
    </xf>
    <xf numFmtId="0" fontId="11" fillId="34" borderId="54" xfId="0" applyFont="1" applyFill="1" applyBorder="1" applyAlignment="1">
      <alignment horizontal="center" vertical="center"/>
    </xf>
    <xf numFmtId="0" fontId="11" fillId="34" borderId="55" xfId="0" applyFont="1" applyFill="1" applyBorder="1" applyAlignment="1">
      <alignment horizontal="center" vertical="center"/>
    </xf>
    <xf numFmtId="0" fontId="11" fillId="34" borderId="56" xfId="0" applyFont="1" applyFill="1" applyBorder="1" applyAlignment="1">
      <alignment horizontal="center" vertical="center"/>
    </xf>
    <xf numFmtId="0" fontId="11" fillId="34" borderId="57" xfId="0" applyFont="1" applyFill="1" applyBorder="1" applyAlignment="1">
      <alignment horizontal="center" vertical="center"/>
    </xf>
    <xf numFmtId="0" fontId="11" fillId="34" borderId="58" xfId="0" applyFont="1" applyFill="1" applyBorder="1" applyAlignment="1">
      <alignment horizontal="center" vertical="center"/>
    </xf>
    <xf numFmtId="0" fontId="56" fillId="18" borderId="0" xfId="0" applyFont="1" applyFill="1" applyBorder="1" applyAlignment="1">
      <alignment horizontal="left" vertical="center" wrapText="1"/>
    </xf>
    <xf numFmtId="0" fontId="54" fillId="34" borderId="13" xfId="3" applyFont="1" applyFill="1" applyBorder="1" applyAlignment="1" applyProtection="1">
      <alignment horizontal="center" vertical="center" wrapText="1"/>
    </xf>
    <xf numFmtId="0" fontId="54" fillId="34" borderId="14" xfId="3" applyFont="1" applyFill="1" applyBorder="1" applyAlignment="1" applyProtection="1">
      <alignment horizontal="center" vertical="center" wrapText="1"/>
    </xf>
    <xf numFmtId="0" fontId="54" fillId="34" borderId="15" xfId="3" applyFont="1" applyFill="1" applyBorder="1" applyAlignment="1" applyProtection="1">
      <alignment horizontal="center" vertical="center" wrapText="1"/>
    </xf>
    <xf numFmtId="0" fontId="54" fillId="34" borderId="60" xfId="3" applyFont="1" applyFill="1" applyBorder="1" applyAlignment="1" applyProtection="1">
      <alignment horizontal="center" vertical="center" wrapText="1"/>
    </xf>
    <xf numFmtId="0" fontId="54" fillId="34" borderId="0" xfId="3" applyFont="1" applyFill="1" applyBorder="1" applyAlignment="1" applyProtection="1">
      <alignment horizontal="center" vertical="center" wrapText="1"/>
    </xf>
    <xf numFmtId="0" fontId="54" fillId="34" borderId="61" xfId="3" applyFont="1" applyFill="1" applyBorder="1" applyAlignment="1" applyProtection="1">
      <alignment horizontal="center" vertical="center" wrapText="1"/>
    </xf>
    <xf numFmtId="0" fontId="54" fillId="34" borderId="7" xfId="3" applyFont="1" applyFill="1" applyBorder="1" applyAlignment="1" applyProtection="1">
      <alignment horizontal="center" vertical="center" wrapText="1"/>
    </xf>
    <xf numFmtId="0" fontId="54" fillId="34" borderId="8" xfId="3" applyFont="1" applyFill="1" applyBorder="1" applyAlignment="1" applyProtection="1">
      <alignment horizontal="center" vertical="center" wrapText="1"/>
    </xf>
    <xf numFmtId="0" fontId="54" fillId="34" borderId="9" xfId="3" applyFont="1" applyFill="1" applyBorder="1" applyAlignment="1" applyProtection="1">
      <alignment horizontal="center" vertical="center" wrapText="1"/>
    </xf>
    <xf numFmtId="166" fontId="6" fillId="9" borderId="47" xfId="0" applyNumberFormat="1" applyFont="1" applyFill="1" applyBorder="1" applyAlignment="1" applyProtection="1">
      <alignment horizontal="center" vertical="center" wrapText="1"/>
      <protection hidden="1"/>
    </xf>
    <xf numFmtId="166" fontId="6" fillId="9" borderId="48" xfId="0" applyNumberFormat="1" applyFont="1" applyFill="1" applyBorder="1" applyAlignment="1" applyProtection="1">
      <alignment horizontal="center" vertical="center" wrapText="1"/>
      <protection hidden="1"/>
    </xf>
    <xf numFmtId="166" fontId="6" fillId="9" borderId="49" xfId="0" applyNumberFormat="1" applyFont="1" applyFill="1" applyBorder="1" applyAlignment="1" applyProtection="1">
      <alignment horizontal="center" vertical="center" wrapText="1"/>
      <protection hidden="1"/>
    </xf>
    <xf numFmtId="166" fontId="6" fillId="9" borderId="44" xfId="0" applyNumberFormat="1" applyFont="1" applyFill="1" applyBorder="1" applyAlignment="1" applyProtection="1">
      <alignment horizontal="center" vertical="center" wrapText="1"/>
      <protection hidden="1"/>
    </xf>
    <xf numFmtId="166" fontId="6" fillId="9" borderId="50" xfId="0" applyNumberFormat="1" applyFont="1" applyFill="1" applyBorder="1" applyAlignment="1" applyProtection="1">
      <alignment horizontal="center" vertical="center" wrapText="1"/>
      <protection hidden="1"/>
    </xf>
    <xf numFmtId="166" fontId="6" fillId="9" borderId="51" xfId="0" applyNumberFormat="1" applyFont="1" applyFill="1" applyBorder="1" applyAlignment="1" applyProtection="1">
      <alignment horizontal="center" vertical="center" wrapText="1"/>
      <protection hidden="1"/>
    </xf>
    <xf numFmtId="0" fontId="3" fillId="33" borderId="0" xfId="0" applyFont="1" applyFill="1" applyBorder="1" applyAlignment="1" applyProtection="1">
      <alignment horizontal="center" vertical="center" wrapText="1"/>
      <protection hidden="1"/>
    </xf>
    <xf numFmtId="0" fontId="3" fillId="33" borderId="44" xfId="0" applyFont="1" applyFill="1" applyBorder="1" applyAlignment="1" applyProtection="1">
      <alignment horizontal="center" vertical="center" wrapText="1"/>
      <protection hidden="1"/>
    </xf>
    <xf numFmtId="0" fontId="3" fillId="33" borderId="35" xfId="0" applyFont="1" applyFill="1" applyBorder="1" applyAlignment="1" applyProtection="1">
      <alignment horizontal="center" vertical="center" wrapText="1"/>
      <protection hidden="1"/>
    </xf>
    <xf numFmtId="0" fontId="3" fillId="33" borderId="51" xfId="0"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hidden="1"/>
    </xf>
    <xf numFmtId="0" fontId="37" fillId="67" borderId="79" xfId="3" applyFont="1" applyFill="1" applyBorder="1" applyAlignment="1" applyProtection="1">
      <alignment horizontal="center" vertical="center" wrapText="1"/>
      <protection hidden="1"/>
    </xf>
    <xf numFmtId="0" fontId="37" fillId="67" borderId="6" xfId="3" applyFont="1" applyFill="1" applyBorder="1" applyAlignment="1" applyProtection="1">
      <alignment horizontal="center" vertical="center" wrapText="1"/>
      <protection hidden="1"/>
    </xf>
    <xf numFmtId="0" fontId="37" fillId="67" borderId="80" xfId="3" applyFont="1" applyFill="1" applyBorder="1" applyAlignment="1" applyProtection="1">
      <alignment horizontal="center" vertical="center" wrapText="1"/>
      <protection hidden="1"/>
    </xf>
    <xf numFmtId="0" fontId="37" fillId="67" borderId="81" xfId="3" applyFont="1" applyFill="1" applyBorder="1" applyAlignment="1" applyProtection="1">
      <alignment horizontal="center" vertical="center" wrapText="1"/>
      <protection hidden="1"/>
    </xf>
    <xf numFmtId="0" fontId="37" fillId="67" borderId="0" xfId="3" applyFont="1" applyFill="1" applyBorder="1" applyAlignment="1" applyProtection="1">
      <alignment horizontal="center" vertical="center" wrapText="1"/>
      <protection hidden="1"/>
    </xf>
    <xf numFmtId="0" fontId="37" fillId="67" borderId="82" xfId="3" applyFont="1" applyFill="1" applyBorder="1" applyAlignment="1" applyProtection="1">
      <alignment horizontal="center" vertical="center" wrapText="1"/>
      <protection hidden="1"/>
    </xf>
    <xf numFmtId="0" fontId="37" fillId="67" borderId="83" xfId="3" applyFont="1" applyFill="1" applyBorder="1" applyAlignment="1" applyProtection="1">
      <alignment horizontal="center" vertical="center" wrapText="1"/>
      <protection hidden="1"/>
    </xf>
    <xf numFmtId="0" fontId="37" fillId="67" borderId="84" xfId="3" applyFont="1" applyFill="1" applyBorder="1" applyAlignment="1" applyProtection="1">
      <alignment horizontal="center" vertical="center" wrapText="1"/>
      <protection hidden="1"/>
    </xf>
    <xf numFmtId="0" fontId="37" fillId="67" borderId="85" xfId="3" applyFont="1" applyFill="1" applyBorder="1" applyAlignment="1" applyProtection="1">
      <alignment horizontal="center" vertical="center" wrapText="1"/>
      <protection hidden="1"/>
    </xf>
    <xf numFmtId="0" fontId="8" fillId="39" borderId="0" xfId="0" applyFont="1" applyFill="1" applyBorder="1" applyAlignment="1" applyProtection="1">
      <alignment horizontal="center" vertical="center" wrapText="1"/>
      <protection hidden="1"/>
    </xf>
    <xf numFmtId="0" fontId="8" fillId="39" borderId="35" xfId="0" applyFont="1" applyFill="1" applyBorder="1" applyAlignment="1" applyProtection="1">
      <alignment horizontal="center" vertical="center" wrapText="1"/>
      <protection hidden="1"/>
    </xf>
    <xf numFmtId="0" fontId="11" fillId="39" borderId="37" xfId="0" applyFont="1" applyFill="1" applyBorder="1" applyAlignment="1" applyProtection="1">
      <alignment horizontal="center" vertical="center"/>
      <protection hidden="1"/>
    </xf>
    <xf numFmtId="0" fontId="36" fillId="46" borderId="18" xfId="0" applyFont="1" applyFill="1" applyBorder="1" applyAlignment="1" applyProtection="1">
      <alignment horizontal="center" vertical="center"/>
      <protection hidden="1"/>
    </xf>
    <xf numFmtId="0" fontId="79" fillId="40" borderId="79" xfId="3" applyFont="1" applyFill="1" applyBorder="1" applyAlignment="1" applyProtection="1">
      <alignment horizontal="center" vertical="center" wrapText="1"/>
      <protection hidden="1"/>
    </xf>
    <xf numFmtId="0" fontId="79" fillId="40" borderId="6" xfId="3" applyFont="1" applyFill="1" applyBorder="1" applyAlignment="1" applyProtection="1">
      <alignment horizontal="center" vertical="center" wrapText="1"/>
      <protection hidden="1"/>
    </xf>
    <xf numFmtId="0" fontId="79" fillId="40" borderId="80" xfId="3" applyFont="1" applyFill="1" applyBorder="1" applyAlignment="1" applyProtection="1">
      <alignment horizontal="center" vertical="center" wrapText="1"/>
      <protection hidden="1"/>
    </xf>
    <xf numFmtId="0" fontId="79" fillId="40" borderId="81" xfId="3" applyFont="1" applyFill="1" applyBorder="1" applyAlignment="1" applyProtection="1">
      <alignment horizontal="center" vertical="center" wrapText="1"/>
      <protection hidden="1"/>
    </xf>
    <xf numFmtId="0" fontId="79" fillId="40" borderId="0" xfId="3" applyFont="1" applyFill="1" applyBorder="1" applyAlignment="1" applyProtection="1">
      <alignment horizontal="center" vertical="center" wrapText="1"/>
      <protection hidden="1"/>
    </xf>
    <xf numFmtId="0" fontId="79" fillId="40" borderId="82" xfId="3" applyFont="1" applyFill="1" applyBorder="1" applyAlignment="1" applyProtection="1">
      <alignment horizontal="center" vertical="center" wrapText="1"/>
      <protection hidden="1"/>
    </xf>
    <xf numFmtId="0" fontId="79" fillId="40" borderId="83" xfId="3" applyFont="1" applyFill="1" applyBorder="1" applyAlignment="1" applyProtection="1">
      <alignment horizontal="center" vertical="center" wrapText="1"/>
      <protection hidden="1"/>
    </xf>
    <xf numFmtId="0" fontId="79" fillId="40" borderId="84" xfId="3" applyFont="1" applyFill="1" applyBorder="1" applyAlignment="1" applyProtection="1">
      <alignment horizontal="center" vertical="center" wrapText="1"/>
      <protection hidden="1"/>
    </xf>
    <xf numFmtId="0" fontId="79" fillId="40" borderId="85" xfId="3" applyFont="1" applyFill="1" applyBorder="1" applyAlignment="1" applyProtection="1">
      <alignment horizontal="center" vertical="center" wrapText="1"/>
      <protection hidden="1"/>
    </xf>
    <xf numFmtId="0" fontId="8" fillId="41" borderId="0" xfId="0" applyFont="1" applyFill="1" applyBorder="1" applyAlignment="1" applyProtection="1">
      <alignment horizontal="center" vertical="center" wrapText="1"/>
      <protection hidden="1"/>
    </xf>
    <xf numFmtId="0" fontId="8" fillId="41" borderId="44" xfId="0" applyFont="1" applyFill="1" applyBorder="1" applyAlignment="1" applyProtection="1">
      <alignment horizontal="center" vertical="center" wrapText="1"/>
      <protection hidden="1"/>
    </xf>
    <xf numFmtId="0" fontId="8" fillId="41" borderId="35" xfId="0" applyFont="1" applyFill="1" applyBorder="1" applyAlignment="1" applyProtection="1">
      <alignment horizontal="center" vertical="center" wrapText="1"/>
      <protection hidden="1"/>
    </xf>
    <xf numFmtId="0" fontId="8" fillId="41" borderId="51" xfId="0" applyFont="1" applyFill="1" applyBorder="1" applyAlignment="1" applyProtection="1">
      <alignment horizontal="center" vertical="center" wrapText="1"/>
      <protection hidden="1"/>
    </xf>
    <xf numFmtId="0" fontId="11" fillId="32" borderId="79" xfId="0" applyFont="1" applyFill="1" applyBorder="1" applyAlignment="1" applyProtection="1">
      <alignment horizontal="center" vertical="center"/>
      <protection hidden="1"/>
    </xf>
    <xf numFmtId="0" fontId="11" fillId="32" borderId="6" xfId="0" applyFont="1" applyFill="1" applyBorder="1" applyAlignment="1" applyProtection="1">
      <alignment horizontal="center" vertical="center"/>
      <protection hidden="1"/>
    </xf>
    <xf numFmtId="0" fontId="11" fillId="32" borderId="80" xfId="0" applyFont="1" applyFill="1" applyBorder="1" applyAlignment="1" applyProtection="1">
      <alignment horizontal="center" vertical="center"/>
      <protection hidden="1"/>
    </xf>
    <xf numFmtId="0" fontId="11" fillId="32" borderId="83" xfId="0" applyFont="1" applyFill="1" applyBorder="1" applyAlignment="1" applyProtection="1">
      <alignment horizontal="center" vertical="center"/>
      <protection hidden="1"/>
    </xf>
    <xf numFmtId="0" fontId="11" fillId="32" borderId="84" xfId="0" applyFont="1" applyFill="1" applyBorder="1" applyAlignment="1" applyProtection="1">
      <alignment horizontal="center" vertical="center"/>
      <protection hidden="1"/>
    </xf>
    <xf numFmtId="0" fontId="11" fillId="32" borderId="85" xfId="0" applyFont="1" applyFill="1" applyBorder="1" applyAlignment="1" applyProtection="1">
      <alignment horizontal="center" vertical="center"/>
      <protection hidden="1"/>
    </xf>
    <xf numFmtId="166" fontId="6" fillId="3" borderId="47" xfId="0" applyNumberFormat="1" applyFont="1" applyFill="1" applyBorder="1" applyAlignment="1" applyProtection="1">
      <alignment horizontal="center" vertical="center" wrapText="1"/>
      <protection hidden="1"/>
    </xf>
    <xf numFmtId="166" fontId="6" fillId="3" borderId="48" xfId="0" applyNumberFormat="1" applyFont="1" applyFill="1" applyBorder="1" applyAlignment="1" applyProtection="1">
      <alignment horizontal="center" vertical="center" wrapText="1"/>
      <protection hidden="1"/>
    </xf>
    <xf numFmtId="166" fontId="6" fillId="3" borderId="49" xfId="0" applyNumberFormat="1" applyFont="1" applyFill="1" applyBorder="1" applyAlignment="1" applyProtection="1">
      <alignment horizontal="center" vertical="center" wrapText="1"/>
      <protection hidden="1"/>
    </xf>
    <xf numFmtId="166" fontId="6" fillId="3" borderId="44" xfId="0" applyNumberFormat="1" applyFont="1" applyFill="1" applyBorder="1" applyAlignment="1" applyProtection="1">
      <alignment horizontal="center" vertical="center" wrapText="1"/>
      <protection hidden="1"/>
    </xf>
    <xf numFmtId="166" fontId="6" fillId="3" borderId="50" xfId="0" applyNumberFormat="1" applyFont="1" applyFill="1" applyBorder="1" applyAlignment="1" applyProtection="1">
      <alignment horizontal="center" vertical="center" wrapText="1"/>
      <protection hidden="1"/>
    </xf>
    <xf numFmtId="166" fontId="6" fillId="3" borderId="51" xfId="0" applyNumberFormat="1"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locked="0" hidden="1"/>
    </xf>
    <xf numFmtId="0" fontId="11" fillId="42" borderId="18" xfId="0" applyFont="1" applyFill="1" applyBorder="1" applyAlignment="1" applyProtection="1">
      <alignment horizontal="center" vertical="center"/>
      <protection hidden="1"/>
    </xf>
    <xf numFmtId="0" fontId="79" fillId="42" borderId="18" xfId="3" applyFont="1" applyFill="1" applyBorder="1" applyAlignment="1" applyProtection="1">
      <alignment horizontal="center" vertical="center" wrapText="1"/>
      <protection hidden="1"/>
    </xf>
    <xf numFmtId="0" fontId="11" fillId="42" borderId="0" xfId="0" applyFont="1" applyFill="1" applyBorder="1" applyAlignment="1" applyProtection="1">
      <alignment horizontal="center" vertical="center" wrapText="1"/>
      <protection hidden="1"/>
    </xf>
    <xf numFmtId="0" fontId="11" fillId="42" borderId="35" xfId="0" applyFont="1" applyFill="1" applyBorder="1" applyAlignment="1" applyProtection="1">
      <alignment horizontal="center" vertical="center" wrapText="1"/>
      <protection hidden="1"/>
    </xf>
    <xf numFmtId="166" fontId="78" fillId="9" borderId="18" xfId="0" applyNumberFormat="1" applyFont="1" applyFill="1" applyBorder="1" applyAlignment="1" applyProtection="1">
      <alignment horizontal="center" vertical="center" wrapText="1"/>
      <protection locked="0" hidden="1"/>
    </xf>
    <xf numFmtId="0" fontId="20" fillId="7" borderId="0" xfId="0" applyFont="1" applyFill="1" applyAlignment="1">
      <alignment horizontal="center"/>
    </xf>
    <xf numFmtId="0" fontId="20" fillId="3" borderId="0" xfId="0" applyFont="1" applyFill="1" applyAlignment="1">
      <alignment horizontal="center"/>
    </xf>
    <xf numFmtId="0" fontId="42" fillId="17" borderId="14" xfId="3" applyFont="1" applyFill="1" applyBorder="1" applyAlignment="1" applyProtection="1">
      <alignment horizontal="center" vertical="center"/>
    </xf>
    <xf numFmtId="0" fontId="42" fillId="17" borderId="15" xfId="3" applyFont="1" applyFill="1" applyBorder="1" applyAlignment="1" applyProtection="1">
      <alignment horizontal="center" vertical="center"/>
    </xf>
    <xf numFmtId="0" fontId="42" fillId="17" borderId="8" xfId="3" applyFont="1" applyFill="1" applyBorder="1" applyAlignment="1" applyProtection="1">
      <alignment horizontal="center" vertical="center"/>
    </xf>
    <xf numFmtId="0" fontId="42" fillId="17" borderId="9" xfId="3" applyFont="1" applyFill="1" applyBorder="1" applyAlignment="1" applyProtection="1">
      <alignment horizontal="center" vertical="center"/>
    </xf>
    <xf numFmtId="0" fontId="56" fillId="17" borderId="10" xfId="0" applyFont="1" applyFill="1" applyBorder="1" applyAlignment="1" applyProtection="1">
      <alignment horizontal="left" vertical="center" wrapText="1"/>
    </xf>
    <xf numFmtId="0" fontId="56" fillId="17" borderId="11" xfId="0" applyFont="1" applyFill="1" applyBorder="1" applyAlignment="1" applyProtection="1">
      <alignment horizontal="left" vertical="center" wrapText="1"/>
    </xf>
    <xf numFmtId="0" fontId="56" fillId="17" borderId="12" xfId="0" applyFont="1" applyFill="1" applyBorder="1" applyAlignment="1" applyProtection="1">
      <alignment horizontal="left" vertical="center" wrapText="1"/>
    </xf>
    <xf numFmtId="0" fontId="42" fillId="17" borderId="13" xfId="3" applyFont="1" applyFill="1" applyBorder="1" applyAlignment="1" applyProtection="1">
      <alignment horizontal="center" vertical="center"/>
    </xf>
    <xf numFmtId="0" fontId="42" fillId="17" borderId="7" xfId="3" applyFont="1" applyFill="1" applyBorder="1" applyAlignment="1" applyProtection="1">
      <alignment horizontal="center" vertical="center"/>
    </xf>
    <xf numFmtId="0" fontId="41" fillId="18" borderId="10" xfId="0" applyFont="1" applyFill="1" applyBorder="1" applyAlignment="1" applyProtection="1">
      <alignment horizontal="left" vertical="center" wrapText="1"/>
    </xf>
    <xf numFmtId="0" fontId="41" fillId="18" borderId="11" xfId="0" applyFont="1" applyFill="1" applyBorder="1" applyAlignment="1" applyProtection="1">
      <alignment horizontal="left" vertical="center" wrapText="1"/>
    </xf>
    <xf numFmtId="0" fontId="41" fillId="18" borderId="12" xfId="0" applyFont="1" applyFill="1" applyBorder="1" applyAlignment="1" applyProtection="1">
      <alignment horizontal="left" vertical="center" wrapText="1"/>
    </xf>
    <xf numFmtId="17" fontId="55" fillId="17" borderId="13" xfId="3" applyNumberFormat="1" applyFont="1" applyFill="1" applyBorder="1" applyAlignment="1" applyProtection="1">
      <alignment horizontal="center" vertical="center"/>
    </xf>
    <xf numFmtId="17" fontId="55" fillId="17" borderId="14" xfId="3" applyNumberFormat="1" applyFont="1" applyFill="1" applyBorder="1" applyAlignment="1" applyProtection="1">
      <alignment horizontal="center" vertical="center"/>
    </xf>
    <xf numFmtId="17" fontId="55" fillId="17" borderId="7" xfId="3" applyNumberFormat="1" applyFont="1" applyFill="1" applyBorder="1" applyAlignment="1" applyProtection="1">
      <alignment horizontal="center" vertical="center"/>
    </xf>
    <xf numFmtId="17" fontId="55" fillId="17" borderId="8" xfId="3" applyNumberFormat="1" applyFont="1" applyFill="1" applyBorder="1" applyAlignment="1" applyProtection="1">
      <alignment horizontal="center" vertical="center"/>
    </xf>
    <xf numFmtId="17" fontId="54" fillId="17" borderId="13" xfId="3" applyNumberFormat="1" applyFont="1" applyFill="1" applyBorder="1" applyAlignment="1" applyProtection="1">
      <alignment horizontal="center" vertical="center"/>
    </xf>
    <xf numFmtId="17" fontId="54" fillId="17" borderId="14" xfId="3" applyNumberFormat="1" applyFont="1" applyFill="1" applyBorder="1" applyAlignment="1" applyProtection="1">
      <alignment horizontal="center" vertical="center"/>
    </xf>
    <xf numFmtId="17" fontId="54" fillId="17" borderId="7" xfId="3" applyNumberFormat="1" applyFont="1" applyFill="1" applyBorder="1" applyAlignment="1" applyProtection="1">
      <alignment horizontal="center" vertical="center"/>
    </xf>
    <xf numFmtId="17" fontId="54" fillId="17" borderId="8" xfId="3" applyNumberFormat="1" applyFont="1" applyFill="1" applyBorder="1" applyAlignment="1" applyProtection="1">
      <alignment horizontal="center" vertical="center"/>
    </xf>
    <xf numFmtId="0" fontId="41" fillId="18" borderId="10" xfId="0" applyFont="1" applyFill="1" applyBorder="1" applyAlignment="1">
      <alignment horizontal="left" vertical="center" wrapText="1"/>
    </xf>
    <xf numFmtId="0" fontId="41" fillId="18" borderId="11" xfId="0" applyFont="1" applyFill="1" applyBorder="1" applyAlignment="1">
      <alignment horizontal="left" vertical="center" wrapText="1"/>
    </xf>
    <xf numFmtId="0" fontId="41" fillId="18" borderId="12" xfId="0" applyFont="1" applyFill="1" applyBorder="1" applyAlignment="1">
      <alignment horizontal="left" vertical="center" wrapText="1"/>
    </xf>
    <xf numFmtId="0" fontId="56" fillId="17" borderId="10" xfId="0" applyFont="1" applyFill="1" applyBorder="1" applyAlignment="1">
      <alignment horizontal="left" vertical="center" wrapText="1"/>
    </xf>
    <xf numFmtId="0" fontId="56" fillId="17" borderId="11" xfId="0" applyFont="1" applyFill="1" applyBorder="1" applyAlignment="1">
      <alignment horizontal="left" vertical="center" wrapText="1"/>
    </xf>
    <xf numFmtId="0" fontId="56" fillId="17" borderId="12" xfId="0" applyFont="1" applyFill="1" applyBorder="1" applyAlignment="1">
      <alignment horizontal="left" vertical="center" wrapText="1"/>
    </xf>
    <xf numFmtId="0" fontId="41" fillId="5" borderId="10" xfId="0" applyFont="1" applyFill="1" applyBorder="1" applyAlignment="1">
      <alignment horizontal="left" vertical="center" wrapText="1"/>
    </xf>
    <xf numFmtId="0" fontId="41" fillId="5" borderId="11" xfId="0" applyFont="1" applyFill="1" applyBorder="1" applyAlignment="1">
      <alignment horizontal="left" vertical="center" wrapText="1"/>
    </xf>
    <xf numFmtId="0" fontId="41" fillId="5" borderId="12" xfId="0" applyFont="1" applyFill="1" applyBorder="1" applyAlignment="1">
      <alignment horizontal="left" vertical="center" wrapText="1"/>
    </xf>
    <xf numFmtId="17" fontId="62" fillId="5" borderId="13" xfId="3" applyNumberFormat="1" applyFont="1" applyFill="1" applyBorder="1" applyAlignment="1" applyProtection="1">
      <alignment horizontal="center" vertical="center"/>
    </xf>
    <xf numFmtId="17" fontId="62" fillId="5" borderId="15" xfId="3" applyNumberFormat="1" applyFont="1" applyFill="1" applyBorder="1" applyAlignment="1" applyProtection="1">
      <alignment horizontal="center" vertical="center"/>
    </xf>
    <xf numFmtId="17" fontId="62" fillId="5" borderId="7" xfId="3" applyNumberFormat="1" applyFont="1" applyFill="1" applyBorder="1" applyAlignment="1" applyProtection="1">
      <alignment horizontal="center" vertical="center"/>
    </xf>
    <xf numFmtId="17" fontId="62" fillId="5" borderId="9" xfId="3" applyNumberFormat="1" applyFont="1" applyFill="1" applyBorder="1" applyAlignment="1" applyProtection="1">
      <alignment horizontal="center" vertical="center"/>
    </xf>
    <xf numFmtId="0" fontId="35" fillId="5" borderId="13" xfId="0" applyFont="1" applyFill="1" applyBorder="1" applyAlignment="1">
      <alignment horizontal="center" vertical="center"/>
    </xf>
    <xf numFmtId="0" fontId="35" fillId="5" borderId="14"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7" xfId="0" applyFont="1" applyFill="1" applyBorder="1" applyAlignment="1">
      <alignment horizontal="center" vertical="center"/>
    </xf>
    <xf numFmtId="0" fontId="35" fillId="5" borderId="8" xfId="0" applyFont="1" applyFill="1" applyBorder="1" applyAlignment="1">
      <alignment horizontal="center" vertical="center"/>
    </xf>
    <xf numFmtId="0" fontId="35" fillId="5" borderId="9" xfId="0" applyFont="1" applyFill="1" applyBorder="1" applyAlignment="1">
      <alignment horizontal="center" vertical="center"/>
    </xf>
    <xf numFmtId="0" fontId="62" fillId="5" borderId="13" xfId="3" applyFont="1" applyFill="1" applyBorder="1" applyAlignment="1" applyProtection="1">
      <alignment horizontal="center" vertical="center"/>
    </xf>
    <xf numFmtId="0" fontId="62" fillId="5" borderId="14" xfId="3" applyFont="1" applyFill="1" applyBorder="1" applyAlignment="1" applyProtection="1">
      <alignment horizontal="center" vertical="center"/>
    </xf>
    <xf numFmtId="0" fontId="62" fillId="5" borderId="15" xfId="3" applyFont="1" applyFill="1" applyBorder="1" applyAlignment="1" applyProtection="1">
      <alignment horizontal="center" vertical="center"/>
    </xf>
    <xf numFmtId="0" fontId="62" fillId="5" borderId="7" xfId="3" applyFont="1" applyFill="1" applyBorder="1" applyAlignment="1" applyProtection="1">
      <alignment horizontal="center" vertical="center"/>
    </xf>
    <xf numFmtId="0" fontId="62" fillId="5" borderId="8" xfId="3" applyFont="1" applyFill="1" applyBorder="1" applyAlignment="1" applyProtection="1">
      <alignment horizontal="center" vertical="center"/>
    </xf>
    <xf numFmtId="0" fontId="62" fillId="5" borderId="9" xfId="3" applyFont="1" applyFill="1" applyBorder="1" applyAlignment="1" applyProtection="1">
      <alignment horizontal="center" vertical="center"/>
    </xf>
    <xf numFmtId="0" fontId="54" fillId="5" borderId="16" xfId="3" applyNumberFormat="1" applyFont="1" applyFill="1" applyBorder="1" applyAlignment="1" applyProtection="1">
      <alignment horizontal="center" vertical="center"/>
    </xf>
    <xf numFmtId="0" fontId="54" fillId="5" borderId="17" xfId="3" applyNumberFormat="1" applyFont="1" applyFill="1" applyBorder="1" applyAlignment="1" applyProtection="1">
      <alignment horizontal="center" vertical="center"/>
    </xf>
    <xf numFmtId="0" fontId="62" fillId="18" borderId="13" xfId="3" applyFont="1" applyFill="1" applyBorder="1" applyAlignment="1" applyProtection="1">
      <alignment horizontal="center" vertical="center"/>
    </xf>
    <xf numFmtId="0" fontId="62" fillId="18" borderId="14" xfId="3" applyFont="1" applyFill="1" applyBorder="1" applyAlignment="1" applyProtection="1">
      <alignment horizontal="center" vertical="center"/>
    </xf>
    <xf numFmtId="0" fontId="62" fillId="18" borderId="15" xfId="3" applyFont="1" applyFill="1" applyBorder="1" applyAlignment="1" applyProtection="1">
      <alignment horizontal="center" vertical="center"/>
    </xf>
    <xf numFmtId="0" fontId="62" fillId="18" borderId="7" xfId="3" applyFont="1" applyFill="1" applyBorder="1" applyAlignment="1" applyProtection="1">
      <alignment horizontal="center" vertical="center"/>
    </xf>
    <xf numFmtId="0" fontId="62" fillId="18" borderId="8" xfId="3" applyFont="1" applyFill="1" applyBorder="1" applyAlignment="1" applyProtection="1">
      <alignment horizontal="center" vertical="center"/>
    </xf>
    <xf numFmtId="0" fontId="62" fillId="18" borderId="9" xfId="3" applyFont="1" applyFill="1" applyBorder="1" applyAlignment="1" applyProtection="1">
      <alignment horizontal="center" vertical="center"/>
    </xf>
    <xf numFmtId="17" fontId="62" fillId="18" borderId="13" xfId="3" applyNumberFormat="1" applyFont="1" applyFill="1" applyBorder="1" applyAlignment="1" applyProtection="1">
      <alignment horizontal="center" vertical="center"/>
    </xf>
    <xf numFmtId="17" fontId="62" fillId="18" borderId="15" xfId="3" applyNumberFormat="1" applyFont="1" applyFill="1" applyBorder="1" applyAlignment="1" applyProtection="1">
      <alignment horizontal="center" vertical="center"/>
    </xf>
    <xf numFmtId="17" fontId="62" fillId="18" borderId="7" xfId="3" applyNumberFormat="1" applyFont="1" applyFill="1" applyBorder="1" applyAlignment="1" applyProtection="1">
      <alignment horizontal="center" vertical="center"/>
    </xf>
    <xf numFmtId="17" fontId="62" fillId="18" borderId="9" xfId="3" applyNumberFormat="1" applyFont="1" applyFill="1" applyBorder="1" applyAlignment="1" applyProtection="1">
      <alignment horizontal="center" vertical="center"/>
    </xf>
    <xf numFmtId="0" fontId="35" fillId="18" borderId="13" xfId="0" applyFont="1" applyFill="1" applyBorder="1" applyAlignment="1">
      <alignment horizontal="center" vertical="center"/>
    </xf>
    <xf numFmtId="0" fontId="35" fillId="18" borderId="14" xfId="0" applyFont="1" applyFill="1" applyBorder="1" applyAlignment="1">
      <alignment horizontal="center" vertical="center"/>
    </xf>
    <xf numFmtId="0" fontId="35" fillId="18" borderId="15" xfId="0" applyFont="1" applyFill="1" applyBorder="1" applyAlignment="1">
      <alignment horizontal="center" vertical="center"/>
    </xf>
    <xf numFmtId="0" fontId="35" fillId="18" borderId="7" xfId="0" applyFont="1" applyFill="1" applyBorder="1" applyAlignment="1">
      <alignment horizontal="center" vertical="center"/>
    </xf>
    <xf numFmtId="0" fontId="35" fillId="18" borderId="8" xfId="0" applyFont="1" applyFill="1" applyBorder="1" applyAlignment="1">
      <alignment horizontal="center" vertical="center"/>
    </xf>
    <xf numFmtId="0" fontId="35" fillId="18" borderId="9" xfId="0" applyFont="1" applyFill="1" applyBorder="1" applyAlignment="1">
      <alignment horizontal="center" vertical="center"/>
    </xf>
    <xf numFmtId="0" fontId="54" fillId="18" borderId="16" xfId="3" applyNumberFormat="1" applyFont="1" applyFill="1" applyBorder="1" applyAlignment="1" applyProtection="1">
      <alignment horizontal="center" vertical="center"/>
    </xf>
    <xf numFmtId="0" fontId="54" fillId="18" borderId="17" xfId="3" applyNumberFormat="1" applyFont="1" applyFill="1" applyBorder="1" applyAlignment="1" applyProtection="1">
      <alignment horizontal="center" vertical="center"/>
    </xf>
    <xf numFmtId="0" fontId="53" fillId="3" borderId="0" xfId="3" applyFont="1" applyFill="1" applyAlignment="1" applyProtection="1">
      <alignment horizontal="center" vertical="center"/>
      <protection hidden="1"/>
    </xf>
    <xf numFmtId="0" fontId="86" fillId="25" borderId="70" xfId="0" applyFont="1" applyFill="1" applyBorder="1" applyAlignment="1">
      <alignment horizontal="left"/>
    </xf>
    <xf numFmtId="0" fontId="86" fillId="25" borderId="71" xfId="0" applyFont="1" applyFill="1" applyBorder="1" applyAlignment="1">
      <alignment horizontal="left"/>
    </xf>
    <xf numFmtId="0" fontId="79" fillId="34" borderId="0" xfId="3" applyFont="1" applyFill="1" applyAlignment="1" applyProtection="1">
      <alignment horizontal="center" vertical="center"/>
    </xf>
    <xf numFmtId="0" fontId="79" fillId="3" borderId="0" xfId="0" applyFont="1" applyFill="1" applyAlignment="1" applyProtection="1">
      <alignment horizontal="center" vertical="center" wrapText="1"/>
    </xf>
    <xf numFmtId="0" fontId="55" fillId="24" borderId="62" xfId="3" applyFont="1" applyFill="1" applyBorder="1" applyAlignment="1" applyProtection="1">
      <alignment horizontal="center" vertical="center" wrapText="1"/>
    </xf>
    <xf numFmtId="0" fontId="55" fillId="24" borderId="63" xfId="3" applyFont="1" applyFill="1" applyBorder="1" applyAlignment="1" applyProtection="1">
      <alignment horizontal="center" vertical="center" wrapText="1"/>
    </xf>
    <xf numFmtId="0" fontId="55" fillId="24" borderId="64" xfId="3" applyFont="1" applyFill="1" applyBorder="1" applyAlignment="1" applyProtection="1">
      <alignment horizontal="center" vertical="center" wrapText="1"/>
    </xf>
    <xf numFmtId="0" fontId="55" fillId="24" borderId="65" xfId="3" applyFont="1" applyFill="1" applyBorder="1" applyAlignment="1" applyProtection="1">
      <alignment horizontal="center" vertical="center" wrapText="1"/>
    </xf>
    <xf numFmtId="0" fontId="55" fillId="24" borderId="0" xfId="3" applyFont="1" applyFill="1" applyBorder="1" applyAlignment="1" applyProtection="1">
      <alignment horizontal="center" vertical="center" wrapText="1"/>
    </xf>
    <xf numFmtId="0" fontId="55" fillId="24" borderId="66" xfId="3" applyFont="1" applyFill="1" applyBorder="1" applyAlignment="1" applyProtection="1">
      <alignment horizontal="center" vertical="center" wrapText="1"/>
    </xf>
    <xf numFmtId="0" fontId="86" fillId="25" borderId="72" xfId="0" applyFont="1" applyFill="1" applyBorder="1" applyAlignment="1">
      <alignment horizontal="left"/>
    </xf>
    <xf numFmtId="0" fontId="55" fillId="52" borderId="0" xfId="3" applyFont="1" applyFill="1" applyAlignment="1" applyProtection="1">
      <alignment horizontal="center" vertical="center"/>
    </xf>
  </cellXfs>
  <cellStyles count="5">
    <cellStyle name="20% - Accent1" xfId="1" builtinId="30"/>
    <cellStyle name="Comma" xfId="2" builtinId="3"/>
    <cellStyle name="Hyperlink" xfId="3" builtinId="8"/>
    <cellStyle name="Normal" xfId="0" builtinId="0"/>
    <cellStyle name="Percent" xfId="4" builtinId="5"/>
  </cellStyles>
  <dxfs count="0"/>
  <tableStyles count="0" defaultTableStyle="TableStyleMedium9" defaultPivotStyle="PivotStyleLight16"/>
  <colors>
    <mruColors>
      <color rgb="FF3DC8CF"/>
      <color rgb="FF9933FF"/>
      <color rgb="FF2802B2"/>
      <color rgb="FF220298"/>
      <color rgb="FF2E02CE"/>
      <color rgb="FF66FFFF"/>
      <color rgb="FF4614FC"/>
      <color rgb="FFB1EFFD"/>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6"/>
    </mc:Choice>
    <mc:Fallback>
      <c:style val="46"/>
    </mc:Fallback>
  </mc:AlternateContent>
  <c:chart>
    <c:title>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- 2'!$C$4</c:f>
              <c:strCache>
                <c:ptCount val="1"/>
                <c:pt idx="0">
                  <c:v>Income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'Tower Chart - 2'!$C$5:$C$16</c:f>
              <c:numCache>
                <c:formatCode>_(* #,##0_);_(* \(#,##0\);_(* "-"??_);_(@_)</c:formatCode>
                <c:ptCount val="12"/>
                <c:pt idx="0">
                  <c:v>625</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104662144"/>
        <c:axId val="104663680"/>
        <c:axId val="0"/>
      </c:bar3DChart>
      <c:dateAx>
        <c:axId val="104662144"/>
        <c:scaling>
          <c:orientation val="minMax"/>
        </c:scaling>
        <c:delete val="0"/>
        <c:axPos val="b"/>
        <c:numFmt formatCode="[$-409]mmm\-yy;@" sourceLinked="1"/>
        <c:majorTickMark val="out"/>
        <c:minorTickMark val="none"/>
        <c:tickLblPos val="nextTo"/>
        <c:crossAx val="104663680"/>
        <c:crosses val="autoZero"/>
        <c:auto val="1"/>
        <c:lblOffset val="100"/>
        <c:baseTimeUnit val="months"/>
      </c:dateAx>
      <c:valAx>
        <c:axId val="104663680"/>
        <c:scaling>
          <c:orientation val="minMax"/>
        </c:scaling>
        <c:delete val="0"/>
        <c:axPos val="l"/>
        <c:majorGridlines/>
        <c:numFmt formatCode="_(* #,##0_);_(* \(#,##0\);_(* &quot;-&quot;??_);_(@_)" sourceLinked="1"/>
        <c:majorTickMark val="out"/>
        <c:minorTickMark val="none"/>
        <c:tickLblPos val="nextTo"/>
        <c:crossAx val="10466214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9867387255433363E-2"/>
          <c:y val="6.2003593519002122E-2"/>
          <c:w val="0.93373581134675065"/>
          <c:h val="0.79809189945534365"/>
        </c:manualLayout>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Summary!$H$4:$H$15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05314944"/>
        <c:axId val="111841664"/>
        <c:axId val="111758400"/>
      </c:line3DChart>
      <c:dateAx>
        <c:axId val="105314944"/>
        <c:scaling>
          <c:orientation val="minMax"/>
        </c:scaling>
        <c:delete val="0"/>
        <c:axPos val="b"/>
        <c:numFmt formatCode="[$-409]mmm\-yy;@" sourceLinked="0"/>
        <c:majorTickMark val="out"/>
        <c:minorTickMark val="none"/>
        <c:tickLblPos val="nextTo"/>
        <c:txPr>
          <a:bodyPr/>
          <a:lstStyle/>
          <a:p>
            <a:pPr>
              <a:defRPr lang="en-IN"/>
            </a:pPr>
            <a:endParaRPr lang="en-US"/>
          </a:p>
        </c:txPr>
        <c:crossAx val="111841664"/>
        <c:crosses val="autoZero"/>
        <c:auto val="1"/>
        <c:lblOffset val="100"/>
        <c:baseTimeUnit val="months"/>
      </c:dateAx>
      <c:valAx>
        <c:axId val="11184166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05314944"/>
        <c:crosses val="autoZero"/>
        <c:crossBetween val="between"/>
      </c:valAx>
      <c:serAx>
        <c:axId val="111758400"/>
        <c:scaling>
          <c:orientation val="minMax"/>
        </c:scaling>
        <c:delete val="1"/>
        <c:axPos val="b"/>
        <c:majorTickMark val="out"/>
        <c:minorTickMark val="none"/>
        <c:tickLblPos val="nextTo"/>
        <c:crossAx val="111841664"/>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Summary!$H$4:$H$15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1862144"/>
        <c:axId val="111864832"/>
        <c:axId val="0"/>
      </c:bar3DChart>
      <c:dateAx>
        <c:axId val="111862144"/>
        <c:scaling>
          <c:orientation val="minMax"/>
        </c:scaling>
        <c:delete val="0"/>
        <c:axPos val="b"/>
        <c:numFmt formatCode="[$-409]mmm\-yy;@" sourceLinked="0"/>
        <c:majorTickMark val="out"/>
        <c:minorTickMark val="none"/>
        <c:tickLblPos val="nextTo"/>
        <c:txPr>
          <a:bodyPr/>
          <a:lstStyle/>
          <a:p>
            <a:pPr>
              <a:defRPr lang="en-IN"/>
            </a:pPr>
            <a:endParaRPr lang="en-US"/>
          </a:p>
        </c:txPr>
        <c:crossAx val="111864832"/>
        <c:crosses val="autoZero"/>
        <c:auto val="1"/>
        <c:lblOffset val="100"/>
        <c:baseTimeUnit val="months"/>
      </c:dateAx>
      <c:valAx>
        <c:axId val="11186483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186214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Summary!$I$4:$I$15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012672"/>
        <c:axId val="112014464"/>
        <c:axId val="105182080"/>
      </c:line3DChart>
      <c:dateAx>
        <c:axId val="112012672"/>
        <c:scaling>
          <c:orientation val="minMax"/>
        </c:scaling>
        <c:delete val="0"/>
        <c:axPos val="b"/>
        <c:numFmt formatCode="[$-409]mmm\-yy;@" sourceLinked="0"/>
        <c:majorTickMark val="out"/>
        <c:minorTickMark val="none"/>
        <c:tickLblPos val="nextTo"/>
        <c:txPr>
          <a:bodyPr/>
          <a:lstStyle/>
          <a:p>
            <a:pPr>
              <a:defRPr lang="en-IN"/>
            </a:pPr>
            <a:endParaRPr lang="en-US"/>
          </a:p>
        </c:txPr>
        <c:crossAx val="112014464"/>
        <c:crosses val="autoZero"/>
        <c:auto val="1"/>
        <c:lblOffset val="100"/>
        <c:baseTimeUnit val="months"/>
      </c:dateAx>
      <c:valAx>
        <c:axId val="11201446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012672"/>
        <c:crosses val="autoZero"/>
        <c:crossBetween val="between"/>
      </c:valAx>
      <c:serAx>
        <c:axId val="105182080"/>
        <c:scaling>
          <c:orientation val="minMax"/>
        </c:scaling>
        <c:delete val="1"/>
        <c:axPos val="b"/>
        <c:majorTickMark val="out"/>
        <c:minorTickMark val="none"/>
        <c:tickLblPos val="nextTo"/>
        <c:crossAx val="112014464"/>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Summary!$I$4:$I$15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2022656"/>
        <c:axId val="112054272"/>
        <c:axId val="0"/>
      </c:bar3DChart>
      <c:dateAx>
        <c:axId val="112022656"/>
        <c:scaling>
          <c:orientation val="minMax"/>
        </c:scaling>
        <c:delete val="0"/>
        <c:axPos val="b"/>
        <c:numFmt formatCode="[$-409]mmm\-yy;@" sourceLinked="0"/>
        <c:majorTickMark val="out"/>
        <c:minorTickMark val="none"/>
        <c:tickLblPos val="nextTo"/>
        <c:txPr>
          <a:bodyPr/>
          <a:lstStyle/>
          <a:p>
            <a:pPr>
              <a:defRPr lang="en-IN"/>
            </a:pPr>
            <a:endParaRPr lang="en-US"/>
          </a:p>
        </c:txPr>
        <c:crossAx val="112054272"/>
        <c:crosses val="autoZero"/>
        <c:auto val="1"/>
        <c:lblOffset val="100"/>
        <c:baseTimeUnit val="months"/>
      </c:dateAx>
      <c:valAx>
        <c:axId val="11205427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02265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Summary!$J$4:$J$15</c:f>
              <c:numCache>
                <c:formatCode>_(* #,##0_);_(* \(#,##0\);_(* "-"??_);_(@_)</c:formatCode>
                <c:ptCount val="12"/>
                <c:pt idx="0">
                  <c:v>70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120192"/>
        <c:axId val="112121728"/>
        <c:axId val="105183872"/>
      </c:line3DChart>
      <c:dateAx>
        <c:axId val="112120192"/>
        <c:scaling>
          <c:orientation val="minMax"/>
        </c:scaling>
        <c:delete val="0"/>
        <c:axPos val="b"/>
        <c:numFmt formatCode="[$-409]mmm\-yy;@" sourceLinked="0"/>
        <c:majorTickMark val="out"/>
        <c:minorTickMark val="none"/>
        <c:tickLblPos val="nextTo"/>
        <c:txPr>
          <a:bodyPr/>
          <a:lstStyle/>
          <a:p>
            <a:pPr>
              <a:defRPr lang="en-IN"/>
            </a:pPr>
            <a:endParaRPr lang="en-US"/>
          </a:p>
        </c:txPr>
        <c:crossAx val="112121728"/>
        <c:crosses val="autoZero"/>
        <c:auto val="1"/>
        <c:lblOffset val="100"/>
        <c:baseTimeUnit val="months"/>
      </c:dateAx>
      <c:valAx>
        <c:axId val="11212172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120192"/>
        <c:crosses val="autoZero"/>
        <c:crossBetween val="between"/>
      </c:valAx>
      <c:serAx>
        <c:axId val="105183872"/>
        <c:scaling>
          <c:orientation val="minMax"/>
        </c:scaling>
        <c:delete val="1"/>
        <c:axPos val="b"/>
        <c:majorTickMark val="out"/>
        <c:minorTickMark val="none"/>
        <c:tickLblPos val="nextTo"/>
        <c:crossAx val="112121728"/>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Summary!$J$4:$J$15</c:f>
              <c:numCache>
                <c:formatCode>_(* #,##0_);_(* \(#,##0\);_(* "-"??_);_(@_)</c:formatCode>
                <c:ptCount val="12"/>
                <c:pt idx="0">
                  <c:v>70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2220032"/>
        <c:axId val="112227072"/>
        <c:axId val="0"/>
      </c:bar3DChart>
      <c:dateAx>
        <c:axId val="112220032"/>
        <c:scaling>
          <c:orientation val="minMax"/>
        </c:scaling>
        <c:delete val="0"/>
        <c:axPos val="b"/>
        <c:numFmt formatCode="[$-409]mmm\-yy;@" sourceLinked="0"/>
        <c:majorTickMark val="out"/>
        <c:minorTickMark val="none"/>
        <c:tickLblPos val="nextTo"/>
        <c:txPr>
          <a:bodyPr/>
          <a:lstStyle/>
          <a:p>
            <a:pPr>
              <a:defRPr lang="en-IN"/>
            </a:pPr>
            <a:endParaRPr lang="en-US"/>
          </a:p>
        </c:txPr>
        <c:crossAx val="112227072"/>
        <c:crosses val="autoZero"/>
        <c:auto val="1"/>
        <c:lblOffset val="100"/>
        <c:baseTimeUnit val="months"/>
      </c:dateAx>
      <c:valAx>
        <c:axId val="11222707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220032"/>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383104"/>
        <c:axId val="112384640"/>
        <c:axId val="112366464"/>
      </c:line3DChart>
      <c:dateAx>
        <c:axId val="112383104"/>
        <c:scaling>
          <c:orientation val="minMax"/>
        </c:scaling>
        <c:delete val="0"/>
        <c:axPos val="b"/>
        <c:numFmt formatCode="[$-409]mmm\-yy;@" sourceLinked="0"/>
        <c:majorTickMark val="out"/>
        <c:minorTickMark val="none"/>
        <c:tickLblPos val="nextTo"/>
        <c:txPr>
          <a:bodyPr/>
          <a:lstStyle/>
          <a:p>
            <a:pPr>
              <a:defRPr lang="en-IN"/>
            </a:pPr>
            <a:endParaRPr lang="en-US"/>
          </a:p>
        </c:txPr>
        <c:crossAx val="112384640"/>
        <c:crosses val="autoZero"/>
        <c:auto val="1"/>
        <c:lblOffset val="100"/>
        <c:baseTimeUnit val="months"/>
      </c:dateAx>
      <c:valAx>
        <c:axId val="11238464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383104"/>
        <c:crosses val="autoZero"/>
        <c:crossBetween val="between"/>
      </c:valAx>
      <c:serAx>
        <c:axId val="112366464"/>
        <c:scaling>
          <c:orientation val="minMax"/>
        </c:scaling>
        <c:delete val="1"/>
        <c:axPos val="b"/>
        <c:majorTickMark val="out"/>
        <c:minorTickMark val="none"/>
        <c:tickLblPos val="nextTo"/>
        <c:crossAx val="112384640"/>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2265856"/>
        <c:axId val="112276992"/>
        <c:axId val="0"/>
      </c:bar3DChart>
      <c:dateAx>
        <c:axId val="112265856"/>
        <c:scaling>
          <c:orientation val="minMax"/>
        </c:scaling>
        <c:delete val="0"/>
        <c:axPos val="b"/>
        <c:numFmt formatCode="[$-409]mmm\-yy;@" sourceLinked="0"/>
        <c:majorTickMark val="out"/>
        <c:minorTickMark val="none"/>
        <c:tickLblPos val="nextTo"/>
        <c:txPr>
          <a:bodyPr/>
          <a:lstStyle/>
          <a:p>
            <a:pPr>
              <a:defRPr lang="en-IN"/>
            </a:pPr>
            <a:endParaRPr lang="en-US"/>
          </a:p>
        </c:txPr>
        <c:crossAx val="112276992"/>
        <c:crosses val="autoZero"/>
        <c:auto val="1"/>
        <c:lblOffset val="100"/>
        <c:baseTimeUnit val="months"/>
      </c:dateAx>
      <c:valAx>
        <c:axId val="11227699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26585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678784"/>
        <c:axId val="112680320"/>
        <c:axId val="112368704"/>
      </c:line3DChart>
      <c:dateAx>
        <c:axId val="112678784"/>
        <c:scaling>
          <c:orientation val="minMax"/>
        </c:scaling>
        <c:delete val="0"/>
        <c:axPos val="b"/>
        <c:numFmt formatCode="[$-409]mmm\-yy;@" sourceLinked="0"/>
        <c:majorTickMark val="out"/>
        <c:minorTickMark val="none"/>
        <c:tickLblPos val="nextTo"/>
        <c:txPr>
          <a:bodyPr/>
          <a:lstStyle/>
          <a:p>
            <a:pPr>
              <a:defRPr lang="en-IN"/>
            </a:pPr>
            <a:endParaRPr lang="en-US"/>
          </a:p>
        </c:txPr>
        <c:crossAx val="112680320"/>
        <c:crosses val="autoZero"/>
        <c:auto val="1"/>
        <c:lblOffset val="100"/>
        <c:baseTimeUnit val="months"/>
      </c:dateAx>
      <c:valAx>
        <c:axId val="11268032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678784"/>
        <c:crosses val="autoZero"/>
        <c:crossBetween val="between"/>
      </c:valAx>
      <c:serAx>
        <c:axId val="112368704"/>
        <c:scaling>
          <c:orientation val="minMax"/>
        </c:scaling>
        <c:delete val="1"/>
        <c:axPos val="b"/>
        <c:majorTickMark val="out"/>
        <c:minorTickMark val="none"/>
        <c:tickLblPos val="nextTo"/>
        <c:crossAx val="112680320"/>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2526464"/>
        <c:axId val="112528000"/>
        <c:axId val="0"/>
      </c:bar3DChart>
      <c:dateAx>
        <c:axId val="112526464"/>
        <c:scaling>
          <c:orientation val="minMax"/>
        </c:scaling>
        <c:delete val="0"/>
        <c:axPos val="b"/>
        <c:numFmt formatCode="[$-409]mmm\-yy;@" sourceLinked="0"/>
        <c:majorTickMark val="out"/>
        <c:minorTickMark val="none"/>
        <c:tickLblPos val="nextTo"/>
        <c:txPr>
          <a:bodyPr/>
          <a:lstStyle/>
          <a:p>
            <a:pPr>
              <a:defRPr lang="en-IN"/>
            </a:pPr>
            <a:endParaRPr lang="en-US"/>
          </a:p>
        </c:txPr>
        <c:crossAx val="112528000"/>
        <c:crosses val="autoZero"/>
        <c:auto val="1"/>
        <c:lblOffset val="100"/>
        <c:baseTimeUnit val="months"/>
      </c:dateAx>
      <c:valAx>
        <c:axId val="11252800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52646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title>
      <c:layout/>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'Tower Chart - 2'!$D$4</c:f>
              <c:strCache>
                <c:ptCount val="1"/>
                <c:pt idx="0">
                  <c:v>Expenses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'Tower Chart - 2'!$D$5:$D$16</c:f>
              <c:numCache>
                <c:formatCode>_(* #,##0_);_(* \(#,##0\);_(* "-"??_);_(@_)</c:formatCode>
                <c:ptCount val="12"/>
                <c:pt idx="0">
                  <c:v>170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104709120"/>
        <c:axId val="104710912"/>
        <c:axId val="0"/>
      </c:bar3DChart>
      <c:dateAx>
        <c:axId val="104709120"/>
        <c:scaling>
          <c:orientation val="minMax"/>
        </c:scaling>
        <c:delete val="0"/>
        <c:axPos val="b"/>
        <c:numFmt formatCode="[$-409]mmm\-yy;@" sourceLinked="1"/>
        <c:majorTickMark val="out"/>
        <c:minorTickMark val="none"/>
        <c:tickLblPos val="nextTo"/>
        <c:crossAx val="104710912"/>
        <c:crosses val="autoZero"/>
        <c:auto val="1"/>
        <c:lblOffset val="100"/>
        <c:baseTimeUnit val="months"/>
      </c:dateAx>
      <c:valAx>
        <c:axId val="104710912"/>
        <c:scaling>
          <c:orientation val="minMax"/>
        </c:scaling>
        <c:delete val="0"/>
        <c:axPos val="l"/>
        <c:majorGridlines/>
        <c:numFmt formatCode="_(* #,##0_);_(* \(#,##0\);_(* &quot;-&quot;??_);_(@_)" sourceLinked="1"/>
        <c:majorTickMark val="out"/>
        <c:minorTickMark val="none"/>
        <c:tickLblPos val="nextTo"/>
        <c:crossAx val="10470912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Summary!$M$4:$M$15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589440"/>
        <c:axId val="112464256"/>
        <c:axId val="112710976"/>
      </c:line3DChart>
      <c:dateAx>
        <c:axId val="112589440"/>
        <c:scaling>
          <c:orientation val="minMax"/>
        </c:scaling>
        <c:delete val="0"/>
        <c:axPos val="b"/>
        <c:numFmt formatCode="[$-409]mmm\-yy;@" sourceLinked="0"/>
        <c:majorTickMark val="out"/>
        <c:minorTickMark val="none"/>
        <c:tickLblPos val="nextTo"/>
        <c:txPr>
          <a:bodyPr/>
          <a:lstStyle/>
          <a:p>
            <a:pPr>
              <a:defRPr lang="en-IN"/>
            </a:pPr>
            <a:endParaRPr lang="en-US"/>
          </a:p>
        </c:txPr>
        <c:crossAx val="112464256"/>
        <c:crosses val="autoZero"/>
        <c:auto val="1"/>
        <c:lblOffset val="100"/>
        <c:baseTimeUnit val="months"/>
      </c:dateAx>
      <c:valAx>
        <c:axId val="11246425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589440"/>
        <c:crosses val="autoZero"/>
        <c:crossBetween val="between"/>
      </c:valAx>
      <c:serAx>
        <c:axId val="112710976"/>
        <c:scaling>
          <c:orientation val="minMax"/>
        </c:scaling>
        <c:delete val="1"/>
        <c:axPos val="b"/>
        <c:majorTickMark val="out"/>
        <c:minorTickMark val="none"/>
        <c:tickLblPos val="nextTo"/>
        <c:crossAx val="112464256"/>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Summary!$M$4:$M$15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2505216"/>
        <c:axId val="112507904"/>
        <c:axId val="0"/>
      </c:bar3DChart>
      <c:dateAx>
        <c:axId val="112505216"/>
        <c:scaling>
          <c:orientation val="minMax"/>
        </c:scaling>
        <c:delete val="0"/>
        <c:axPos val="b"/>
        <c:numFmt formatCode="[$-409]mmm\-yy;@" sourceLinked="0"/>
        <c:majorTickMark val="out"/>
        <c:minorTickMark val="none"/>
        <c:tickLblPos val="nextTo"/>
        <c:txPr>
          <a:bodyPr/>
          <a:lstStyle/>
          <a:p>
            <a:pPr>
              <a:defRPr lang="en-IN"/>
            </a:pPr>
            <a:endParaRPr lang="en-US"/>
          </a:p>
        </c:txPr>
        <c:crossAx val="112507904"/>
        <c:crosses val="autoZero"/>
        <c:auto val="1"/>
        <c:lblOffset val="100"/>
        <c:baseTimeUnit val="months"/>
      </c:dateAx>
      <c:valAx>
        <c:axId val="11250790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50521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1871385508147155E-2"/>
          <c:y val="6.2003593519002122E-2"/>
          <c:w val="0.93373581134675065"/>
          <c:h val="0.79809189945534365"/>
        </c:manualLayout>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Summary!$N$4:$N$15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984064"/>
        <c:axId val="112985600"/>
        <c:axId val="112713216"/>
      </c:line3DChart>
      <c:dateAx>
        <c:axId val="112984064"/>
        <c:scaling>
          <c:orientation val="minMax"/>
        </c:scaling>
        <c:delete val="0"/>
        <c:axPos val="b"/>
        <c:numFmt formatCode="[$-409]mmm\-yy;@" sourceLinked="0"/>
        <c:majorTickMark val="out"/>
        <c:minorTickMark val="none"/>
        <c:tickLblPos val="nextTo"/>
        <c:txPr>
          <a:bodyPr/>
          <a:lstStyle/>
          <a:p>
            <a:pPr>
              <a:defRPr lang="en-IN"/>
            </a:pPr>
            <a:endParaRPr lang="en-US"/>
          </a:p>
        </c:txPr>
        <c:crossAx val="112985600"/>
        <c:crosses val="autoZero"/>
        <c:auto val="1"/>
        <c:lblOffset val="100"/>
        <c:baseTimeUnit val="months"/>
      </c:dateAx>
      <c:valAx>
        <c:axId val="11298560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984064"/>
        <c:crosses val="autoZero"/>
        <c:crossBetween val="between"/>
      </c:valAx>
      <c:serAx>
        <c:axId val="112713216"/>
        <c:scaling>
          <c:orientation val="minMax"/>
        </c:scaling>
        <c:delete val="1"/>
        <c:axPos val="b"/>
        <c:majorTickMark val="out"/>
        <c:minorTickMark val="none"/>
        <c:tickLblPos val="nextTo"/>
        <c:crossAx val="112985600"/>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Summary!$N$4:$N$15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3018368"/>
        <c:axId val="113029504"/>
        <c:axId val="0"/>
      </c:bar3DChart>
      <c:dateAx>
        <c:axId val="113018368"/>
        <c:scaling>
          <c:orientation val="minMax"/>
        </c:scaling>
        <c:delete val="0"/>
        <c:axPos val="b"/>
        <c:numFmt formatCode="[$-409]mmm\-yy;@" sourceLinked="0"/>
        <c:majorTickMark val="out"/>
        <c:minorTickMark val="none"/>
        <c:tickLblPos val="nextTo"/>
        <c:txPr>
          <a:bodyPr/>
          <a:lstStyle/>
          <a:p>
            <a:pPr>
              <a:defRPr lang="en-IN"/>
            </a:pPr>
            <a:endParaRPr lang="en-US"/>
          </a:p>
        </c:txPr>
        <c:crossAx val="113029504"/>
        <c:crosses val="autoZero"/>
        <c:auto val="1"/>
        <c:lblOffset val="100"/>
        <c:baseTimeUnit val="months"/>
      </c:dateAx>
      <c:valAx>
        <c:axId val="11302950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018368"/>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2976640"/>
        <c:axId val="112978176"/>
        <c:axId val="112989952"/>
      </c:line3DChart>
      <c:dateAx>
        <c:axId val="112976640"/>
        <c:scaling>
          <c:orientation val="minMax"/>
        </c:scaling>
        <c:delete val="0"/>
        <c:axPos val="b"/>
        <c:numFmt formatCode="[$-409]mmm\-yy;@" sourceLinked="0"/>
        <c:majorTickMark val="out"/>
        <c:minorTickMark val="none"/>
        <c:tickLblPos val="nextTo"/>
        <c:txPr>
          <a:bodyPr/>
          <a:lstStyle/>
          <a:p>
            <a:pPr>
              <a:defRPr lang="en-IN"/>
            </a:pPr>
            <a:endParaRPr lang="en-US"/>
          </a:p>
        </c:txPr>
        <c:crossAx val="112978176"/>
        <c:crosses val="autoZero"/>
        <c:auto val="1"/>
        <c:lblOffset val="100"/>
        <c:baseTimeUnit val="months"/>
      </c:dateAx>
      <c:valAx>
        <c:axId val="11297817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2976640"/>
        <c:crosses val="autoZero"/>
        <c:crossBetween val="between"/>
      </c:valAx>
      <c:serAx>
        <c:axId val="112989952"/>
        <c:scaling>
          <c:orientation val="minMax"/>
        </c:scaling>
        <c:delete val="1"/>
        <c:axPos val="b"/>
        <c:majorTickMark val="out"/>
        <c:minorTickMark val="none"/>
        <c:tickLblPos val="nextTo"/>
        <c:crossAx val="112978176"/>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3187072"/>
        <c:axId val="113198208"/>
        <c:axId val="0"/>
      </c:bar3DChart>
      <c:dateAx>
        <c:axId val="113187072"/>
        <c:scaling>
          <c:orientation val="minMax"/>
        </c:scaling>
        <c:delete val="0"/>
        <c:axPos val="b"/>
        <c:numFmt formatCode="[$-409]mmm\-yy;@" sourceLinked="0"/>
        <c:majorTickMark val="out"/>
        <c:minorTickMark val="none"/>
        <c:tickLblPos val="nextTo"/>
        <c:txPr>
          <a:bodyPr/>
          <a:lstStyle/>
          <a:p>
            <a:pPr>
              <a:defRPr lang="en-IN"/>
            </a:pPr>
            <a:endParaRPr lang="en-US"/>
          </a:p>
        </c:txPr>
        <c:crossAx val="113198208"/>
        <c:crosses val="autoZero"/>
        <c:auto val="1"/>
        <c:lblOffset val="100"/>
        <c:baseTimeUnit val="months"/>
      </c:dateAx>
      <c:valAx>
        <c:axId val="11319820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187072"/>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Summary!$P$4:$P$15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3075328"/>
        <c:axId val="113076864"/>
        <c:axId val="113201600"/>
      </c:line3DChart>
      <c:dateAx>
        <c:axId val="113075328"/>
        <c:scaling>
          <c:orientation val="minMax"/>
        </c:scaling>
        <c:delete val="0"/>
        <c:axPos val="b"/>
        <c:numFmt formatCode="[$-409]mmm\-yy;@" sourceLinked="0"/>
        <c:majorTickMark val="out"/>
        <c:minorTickMark val="none"/>
        <c:tickLblPos val="nextTo"/>
        <c:txPr>
          <a:bodyPr/>
          <a:lstStyle/>
          <a:p>
            <a:pPr>
              <a:defRPr lang="en-IN"/>
            </a:pPr>
            <a:endParaRPr lang="en-US"/>
          </a:p>
        </c:txPr>
        <c:crossAx val="113076864"/>
        <c:crosses val="autoZero"/>
        <c:auto val="1"/>
        <c:lblOffset val="100"/>
        <c:baseTimeUnit val="months"/>
      </c:dateAx>
      <c:valAx>
        <c:axId val="11307686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075328"/>
        <c:crosses val="autoZero"/>
        <c:crossBetween val="between"/>
      </c:valAx>
      <c:serAx>
        <c:axId val="113201600"/>
        <c:scaling>
          <c:orientation val="minMax"/>
        </c:scaling>
        <c:delete val="1"/>
        <c:axPos val="b"/>
        <c:majorTickMark val="out"/>
        <c:minorTickMark val="none"/>
        <c:tickLblPos val="nextTo"/>
        <c:crossAx val="113076864"/>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Summary!$P$4:$P$15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3101824"/>
        <c:axId val="113518464"/>
        <c:axId val="0"/>
      </c:bar3DChart>
      <c:dateAx>
        <c:axId val="113101824"/>
        <c:scaling>
          <c:orientation val="minMax"/>
        </c:scaling>
        <c:delete val="0"/>
        <c:axPos val="b"/>
        <c:numFmt formatCode="[$-409]mmm\-yy;@" sourceLinked="0"/>
        <c:majorTickMark val="out"/>
        <c:minorTickMark val="none"/>
        <c:tickLblPos val="nextTo"/>
        <c:txPr>
          <a:bodyPr/>
          <a:lstStyle/>
          <a:p>
            <a:pPr>
              <a:defRPr lang="en-IN"/>
            </a:pPr>
            <a:endParaRPr lang="en-US"/>
          </a:p>
        </c:txPr>
        <c:crossAx val="113518464"/>
        <c:crosses val="autoZero"/>
        <c:auto val="1"/>
        <c:lblOffset val="100"/>
        <c:baseTimeUnit val="months"/>
      </c:dateAx>
      <c:valAx>
        <c:axId val="11351846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10182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Summary!$Q$4:$Q$15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3588480"/>
        <c:axId val="113590272"/>
        <c:axId val="113203392"/>
      </c:line3DChart>
      <c:dateAx>
        <c:axId val="113588480"/>
        <c:scaling>
          <c:orientation val="minMax"/>
        </c:scaling>
        <c:delete val="0"/>
        <c:axPos val="b"/>
        <c:numFmt formatCode="[$-409]mmm\-yy;@" sourceLinked="0"/>
        <c:majorTickMark val="out"/>
        <c:minorTickMark val="none"/>
        <c:tickLblPos val="nextTo"/>
        <c:txPr>
          <a:bodyPr/>
          <a:lstStyle/>
          <a:p>
            <a:pPr>
              <a:defRPr lang="en-IN"/>
            </a:pPr>
            <a:endParaRPr lang="en-US"/>
          </a:p>
        </c:txPr>
        <c:crossAx val="113590272"/>
        <c:crosses val="autoZero"/>
        <c:auto val="1"/>
        <c:lblOffset val="100"/>
        <c:baseTimeUnit val="months"/>
      </c:dateAx>
      <c:valAx>
        <c:axId val="11359027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588480"/>
        <c:crosses val="autoZero"/>
        <c:crossBetween val="between"/>
      </c:valAx>
      <c:serAx>
        <c:axId val="113203392"/>
        <c:scaling>
          <c:orientation val="minMax"/>
        </c:scaling>
        <c:delete val="1"/>
        <c:axPos val="b"/>
        <c:majorTickMark val="out"/>
        <c:minorTickMark val="none"/>
        <c:tickLblPos val="nextTo"/>
        <c:crossAx val="11359027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Summary!$Q$4:$Q$15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3627136"/>
        <c:axId val="113629824"/>
        <c:axId val="0"/>
      </c:bar3DChart>
      <c:dateAx>
        <c:axId val="113627136"/>
        <c:scaling>
          <c:orientation val="minMax"/>
        </c:scaling>
        <c:delete val="0"/>
        <c:axPos val="b"/>
        <c:numFmt formatCode="[$-409]mmm\-yy;@" sourceLinked="0"/>
        <c:majorTickMark val="out"/>
        <c:minorTickMark val="none"/>
        <c:tickLblPos val="nextTo"/>
        <c:txPr>
          <a:bodyPr/>
          <a:lstStyle/>
          <a:p>
            <a:pPr>
              <a:defRPr lang="en-IN"/>
            </a:pPr>
            <a:endParaRPr lang="en-US"/>
          </a:p>
        </c:txPr>
        <c:crossAx val="113629824"/>
        <c:crosses val="autoZero"/>
        <c:auto val="1"/>
        <c:lblOffset val="100"/>
        <c:baseTimeUnit val="months"/>
      </c:dateAx>
      <c:valAx>
        <c:axId val="11362982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62713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- 2'!$E$4</c:f>
              <c:strCache>
                <c:ptCount val="1"/>
                <c:pt idx="0">
                  <c:v>Savings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'Tower Chart - 2'!$E$5:$E$16</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105325696"/>
        <c:axId val="105327232"/>
        <c:axId val="0"/>
      </c:bar3DChart>
      <c:dateAx>
        <c:axId val="105325696"/>
        <c:scaling>
          <c:orientation val="minMax"/>
        </c:scaling>
        <c:delete val="0"/>
        <c:axPos val="b"/>
        <c:numFmt formatCode="[$-409]mmm\-yy;@" sourceLinked="1"/>
        <c:majorTickMark val="out"/>
        <c:minorTickMark val="none"/>
        <c:tickLblPos val="nextTo"/>
        <c:crossAx val="105327232"/>
        <c:crosses val="autoZero"/>
        <c:auto val="1"/>
        <c:lblOffset val="100"/>
        <c:baseTimeUnit val="months"/>
      </c:dateAx>
      <c:valAx>
        <c:axId val="105327232"/>
        <c:scaling>
          <c:orientation val="minMax"/>
        </c:scaling>
        <c:delete val="0"/>
        <c:axPos val="l"/>
        <c:majorGridlines/>
        <c:numFmt formatCode="_(* #,##0_);_(* \(#,##0\);_(* &quot;-&quot;??_);_(@_)" sourceLinked="1"/>
        <c:majorTickMark val="out"/>
        <c:minorTickMark val="none"/>
        <c:tickLblPos val="nextTo"/>
        <c:crossAx val="10532569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Summary!$R$4:$R$15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113130496"/>
        <c:axId val="113140480"/>
        <c:axId val="113594816"/>
      </c:line3DChart>
      <c:dateAx>
        <c:axId val="113130496"/>
        <c:scaling>
          <c:orientation val="minMax"/>
        </c:scaling>
        <c:delete val="0"/>
        <c:axPos val="b"/>
        <c:numFmt formatCode="[$-409]mmm\-yy;@" sourceLinked="0"/>
        <c:majorTickMark val="out"/>
        <c:minorTickMark val="none"/>
        <c:tickLblPos val="nextTo"/>
        <c:txPr>
          <a:bodyPr/>
          <a:lstStyle/>
          <a:p>
            <a:pPr>
              <a:defRPr lang="en-IN"/>
            </a:pPr>
            <a:endParaRPr lang="en-US"/>
          </a:p>
        </c:txPr>
        <c:crossAx val="113140480"/>
        <c:crosses val="autoZero"/>
        <c:auto val="1"/>
        <c:lblOffset val="100"/>
        <c:baseTimeUnit val="months"/>
      </c:dateAx>
      <c:valAx>
        <c:axId val="11314048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130496"/>
        <c:crosses val="autoZero"/>
        <c:crossBetween val="between"/>
      </c:valAx>
      <c:serAx>
        <c:axId val="113594816"/>
        <c:scaling>
          <c:orientation val="minMax"/>
        </c:scaling>
        <c:delete val="1"/>
        <c:axPos val="b"/>
        <c:majorTickMark val="out"/>
        <c:minorTickMark val="none"/>
        <c:tickLblPos val="nextTo"/>
        <c:crossAx val="113140480"/>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Summary!$R$4:$R$15</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113178496"/>
        <c:axId val="113180032"/>
        <c:axId val="0"/>
      </c:bar3DChart>
      <c:dateAx>
        <c:axId val="113178496"/>
        <c:scaling>
          <c:orientation val="minMax"/>
        </c:scaling>
        <c:delete val="0"/>
        <c:axPos val="b"/>
        <c:numFmt formatCode="[$-409]mmm\-yy;@" sourceLinked="0"/>
        <c:majorTickMark val="out"/>
        <c:minorTickMark val="none"/>
        <c:tickLblPos val="nextTo"/>
        <c:txPr>
          <a:bodyPr/>
          <a:lstStyle/>
          <a:p>
            <a:pPr>
              <a:defRPr lang="en-IN"/>
            </a:pPr>
            <a:endParaRPr lang="en-US"/>
          </a:p>
        </c:txPr>
        <c:crossAx val="113180032"/>
        <c:crosses val="autoZero"/>
        <c:auto val="1"/>
        <c:lblOffset val="100"/>
        <c:baseTimeUnit val="months"/>
      </c:dateAx>
      <c:valAx>
        <c:axId val="11318003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11317849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Jan!$A$6:$A$36</c:f>
              <c:numCache>
                <c:formatCode>[$-409]d\-mmm\-yy;@</c:formatCode>
                <c:ptCount val="31"/>
                <c:pt idx="0">
                  <c:v>42370</c:v>
                </c:pt>
                <c:pt idx="1">
                  <c:v>42371</c:v>
                </c:pt>
                <c:pt idx="2">
                  <c:v>42372</c:v>
                </c:pt>
                <c:pt idx="3">
                  <c:v>42373</c:v>
                </c:pt>
                <c:pt idx="4">
                  <c:v>42374</c:v>
                </c:pt>
                <c:pt idx="5">
                  <c:v>42375</c:v>
                </c:pt>
                <c:pt idx="6">
                  <c:v>42376</c:v>
                </c:pt>
                <c:pt idx="7">
                  <c:v>42377</c:v>
                </c:pt>
                <c:pt idx="8">
                  <c:v>42378</c:v>
                </c:pt>
                <c:pt idx="9">
                  <c:v>42379</c:v>
                </c:pt>
                <c:pt idx="10">
                  <c:v>42380</c:v>
                </c:pt>
                <c:pt idx="11">
                  <c:v>42381</c:v>
                </c:pt>
                <c:pt idx="12">
                  <c:v>42382</c:v>
                </c:pt>
                <c:pt idx="13">
                  <c:v>42383</c:v>
                </c:pt>
                <c:pt idx="14">
                  <c:v>42384</c:v>
                </c:pt>
                <c:pt idx="15">
                  <c:v>42385</c:v>
                </c:pt>
                <c:pt idx="16">
                  <c:v>42386</c:v>
                </c:pt>
                <c:pt idx="17">
                  <c:v>42387</c:v>
                </c:pt>
                <c:pt idx="18">
                  <c:v>42388</c:v>
                </c:pt>
                <c:pt idx="19">
                  <c:v>42389</c:v>
                </c:pt>
                <c:pt idx="20">
                  <c:v>42390</c:v>
                </c:pt>
                <c:pt idx="21">
                  <c:v>42391</c:v>
                </c:pt>
                <c:pt idx="22">
                  <c:v>42392</c:v>
                </c:pt>
                <c:pt idx="23">
                  <c:v>42393</c:v>
                </c:pt>
                <c:pt idx="24">
                  <c:v>42394</c:v>
                </c:pt>
                <c:pt idx="25">
                  <c:v>42395</c:v>
                </c:pt>
                <c:pt idx="26">
                  <c:v>42396</c:v>
                </c:pt>
                <c:pt idx="27">
                  <c:v>42397</c:v>
                </c:pt>
                <c:pt idx="28">
                  <c:v>42398</c:v>
                </c:pt>
                <c:pt idx="29">
                  <c:v>42399</c:v>
                </c:pt>
                <c:pt idx="30">
                  <c:v>42400</c:v>
                </c:pt>
              </c:numCache>
            </c:numRef>
          </c:cat>
          <c:val>
            <c:numRef>
              <c:f>Jan!$P$6:$P$36</c:f>
              <c:numCache>
                <c:formatCode>_(* #,##0_);_(* \(#,##0\);_(* "-"??_);_(@_)</c:formatCode>
                <c:ptCount val="31"/>
                <c:pt idx="0">
                  <c:v>220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0"/>
          <c:showCatName val="0"/>
          <c:showSerName val="0"/>
          <c:showPercent val="0"/>
          <c:showBubbleSize val="0"/>
        </c:dLbls>
        <c:gapWidth val="150"/>
        <c:shape val="cone"/>
        <c:axId val="113868800"/>
        <c:axId val="113870336"/>
        <c:axId val="0"/>
      </c:bar3DChart>
      <c:dateAx>
        <c:axId val="11386880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3870336"/>
        <c:crosses val="autoZero"/>
        <c:auto val="1"/>
        <c:lblOffset val="100"/>
        <c:baseTimeUnit val="days"/>
      </c:dateAx>
      <c:valAx>
        <c:axId val="11387033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386880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0"/>
      <c:rotY val="20"/>
      <c:depthPercent val="10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FF0066"/>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Feb!$A$6:$A$33</c:f>
              <c:numCache>
                <c:formatCode>[$-409]d\-mmm\-yy;@</c:formatCode>
                <c:ptCount val="28"/>
                <c:pt idx="0">
                  <c:v>42401</c:v>
                </c:pt>
                <c:pt idx="1">
                  <c:v>42402</c:v>
                </c:pt>
                <c:pt idx="2">
                  <c:v>42403</c:v>
                </c:pt>
                <c:pt idx="3">
                  <c:v>42404</c:v>
                </c:pt>
                <c:pt idx="4">
                  <c:v>42405</c:v>
                </c:pt>
                <c:pt idx="5">
                  <c:v>42406</c:v>
                </c:pt>
                <c:pt idx="6">
                  <c:v>42407</c:v>
                </c:pt>
                <c:pt idx="7">
                  <c:v>42408</c:v>
                </c:pt>
                <c:pt idx="8">
                  <c:v>42409</c:v>
                </c:pt>
                <c:pt idx="9">
                  <c:v>42410</c:v>
                </c:pt>
                <c:pt idx="10">
                  <c:v>42411</c:v>
                </c:pt>
                <c:pt idx="11">
                  <c:v>42412</c:v>
                </c:pt>
                <c:pt idx="12">
                  <c:v>42413</c:v>
                </c:pt>
                <c:pt idx="13">
                  <c:v>42414</c:v>
                </c:pt>
                <c:pt idx="14">
                  <c:v>42415</c:v>
                </c:pt>
                <c:pt idx="15">
                  <c:v>42416</c:v>
                </c:pt>
                <c:pt idx="16">
                  <c:v>42417</c:v>
                </c:pt>
                <c:pt idx="17">
                  <c:v>42418</c:v>
                </c:pt>
                <c:pt idx="18">
                  <c:v>42419</c:v>
                </c:pt>
                <c:pt idx="19">
                  <c:v>42420</c:v>
                </c:pt>
                <c:pt idx="20">
                  <c:v>42421</c:v>
                </c:pt>
                <c:pt idx="21">
                  <c:v>42422</c:v>
                </c:pt>
                <c:pt idx="22">
                  <c:v>42423</c:v>
                </c:pt>
                <c:pt idx="23">
                  <c:v>42424</c:v>
                </c:pt>
                <c:pt idx="24">
                  <c:v>42425</c:v>
                </c:pt>
                <c:pt idx="25">
                  <c:v>42426</c:v>
                </c:pt>
                <c:pt idx="26">
                  <c:v>42427</c:v>
                </c:pt>
                <c:pt idx="27">
                  <c:v>42428</c:v>
                </c:pt>
              </c:numCache>
            </c:numRef>
          </c:cat>
          <c:val>
            <c:numRef>
              <c:f>Feb!$P$6:$P$33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LegendKey val="0"/>
          <c:showVal val="1"/>
          <c:showCatName val="0"/>
          <c:showSerName val="0"/>
          <c:showPercent val="0"/>
          <c:showBubbleSize val="0"/>
        </c:dLbls>
        <c:gapWidth val="150"/>
        <c:shape val="cone"/>
        <c:axId val="113398528"/>
        <c:axId val="113401216"/>
        <c:axId val="0"/>
      </c:bar3DChart>
      <c:dateAx>
        <c:axId val="11339852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3401216"/>
        <c:crosses val="autoZero"/>
        <c:auto val="1"/>
        <c:lblOffset val="100"/>
        <c:baseTimeUnit val="days"/>
      </c:dateAx>
      <c:valAx>
        <c:axId val="11340121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339852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Mar!$A$6:$A$36</c:f>
              <c:numCache>
                <c:formatCode>[$-409]d\-mmm\-yy;@</c:formatCode>
                <c:ptCount val="31"/>
                <c:pt idx="0">
                  <c:v>42430</c:v>
                </c:pt>
                <c:pt idx="1">
                  <c:v>42431</c:v>
                </c:pt>
                <c:pt idx="2">
                  <c:v>42432</c:v>
                </c:pt>
                <c:pt idx="3">
                  <c:v>42433</c:v>
                </c:pt>
                <c:pt idx="4">
                  <c:v>42434</c:v>
                </c:pt>
                <c:pt idx="5">
                  <c:v>42435</c:v>
                </c:pt>
                <c:pt idx="6">
                  <c:v>42436</c:v>
                </c:pt>
                <c:pt idx="7">
                  <c:v>42437</c:v>
                </c:pt>
                <c:pt idx="8">
                  <c:v>42438</c:v>
                </c:pt>
                <c:pt idx="9">
                  <c:v>42439</c:v>
                </c:pt>
                <c:pt idx="10">
                  <c:v>42440</c:v>
                </c:pt>
                <c:pt idx="11">
                  <c:v>42441</c:v>
                </c:pt>
                <c:pt idx="12">
                  <c:v>42442</c:v>
                </c:pt>
                <c:pt idx="13">
                  <c:v>42443</c:v>
                </c:pt>
                <c:pt idx="14">
                  <c:v>42444</c:v>
                </c:pt>
                <c:pt idx="15">
                  <c:v>42445</c:v>
                </c:pt>
                <c:pt idx="16">
                  <c:v>42446</c:v>
                </c:pt>
                <c:pt idx="17">
                  <c:v>42447</c:v>
                </c:pt>
                <c:pt idx="18">
                  <c:v>42448</c:v>
                </c:pt>
                <c:pt idx="19">
                  <c:v>42449</c:v>
                </c:pt>
                <c:pt idx="20">
                  <c:v>42450</c:v>
                </c:pt>
                <c:pt idx="21">
                  <c:v>42451</c:v>
                </c:pt>
                <c:pt idx="22">
                  <c:v>42452</c:v>
                </c:pt>
                <c:pt idx="23">
                  <c:v>42453</c:v>
                </c:pt>
                <c:pt idx="24">
                  <c:v>42454</c:v>
                </c:pt>
                <c:pt idx="25">
                  <c:v>42455</c:v>
                </c:pt>
                <c:pt idx="26">
                  <c:v>42456</c:v>
                </c:pt>
                <c:pt idx="27">
                  <c:v>42457</c:v>
                </c:pt>
                <c:pt idx="28">
                  <c:v>42458</c:v>
                </c:pt>
                <c:pt idx="29">
                  <c:v>42459</c:v>
                </c:pt>
                <c:pt idx="30">
                  <c:v>42460</c:v>
                </c:pt>
              </c:numCache>
            </c:numRef>
          </c:cat>
          <c:val>
            <c:numRef>
              <c:f>Mar!$P$6:$P$36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3883776"/>
        <c:axId val="115418624"/>
        <c:axId val="0"/>
      </c:bar3DChart>
      <c:dateAx>
        <c:axId val="11388377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418624"/>
        <c:crosses val="autoZero"/>
        <c:auto val="1"/>
        <c:lblOffset val="100"/>
        <c:baseTimeUnit val="days"/>
      </c:dateAx>
      <c:valAx>
        <c:axId val="11541862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388377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00" b="1">
                    <a:solidFill>
                      <a:srgbClr val="00B0F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Apr!$A$6:$A$35</c:f>
              <c:numCache>
                <c:formatCode>[$-409]d\-mmm\-yy;@</c:formatCode>
                <c:ptCount val="30"/>
                <c:pt idx="0">
                  <c:v>42461</c:v>
                </c:pt>
                <c:pt idx="1">
                  <c:v>42462</c:v>
                </c:pt>
                <c:pt idx="2">
                  <c:v>42463</c:v>
                </c:pt>
                <c:pt idx="3">
                  <c:v>42464</c:v>
                </c:pt>
                <c:pt idx="4">
                  <c:v>42465</c:v>
                </c:pt>
                <c:pt idx="5">
                  <c:v>42466</c:v>
                </c:pt>
                <c:pt idx="6">
                  <c:v>42467</c:v>
                </c:pt>
                <c:pt idx="7">
                  <c:v>42468</c:v>
                </c:pt>
                <c:pt idx="8">
                  <c:v>42469</c:v>
                </c:pt>
                <c:pt idx="9">
                  <c:v>42470</c:v>
                </c:pt>
                <c:pt idx="10">
                  <c:v>42471</c:v>
                </c:pt>
                <c:pt idx="11">
                  <c:v>42472</c:v>
                </c:pt>
                <c:pt idx="12">
                  <c:v>42473</c:v>
                </c:pt>
                <c:pt idx="13">
                  <c:v>42474</c:v>
                </c:pt>
                <c:pt idx="14">
                  <c:v>42475</c:v>
                </c:pt>
                <c:pt idx="15">
                  <c:v>42476</c:v>
                </c:pt>
                <c:pt idx="16">
                  <c:v>42477</c:v>
                </c:pt>
                <c:pt idx="17">
                  <c:v>42478</c:v>
                </c:pt>
                <c:pt idx="18">
                  <c:v>42479</c:v>
                </c:pt>
                <c:pt idx="19">
                  <c:v>42480</c:v>
                </c:pt>
                <c:pt idx="20">
                  <c:v>42481</c:v>
                </c:pt>
                <c:pt idx="21">
                  <c:v>42482</c:v>
                </c:pt>
                <c:pt idx="22">
                  <c:v>42483</c:v>
                </c:pt>
                <c:pt idx="23">
                  <c:v>42484</c:v>
                </c:pt>
                <c:pt idx="24">
                  <c:v>42485</c:v>
                </c:pt>
                <c:pt idx="25">
                  <c:v>42486</c:v>
                </c:pt>
                <c:pt idx="26">
                  <c:v>42487</c:v>
                </c:pt>
                <c:pt idx="27">
                  <c:v>42488</c:v>
                </c:pt>
                <c:pt idx="28">
                  <c:v>42489</c:v>
                </c:pt>
                <c:pt idx="29">
                  <c:v>42490</c:v>
                </c:pt>
              </c:numCache>
            </c:numRef>
          </c:cat>
          <c:val>
            <c:numRef>
              <c:f>Apr!$P$6:$P$35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113283840"/>
        <c:axId val="113286528"/>
        <c:axId val="0"/>
      </c:bar3DChart>
      <c:dateAx>
        <c:axId val="11328384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3286528"/>
        <c:crosses val="autoZero"/>
        <c:auto val="1"/>
        <c:lblOffset val="100"/>
        <c:baseTimeUnit val="days"/>
      </c:dateAx>
      <c:valAx>
        <c:axId val="11328652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328384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rgbClr val="00FF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May!$A$6:$A$36</c:f>
              <c:numCache>
                <c:formatCode>[$-409]d\-mmm\-yy;@</c:formatCode>
                <c:ptCount val="31"/>
                <c:pt idx="0">
                  <c:v>42491</c:v>
                </c:pt>
                <c:pt idx="1">
                  <c:v>42492</c:v>
                </c:pt>
                <c:pt idx="2">
                  <c:v>42493</c:v>
                </c:pt>
                <c:pt idx="3">
                  <c:v>42494</c:v>
                </c:pt>
                <c:pt idx="4">
                  <c:v>42495</c:v>
                </c:pt>
                <c:pt idx="5">
                  <c:v>42496</c:v>
                </c:pt>
                <c:pt idx="6">
                  <c:v>42497</c:v>
                </c:pt>
                <c:pt idx="7">
                  <c:v>42498</c:v>
                </c:pt>
                <c:pt idx="8">
                  <c:v>42499</c:v>
                </c:pt>
                <c:pt idx="9">
                  <c:v>42500</c:v>
                </c:pt>
                <c:pt idx="10">
                  <c:v>42501</c:v>
                </c:pt>
                <c:pt idx="11">
                  <c:v>42502</c:v>
                </c:pt>
                <c:pt idx="12">
                  <c:v>42503</c:v>
                </c:pt>
                <c:pt idx="13">
                  <c:v>42504</c:v>
                </c:pt>
                <c:pt idx="14">
                  <c:v>42505</c:v>
                </c:pt>
                <c:pt idx="15">
                  <c:v>42506</c:v>
                </c:pt>
                <c:pt idx="16">
                  <c:v>42507</c:v>
                </c:pt>
                <c:pt idx="17">
                  <c:v>42508</c:v>
                </c:pt>
                <c:pt idx="18">
                  <c:v>42509</c:v>
                </c:pt>
                <c:pt idx="19">
                  <c:v>42510</c:v>
                </c:pt>
                <c:pt idx="20">
                  <c:v>42511</c:v>
                </c:pt>
                <c:pt idx="21">
                  <c:v>42512</c:v>
                </c:pt>
                <c:pt idx="22">
                  <c:v>42513</c:v>
                </c:pt>
                <c:pt idx="23">
                  <c:v>42514</c:v>
                </c:pt>
                <c:pt idx="24">
                  <c:v>42515</c:v>
                </c:pt>
                <c:pt idx="25">
                  <c:v>42516</c:v>
                </c:pt>
                <c:pt idx="26">
                  <c:v>42517</c:v>
                </c:pt>
                <c:pt idx="27">
                  <c:v>42518</c:v>
                </c:pt>
                <c:pt idx="28">
                  <c:v>42519</c:v>
                </c:pt>
                <c:pt idx="29">
                  <c:v>42520</c:v>
                </c:pt>
                <c:pt idx="30">
                  <c:v>42521</c:v>
                </c:pt>
              </c:numCache>
            </c:numRef>
          </c:cat>
          <c:val>
            <c:numRef>
              <c:f>May!$P$6:$P$36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3298048"/>
        <c:axId val="115697152"/>
        <c:axId val="0"/>
      </c:bar3DChart>
      <c:dateAx>
        <c:axId val="11329804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697152"/>
        <c:crosses val="autoZero"/>
        <c:auto val="1"/>
        <c:lblOffset val="100"/>
        <c:baseTimeUnit val="days"/>
      </c:dateAx>
      <c:valAx>
        <c:axId val="11569715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329804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June!$A$6:$A$35</c:f>
              <c:numCache>
                <c:formatCode>[$-409]d\-mmm\-yy;@</c:formatCode>
                <c:ptCount val="30"/>
                <c:pt idx="0">
                  <c:v>42522</c:v>
                </c:pt>
                <c:pt idx="1">
                  <c:v>42523</c:v>
                </c:pt>
                <c:pt idx="2">
                  <c:v>42524</c:v>
                </c:pt>
                <c:pt idx="3">
                  <c:v>42525</c:v>
                </c:pt>
                <c:pt idx="4">
                  <c:v>42526</c:v>
                </c:pt>
                <c:pt idx="5">
                  <c:v>42527</c:v>
                </c:pt>
                <c:pt idx="6">
                  <c:v>42528</c:v>
                </c:pt>
                <c:pt idx="7">
                  <c:v>42529</c:v>
                </c:pt>
                <c:pt idx="8">
                  <c:v>42530</c:v>
                </c:pt>
                <c:pt idx="9">
                  <c:v>42531</c:v>
                </c:pt>
                <c:pt idx="10">
                  <c:v>42532</c:v>
                </c:pt>
                <c:pt idx="11">
                  <c:v>42533</c:v>
                </c:pt>
                <c:pt idx="12">
                  <c:v>42534</c:v>
                </c:pt>
                <c:pt idx="13">
                  <c:v>42535</c:v>
                </c:pt>
                <c:pt idx="14">
                  <c:v>42536</c:v>
                </c:pt>
                <c:pt idx="15">
                  <c:v>42537</c:v>
                </c:pt>
                <c:pt idx="16">
                  <c:v>42538</c:v>
                </c:pt>
                <c:pt idx="17">
                  <c:v>42539</c:v>
                </c:pt>
                <c:pt idx="18">
                  <c:v>42540</c:v>
                </c:pt>
                <c:pt idx="19">
                  <c:v>42541</c:v>
                </c:pt>
                <c:pt idx="20">
                  <c:v>42542</c:v>
                </c:pt>
                <c:pt idx="21">
                  <c:v>42543</c:v>
                </c:pt>
                <c:pt idx="22">
                  <c:v>42544</c:v>
                </c:pt>
                <c:pt idx="23">
                  <c:v>42545</c:v>
                </c:pt>
                <c:pt idx="24">
                  <c:v>42546</c:v>
                </c:pt>
                <c:pt idx="25">
                  <c:v>42547</c:v>
                </c:pt>
                <c:pt idx="26">
                  <c:v>42548</c:v>
                </c:pt>
                <c:pt idx="27">
                  <c:v>42549</c:v>
                </c:pt>
                <c:pt idx="28">
                  <c:v>42550</c:v>
                </c:pt>
                <c:pt idx="29">
                  <c:v>42551</c:v>
                </c:pt>
              </c:numCache>
            </c:numRef>
          </c:cat>
          <c:val>
            <c:numRef>
              <c:f>June!$P$6:$P$35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115778304"/>
        <c:axId val="115780992"/>
        <c:axId val="0"/>
      </c:bar3DChart>
      <c:dateAx>
        <c:axId val="11577830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780992"/>
        <c:crosses val="autoZero"/>
        <c:auto val="1"/>
        <c:lblOffset val="100"/>
        <c:baseTimeUnit val="days"/>
      </c:dateAx>
      <c:valAx>
        <c:axId val="11578099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77830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July!$A$6:$A$36</c:f>
              <c:numCache>
                <c:formatCode>[$-409]d\-mmm\-yy;@</c:formatCode>
                <c:ptCount val="31"/>
                <c:pt idx="0">
                  <c:v>42552</c:v>
                </c:pt>
                <c:pt idx="1">
                  <c:v>42553</c:v>
                </c:pt>
                <c:pt idx="2">
                  <c:v>42554</c:v>
                </c:pt>
                <c:pt idx="3">
                  <c:v>42555</c:v>
                </c:pt>
                <c:pt idx="4">
                  <c:v>42556</c:v>
                </c:pt>
                <c:pt idx="5">
                  <c:v>42557</c:v>
                </c:pt>
                <c:pt idx="6">
                  <c:v>42558</c:v>
                </c:pt>
                <c:pt idx="7">
                  <c:v>42559</c:v>
                </c:pt>
                <c:pt idx="8">
                  <c:v>42560</c:v>
                </c:pt>
                <c:pt idx="9">
                  <c:v>42561</c:v>
                </c:pt>
                <c:pt idx="10">
                  <c:v>42562</c:v>
                </c:pt>
                <c:pt idx="11">
                  <c:v>42563</c:v>
                </c:pt>
                <c:pt idx="12">
                  <c:v>42564</c:v>
                </c:pt>
                <c:pt idx="13">
                  <c:v>42565</c:v>
                </c:pt>
                <c:pt idx="14">
                  <c:v>42566</c:v>
                </c:pt>
                <c:pt idx="15">
                  <c:v>42567</c:v>
                </c:pt>
                <c:pt idx="16">
                  <c:v>42568</c:v>
                </c:pt>
                <c:pt idx="17">
                  <c:v>42569</c:v>
                </c:pt>
                <c:pt idx="18">
                  <c:v>42570</c:v>
                </c:pt>
                <c:pt idx="19">
                  <c:v>42571</c:v>
                </c:pt>
                <c:pt idx="20">
                  <c:v>42572</c:v>
                </c:pt>
                <c:pt idx="21">
                  <c:v>42573</c:v>
                </c:pt>
                <c:pt idx="22">
                  <c:v>42574</c:v>
                </c:pt>
                <c:pt idx="23">
                  <c:v>42575</c:v>
                </c:pt>
                <c:pt idx="24">
                  <c:v>42576</c:v>
                </c:pt>
                <c:pt idx="25">
                  <c:v>42577</c:v>
                </c:pt>
                <c:pt idx="26">
                  <c:v>42578</c:v>
                </c:pt>
                <c:pt idx="27">
                  <c:v>42579</c:v>
                </c:pt>
                <c:pt idx="28">
                  <c:v>42580</c:v>
                </c:pt>
                <c:pt idx="29">
                  <c:v>42581</c:v>
                </c:pt>
                <c:pt idx="30">
                  <c:v>42582</c:v>
                </c:pt>
              </c:numCache>
            </c:numRef>
          </c:cat>
          <c:val>
            <c:numRef>
              <c:f>July!$P$6:$P$36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5886720"/>
        <c:axId val="115889664"/>
        <c:axId val="0"/>
      </c:bar3DChart>
      <c:dateAx>
        <c:axId val="11588672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889664"/>
        <c:crosses val="autoZero"/>
        <c:auto val="1"/>
        <c:lblOffset val="100"/>
        <c:baseTimeUnit val="days"/>
      </c:dateAx>
      <c:valAx>
        <c:axId val="11588966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88672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Aug!$A$6:$A$36</c:f>
              <c:numCache>
                <c:formatCode>[$-409]d\-mmm\-yy;@</c:formatCode>
                <c:ptCount val="31"/>
                <c:pt idx="0">
                  <c:v>42583</c:v>
                </c:pt>
                <c:pt idx="1">
                  <c:v>42584</c:v>
                </c:pt>
                <c:pt idx="2">
                  <c:v>42585</c:v>
                </c:pt>
                <c:pt idx="3">
                  <c:v>42586</c:v>
                </c:pt>
                <c:pt idx="4">
                  <c:v>42587</c:v>
                </c:pt>
                <c:pt idx="5">
                  <c:v>42588</c:v>
                </c:pt>
                <c:pt idx="6">
                  <c:v>42589</c:v>
                </c:pt>
                <c:pt idx="7">
                  <c:v>42590</c:v>
                </c:pt>
                <c:pt idx="8">
                  <c:v>42591</c:v>
                </c:pt>
                <c:pt idx="9">
                  <c:v>42592</c:v>
                </c:pt>
                <c:pt idx="10">
                  <c:v>42593</c:v>
                </c:pt>
                <c:pt idx="11">
                  <c:v>42594</c:v>
                </c:pt>
                <c:pt idx="12">
                  <c:v>42595</c:v>
                </c:pt>
                <c:pt idx="13">
                  <c:v>42596</c:v>
                </c:pt>
                <c:pt idx="14">
                  <c:v>42597</c:v>
                </c:pt>
                <c:pt idx="15">
                  <c:v>42598</c:v>
                </c:pt>
                <c:pt idx="16">
                  <c:v>42599</c:v>
                </c:pt>
                <c:pt idx="17">
                  <c:v>42600</c:v>
                </c:pt>
                <c:pt idx="18">
                  <c:v>42601</c:v>
                </c:pt>
                <c:pt idx="19">
                  <c:v>42602</c:v>
                </c:pt>
                <c:pt idx="20">
                  <c:v>42603</c:v>
                </c:pt>
                <c:pt idx="21">
                  <c:v>42604</c:v>
                </c:pt>
                <c:pt idx="22">
                  <c:v>42605</c:v>
                </c:pt>
                <c:pt idx="23">
                  <c:v>42606</c:v>
                </c:pt>
                <c:pt idx="24">
                  <c:v>42607</c:v>
                </c:pt>
                <c:pt idx="25">
                  <c:v>42608</c:v>
                </c:pt>
                <c:pt idx="26">
                  <c:v>42609</c:v>
                </c:pt>
                <c:pt idx="27">
                  <c:v>42610</c:v>
                </c:pt>
                <c:pt idx="28">
                  <c:v>42611</c:v>
                </c:pt>
                <c:pt idx="29">
                  <c:v>42612</c:v>
                </c:pt>
                <c:pt idx="30">
                  <c:v>42613</c:v>
                </c:pt>
              </c:numCache>
            </c:numRef>
          </c:cat>
          <c:val>
            <c:numRef>
              <c:f>Aug!$P$6:$P$36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5843840"/>
        <c:axId val="115846528"/>
        <c:axId val="0"/>
      </c:bar3DChart>
      <c:dateAx>
        <c:axId val="11584384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846528"/>
        <c:crosses val="autoZero"/>
        <c:auto val="1"/>
        <c:lblOffset val="100"/>
        <c:baseTimeUnit val="days"/>
      </c:dateAx>
      <c:valAx>
        <c:axId val="11584652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84384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view3D>
      <c:rotX val="80"/>
      <c:hPercent val="120"/>
      <c:rotY val="58"/>
      <c:rAngAx val="0"/>
      <c:perspective val="30"/>
    </c:view3D>
    <c:floor>
      <c:thickness val="0"/>
    </c:floor>
    <c:sideWall>
      <c:thickness val="0"/>
    </c:sideWall>
    <c:backWall>
      <c:thickness val="0"/>
    </c:backWall>
    <c:plotArea>
      <c:layout>
        <c:manualLayout>
          <c:layoutTarget val="inner"/>
          <c:xMode val="edge"/>
          <c:yMode val="edge"/>
          <c:x val="0"/>
          <c:y val="0"/>
          <c:w val="1"/>
          <c:h val="0.9878607258860147"/>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LegendKey val="0"/>
              <c:showVal val="1"/>
              <c:showCatName val="1"/>
              <c:showSerName val="0"/>
              <c:showPercent val="1"/>
              <c:showBubbleSize val="0"/>
              <c:extLst>
                <c:ext xmlns:c15="http://schemas.microsoft.com/office/drawing/2012/chart" uri="{CE6537A1-D6FC-4f65-9D91-7224C49458BB}"/>
              </c:extLst>
            </c:dLbl>
            <c:dLbl>
              <c:idx val="5"/>
              <c:layout>
                <c:manualLayout>
                  <c:x val="-6.0148637326072184E-4"/>
                  <c:y val="3.6847187451542612E-2"/>
                </c:manualLayout>
              </c:layout>
              <c:dLblPos val="bestFit"/>
              <c:showLegendKey val="0"/>
              <c:showVal val="1"/>
              <c:showCatName val="1"/>
              <c:showSerName val="0"/>
              <c:showPercent val="1"/>
              <c:showBubbleSize val="0"/>
              <c:extLst>
                <c:ext xmlns:c15="http://schemas.microsoft.com/office/drawing/2012/chart" uri="{CE6537A1-D6FC-4f65-9D91-7224C49458BB}"/>
              </c:extLst>
            </c:dLbl>
            <c:dLbl>
              <c:idx val="10"/>
              <c:layout>
                <c:manualLayout>
                  <c:x val="1.8937874599534481E-2"/>
                  <c:y val="2.1273608371312452E-2"/>
                </c:manualLayout>
              </c:layout>
              <c:dLblPos val="bestFit"/>
              <c:showLegendKey val="0"/>
              <c:showVal val="1"/>
              <c:showCatName val="1"/>
              <c:showSerName val="0"/>
              <c:showPercent val="1"/>
              <c:showBubbleSize val="0"/>
              <c:extLst>
                <c:ext xmlns:c15="http://schemas.microsoft.com/office/drawing/2012/chart" uri="{CE6537A1-D6FC-4f65-9D91-7224C49458BB}"/>
              </c:extLst>
            </c:dLbl>
            <c:spPr>
              <a:noFill/>
              <a:ln>
                <a:noFill/>
              </a:ln>
              <a:effectLst/>
            </c:spPr>
            <c:txPr>
              <a:bodyPr/>
              <a:lstStyle/>
              <a:p>
                <a:pPr>
                  <a:defRPr lang="en-IN" sz="1050" b="1">
                    <a:solidFill>
                      <a:srgbClr val="FFFF00"/>
                    </a:solidFill>
                    <a:latin typeface="Arial" pitchFamily="34" charset="0"/>
                    <a:cs typeface="Arial" pitchFamily="34" charset="0"/>
                  </a:defRPr>
                </a:pPr>
                <a:endParaRPr lang="en-US"/>
              </a:p>
            </c:txPr>
            <c:dLblPos val="bestFit"/>
            <c:showLegendKey val="0"/>
            <c:showVal val="1"/>
            <c:showCatName val="1"/>
            <c:showSerName val="0"/>
            <c:showPercent val="1"/>
            <c:showBubbleSize val="0"/>
            <c:showLeaderLines val="1"/>
            <c:extLst>
              <c:ext xmlns:c15="http://schemas.microsoft.com/office/drawing/2012/chart" uri="{CE6537A1-D6FC-4f65-9D91-7224C49458BB}"/>
            </c:extLst>
          </c:dLbls>
          <c:cat>
            <c:strRef>
              <c:f>Summary!$H$3:$R$3</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Summary!$H$16:$R$16</c:f>
              <c:numCache>
                <c:formatCode>_(* #,##0_);_(* \(#,##0\);_(* "-"??_);_(@_)</c:formatCode>
                <c:ptCount val="11"/>
                <c:pt idx="0">
                  <c:v>0</c:v>
                </c:pt>
                <c:pt idx="1">
                  <c:v>100</c:v>
                </c:pt>
                <c:pt idx="2">
                  <c:v>70</c:v>
                </c:pt>
                <c:pt idx="3">
                  <c:v>0</c:v>
                </c:pt>
                <c:pt idx="4">
                  <c:v>0</c:v>
                </c:pt>
                <c:pt idx="5">
                  <c:v>0</c:v>
                </c:pt>
                <c:pt idx="6">
                  <c:v>0</c:v>
                </c:pt>
                <c:pt idx="7">
                  <c:v>0</c:v>
                </c:pt>
                <c:pt idx="8">
                  <c:v>0</c:v>
                </c:pt>
                <c:pt idx="9">
                  <c:v>0</c:v>
                </c:pt>
                <c:pt idx="10">
                  <c:v>50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Sept!$A$6:$A$35</c:f>
              <c:numCache>
                <c:formatCode>[$-409]d\-mmm\-yy;@</c:formatCode>
                <c:ptCount val="30"/>
                <c:pt idx="0">
                  <c:v>42614</c:v>
                </c:pt>
                <c:pt idx="1">
                  <c:v>42615</c:v>
                </c:pt>
                <c:pt idx="2">
                  <c:v>42616</c:v>
                </c:pt>
                <c:pt idx="3">
                  <c:v>42617</c:v>
                </c:pt>
                <c:pt idx="4">
                  <c:v>42618</c:v>
                </c:pt>
                <c:pt idx="5">
                  <c:v>42619</c:v>
                </c:pt>
                <c:pt idx="6">
                  <c:v>42620</c:v>
                </c:pt>
                <c:pt idx="7">
                  <c:v>42621</c:v>
                </c:pt>
                <c:pt idx="8">
                  <c:v>42622</c:v>
                </c:pt>
                <c:pt idx="9">
                  <c:v>42623</c:v>
                </c:pt>
                <c:pt idx="10">
                  <c:v>42624</c:v>
                </c:pt>
                <c:pt idx="11">
                  <c:v>42625</c:v>
                </c:pt>
                <c:pt idx="12">
                  <c:v>42626</c:v>
                </c:pt>
                <c:pt idx="13">
                  <c:v>42627</c:v>
                </c:pt>
                <c:pt idx="14">
                  <c:v>42628</c:v>
                </c:pt>
                <c:pt idx="15">
                  <c:v>42629</c:v>
                </c:pt>
                <c:pt idx="16">
                  <c:v>42630</c:v>
                </c:pt>
                <c:pt idx="17">
                  <c:v>42631</c:v>
                </c:pt>
                <c:pt idx="18">
                  <c:v>42632</c:v>
                </c:pt>
                <c:pt idx="19">
                  <c:v>42633</c:v>
                </c:pt>
                <c:pt idx="20">
                  <c:v>42634</c:v>
                </c:pt>
                <c:pt idx="21">
                  <c:v>42635</c:v>
                </c:pt>
                <c:pt idx="22">
                  <c:v>42636</c:v>
                </c:pt>
                <c:pt idx="23">
                  <c:v>42637</c:v>
                </c:pt>
                <c:pt idx="24">
                  <c:v>42638</c:v>
                </c:pt>
                <c:pt idx="25">
                  <c:v>42639</c:v>
                </c:pt>
                <c:pt idx="26">
                  <c:v>42640</c:v>
                </c:pt>
                <c:pt idx="27">
                  <c:v>42641</c:v>
                </c:pt>
                <c:pt idx="28">
                  <c:v>42642</c:v>
                </c:pt>
                <c:pt idx="29">
                  <c:v>42643</c:v>
                </c:pt>
              </c:numCache>
            </c:numRef>
          </c:cat>
          <c:val>
            <c:numRef>
              <c:f>Sept!$P$6:$P$35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115083904"/>
        <c:axId val="115111424"/>
        <c:axId val="0"/>
      </c:bar3DChart>
      <c:dateAx>
        <c:axId val="11508390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111424"/>
        <c:crosses val="autoZero"/>
        <c:auto val="1"/>
        <c:lblOffset val="100"/>
        <c:baseTimeUnit val="days"/>
      </c:dateAx>
      <c:valAx>
        <c:axId val="11511142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08390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Oct!$A$6:$A$36</c:f>
              <c:numCache>
                <c:formatCode>[$-409]d\-mmm\-yy;@</c:formatCode>
                <c:ptCount val="31"/>
                <c:pt idx="0">
                  <c:v>42644</c:v>
                </c:pt>
                <c:pt idx="1">
                  <c:v>42645</c:v>
                </c:pt>
                <c:pt idx="2">
                  <c:v>42646</c:v>
                </c:pt>
                <c:pt idx="3">
                  <c:v>42647</c:v>
                </c:pt>
                <c:pt idx="4">
                  <c:v>42648</c:v>
                </c:pt>
                <c:pt idx="5">
                  <c:v>42649</c:v>
                </c:pt>
                <c:pt idx="6">
                  <c:v>42650</c:v>
                </c:pt>
                <c:pt idx="7">
                  <c:v>42651</c:v>
                </c:pt>
                <c:pt idx="8">
                  <c:v>42652</c:v>
                </c:pt>
                <c:pt idx="9">
                  <c:v>42653</c:v>
                </c:pt>
                <c:pt idx="10">
                  <c:v>42654</c:v>
                </c:pt>
                <c:pt idx="11">
                  <c:v>42655</c:v>
                </c:pt>
                <c:pt idx="12">
                  <c:v>42656</c:v>
                </c:pt>
                <c:pt idx="13">
                  <c:v>42657</c:v>
                </c:pt>
                <c:pt idx="14">
                  <c:v>42658</c:v>
                </c:pt>
                <c:pt idx="15">
                  <c:v>42659</c:v>
                </c:pt>
                <c:pt idx="16">
                  <c:v>42660</c:v>
                </c:pt>
                <c:pt idx="17">
                  <c:v>42661</c:v>
                </c:pt>
                <c:pt idx="18">
                  <c:v>42662</c:v>
                </c:pt>
                <c:pt idx="19">
                  <c:v>42663</c:v>
                </c:pt>
                <c:pt idx="20">
                  <c:v>42664</c:v>
                </c:pt>
                <c:pt idx="21">
                  <c:v>42665</c:v>
                </c:pt>
                <c:pt idx="22">
                  <c:v>42666</c:v>
                </c:pt>
                <c:pt idx="23">
                  <c:v>42667</c:v>
                </c:pt>
                <c:pt idx="24">
                  <c:v>42668</c:v>
                </c:pt>
                <c:pt idx="25">
                  <c:v>42669</c:v>
                </c:pt>
                <c:pt idx="26">
                  <c:v>42670</c:v>
                </c:pt>
                <c:pt idx="27">
                  <c:v>42671</c:v>
                </c:pt>
                <c:pt idx="28">
                  <c:v>42672</c:v>
                </c:pt>
                <c:pt idx="29">
                  <c:v>42673</c:v>
                </c:pt>
                <c:pt idx="30">
                  <c:v>42674</c:v>
                </c:pt>
              </c:numCache>
            </c:numRef>
          </c:cat>
          <c:val>
            <c:numRef>
              <c:f>Oct!$P$6:$P$36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5184384"/>
        <c:axId val="115187072"/>
        <c:axId val="0"/>
      </c:bar3DChart>
      <c:dateAx>
        <c:axId val="11518438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187072"/>
        <c:crosses val="autoZero"/>
        <c:auto val="1"/>
        <c:lblOffset val="100"/>
        <c:baseTimeUnit val="days"/>
      </c:dateAx>
      <c:valAx>
        <c:axId val="11518707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18438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Nov!$A$6:$A$35</c:f>
              <c:numCache>
                <c:formatCode>[$-409]d\-mmm\-yy;@</c:formatCode>
                <c:ptCount val="30"/>
                <c:pt idx="0">
                  <c:v>42675</c:v>
                </c:pt>
                <c:pt idx="1">
                  <c:v>42676</c:v>
                </c:pt>
                <c:pt idx="2">
                  <c:v>42677</c:v>
                </c:pt>
                <c:pt idx="3">
                  <c:v>42678</c:v>
                </c:pt>
                <c:pt idx="4">
                  <c:v>42679</c:v>
                </c:pt>
                <c:pt idx="5">
                  <c:v>42680</c:v>
                </c:pt>
                <c:pt idx="6">
                  <c:v>42681</c:v>
                </c:pt>
                <c:pt idx="7">
                  <c:v>42682</c:v>
                </c:pt>
                <c:pt idx="8">
                  <c:v>42683</c:v>
                </c:pt>
                <c:pt idx="9">
                  <c:v>42684</c:v>
                </c:pt>
                <c:pt idx="10">
                  <c:v>42685</c:v>
                </c:pt>
                <c:pt idx="11">
                  <c:v>42686</c:v>
                </c:pt>
                <c:pt idx="12">
                  <c:v>42687</c:v>
                </c:pt>
                <c:pt idx="13">
                  <c:v>42688</c:v>
                </c:pt>
                <c:pt idx="14">
                  <c:v>42689</c:v>
                </c:pt>
                <c:pt idx="15">
                  <c:v>42690</c:v>
                </c:pt>
                <c:pt idx="16">
                  <c:v>42691</c:v>
                </c:pt>
                <c:pt idx="17">
                  <c:v>42692</c:v>
                </c:pt>
                <c:pt idx="18">
                  <c:v>42693</c:v>
                </c:pt>
                <c:pt idx="19">
                  <c:v>42694</c:v>
                </c:pt>
                <c:pt idx="20">
                  <c:v>42695</c:v>
                </c:pt>
                <c:pt idx="21">
                  <c:v>42696</c:v>
                </c:pt>
                <c:pt idx="22">
                  <c:v>42697</c:v>
                </c:pt>
                <c:pt idx="23">
                  <c:v>42698</c:v>
                </c:pt>
                <c:pt idx="24">
                  <c:v>42699</c:v>
                </c:pt>
                <c:pt idx="25">
                  <c:v>42700</c:v>
                </c:pt>
                <c:pt idx="26">
                  <c:v>42701</c:v>
                </c:pt>
                <c:pt idx="27">
                  <c:v>42702</c:v>
                </c:pt>
                <c:pt idx="28">
                  <c:v>42703</c:v>
                </c:pt>
                <c:pt idx="29">
                  <c:v>42704</c:v>
                </c:pt>
              </c:numCache>
            </c:numRef>
          </c:cat>
          <c:val>
            <c:numRef>
              <c:f>Nov!$P$6:$P$35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115927680"/>
        <c:axId val="115230208"/>
        <c:axId val="0"/>
      </c:bar3DChart>
      <c:dateAx>
        <c:axId val="11592768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230208"/>
        <c:crosses val="autoZero"/>
        <c:auto val="1"/>
        <c:lblOffset val="100"/>
        <c:baseTimeUnit val="days"/>
      </c:dateAx>
      <c:valAx>
        <c:axId val="11523020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92768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Dec!$A$6:$A$36</c:f>
              <c:numCache>
                <c:formatCode>[$-409]d\-mmm\-yy;@</c:formatCode>
                <c:ptCount val="31"/>
                <c:pt idx="0">
                  <c:v>42705</c:v>
                </c:pt>
                <c:pt idx="1">
                  <c:v>42706</c:v>
                </c:pt>
                <c:pt idx="2">
                  <c:v>42707</c:v>
                </c:pt>
                <c:pt idx="3">
                  <c:v>42708</c:v>
                </c:pt>
                <c:pt idx="4">
                  <c:v>42709</c:v>
                </c:pt>
                <c:pt idx="5">
                  <c:v>42710</c:v>
                </c:pt>
                <c:pt idx="6">
                  <c:v>42711</c:v>
                </c:pt>
                <c:pt idx="7">
                  <c:v>42712</c:v>
                </c:pt>
                <c:pt idx="8">
                  <c:v>42713</c:v>
                </c:pt>
                <c:pt idx="9">
                  <c:v>42714</c:v>
                </c:pt>
                <c:pt idx="10">
                  <c:v>42715</c:v>
                </c:pt>
                <c:pt idx="11">
                  <c:v>42716</c:v>
                </c:pt>
                <c:pt idx="12">
                  <c:v>42717</c:v>
                </c:pt>
                <c:pt idx="13">
                  <c:v>42718</c:v>
                </c:pt>
                <c:pt idx="14">
                  <c:v>42719</c:v>
                </c:pt>
                <c:pt idx="15">
                  <c:v>42720</c:v>
                </c:pt>
                <c:pt idx="16">
                  <c:v>42721</c:v>
                </c:pt>
                <c:pt idx="17">
                  <c:v>42722</c:v>
                </c:pt>
                <c:pt idx="18">
                  <c:v>42723</c:v>
                </c:pt>
                <c:pt idx="19">
                  <c:v>42724</c:v>
                </c:pt>
                <c:pt idx="20">
                  <c:v>42725</c:v>
                </c:pt>
                <c:pt idx="21">
                  <c:v>42726</c:v>
                </c:pt>
                <c:pt idx="22">
                  <c:v>42727</c:v>
                </c:pt>
                <c:pt idx="23">
                  <c:v>42728</c:v>
                </c:pt>
                <c:pt idx="24">
                  <c:v>42729</c:v>
                </c:pt>
                <c:pt idx="25">
                  <c:v>42730</c:v>
                </c:pt>
                <c:pt idx="26">
                  <c:v>42731</c:v>
                </c:pt>
                <c:pt idx="27">
                  <c:v>42732</c:v>
                </c:pt>
                <c:pt idx="28">
                  <c:v>42733</c:v>
                </c:pt>
                <c:pt idx="29">
                  <c:v>42734</c:v>
                </c:pt>
                <c:pt idx="30">
                  <c:v>42735</c:v>
                </c:pt>
              </c:numCache>
            </c:numRef>
          </c:cat>
          <c:val>
            <c:numRef>
              <c:f>Dec!$P$6:$P$36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115303168"/>
        <c:axId val="115305856"/>
        <c:axId val="0"/>
      </c:bar3DChart>
      <c:dateAx>
        <c:axId val="11530316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115305856"/>
        <c:crosses val="autoZero"/>
        <c:auto val="1"/>
        <c:lblOffset val="100"/>
        <c:baseTimeUnit val="days"/>
      </c:dateAx>
      <c:valAx>
        <c:axId val="11530585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11530316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'Dec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'Dec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'Dec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'Dec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3355392"/>
        <c:axId val="113365376"/>
        <c:axId val="0"/>
      </c:bar3DChart>
      <c:catAx>
        <c:axId val="113355392"/>
        <c:scaling>
          <c:orientation val="minMax"/>
        </c:scaling>
        <c:delete val="0"/>
        <c:axPos val="l"/>
        <c:numFmt formatCode="General" sourceLinked="0"/>
        <c:majorTickMark val="out"/>
        <c:minorTickMark val="none"/>
        <c:tickLblPos val="nextTo"/>
        <c:txPr>
          <a:bodyPr/>
          <a:lstStyle/>
          <a:p>
            <a:pPr>
              <a:defRPr b="1"/>
            </a:pPr>
            <a:endParaRPr lang="en-US"/>
          </a:p>
        </c:txPr>
        <c:crossAx val="113365376"/>
        <c:crosses val="autoZero"/>
        <c:auto val="1"/>
        <c:lblAlgn val="ctr"/>
        <c:lblOffset val="100"/>
        <c:noMultiLvlLbl val="0"/>
      </c:catAx>
      <c:valAx>
        <c:axId val="113365376"/>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3355392"/>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'Dec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'Dec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'Dec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278016"/>
        <c:axId val="116279552"/>
        <c:axId val="0"/>
      </c:bar3DChart>
      <c:catAx>
        <c:axId val="116278016"/>
        <c:scaling>
          <c:orientation val="minMax"/>
        </c:scaling>
        <c:delete val="0"/>
        <c:axPos val="b"/>
        <c:numFmt formatCode="General" sourceLinked="0"/>
        <c:majorTickMark val="out"/>
        <c:minorTickMark val="none"/>
        <c:tickLblPos val="nextTo"/>
        <c:txPr>
          <a:bodyPr/>
          <a:lstStyle/>
          <a:p>
            <a:pPr>
              <a:defRPr b="1"/>
            </a:pPr>
            <a:endParaRPr lang="en-US"/>
          </a:p>
        </c:txPr>
        <c:crossAx val="116279552"/>
        <c:crosses val="autoZero"/>
        <c:auto val="1"/>
        <c:lblAlgn val="ctr"/>
        <c:lblOffset val="100"/>
        <c:noMultiLvlLbl val="0"/>
      </c:catAx>
      <c:valAx>
        <c:axId val="116279552"/>
        <c:scaling>
          <c:orientation val="minMax"/>
        </c:scaling>
        <c:delete val="0"/>
        <c:axPos val="l"/>
        <c:majorGridlines/>
        <c:numFmt formatCode="General" sourceLinked="1"/>
        <c:majorTickMark val="out"/>
        <c:minorTickMark val="none"/>
        <c:tickLblPos val="nextTo"/>
        <c:crossAx val="1162780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'Nov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'Nov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'Nov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'Nov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6605696"/>
        <c:axId val="116607232"/>
        <c:axId val="0"/>
      </c:bar3DChart>
      <c:catAx>
        <c:axId val="116605696"/>
        <c:scaling>
          <c:orientation val="minMax"/>
        </c:scaling>
        <c:delete val="0"/>
        <c:axPos val="l"/>
        <c:numFmt formatCode="General" sourceLinked="0"/>
        <c:majorTickMark val="out"/>
        <c:minorTickMark val="none"/>
        <c:tickLblPos val="nextTo"/>
        <c:txPr>
          <a:bodyPr/>
          <a:lstStyle/>
          <a:p>
            <a:pPr>
              <a:defRPr b="1"/>
            </a:pPr>
            <a:endParaRPr lang="en-US"/>
          </a:p>
        </c:txPr>
        <c:crossAx val="116607232"/>
        <c:crosses val="autoZero"/>
        <c:auto val="1"/>
        <c:lblAlgn val="ctr"/>
        <c:lblOffset val="100"/>
        <c:noMultiLvlLbl val="0"/>
      </c:catAx>
      <c:valAx>
        <c:axId val="116607232"/>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6605696"/>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'Nov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'Nov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'Nov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660864"/>
        <c:axId val="116662656"/>
        <c:axId val="0"/>
      </c:bar3DChart>
      <c:catAx>
        <c:axId val="116660864"/>
        <c:scaling>
          <c:orientation val="minMax"/>
        </c:scaling>
        <c:delete val="0"/>
        <c:axPos val="b"/>
        <c:numFmt formatCode="General" sourceLinked="0"/>
        <c:majorTickMark val="out"/>
        <c:minorTickMark val="none"/>
        <c:tickLblPos val="nextTo"/>
        <c:txPr>
          <a:bodyPr/>
          <a:lstStyle/>
          <a:p>
            <a:pPr>
              <a:defRPr b="1"/>
            </a:pPr>
            <a:endParaRPr lang="en-US"/>
          </a:p>
        </c:txPr>
        <c:crossAx val="116662656"/>
        <c:crosses val="autoZero"/>
        <c:auto val="1"/>
        <c:lblAlgn val="ctr"/>
        <c:lblOffset val="100"/>
        <c:noMultiLvlLbl val="0"/>
      </c:catAx>
      <c:valAx>
        <c:axId val="116662656"/>
        <c:scaling>
          <c:orientation val="minMax"/>
        </c:scaling>
        <c:delete val="0"/>
        <c:axPos val="l"/>
        <c:majorGridlines/>
        <c:numFmt formatCode="General" sourceLinked="1"/>
        <c:majorTickMark val="out"/>
        <c:minorTickMark val="none"/>
        <c:tickLblPos val="nextTo"/>
        <c:crossAx val="1166608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'Oct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'Oct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'Oct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'Oct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5481216"/>
        <c:axId val="115495296"/>
        <c:axId val="0"/>
      </c:bar3DChart>
      <c:catAx>
        <c:axId val="115481216"/>
        <c:scaling>
          <c:orientation val="minMax"/>
        </c:scaling>
        <c:delete val="0"/>
        <c:axPos val="l"/>
        <c:numFmt formatCode="General" sourceLinked="0"/>
        <c:majorTickMark val="out"/>
        <c:minorTickMark val="none"/>
        <c:tickLblPos val="nextTo"/>
        <c:txPr>
          <a:bodyPr/>
          <a:lstStyle/>
          <a:p>
            <a:pPr>
              <a:defRPr b="1"/>
            </a:pPr>
            <a:endParaRPr lang="en-US"/>
          </a:p>
        </c:txPr>
        <c:crossAx val="115495296"/>
        <c:crosses val="autoZero"/>
        <c:auto val="1"/>
        <c:lblAlgn val="ctr"/>
        <c:lblOffset val="100"/>
        <c:noMultiLvlLbl val="0"/>
      </c:catAx>
      <c:valAx>
        <c:axId val="115495296"/>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5481216"/>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'Oct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'Oct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'Oct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695808"/>
        <c:axId val="116697344"/>
        <c:axId val="0"/>
      </c:bar3DChart>
      <c:catAx>
        <c:axId val="116695808"/>
        <c:scaling>
          <c:orientation val="minMax"/>
        </c:scaling>
        <c:delete val="0"/>
        <c:axPos val="b"/>
        <c:numFmt formatCode="General" sourceLinked="0"/>
        <c:majorTickMark val="out"/>
        <c:minorTickMark val="none"/>
        <c:tickLblPos val="nextTo"/>
        <c:txPr>
          <a:bodyPr/>
          <a:lstStyle/>
          <a:p>
            <a:pPr>
              <a:defRPr b="1"/>
            </a:pPr>
            <a:endParaRPr lang="en-US"/>
          </a:p>
        </c:txPr>
        <c:crossAx val="116697344"/>
        <c:crosses val="autoZero"/>
        <c:auto val="1"/>
        <c:lblAlgn val="ctr"/>
        <c:lblOffset val="100"/>
        <c:noMultiLvlLbl val="0"/>
      </c:catAx>
      <c:valAx>
        <c:axId val="116697344"/>
        <c:scaling>
          <c:orientation val="minMax"/>
        </c:scaling>
        <c:delete val="0"/>
        <c:axPos val="l"/>
        <c:majorGridlines/>
        <c:numFmt formatCode="General" sourceLinked="1"/>
        <c:majorTickMark val="out"/>
        <c:minorTickMark val="none"/>
        <c:tickLblPos val="nextTo"/>
        <c:crossAx val="1166958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3"/>
    </mc:Choice>
    <mc:Fallback>
      <c:style val="43"/>
    </mc:Fallback>
  </mc:AlternateContent>
  <c:chart>
    <c:autoTitleDeleted val="0"/>
    <c:view3D>
      <c:rotX val="90"/>
      <c:rotY val="0"/>
      <c:rAngAx val="0"/>
      <c:perspective val="90"/>
    </c:view3D>
    <c:floor>
      <c:thickness val="0"/>
    </c:floor>
    <c:sideWall>
      <c:thickness val="0"/>
    </c:sideWall>
    <c:backWall>
      <c:thickness val="0"/>
    </c:backWall>
    <c:plotArea>
      <c:layout>
        <c:manualLayout>
          <c:layoutTarget val="inner"/>
          <c:xMode val="edge"/>
          <c:yMode val="edge"/>
          <c:x val="8.0139861524550268E-3"/>
          <c:y val="8.582546177878129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Lbls>
            <c:spPr>
              <a:noFill/>
              <a:ln>
                <a:noFill/>
              </a:ln>
              <a:effectLst/>
            </c:spPr>
            <c:txPr>
              <a:bodyPr/>
              <a:lstStyle/>
              <a:p>
                <a:pPr>
                  <a:defRPr lang="en-IN" sz="1100" b="1">
                    <a:solidFill>
                      <a:srgbClr val="FFFF00"/>
                    </a:solidFill>
                  </a:defRPr>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numRef>
              <c:f>Summary!$F$4:$F$15</c:f>
              <c:numCache>
                <c:formatCode>[$-409]mmm\-yy;@</c:formatCode>
                <c:ptCount val="1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numCache>
            </c:numRef>
          </c:cat>
          <c:val>
            <c:numRef>
              <c:f>Summary!$G$4:$G$15</c:f>
              <c:numCache>
                <c:formatCode>_(* #,##0_);_(* \(#,##0\);_(* "-"??_);_(@_)</c:formatCode>
                <c:ptCount val="12"/>
                <c:pt idx="0">
                  <c:v>220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'Sept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'Sept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'Sept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'Sept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6523776"/>
        <c:axId val="116525312"/>
        <c:axId val="0"/>
      </c:bar3DChart>
      <c:catAx>
        <c:axId val="116523776"/>
        <c:scaling>
          <c:orientation val="minMax"/>
        </c:scaling>
        <c:delete val="0"/>
        <c:axPos val="l"/>
        <c:numFmt formatCode="General" sourceLinked="0"/>
        <c:majorTickMark val="out"/>
        <c:minorTickMark val="none"/>
        <c:tickLblPos val="nextTo"/>
        <c:txPr>
          <a:bodyPr/>
          <a:lstStyle/>
          <a:p>
            <a:pPr>
              <a:defRPr b="1"/>
            </a:pPr>
            <a:endParaRPr lang="en-US"/>
          </a:p>
        </c:txPr>
        <c:crossAx val="116525312"/>
        <c:crosses val="autoZero"/>
        <c:auto val="1"/>
        <c:lblAlgn val="ctr"/>
        <c:lblOffset val="100"/>
        <c:noMultiLvlLbl val="0"/>
      </c:catAx>
      <c:valAx>
        <c:axId val="116525312"/>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6523776"/>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'Sept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'Sept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'Sept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542080"/>
        <c:axId val="116556160"/>
        <c:axId val="0"/>
      </c:bar3DChart>
      <c:catAx>
        <c:axId val="116542080"/>
        <c:scaling>
          <c:orientation val="minMax"/>
        </c:scaling>
        <c:delete val="0"/>
        <c:axPos val="b"/>
        <c:numFmt formatCode="General" sourceLinked="0"/>
        <c:majorTickMark val="out"/>
        <c:minorTickMark val="none"/>
        <c:tickLblPos val="nextTo"/>
        <c:txPr>
          <a:bodyPr/>
          <a:lstStyle/>
          <a:p>
            <a:pPr>
              <a:defRPr b="1"/>
            </a:pPr>
            <a:endParaRPr lang="en-US"/>
          </a:p>
        </c:txPr>
        <c:crossAx val="116556160"/>
        <c:crosses val="autoZero"/>
        <c:auto val="1"/>
        <c:lblAlgn val="ctr"/>
        <c:lblOffset val="100"/>
        <c:noMultiLvlLbl val="0"/>
      </c:catAx>
      <c:valAx>
        <c:axId val="116556160"/>
        <c:scaling>
          <c:orientation val="minMax"/>
        </c:scaling>
        <c:delete val="0"/>
        <c:axPos val="l"/>
        <c:majorGridlines/>
        <c:numFmt formatCode="General" sourceLinked="1"/>
        <c:majorTickMark val="out"/>
        <c:minorTickMark val="none"/>
        <c:tickLblPos val="nextTo"/>
        <c:crossAx val="1165420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'Aug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'Aug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'Aug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'Aug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7041792"/>
        <c:axId val="117043584"/>
        <c:axId val="0"/>
      </c:bar3DChart>
      <c:catAx>
        <c:axId val="117041792"/>
        <c:scaling>
          <c:orientation val="minMax"/>
        </c:scaling>
        <c:delete val="0"/>
        <c:axPos val="l"/>
        <c:numFmt formatCode="General" sourceLinked="0"/>
        <c:majorTickMark val="out"/>
        <c:minorTickMark val="none"/>
        <c:tickLblPos val="nextTo"/>
        <c:txPr>
          <a:bodyPr/>
          <a:lstStyle/>
          <a:p>
            <a:pPr>
              <a:defRPr b="1"/>
            </a:pPr>
            <a:endParaRPr lang="en-US"/>
          </a:p>
        </c:txPr>
        <c:crossAx val="117043584"/>
        <c:crosses val="autoZero"/>
        <c:auto val="1"/>
        <c:lblAlgn val="ctr"/>
        <c:lblOffset val="100"/>
        <c:noMultiLvlLbl val="0"/>
      </c:catAx>
      <c:valAx>
        <c:axId val="117043584"/>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7041792"/>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'Aug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'Aug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'Aug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7064448"/>
        <c:axId val="117065984"/>
        <c:axId val="0"/>
      </c:bar3DChart>
      <c:catAx>
        <c:axId val="117064448"/>
        <c:scaling>
          <c:orientation val="minMax"/>
        </c:scaling>
        <c:delete val="0"/>
        <c:axPos val="b"/>
        <c:numFmt formatCode="General" sourceLinked="0"/>
        <c:majorTickMark val="out"/>
        <c:minorTickMark val="none"/>
        <c:tickLblPos val="nextTo"/>
        <c:txPr>
          <a:bodyPr/>
          <a:lstStyle/>
          <a:p>
            <a:pPr>
              <a:defRPr b="1"/>
            </a:pPr>
            <a:endParaRPr lang="en-US"/>
          </a:p>
        </c:txPr>
        <c:crossAx val="117065984"/>
        <c:crosses val="autoZero"/>
        <c:auto val="1"/>
        <c:lblAlgn val="ctr"/>
        <c:lblOffset val="100"/>
        <c:noMultiLvlLbl val="0"/>
      </c:catAx>
      <c:valAx>
        <c:axId val="117065984"/>
        <c:scaling>
          <c:orientation val="minMax"/>
        </c:scaling>
        <c:delete val="0"/>
        <c:axPos val="l"/>
        <c:majorGridlines/>
        <c:numFmt formatCode="General" sourceLinked="1"/>
        <c:majorTickMark val="out"/>
        <c:minorTickMark val="none"/>
        <c:tickLblPos val="nextTo"/>
        <c:crossAx val="1170644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'July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'July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'July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'July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7203712"/>
        <c:axId val="117205248"/>
        <c:axId val="0"/>
      </c:bar3DChart>
      <c:catAx>
        <c:axId val="117203712"/>
        <c:scaling>
          <c:orientation val="minMax"/>
        </c:scaling>
        <c:delete val="0"/>
        <c:axPos val="l"/>
        <c:numFmt formatCode="General" sourceLinked="0"/>
        <c:majorTickMark val="out"/>
        <c:minorTickMark val="none"/>
        <c:tickLblPos val="nextTo"/>
        <c:txPr>
          <a:bodyPr/>
          <a:lstStyle/>
          <a:p>
            <a:pPr>
              <a:defRPr b="1"/>
            </a:pPr>
            <a:endParaRPr lang="en-US"/>
          </a:p>
        </c:txPr>
        <c:crossAx val="117205248"/>
        <c:crosses val="autoZero"/>
        <c:auto val="1"/>
        <c:lblAlgn val="ctr"/>
        <c:lblOffset val="100"/>
        <c:noMultiLvlLbl val="0"/>
      </c:catAx>
      <c:valAx>
        <c:axId val="117205248"/>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7203712"/>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'July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'July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'July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7238400"/>
        <c:axId val="117240192"/>
        <c:axId val="0"/>
      </c:bar3DChart>
      <c:catAx>
        <c:axId val="117238400"/>
        <c:scaling>
          <c:orientation val="minMax"/>
        </c:scaling>
        <c:delete val="0"/>
        <c:axPos val="b"/>
        <c:numFmt formatCode="General" sourceLinked="0"/>
        <c:majorTickMark val="out"/>
        <c:minorTickMark val="none"/>
        <c:tickLblPos val="nextTo"/>
        <c:txPr>
          <a:bodyPr/>
          <a:lstStyle/>
          <a:p>
            <a:pPr>
              <a:defRPr b="1"/>
            </a:pPr>
            <a:endParaRPr lang="en-US"/>
          </a:p>
        </c:txPr>
        <c:crossAx val="117240192"/>
        <c:crosses val="autoZero"/>
        <c:auto val="1"/>
        <c:lblAlgn val="ctr"/>
        <c:lblOffset val="100"/>
        <c:noMultiLvlLbl val="0"/>
      </c:catAx>
      <c:valAx>
        <c:axId val="117240192"/>
        <c:scaling>
          <c:orientation val="minMax"/>
        </c:scaling>
        <c:delete val="0"/>
        <c:axPos val="l"/>
        <c:majorGridlines/>
        <c:numFmt formatCode="General" sourceLinked="1"/>
        <c:majorTickMark val="out"/>
        <c:minorTickMark val="none"/>
        <c:tickLblPos val="nextTo"/>
        <c:crossAx val="1172384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'June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'June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'June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'June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6804224"/>
        <c:axId val="116810112"/>
        <c:axId val="0"/>
      </c:bar3DChart>
      <c:catAx>
        <c:axId val="116804224"/>
        <c:scaling>
          <c:orientation val="minMax"/>
        </c:scaling>
        <c:delete val="0"/>
        <c:axPos val="l"/>
        <c:numFmt formatCode="General" sourceLinked="0"/>
        <c:majorTickMark val="out"/>
        <c:minorTickMark val="none"/>
        <c:tickLblPos val="nextTo"/>
        <c:txPr>
          <a:bodyPr/>
          <a:lstStyle/>
          <a:p>
            <a:pPr>
              <a:defRPr b="1"/>
            </a:pPr>
            <a:endParaRPr lang="en-US"/>
          </a:p>
        </c:txPr>
        <c:crossAx val="116810112"/>
        <c:crosses val="autoZero"/>
        <c:auto val="1"/>
        <c:lblAlgn val="ctr"/>
        <c:lblOffset val="100"/>
        <c:noMultiLvlLbl val="0"/>
      </c:catAx>
      <c:valAx>
        <c:axId val="116810112"/>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6804224"/>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'June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'June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'June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826880"/>
        <c:axId val="116828416"/>
        <c:axId val="0"/>
      </c:bar3DChart>
      <c:catAx>
        <c:axId val="116826880"/>
        <c:scaling>
          <c:orientation val="minMax"/>
        </c:scaling>
        <c:delete val="0"/>
        <c:axPos val="b"/>
        <c:numFmt formatCode="General" sourceLinked="0"/>
        <c:majorTickMark val="out"/>
        <c:minorTickMark val="none"/>
        <c:tickLblPos val="nextTo"/>
        <c:txPr>
          <a:bodyPr/>
          <a:lstStyle/>
          <a:p>
            <a:pPr>
              <a:defRPr b="1"/>
            </a:pPr>
            <a:endParaRPr lang="en-US"/>
          </a:p>
        </c:txPr>
        <c:crossAx val="116828416"/>
        <c:crosses val="autoZero"/>
        <c:auto val="1"/>
        <c:lblAlgn val="ctr"/>
        <c:lblOffset val="100"/>
        <c:noMultiLvlLbl val="0"/>
      </c:catAx>
      <c:valAx>
        <c:axId val="116828416"/>
        <c:scaling>
          <c:orientation val="minMax"/>
        </c:scaling>
        <c:delete val="0"/>
        <c:axPos val="l"/>
        <c:majorGridlines/>
        <c:numFmt formatCode="General" sourceLinked="1"/>
        <c:majorTickMark val="out"/>
        <c:minorTickMark val="none"/>
        <c:tickLblPos val="nextTo"/>
        <c:crossAx val="1168268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'May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'May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'May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'May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6904704"/>
        <c:axId val="116906240"/>
        <c:axId val="0"/>
      </c:bar3DChart>
      <c:catAx>
        <c:axId val="116904704"/>
        <c:scaling>
          <c:orientation val="minMax"/>
        </c:scaling>
        <c:delete val="0"/>
        <c:axPos val="l"/>
        <c:numFmt formatCode="General" sourceLinked="0"/>
        <c:majorTickMark val="out"/>
        <c:minorTickMark val="none"/>
        <c:tickLblPos val="nextTo"/>
        <c:txPr>
          <a:bodyPr/>
          <a:lstStyle/>
          <a:p>
            <a:pPr>
              <a:defRPr b="1"/>
            </a:pPr>
            <a:endParaRPr lang="en-US"/>
          </a:p>
        </c:txPr>
        <c:crossAx val="116906240"/>
        <c:crosses val="autoZero"/>
        <c:auto val="1"/>
        <c:lblAlgn val="ctr"/>
        <c:lblOffset val="100"/>
        <c:noMultiLvlLbl val="0"/>
      </c:catAx>
      <c:valAx>
        <c:axId val="116906240"/>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6904704"/>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'May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'May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'May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6087424"/>
        <c:axId val="116089216"/>
        <c:axId val="0"/>
      </c:bar3DChart>
      <c:catAx>
        <c:axId val="116087424"/>
        <c:scaling>
          <c:orientation val="minMax"/>
        </c:scaling>
        <c:delete val="0"/>
        <c:axPos val="b"/>
        <c:numFmt formatCode="General" sourceLinked="0"/>
        <c:majorTickMark val="out"/>
        <c:minorTickMark val="none"/>
        <c:tickLblPos val="nextTo"/>
        <c:txPr>
          <a:bodyPr/>
          <a:lstStyle/>
          <a:p>
            <a:pPr>
              <a:defRPr b="1"/>
            </a:pPr>
            <a:endParaRPr lang="en-US"/>
          </a:p>
        </c:txPr>
        <c:crossAx val="116089216"/>
        <c:crosses val="autoZero"/>
        <c:auto val="1"/>
        <c:lblAlgn val="ctr"/>
        <c:lblOffset val="100"/>
        <c:noMultiLvlLbl val="0"/>
      </c:catAx>
      <c:valAx>
        <c:axId val="116089216"/>
        <c:scaling>
          <c:orientation val="minMax"/>
        </c:scaling>
        <c:delete val="0"/>
        <c:axPos val="l"/>
        <c:majorGridlines/>
        <c:numFmt formatCode="General" sourceLinked="1"/>
        <c:majorTickMark val="out"/>
        <c:minorTickMark val="none"/>
        <c:tickLblPos val="nextTo"/>
        <c:crossAx val="1160874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layout/>
      <c:overlay val="0"/>
    </c:title>
    <c:autoTitleDeleted val="0"/>
    <c:view3D>
      <c:rotX val="50"/>
      <c:rotY val="40"/>
      <c:rAngAx val="0"/>
      <c:perspective val="30"/>
    </c:view3D>
    <c:floor>
      <c:thickness val="0"/>
    </c:floor>
    <c:sideWall>
      <c:thickness val="0"/>
    </c:sideWall>
    <c:backWall>
      <c:thickness val="0"/>
    </c:backWall>
    <c:plotArea>
      <c:layout/>
      <c:pie3DChart>
        <c:varyColors val="1"/>
        <c:ser>
          <c:idx val="0"/>
          <c:order val="0"/>
          <c:tx>
            <c:strRef>
              <c:f>' Circle Chart -2 '!$B$14:$B$16</c:f>
              <c:strCache>
                <c:ptCount val="1"/>
                <c:pt idx="0">
                  <c:v>Month Jan-16</c:v>
                </c:pt>
              </c:strCache>
            </c:strRef>
          </c:tx>
          <c:explosion val="20"/>
          <c:dLbls>
            <c:dLbl>
              <c:idx val="1"/>
              <c:layout/>
              <c:dLblPos val="ctr"/>
              <c:showLegendKey val="0"/>
              <c:showVal val="1"/>
              <c:showCatName val="1"/>
              <c:showSerName val="0"/>
              <c:showPercent val="0"/>
              <c:showBubbleSize val="0"/>
              <c:extLst>
                <c:ext xmlns:c15="http://schemas.microsoft.com/office/drawing/2012/chart" uri="{CE6537A1-D6FC-4f65-9D91-7224C49458BB}"/>
              </c:extLst>
            </c:dLbl>
            <c:spPr>
              <a:noFill/>
              <a:ln>
                <a:noFill/>
              </a:ln>
              <a:effectLst/>
            </c:spPr>
            <c:txPr>
              <a:bodyPr/>
              <a:lstStyle/>
              <a:p>
                <a:pPr>
                  <a:defRPr sz="1400" b="1"/>
                </a:pPr>
                <a:endParaRPr lang="en-US"/>
              </a:p>
            </c:txPr>
            <c:showLegendKey val="0"/>
            <c:showVal val="1"/>
            <c:showCatName val="1"/>
            <c:showSerName val="0"/>
            <c:showPercent val="0"/>
            <c:showBubbleSize val="0"/>
            <c:showLeaderLines val="1"/>
            <c:extLst>
              <c:ext xmlns:c15="http://schemas.microsoft.com/office/drawing/2012/chart" uri="{CE6537A1-D6FC-4f65-9D91-7224C49458BB}"/>
            </c:extLst>
          </c:dLbls>
          <c:cat>
            <c:strRef>
              <c:f>' Circle Chart -2 '!$G$29:$I$29</c:f>
              <c:strCache>
                <c:ptCount val="3"/>
                <c:pt idx="0">
                  <c:v>Income</c:v>
                </c:pt>
                <c:pt idx="1">
                  <c:v>Expenses</c:v>
                </c:pt>
                <c:pt idx="2">
                  <c:v>Savings</c:v>
                </c:pt>
              </c:strCache>
            </c:strRef>
          </c:cat>
          <c:val>
            <c:numRef>
              <c:f>' Circle Chart -2 '!$G$30:$I$30</c:f>
              <c:numCache>
                <c:formatCode>#,##0</c:formatCode>
                <c:ptCount val="3"/>
                <c:pt idx="0">
                  <c:v>625</c:v>
                </c:pt>
                <c:pt idx="1">
                  <c:v>170</c:v>
                </c:pt>
                <c:pt idx="2">
                  <c:v>50</c:v>
                </c:pt>
              </c:numCache>
            </c:numRef>
          </c:val>
        </c:ser>
        <c:dLbls>
          <c:showLegendKey val="0"/>
          <c:showVal val="0"/>
          <c:showCatName val="1"/>
          <c:showSerName val="0"/>
          <c:showPercent val="1"/>
          <c:showBubbleSize val="0"/>
          <c:showLeaderLines val="1"/>
        </c:dLbls>
      </c:pie3DChart>
    </c:plotArea>
    <c:plotVisOnly val="1"/>
    <c:dispBlanksAs val="zero"/>
    <c:showDLblsOverMax val="0"/>
  </c:chart>
  <c:printSettings>
    <c:headerFooter/>
    <c:pageMargins b="0.75000000000001121" l="0.70000000000000062" r="0.70000000000000062" t="0.75000000000001121"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'Apr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'Apr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'Apr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'Apr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6505216"/>
        <c:axId val="116519296"/>
        <c:axId val="0"/>
      </c:bar3DChart>
      <c:catAx>
        <c:axId val="116505216"/>
        <c:scaling>
          <c:orientation val="minMax"/>
        </c:scaling>
        <c:delete val="0"/>
        <c:axPos val="l"/>
        <c:numFmt formatCode="General" sourceLinked="0"/>
        <c:majorTickMark val="out"/>
        <c:minorTickMark val="none"/>
        <c:tickLblPos val="nextTo"/>
        <c:txPr>
          <a:bodyPr/>
          <a:lstStyle/>
          <a:p>
            <a:pPr>
              <a:defRPr b="1"/>
            </a:pPr>
            <a:endParaRPr lang="en-US"/>
          </a:p>
        </c:txPr>
        <c:crossAx val="116519296"/>
        <c:crosses val="autoZero"/>
        <c:auto val="1"/>
        <c:lblAlgn val="ctr"/>
        <c:lblOffset val="100"/>
        <c:noMultiLvlLbl val="0"/>
      </c:catAx>
      <c:valAx>
        <c:axId val="116519296"/>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6505216"/>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'Apr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'Apr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'Apr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7146368"/>
        <c:axId val="117147904"/>
        <c:axId val="0"/>
      </c:bar3DChart>
      <c:catAx>
        <c:axId val="117146368"/>
        <c:scaling>
          <c:orientation val="minMax"/>
        </c:scaling>
        <c:delete val="0"/>
        <c:axPos val="b"/>
        <c:numFmt formatCode="General" sourceLinked="0"/>
        <c:majorTickMark val="out"/>
        <c:minorTickMark val="none"/>
        <c:tickLblPos val="nextTo"/>
        <c:txPr>
          <a:bodyPr/>
          <a:lstStyle/>
          <a:p>
            <a:pPr>
              <a:defRPr b="1"/>
            </a:pPr>
            <a:endParaRPr lang="en-US"/>
          </a:p>
        </c:txPr>
        <c:crossAx val="117147904"/>
        <c:crosses val="autoZero"/>
        <c:auto val="1"/>
        <c:lblAlgn val="ctr"/>
        <c:lblOffset val="100"/>
        <c:noMultiLvlLbl val="0"/>
      </c:catAx>
      <c:valAx>
        <c:axId val="117147904"/>
        <c:scaling>
          <c:orientation val="minMax"/>
        </c:scaling>
        <c:delete val="0"/>
        <c:axPos val="l"/>
        <c:majorGridlines/>
        <c:numFmt formatCode="General" sourceLinked="1"/>
        <c:majorTickMark val="out"/>
        <c:minorTickMark val="none"/>
        <c:tickLblPos val="nextTo"/>
        <c:crossAx val="1171463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'Mar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'Mar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'Mar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'Mar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7854976"/>
        <c:axId val="117856512"/>
        <c:axId val="0"/>
      </c:bar3DChart>
      <c:catAx>
        <c:axId val="117854976"/>
        <c:scaling>
          <c:orientation val="minMax"/>
        </c:scaling>
        <c:delete val="0"/>
        <c:axPos val="l"/>
        <c:numFmt formatCode="General" sourceLinked="0"/>
        <c:majorTickMark val="out"/>
        <c:minorTickMark val="none"/>
        <c:tickLblPos val="nextTo"/>
        <c:txPr>
          <a:bodyPr/>
          <a:lstStyle/>
          <a:p>
            <a:pPr>
              <a:defRPr b="1"/>
            </a:pPr>
            <a:endParaRPr lang="en-US"/>
          </a:p>
        </c:txPr>
        <c:crossAx val="117856512"/>
        <c:crosses val="autoZero"/>
        <c:auto val="1"/>
        <c:lblAlgn val="ctr"/>
        <c:lblOffset val="100"/>
        <c:noMultiLvlLbl val="0"/>
      </c:catAx>
      <c:valAx>
        <c:axId val="117856512"/>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7854976"/>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percentStacked"/>
        <c:varyColors val="0"/>
        <c:ser>
          <c:idx val="0"/>
          <c:order val="0"/>
          <c:tx>
            <c:strRef>
              <c:f>'Mar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'Mar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7889664"/>
        <c:axId val="117768576"/>
        <c:axId val="0"/>
      </c:bar3DChart>
      <c:catAx>
        <c:axId val="117889664"/>
        <c:scaling>
          <c:orientation val="minMax"/>
        </c:scaling>
        <c:delete val="0"/>
        <c:axPos val="b"/>
        <c:numFmt formatCode="General" sourceLinked="0"/>
        <c:majorTickMark val="out"/>
        <c:minorTickMark val="none"/>
        <c:tickLblPos val="nextTo"/>
        <c:txPr>
          <a:bodyPr/>
          <a:lstStyle/>
          <a:p>
            <a:pPr>
              <a:defRPr b="1"/>
            </a:pPr>
            <a:endParaRPr lang="en-US"/>
          </a:p>
        </c:txPr>
        <c:crossAx val="117768576"/>
        <c:crosses val="autoZero"/>
        <c:auto val="1"/>
        <c:lblAlgn val="ctr"/>
        <c:lblOffset val="100"/>
        <c:noMultiLvlLbl val="0"/>
      </c:catAx>
      <c:valAx>
        <c:axId val="117768576"/>
        <c:scaling>
          <c:orientation val="minMax"/>
        </c:scaling>
        <c:delete val="0"/>
        <c:axPos val="l"/>
        <c:majorGridlines/>
        <c:numFmt formatCode="0%" sourceLinked="1"/>
        <c:majorTickMark val="out"/>
        <c:minorTickMark val="none"/>
        <c:tickLblPos val="nextTo"/>
        <c:crossAx val="1178896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'Feb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'Feb B'!$D$8:$D$18</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'Feb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3DC8C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'Feb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7832320"/>
        <c:axId val="117920128"/>
        <c:axId val="0"/>
      </c:bar3DChart>
      <c:catAx>
        <c:axId val="117832320"/>
        <c:scaling>
          <c:orientation val="minMax"/>
        </c:scaling>
        <c:delete val="0"/>
        <c:axPos val="l"/>
        <c:numFmt formatCode="General" sourceLinked="0"/>
        <c:majorTickMark val="out"/>
        <c:minorTickMark val="none"/>
        <c:tickLblPos val="nextTo"/>
        <c:txPr>
          <a:bodyPr/>
          <a:lstStyle/>
          <a:p>
            <a:pPr>
              <a:defRPr b="1"/>
            </a:pPr>
            <a:endParaRPr lang="en-US"/>
          </a:p>
        </c:txPr>
        <c:crossAx val="117920128"/>
        <c:crosses val="autoZero"/>
        <c:auto val="1"/>
        <c:lblAlgn val="ctr"/>
        <c:lblOffset val="100"/>
        <c:noMultiLvlLbl val="0"/>
      </c:catAx>
      <c:valAx>
        <c:axId val="117920128"/>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7832320"/>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percentStacked"/>
        <c:varyColors val="0"/>
        <c:ser>
          <c:idx val="0"/>
          <c:order val="0"/>
          <c:tx>
            <c:strRef>
              <c:f>'Feb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'Feb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'Feb B'!$F$8:$F$18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cone"/>
        <c:axId val="117949184"/>
        <c:axId val="117950720"/>
        <c:axId val="0"/>
      </c:bar3DChart>
      <c:catAx>
        <c:axId val="117949184"/>
        <c:scaling>
          <c:orientation val="minMax"/>
        </c:scaling>
        <c:delete val="0"/>
        <c:axPos val="b"/>
        <c:numFmt formatCode="General" sourceLinked="0"/>
        <c:majorTickMark val="out"/>
        <c:minorTickMark val="none"/>
        <c:tickLblPos val="nextTo"/>
        <c:txPr>
          <a:bodyPr/>
          <a:lstStyle/>
          <a:p>
            <a:pPr>
              <a:defRPr b="1"/>
            </a:pPr>
            <a:endParaRPr lang="en-US"/>
          </a:p>
        </c:txPr>
        <c:crossAx val="117950720"/>
        <c:crosses val="autoZero"/>
        <c:auto val="1"/>
        <c:lblAlgn val="ctr"/>
        <c:lblOffset val="100"/>
        <c:noMultiLvlLbl val="0"/>
      </c:catAx>
      <c:valAx>
        <c:axId val="117950720"/>
        <c:scaling>
          <c:orientation val="minMax"/>
        </c:scaling>
        <c:delete val="0"/>
        <c:axPos val="l"/>
        <c:majorGridlines/>
        <c:numFmt formatCode="0%" sourceLinked="1"/>
        <c:majorTickMark val="out"/>
        <c:minorTickMark val="none"/>
        <c:tickLblPos val="nextTo"/>
        <c:crossAx val="11794918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6257E-2"/>
          <c:w val="0.58269896557135692"/>
          <c:h val="0.89900012599161649"/>
        </c:manualLayout>
      </c:layout>
      <c:bar3DChart>
        <c:barDir val="bar"/>
        <c:grouping val="clustered"/>
        <c:varyColors val="0"/>
        <c:ser>
          <c:idx val="0"/>
          <c:order val="0"/>
          <c:tx>
            <c:strRef>
              <c:f>'Jan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'Jan B'!$D$8:$D$18</c:f>
              <c:numCache>
                <c:formatCode>General</c:formatCode>
                <c:ptCount val="11"/>
                <c:pt idx="0">
                  <c:v>0</c:v>
                </c:pt>
                <c:pt idx="1">
                  <c:v>100</c:v>
                </c:pt>
                <c:pt idx="2">
                  <c:v>70</c:v>
                </c:pt>
                <c:pt idx="3">
                  <c:v>0</c:v>
                </c:pt>
                <c:pt idx="4">
                  <c:v>0</c:v>
                </c:pt>
                <c:pt idx="5">
                  <c:v>0</c:v>
                </c:pt>
                <c:pt idx="6">
                  <c:v>0</c:v>
                </c:pt>
                <c:pt idx="7">
                  <c:v>0</c:v>
                </c:pt>
                <c:pt idx="8">
                  <c:v>0</c:v>
                </c:pt>
                <c:pt idx="9">
                  <c:v>0</c:v>
                </c:pt>
                <c:pt idx="10">
                  <c:v>50</c:v>
                </c:pt>
              </c:numCache>
            </c:numRef>
          </c:val>
        </c:ser>
        <c:ser>
          <c:idx val="1"/>
          <c:order val="1"/>
          <c:tx>
            <c:strRef>
              <c:f>'Jan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'Jan B'!$E$8:$E$18</c:f>
              <c:numCache>
                <c:formatCode>General</c:formatCode>
                <c:ptCount val="11"/>
                <c:pt idx="0">
                  <c:v>500</c:v>
                </c:pt>
                <c:pt idx="1">
                  <c:v>2000</c:v>
                </c:pt>
                <c:pt idx="2">
                  <c:v>1500</c:v>
                </c:pt>
                <c:pt idx="3">
                  <c:v>1000</c:v>
                </c:pt>
                <c:pt idx="4">
                  <c:v>500</c:v>
                </c:pt>
                <c:pt idx="5">
                  <c:v>200</c:v>
                </c:pt>
                <c:pt idx="6">
                  <c:v>500</c:v>
                </c:pt>
                <c:pt idx="7">
                  <c:v>100</c:v>
                </c:pt>
                <c:pt idx="8">
                  <c:v>1000</c:v>
                </c:pt>
                <c:pt idx="9">
                  <c:v>1500</c:v>
                </c:pt>
                <c:pt idx="10">
                  <c:v>5000</c:v>
                </c:pt>
              </c:numCache>
            </c:numRef>
          </c:val>
        </c:ser>
        <c:dLbls>
          <c:showLegendKey val="0"/>
          <c:showVal val="0"/>
          <c:showCatName val="0"/>
          <c:showSerName val="0"/>
          <c:showPercent val="0"/>
          <c:showBubbleSize val="0"/>
        </c:dLbls>
        <c:gapWidth val="150"/>
        <c:shape val="box"/>
        <c:axId val="118014720"/>
        <c:axId val="118016256"/>
        <c:axId val="0"/>
      </c:bar3DChart>
      <c:catAx>
        <c:axId val="118014720"/>
        <c:scaling>
          <c:orientation val="minMax"/>
        </c:scaling>
        <c:delete val="0"/>
        <c:axPos val="l"/>
        <c:numFmt formatCode="General" sourceLinked="0"/>
        <c:majorTickMark val="out"/>
        <c:minorTickMark val="none"/>
        <c:tickLblPos val="nextTo"/>
        <c:txPr>
          <a:bodyPr/>
          <a:lstStyle/>
          <a:p>
            <a:pPr>
              <a:defRPr b="1"/>
            </a:pPr>
            <a:endParaRPr lang="en-US"/>
          </a:p>
        </c:txPr>
        <c:crossAx val="118016256"/>
        <c:crosses val="autoZero"/>
        <c:auto val="1"/>
        <c:lblAlgn val="ctr"/>
        <c:lblOffset val="100"/>
        <c:noMultiLvlLbl val="0"/>
      </c:catAx>
      <c:valAx>
        <c:axId val="118016256"/>
        <c:scaling>
          <c:orientation val="minMax"/>
        </c:scaling>
        <c:delete val="0"/>
        <c:axPos val="b"/>
        <c:majorGridlines/>
        <c:numFmt formatCode="General" sourceLinked="1"/>
        <c:majorTickMark val="out"/>
        <c:minorTickMark val="none"/>
        <c:tickLblPos val="nextTo"/>
        <c:txPr>
          <a:bodyPr/>
          <a:lstStyle/>
          <a:p>
            <a:pPr>
              <a:defRPr sz="1100" b="1"/>
            </a:pPr>
            <a:endParaRPr lang="en-US"/>
          </a:p>
        </c:txPr>
        <c:crossAx val="118014720"/>
        <c:crosses val="autoZero"/>
        <c:crossBetween val="between"/>
      </c:valAx>
    </c:plotArea>
    <c:legend>
      <c:legendPos val="r"/>
      <c:layout>
        <c:manualLayout>
          <c:xMode val="edge"/>
          <c:yMode val="edge"/>
          <c:x val="0.2912743212661984"/>
          <c:y val="1.7496113228647848E-2"/>
          <c:w val="0.4148276078665038"/>
          <c:h val="4.0411952858704386E-2"/>
        </c:manualLayout>
      </c:layout>
      <c:overlay val="0"/>
      <c:txPr>
        <a:bodyPr/>
        <a:lstStyle/>
        <a:p>
          <a:pPr>
            <a:defRPr sz="1600"/>
          </a:pPr>
          <a:endParaRPr lang="en-US"/>
        </a:p>
      </c:txPr>
    </c:legend>
    <c:plotVisOnly val="1"/>
    <c:dispBlanksAs val="gap"/>
    <c:showDLblsOverMax val="0"/>
  </c:chart>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'Jan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Household </c:v>
                </c:pt>
                <c:pt idx="1">
                  <c:v>Petrol - Vehicle - Transport</c:v>
                </c:pt>
                <c:pt idx="2">
                  <c:v>Meal  (Hotels etc.)</c:v>
                </c:pt>
                <c:pt idx="3">
                  <c:v>Phone - Internet</c:v>
                </c:pt>
                <c:pt idx="4">
                  <c:v>Movies/Clubs/Holidays</c:v>
                </c:pt>
                <c:pt idx="5">
                  <c:v>Medical &amp; Health Care</c:v>
                </c:pt>
                <c:pt idx="6">
                  <c:v>Donations,Social Work</c:v>
                </c:pt>
                <c:pt idx="7">
                  <c:v>..Gifts..</c:v>
                </c:pt>
                <c:pt idx="8">
                  <c:v>Studies &amp; Office </c:v>
                </c:pt>
                <c:pt idx="9">
                  <c:v>Clothes</c:v>
                </c:pt>
                <c:pt idx="10">
                  <c:v>Investments</c:v>
                </c:pt>
              </c:strCache>
            </c:strRef>
          </c:cat>
          <c:val>
            <c:numRef>
              <c:f>'Jan B'!$F$8:$F$18</c:f>
              <c:numCache>
                <c:formatCode>General</c:formatCode>
                <c:ptCount val="11"/>
                <c:pt idx="0">
                  <c:v>500</c:v>
                </c:pt>
                <c:pt idx="1">
                  <c:v>1900</c:v>
                </c:pt>
                <c:pt idx="2">
                  <c:v>1430</c:v>
                </c:pt>
                <c:pt idx="3">
                  <c:v>1000</c:v>
                </c:pt>
                <c:pt idx="4">
                  <c:v>500</c:v>
                </c:pt>
                <c:pt idx="5">
                  <c:v>200</c:v>
                </c:pt>
                <c:pt idx="6">
                  <c:v>500</c:v>
                </c:pt>
                <c:pt idx="7">
                  <c:v>100</c:v>
                </c:pt>
                <c:pt idx="8">
                  <c:v>1000</c:v>
                </c:pt>
                <c:pt idx="9">
                  <c:v>1500</c:v>
                </c:pt>
                <c:pt idx="10">
                  <c:v>4950</c:v>
                </c:pt>
              </c:numCache>
            </c:numRef>
          </c:val>
        </c:ser>
        <c:dLbls>
          <c:showLegendKey val="0"/>
          <c:showVal val="0"/>
          <c:showCatName val="0"/>
          <c:showSerName val="0"/>
          <c:showPercent val="0"/>
          <c:showBubbleSize val="0"/>
        </c:dLbls>
        <c:gapWidth val="150"/>
        <c:shape val="cone"/>
        <c:axId val="118045312"/>
        <c:axId val="118075776"/>
        <c:axId val="0"/>
      </c:bar3DChart>
      <c:catAx>
        <c:axId val="118045312"/>
        <c:scaling>
          <c:orientation val="minMax"/>
        </c:scaling>
        <c:delete val="0"/>
        <c:axPos val="b"/>
        <c:numFmt formatCode="General" sourceLinked="0"/>
        <c:majorTickMark val="out"/>
        <c:minorTickMark val="none"/>
        <c:tickLblPos val="nextTo"/>
        <c:txPr>
          <a:bodyPr/>
          <a:lstStyle/>
          <a:p>
            <a:pPr>
              <a:defRPr b="1"/>
            </a:pPr>
            <a:endParaRPr lang="en-US"/>
          </a:p>
        </c:txPr>
        <c:crossAx val="118075776"/>
        <c:crosses val="autoZero"/>
        <c:auto val="1"/>
        <c:lblAlgn val="ctr"/>
        <c:lblOffset val="100"/>
        <c:noMultiLvlLbl val="0"/>
      </c:catAx>
      <c:valAx>
        <c:axId val="118075776"/>
        <c:scaling>
          <c:orientation val="minMax"/>
        </c:scaling>
        <c:delete val="0"/>
        <c:axPos val="l"/>
        <c:majorGridlines/>
        <c:numFmt formatCode="General" sourceLinked="1"/>
        <c:majorTickMark val="out"/>
        <c:minorTickMark val="none"/>
        <c:tickLblPos val="nextTo"/>
        <c:crossAx val="1180453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1"/>
    <c:plotArea>
      <c:layout>
        <c:manualLayout>
          <c:layoutTarget val="inner"/>
          <c:xMode val="edge"/>
          <c:yMode val="edge"/>
          <c:x val="6.6963948935148523E-2"/>
          <c:y val="3.4200309386630004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25"/>
          <c:dLbls>
            <c:spPr>
              <a:noFill/>
              <a:ln>
                <a:noFill/>
              </a:ln>
              <a:effectLst/>
            </c:spPr>
            <c:txPr>
              <a:bodyPr/>
              <a:lstStyle/>
              <a:p>
                <a:pPr>
                  <a:defRPr sz="1200" b="1"/>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 Circle Chart -3'!$O$5:$X$5</c:f>
              <c:strCache>
                <c:ptCount val="10"/>
                <c:pt idx="0">
                  <c:v>Basic + Legal + Bank charges</c:v>
                </c:pt>
                <c:pt idx="1">
                  <c:v>Petrol - Vehicle - Transport</c:v>
                </c:pt>
                <c:pt idx="2">
                  <c:v>Meal  (Hotels etc.)</c:v>
                </c:pt>
                <c:pt idx="3">
                  <c:v>Phone - Internet</c:v>
                </c:pt>
                <c:pt idx="4">
                  <c:v>Movies/Clubs/Holidays</c:v>
                </c:pt>
                <c:pt idx="5">
                  <c:v>Health Care-Looks-Hair cut </c:v>
                </c:pt>
                <c:pt idx="6">
                  <c:v>Medical Expenses</c:v>
                </c:pt>
                <c:pt idx="7">
                  <c:v>Gifts</c:v>
                </c:pt>
                <c:pt idx="8">
                  <c:v>Studies &amp; Office </c:v>
                </c:pt>
                <c:pt idx="9">
                  <c:v>Cloths etc.</c:v>
                </c:pt>
              </c:strCache>
            </c:strRef>
          </c:cat>
          <c:val>
            <c:numRef>
              <c:f>' Circle Chart -3'!$O$6:$X$6</c:f>
              <c:numCache>
                <c:formatCode>#,##0</c:formatCode>
                <c:ptCount val="10"/>
                <c:pt idx="0">
                  <c:v>0</c:v>
                </c:pt>
                <c:pt idx="1">
                  <c:v>100</c:v>
                </c:pt>
                <c:pt idx="2">
                  <c:v>70</c:v>
                </c:pt>
                <c:pt idx="3">
                  <c:v>0</c:v>
                </c:pt>
                <c:pt idx="4">
                  <c:v>0</c:v>
                </c:pt>
                <c:pt idx="5">
                  <c:v>0</c:v>
                </c:pt>
                <c:pt idx="6">
                  <c:v>0</c:v>
                </c:pt>
                <c:pt idx="7">
                  <c:v>0</c:v>
                </c:pt>
                <c:pt idx="8">
                  <c:v>0</c:v>
                </c:pt>
                <c:pt idx="9">
                  <c:v>0</c:v>
                </c:pt>
              </c:numCache>
            </c:numRef>
          </c:val>
        </c:ser>
        <c:dLbls>
          <c:showLegendKey val="0"/>
          <c:showVal val="0"/>
          <c:showCatName val="1"/>
          <c:showSerName val="0"/>
          <c:showPercent val="1"/>
          <c:showBubbleSize val="0"/>
          <c:showLeaderLines val="1"/>
        </c:dLbls>
        <c:firstSliceAng val="0"/>
        <c:holeSize val="50"/>
      </c:doughnutChart>
      <c:spPr>
        <a:solidFill>
          <a:schemeClr val="tx1"/>
        </a:solidFill>
      </c:spPr>
    </c:plotArea>
    <c:plotVisOnly val="1"/>
    <c:dispBlanksAs val="gap"/>
    <c:showDLblsOverMax val="0"/>
  </c:chart>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overlay val="0"/>
    </c:title>
    <c:autoTitleDeleted val="0"/>
    <c:plotArea>
      <c:layout/>
      <c:pieChart>
        <c:varyColors val="1"/>
        <c:ser>
          <c:idx val="0"/>
          <c:order val="0"/>
          <c:tx>
            <c:strRef>
              <c:f>' Circle Chart -2 '!$B$14:$B$16</c:f>
              <c:strCache>
                <c:ptCount val="1"/>
                <c:pt idx="0">
                  <c:v>Month Jan-16</c:v>
                </c:pt>
              </c:strCache>
            </c:strRef>
          </c:tx>
          <c:explosion val="25"/>
          <c:dLbls>
            <c:spPr>
              <a:noFill/>
              <a:ln>
                <a:noFill/>
              </a:ln>
              <a:effectLst/>
            </c:spPr>
            <c:showLegendKey val="0"/>
            <c:showVal val="1"/>
            <c:showCatName val="1"/>
            <c:showSerName val="0"/>
            <c:showPercent val="1"/>
            <c:showBubbleSize val="0"/>
            <c:showLeaderLines val="1"/>
            <c:extLst>
              <c:ext xmlns:c15="http://schemas.microsoft.com/office/drawing/2012/chart" uri="{CE6537A1-D6FC-4f65-9D91-7224C49458BB}"/>
            </c:extLst>
          </c:dLbls>
          <c:cat>
            <c:strRef>
              <c:f>' Circle Chart -2 '!$G$29:$I$29</c:f>
              <c:strCache>
                <c:ptCount val="3"/>
                <c:pt idx="0">
                  <c:v>Income</c:v>
                </c:pt>
                <c:pt idx="1">
                  <c:v>Expenses</c:v>
                </c:pt>
                <c:pt idx="2">
                  <c:v>Savings</c:v>
                </c:pt>
              </c:strCache>
            </c:strRef>
          </c:cat>
          <c:val>
            <c:numRef>
              <c:f>' Circle Chart -2 '!$G$30:$I$30</c:f>
              <c:numCache>
                <c:formatCode>#,##0</c:formatCode>
                <c:ptCount val="3"/>
                <c:pt idx="0">
                  <c:v>625</c:v>
                </c:pt>
                <c:pt idx="1">
                  <c:v>170</c:v>
                </c:pt>
                <c:pt idx="2">
                  <c:v>50</c:v>
                </c:pt>
              </c:numCache>
            </c:numRef>
          </c:val>
        </c:ser>
        <c:dLbls>
          <c:showLegendKey val="0"/>
          <c:showVal val="0"/>
          <c:showCatName val="0"/>
          <c:showSerName val="0"/>
          <c:showPercent val="0"/>
          <c:showBubbleSize val="0"/>
          <c:showLeaderLines val="1"/>
        </c:dLbls>
        <c:firstSliceAng val="0"/>
      </c:pieChart>
      <c:spPr>
        <a:solidFill>
          <a:schemeClr val="tx1"/>
        </a:solidFill>
      </c:spPr>
    </c:plotArea>
    <c:plotVisOnly val="1"/>
    <c:dispBlanksAs val="zero"/>
    <c:showDLblsOverMax val="0"/>
  </c:chart>
  <c:printSettings>
    <c:headerFooter/>
    <c:pageMargins b="0.75000000000001166" l="0.70000000000000062" r="0.70000000000000062" t="0.75000000000001166"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1"/>
    <c:plotArea>
      <c:layout>
        <c:manualLayout>
          <c:layoutTarget val="inner"/>
          <c:xMode val="edge"/>
          <c:yMode val="edge"/>
          <c:x val="0.10412098645846145"/>
          <c:y val="4.3189980204902098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11"/>
          <c:dLbls>
            <c:spPr>
              <a:noFill/>
              <a:ln>
                <a:noFill/>
              </a:ln>
              <a:effectLst/>
            </c:spPr>
            <c:txPr>
              <a:bodyPr/>
              <a:lstStyle/>
              <a:p>
                <a:pPr>
                  <a:defRPr sz="1200" b="1"/>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 Circle Chart - 4'!$Q$4:$T$4</c:f>
              <c:strCache>
                <c:ptCount val="4"/>
                <c:pt idx="0">
                  <c:v>Salary </c:v>
                </c:pt>
                <c:pt idx="1">
                  <c:v>Business</c:v>
                </c:pt>
                <c:pt idx="2">
                  <c:v>Interest, Dividends etc</c:v>
                </c:pt>
                <c:pt idx="3">
                  <c:v>Other Sources</c:v>
                </c:pt>
              </c:strCache>
            </c:strRef>
          </c:cat>
          <c:val>
            <c:numRef>
              <c:f>' Circle Chart - 4'!$Q$5:$T$5</c:f>
              <c:numCache>
                <c:formatCode>#,##0</c:formatCode>
                <c:ptCount val="4"/>
                <c:pt idx="0">
                  <c:v>500</c:v>
                </c:pt>
                <c:pt idx="1">
                  <c:v>100</c:v>
                </c:pt>
                <c:pt idx="2">
                  <c:v>10</c:v>
                </c:pt>
                <c:pt idx="3">
                  <c:v>15</c:v>
                </c:pt>
              </c:numCache>
            </c:numRef>
          </c:val>
        </c:ser>
        <c:dLbls>
          <c:showLegendKey val="0"/>
          <c:showVal val="0"/>
          <c:showCatName val="1"/>
          <c:showSerName val="0"/>
          <c:showPercent val="1"/>
          <c:showBubbleSize val="0"/>
          <c:showLeaderLines val="1"/>
        </c:dLbls>
        <c:firstSliceAng val="0"/>
        <c:holeSize val="50"/>
      </c:doughnutChart>
      <c:spPr>
        <a:solidFill>
          <a:schemeClr val="tx1"/>
        </a:solidFill>
      </c:spPr>
    </c:plotArea>
    <c:plotVisOnly val="1"/>
    <c:dispBlanksAs val="gap"/>
    <c:showDLblsOverMax val="0"/>
  </c:chart>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7" Type="http://schemas.openxmlformats.org/officeDocument/2006/relationships/hyperlink" Target="#Budget!A1"/><Relationship Id="rId2" Type="http://schemas.openxmlformats.org/officeDocument/2006/relationships/hyperlink" Target="#'10'!A1"/><Relationship Id="rId1" Type="http://schemas.openxmlformats.org/officeDocument/2006/relationships/hyperlink" Target="#Why...!A1"/><Relationship Id="rId6" Type="http://schemas.openxmlformats.org/officeDocument/2006/relationships/hyperlink" Target="#'Income Statement'!A1"/><Relationship Id="rId5" Type="http://schemas.openxmlformats.org/officeDocument/2006/relationships/image" Target="../media/image2.jpg"/><Relationship Id="rId4" Type="http://schemas.openxmlformats.org/officeDocument/2006/relationships/hyperlink" Target="#'Password book'!A1"/></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2.xml.rels><?xml version="1.0" encoding="UTF-8" standalone="yes"?>
<Relationships xmlns="http://schemas.openxmlformats.org/package/2006/relationships"><Relationship Id="rId1" Type="http://schemas.openxmlformats.org/officeDocument/2006/relationships/hyperlink" Target="#Pwd!A1"/></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39.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8</xdr:col>
      <xdr:colOff>21166</xdr:colOff>
      <xdr:row>6</xdr:row>
      <xdr:rowOff>21167</xdr:rowOff>
    </xdr:to>
    <xdr:sp macro="" textlink="">
      <xdr:nvSpPr>
        <xdr:cNvPr id="11" name="Rectangle 10">
          <a:hlinkClick xmlns:r="http://schemas.openxmlformats.org/officeDocument/2006/relationships" r:id="rId1"/>
        </xdr:cNvPr>
        <xdr:cNvSpPr/>
      </xdr:nvSpPr>
      <xdr:spPr>
        <a:xfrm>
          <a:off x="172781" y="74083"/>
          <a:ext cx="3774802" cy="550334"/>
        </a:xfrm>
        <a:prstGeom prst="rect">
          <a:avLst/>
        </a:prstGeom>
        <a:noFill/>
      </xdr:spPr>
      <xdr:txBody>
        <a:bodyPr wrap="none" lIns="91440" tIns="45720" rIns="91440" bIns="45720">
          <a:noAutofit/>
        </a:bodyPr>
        <a:lstStyle/>
        <a:p>
          <a:pPr algn="l"/>
          <a:r>
            <a:rPr lang="en-US" sz="3200" b="1" u="none" cap="none" spc="0">
              <a:ln w="900" cmpd="sng">
                <a:solidFill>
                  <a:schemeClr val="accent1">
                    <a:satMod val="190000"/>
                    <a:alpha val="55000"/>
                  </a:schemeClr>
                </a:solidFill>
                <a:prstDash val="solid"/>
              </a:ln>
              <a:solidFill>
                <a:srgbClr val="66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Personal</a:t>
          </a:r>
          <a:r>
            <a:rPr lang="en-US" sz="3200" b="1" u="none" cap="none" spc="0" baseline="0">
              <a:ln w="900" cmpd="sng">
                <a:solidFill>
                  <a:schemeClr val="accent1">
                    <a:satMod val="190000"/>
                    <a:alpha val="55000"/>
                  </a:schemeClr>
                </a:solidFill>
                <a:prstDash val="solid"/>
              </a:ln>
              <a:solidFill>
                <a:srgbClr val="66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 Money Manager - 2016</a:t>
          </a:r>
          <a:endParaRPr lang="en-US" sz="3200" b="1" u="none" cap="none" spc="0">
            <a:ln w="900" cmpd="sng">
              <a:solidFill>
                <a:schemeClr val="accent1">
                  <a:satMod val="190000"/>
                  <a:alpha val="55000"/>
                </a:schemeClr>
              </a:solidFill>
              <a:prstDash val="solid"/>
            </a:ln>
            <a:solidFill>
              <a:srgbClr val="66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endParaRPr>
        </a:p>
      </xdr:txBody>
    </xdr:sp>
    <xdr:clientData/>
  </xdr:twoCellAnchor>
  <xdr:twoCellAnchor editAs="oneCell">
    <xdr:from>
      <xdr:col>8</xdr:col>
      <xdr:colOff>592665</xdr:colOff>
      <xdr:row>32</xdr:row>
      <xdr:rowOff>24902</xdr:rowOff>
    </xdr:from>
    <xdr:to>
      <xdr:col>11</xdr:col>
      <xdr:colOff>113302</xdr:colOff>
      <xdr:row>68</xdr:row>
      <xdr:rowOff>70328</xdr:rowOff>
    </xdr:to>
    <xdr:pic>
      <xdr:nvPicPr>
        <xdr:cNvPr id="25" name="Picture 24">
          <a:hlinkClick xmlns:r="http://schemas.openxmlformats.org/officeDocument/2006/relationships" r:id="rId2"/>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4018" t="15381" r="9657" b="17761"/>
        <a:stretch/>
      </xdr:blipFill>
      <xdr:spPr>
        <a:xfrm>
          <a:off x="4540248" y="5549402"/>
          <a:ext cx="1489138" cy="1530848"/>
        </a:xfrm>
        <a:prstGeom prst="rect">
          <a:avLst/>
        </a:prstGeom>
      </xdr:spPr>
    </xdr:pic>
    <xdr:clientData/>
  </xdr:twoCellAnchor>
  <xdr:oneCellAnchor>
    <xdr:from>
      <xdr:col>11</xdr:col>
      <xdr:colOff>571502</xdr:colOff>
      <xdr:row>34</xdr:row>
      <xdr:rowOff>89650</xdr:rowOff>
    </xdr:from>
    <xdr:ext cx="1378321" cy="595548"/>
    <xdr:sp macro="" textlink="">
      <xdr:nvSpPr>
        <xdr:cNvPr id="26" name="Rectangle 25">
          <a:hlinkClick xmlns:r="http://schemas.openxmlformats.org/officeDocument/2006/relationships" r:id="rId4"/>
        </xdr:cNvPr>
        <xdr:cNvSpPr/>
      </xdr:nvSpPr>
      <xdr:spPr>
        <a:xfrm>
          <a:off x="6914031" y="5950326"/>
          <a:ext cx="1378321" cy="595548"/>
        </a:xfrm>
        <a:prstGeom prst="rect">
          <a:avLst/>
        </a:prstGeom>
        <a:noFill/>
        <a:ln w="28575">
          <a:solidFill>
            <a:schemeClr val="bg1"/>
          </a:solidFill>
        </a:ln>
      </xdr:spPr>
      <xdr:txBody>
        <a:bodyPr wrap="square" lIns="91440" tIns="45720" rIns="91440" bIns="45720">
          <a:spAutoFit/>
        </a:bodyPr>
        <a:lstStyle/>
        <a:p>
          <a:pPr algn="ctr"/>
          <a:r>
            <a:rPr lang="en-US" sz="1600" b="0" cap="none" spc="0">
              <a:ln w="18415" cmpd="sng">
                <a:solidFill>
                  <a:srgbClr val="FFFFFF"/>
                </a:solidFill>
                <a:prstDash val="solid"/>
              </a:ln>
              <a:solidFill>
                <a:srgbClr val="FFFFFF"/>
              </a:solidFill>
              <a:effectLst>
                <a:outerShdw blurRad="63500" dir="3600000" algn="tl" rotWithShape="0">
                  <a:srgbClr val="000000">
                    <a:alpha val="70000"/>
                  </a:srgbClr>
                </a:outerShdw>
              </a:effectLst>
              <a:latin typeface="Century Gothic" panose="020B0502020202020204" pitchFamily="34" charset="0"/>
              <a:ea typeface="Batang" panose="02030600000101010101" pitchFamily="18" charset="-127"/>
            </a:rPr>
            <a:t>Password Diary</a:t>
          </a:r>
        </a:p>
      </xdr:txBody>
    </xdr:sp>
    <xdr:clientData/>
  </xdr:oneCellAnchor>
  <xdr:twoCellAnchor editAs="oneCell">
    <xdr:from>
      <xdr:col>4</xdr:col>
      <xdr:colOff>10244</xdr:colOff>
      <xdr:row>28</xdr:row>
      <xdr:rowOff>112662</xdr:rowOff>
    </xdr:from>
    <xdr:to>
      <xdr:col>7</xdr:col>
      <xdr:colOff>183779</xdr:colOff>
      <xdr:row>68</xdr:row>
      <xdr:rowOff>80570</xdr:rowOff>
    </xdr:to>
    <xdr:pic>
      <xdr:nvPicPr>
        <xdr:cNvPr id="2" name="Picture 1"/>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3631" y="4578146"/>
          <a:ext cx="3584100" cy="2038144"/>
        </a:xfrm>
        <a:prstGeom prst="rect">
          <a:avLst/>
        </a:prstGeom>
        <a:ln>
          <a:noFill/>
        </a:ln>
        <a:effectLst>
          <a:softEdge rad="112500"/>
        </a:effectLst>
      </xdr:spPr>
    </xdr:pic>
    <xdr:clientData/>
  </xdr:twoCellAnchor>
  <xdr:twoCellAnchor>
    <xdr:from>
      <xdr:col>5</xdr:col>
      <xdr:colOff>665724</xdr:colOff>
      <xdr:row>19</xdr:row>
      <xdr:rowOff>81937</xdr:rowOff>
    </xdr:from>
    <xdr:to>
      <xdr:col>6</xdr:col>
      <xdr:colOff>1218791</xdr:colOff>
      <xdr:row>22</xdr:row>
      <xdr:rowOff>122903</xdr:rowOff>
    </xdr:to>
    <xdr:sp macro="" textlink="">
      <xdr:nvSpPr>
        <xdr:cNvPr id="5" name="Horizontal Scroll 4">
          <a:hlinkClick xmlns:r="http://schemas.openxmlformats.org/officeDocument/2006/relationships" r:id="rId6"/>
        </xdr:cNvPr>
        <xdr:cNvSpPr/>
      </xdr:nvSpPr>
      <xdr:spPr>
        <a:xfrm>
          <a:off x="880805" y="2703872"/>
          <a:ext cx="2099599" cy="65548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Income statement</a:t>
          </a:r>
        </a:p>
      </xdr:txBody>
    </xdr:sp>
    <xdr:clientData/>
  </xdr:twoCellAnchor>
  <xdr:twoCellAnchor>
    <xdr:from>
      <xdr:col>5</xdr:col>
      <xdr:colOff>665726</xdr:colOff>
      <xdr:row>23</xdr:row>
      <xdr:rowOff>174113</xdr:rowOff>
    </xdr:from>
    <xdr:to>
      <xdr:col>6</xdr:col>
      <xdr:colOff>1218793</xdr:colOff>
      <xdr:row>27</xdr:row>
      <xdr:rowOff>10241</xdr:rowOff>
    </xdr:to>
    <xdr:sp macro="" textlink="">
      <xdr:nvSpPr>
        <xdr:cNvPr id="7" name="Horizontal Scroll 6">
          <a:hlinkClick xmlns:r="http://schemas.openxmlformats.org/officeDocument/2006/relationships" r:id="rId7"/>
        </xdr:cNvPr>
        <xdr:cNvSpPr/>
      </xdr:nvSpPr>
      <xdr:spPr>
        <a:xfrm>
          <a:off x="880807" y="3615403"/>
          <a:ext cx="2099599" cy="65548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Budget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140494</xdr:colOff>
      <xdr:row>1</xdr:row>
      <xdr:rowOff>219075</xdr:rowOff>
    </xdr:from>
    <xdr:to>
      <xdr:col>20</xdr:col>
      <xdr:colOff>290512</xdr:colOff>
      <xdr:row>12</xdr:row>
      <xdr:rowOff>76200</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20</xdr:col>
      <xdr:colOff>0</xdr:colOff>
      <xdr:row>23</xdr:row>
      <xdr:rowOff>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195263</xdr:colOff>
      <xdr:row>1</xdr:row>
      <xdr:rowOff>100013</xdr:rowOff>
    </xdr:from>
    <xdr:to>
      <xdr:col>19</xdr:col>
      <xdr:colOff>242887</xdr:colOff>
      <xdr:row>11</xdr:row>
      <xdr:rowOff>147638</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290513</xdr:colOff>
      <xdr:row>1</xdr:row>
      <xdr:rowOff>171450</xdr:rowOff>
    </xdr:from>
    <xdr:to>
      <xdr:col>19</xdr:col>
      <xdr:colOff>338138</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230982</xdr:colOff>
      <xdr:row>1</xdr:row>
      <xdr:rowOff>171450</xdr:rowOff>
    </xdr:from>
    <xdr:to>
      <xdr:col>19</xdr:col>
      <xdr:colOff>278606</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397669</xdr:colOff>
      <xdr:row>1</xdr:row>
      <xdr:rowOff>123825</xdr:rowOff>
    </xdr:from>
    <xdr:to>
      <xdr:col>19</xdr:col>
      <xdr:colOff>445294</xdr:colOff>
      <xdr:row>11</xdr:row>
      <xdr:rowOff>171450</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397669</xdr:colOff>
      <xdr:row>1</xdr:row>
      <xdr:rowOff>195262</xdr:rowOff>
    </xdr:from>
    <xdr:to>
      <xdr:col>19</xdr:col>
      <xdr:colOff>445294</xdr:colOff>
      <xdr:row>12</xdr:row>
      <xdr:rowOff>52387</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385763</xdr:colOff>
      <xdr:row>1</xdr:row>
      <xdr:rowOff>76200</xdr:rowOff>
    </xdr:from>
    <xdr:to>
      <xdr:col>19</xdr:col>
      <xdr:colOff>433388</xdr:colOff>
      <xdr:row>11</xdr:row>
      <xdr:rowOff>123825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238125</xdr:colOff>
      <xdr:row>23</xdr:row>
      <xdr:rowOff>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254793</xdr:colOff>
      <xdr:row>1</xdr:row>
      <xdr:rowOff>159544</xdr:rowOff>
    </xdr:from>
    <xdr:to>
      <xdr:col>19</xdr:col>
      <xdr:colOff>302418</xdr:colOff>
      <xdr:row>12</xdr:row>
      <xdr:rowOff>16669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12</xdr:row>
      <xdr:rowOff>85725</xdr:rowOff>
    </xdr:from>
    <xdr:to>
      <xdr:col>19</xdr:col>
      <xdr:colOff>19050</xdr:colOff>
      <xdr:row>23</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373856</xdr:colOff>
      <xdr:row>1</xdr:row>
      <xdr:rowOff>171450</xdr:rowOff>
    </xdr:from>
    <xdr:to>
      <xdr:col>19</xdr:col>
      <xdr:colOff>421481</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278606</xdr:colOff>
      <xdr:row>1</xdr:row>
      <xdr:rowOff>159544</xdr:rowOff>
    </xdr:from>
    <xdr:to>
      <xdr:col>19</xdr:col>
      <xdr:colOff>326231</xdr:colOff>
      <xdr:row>12</xdr:row>
      <xdr:rowOff>16669</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105833</xdr:colOff>
      <xdr:row>10</xdr:row>
      <xdr:rowOff>190490</xdr:rowOff>
    </xdr:from>
    <xdr:to>
      <xdr:col>3</xdr:col>
      <xdr:colOff>582083</xdr:colOff>
      <xdr:row>14</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flip="none" rotWithShape="1">
          <a:gsLst>
            <a:gs pos="0">
              <a:srgbClr val="FF0000"/>
            </a:gs>
            <a:gs pos="7000">
              <a:srgbClr val="C00000"/>
            </a:gs>
            <a:gs pos="70000">
              <a:srgbClr val="004563"/>
            </a:gs>
            <a:gs pos="88000">
              <a:srgbClr val="004563"/>
            </a:gs>
            <a:gs pos="100000">
              <a:srgbClr val="004563"/>
            </a:gs>
          </a:gsLst>
          <a:lin ang="16200000" scaled="1"/>
          <a:tileRect/>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600" b="1">
              <a:solidFill>
                <a:srgbClr val="FFFF00"/>
              </a:solidFill>
            </a:rPr>
            <a:t>Easy</a:t>
          </a:r>
          <a:r>
            <a:rPr lang="en-IN" sz="1600" b="1" baseline="0">
              <a:solidFill>
                <a:srgbClr val="FFFF00"/>
              </a:solidFill>
            </a:rPr>
            <a:t> </a:t>
          </a:r>
          <a:r>
            <a:rPr lang="en-IN" sz="1600" b="1">
              <a:solidFill>
                <a:srgbClr val="FFFF00"/>
              </a:solidFill>
            </a:rPr>
            <a:t>to use </a:t>
          </a:r>
        </a:p>
        <a:p>
          <a:pPr algn="ctr"/>
          <a:r>
            <a:rPr lang="en-IN" sz="1600" b="1">
              <a:solidFill>
                <a:srgbClr val="FFFF00"/>
              </a:solidFill>
            </a:rPr>
            <a:t>&amp;</a:t>
          </a:r>
        </a:p>
        <a:p>
          <a:pPr algn="ctr"/>
          <a:r>
            <a:rPr lang="en-IN" sz="16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440531</xdr:colOff>
      <xdr:row>21</xdr:row>
      <xdr:rowOff>214313</xdr:rowOff>
    </xdr:from>
    <xdr:to>
      <xdr:col>10</xdr:col>
      <xdr:colOff>869156</xdr:colOff>
      <xdr:row>24</xdr:row>
      <xdr:rowOff>142874</xdr:rowOff>
    </xdr:to>
    <xdr:sp macro="" textlink="">
      <xdr:nvSpPr>
        <xdr:cNvPr id="3" name="Rectangular Callout 2"/>
        <xdr:cNvSpPr/>
      </xdr:nvSpPr>
      <xdr:spPr>
        <a:xfrm>
          <a:off x="4464844" y="5024438"/>
          <a:ext cx="1404937" cy="642936"/>
        </a:xfrm>
        <a:prstGeom prst="wedgeRectCallout">
          <a:avLst>
            <a:gd name="adj1" fmla="val 75342"/>
            <a:gd name="adj2" fmla="val -78154"/>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IN" sz="1200" b="1">
              <a:solidFill>
                <a:schemeClr val="tx1"/>
              </a:solidFill>
            </a:rPr>
            <a:t>Keep Serial</a:t>
          </a:r>
          <a:r>
            <a:rPr lang="en-IN" sz="1200" b="1" baseline="0">
              <a:solidFill>
                <a:schemeClr val="tx1"/>
              </a:solidFill>
            </a:rPr>
            <a:t> No. 11 Reserve for Savings </a:t>
          </a:r>
          <a:endParaRPr lang="en-IN" sz="1200" b="1">
            <a:solidFill>
              <a:schemeClr val="tx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85725</xdr:colOff>
      <xdr:row>13</xdr:row>
      <xdr:rowOff>38100</xdr:rowOff>
    </xdr:from>
    <xdr:to>
      <xdr:col>10</xdr:col>
      <xdr:colOff>47625</xdr:colOff>
      <xdr:row>24</xdr:row>
      <xdr:rowOff>152400</xdr:rowOff>
    </xdr:to>
    <xdr:sp macro="" textlink="">
      <xdr:nvSpPr>
        <xdr:cNvPr id="2" name="Folded Corner 1">
          <a:hlinkClick xmlns:r="http://schemas.openxmlformats.org/officeDocument/2006/relationships" r:id="rId1"/>
        </xdr:cNvPr>
        <xdr:cNvSpPr/>
      </xdr:nvSpPr>
      <xdr:spPr>
        <a:xfrm>
          <a:off x="10077450" y="1562100"/>
          <a:ext cx="1019175" cy="1447800"/>
        </a:xfrm>
        <a:prstGeom prst="foldedCorne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100" b="1" u="sng"/>
            <a:t>Please check :</a:t>
          </a:r>
        </a:p>
        <a:p>
          <a:pPr algn="l"/>
          <a:endParaRPr lang="en-US" sz="1100"/>
        </a:p>
        <a:p>
          <a:pPr algn="l"/>
          <a:r>
            <a:rPr lang="en-US" sz="1100"/>
            <a:t>How to protect</a:t>
          </a:r>
          <a:r>
            <a:rPr lang="en-US" sz="1100" baseline="0"/>
            <a:t> my Excel file with Password?</a:t>
          </a:r>
        </a:p>
        <a:p>
          <a:pPr algn="l"/>
          <a:endParaRPr lang="en-US" sz="1100" baseline="0"/>
        </a:p>
        <a:p>
          <a:pPr algn="l"/>
          <a:endParaRPr 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11</xdr:col>
      <xdr:colOff>195796</xdr:colOff>
      <xdr:row>38</xdr:row>
      <xdr:rowOff>38100</xdr:rowOff>
    </xdr:to>
    <xdr:pic>
      <xdr:nvPicPr>
        <xdr:cNvPr id="13313" name="Picture 1"/>
        <xdr:cNvPicPr>
          <a:picLocks noChangeAspect="1" noChangeArrowheads="1"/>
        </xdr:cNvPicPr>
      </xdr:nvPicPr>
      <xdr:blipFill>
        <a:blip xmlns:r="http://schemas.openxmlformats.org/officeDocument/2006/relationships" r:embed="rId1"/>
        <a:srcRect l="2148" t="26087" r="53125" b="8424"/>
        <a:stretch>
          <a:fillRect/>
        </a:stretch>
      </xdr:blipFill>
      <xdr:spPr bwMode="auto">
        <a:xfrm>
          <a:off x="95250" y="114300"/>
          <a:ext cx="6836082" cy="7162800"/>
        </a:xfrm>
        <a:prstGeom prst="rect">
          <a:avLst/>
        </a:prstGeom>
        <a:noFill/>
        <a:ln w="1">
          <a:noFill/>
          <a:miter lim="800000"/>
          <a:headEnd/>
          <a:tailEnd type="none" w="med" len="med"/>
        </a:ln>
        <a:effec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76200</xdr:colOff>
      <xdr:row>2</xdr:row>
      <xdr:rowOff>190500</xdr:rowOff>
    </xdr:from>
    <xdr:to>
      <xdr:col>20</xdr:col>
      <xdr:colOff>423334</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15</xdr:row>
      <xdr:rowOff>179917</xdr:rowOff>
    </xdr:from>
    <xdr:to>
      <xdr:col>21</xdr:col>
      <xdr:colOff>137582</xdr:colOff>
      <xdr:row>28</xdr:row>
      <xdr:rowOff>158751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0</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7</xdr:col>
      <xdr:colOff>344141</xdr:colOff>
      <xdr:row>3</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7</xdr:col>
      <xdr:colOff>344141</xdr:colOff>
      <xdr:row>2</xdr:row>
      <xdr:rowOff>57562</xdr:rowOff>
    </xdr:from>
    <xdr:to>
      <xdr:col>16</xdr:col>
      <xdr:colOff>0</xdr:colOff>
      <xdr:row>40</xdr:row>
      <xdr:rowOff>57150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7</xdr:col>
      <xdr:colOff>344141</xdr:colOff>
      <xdr:row>0</xdr:row>
      <xdr:rowOff>57562</xdr:rowOff>
    </xdr:from>
    <xdr:to>
      <xdr:col>16</xdr:col>
      <xdr:colOff>0</xdr:colOff>
      <xdr:row>40</xdr:row>
      <xdr:rowOff>57150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7</xdr:col>
      <xdr:colOff>38100</xdr:colOff>
      <xdr:row>40</xdr:row>
      <xdr:rowOff>47625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42863</xdr:rowOff>
    </xdr:from>
    <xdr:to>
      <xdr:col>25</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369094</xdr:colOff>
      <xdr:row>6</xdr:row>
      <xdr:rowOff>1</xdr:rowOff>
    </xdr:from>
    <xdr:to>
      <xdr:col>24</xdr:col>
      <xdr:colOff>845344</xdr:colOff>
      <xdr:row>27</xdr:row>
      <xdr:rowOff>13533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816429</xdr:colOff>
      <xdr:row>7</xdr:row>
      <xdr:rowOff>178406</xdr:rowOff>
    </xdr:from>
    <xdr:to>
      <xdr:col>22</xdr:col>
      <xdr:colOff>68036</xdr:colOff>
      <xdr:row>37</xdr:row>
      <xdr:rowOff>68037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140806</xdr:colOff>
      <xdr:row>6</xdr:row>
      <xdr:rowOff>41413</xdr:rowOff>
    </xdr:from>
    <xdr:to>
      <xdr:col>10</xdr:col>
      <xdr:colOff>190500</xdr:colOff>
      <xdr:row>26</xdr:row>
      <xdr:rowOff>66260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228600</xdr:colOff>
      <xdr:row>6</xdr:row>
      <xdr:rowOff>148470</xdr:rowOff>
    </xdr:from>
    <xdr:to>
      <xdr:col>21</xdr:col>
      <xdr:colOff>381000</xdr:colOff>
      <xdr:row>37</xdr:row>
      <xdr:rowOff>46264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40481</xdr:colOff>
      <xdr:row>1</xdr:row>
      <xdr:rowOff>183356</xdr:rowOff>
    </xdr:from>
    <xdr:to>
      <xdr:col>20</xdr:col>
      <xdr:colOff>88106</xdr:colOff>
      <xdr:row>12</xdr:row>
      <xdr:rowOff>40481</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85725</xdr:rowOff>
    </xdr:from>
    <xdr:to>
      <xdr:col>20</xdr:col>
      <xdr:colOff>0</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facebook.com/ajinkya.gijare.1" TargetMode="External"/><Relationship Id="rId2" Type="http://schemas.openxmlformats.org/officeDocument/2006/relationships/hyperlink" Target="https://www.linkedin.com/?trk=nav_logo" TargetMode="External"/><Relationship Id="rId1" Type="http://schemas.openxmlformats.org/officeDocument/2006/relationships/hyperlink" Target="mailto:ajinkyagijare@gmail.com" TargetMode="Externa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3.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7030A0"/>
  </sheetPr>
  <dimension ref="A1:AF72"/>
  <sheetViews>
    <sheetView tabSelected="1" topLeftCell="B1" zoomScale="90" zoomScaleNormal="90" workbookViewId="0">
      <selection activeCell="F9" sqref="F9:F12"/>
    </sheetView>
  </sheetViews>
  <sheetFormatPr defaultColWidth="0" defaultRowHeight="15" zeroHeight="1" x14ac:dyDescent="0.25"/>
  <cols>
    <col min="1" max="1" width="9.140625" style="210" hidden="1" customWidth="1"/>
    <col min="2" max="2" width="0.42578125" style="210" customWidth="1"/>
    <col min="3" max="3" width="0.5703125" style="210" customWidth="1"/>
    <col min="4" max="5" width="1" style="210" customWidth="1"/>
    <col min="6" max="6" width="23.140625" style="150" customWidth="1"/>
    <col min="7" max="7" width="26.85546875" style="144" customWidth="1"/>
    <col min="8" max="8" width="3.28515625" style="151" customWidth="1"/>
    <col min="9" max="9" width="9.140625" style="144" bestFit="1" customWidth="1"/>
    <col min="10" max="10" width="12.140625" style="144" customWidth="1"/>
    <col min="11" max="11" width="8.140625" style="144" customWidth="1"/>
    <col min="12" max="12" width="13" style="144" customWidth="1"/>
    <col min="13" max="13" width="12.42578125" style="144" customWidth="1"/>
    <col min="14" max="14" width="11" style="144" customWidth="1"/>
    <col min="15" max="15" width="3.28515625" style="144" customWidth="1"/>
    <col min="16" max="16" width="6.85546875" style="144" customWidth="1"/>
    <col min="17" max="17" width="34.7109375" style="144" customWidth="1"/>
    <col min="18" max="18" width="9.5703125" style="144" customWidth="1"/>
    <col min="19" max="19" width="1.7109375" style="210" customWidth="1"/>
    <col min="20" max="20" width="1" style="210" customWidth="1"/>
    <col min="21" max="32" width="0" style="210" hidden="1" customWidth="1"/>
    <col min="33" max="16384" width="9.140625" style="210" hidden="1"/>
  </cols>
  <sheetData>
    <row r="1" spans="1:18" ht="1.5" customHeight="1" x14ac:dyDescent="0.25">
      <c r="D1" s="244"/>
      <c r="E1" s="244"/>
      <c r="F1" s="244"/>
      <c r="G1" s="210"/>
      <c r="H1" s="245"/>
      <c r="I1" s="210"/>
      <c r="J1" s="210"/>
      <c r="K1" s="210"/>
      <c r="L1" s="210"/>
      <c r="M1" s="210"/>
      <c r="N1" s="210"/>
      <c r="O1" s="210"/>
      <c r="P1" s="210"/>
      <c r="Q1" s="210"/>
      <c r="R1" s="210"/>
    </row>
    <row r="2" spans="1:18" s="211" customFormat="1" ht="3.75" customHeight="1" x14ac:dyDescent="0.25">
      <c r="F2" s="246"/>
      <c r="H2" s="247"/>
    </row>
    <row r="3" spans="1:18" s="211" customFormat="1" ht="11.25" hidden="1" customHeight="1" x14ac:dyDescent="0.25">
      <c r="E3" s="210"/>
      <c r="F3" s="210"/>
      <c r="G3" s="210"/>
      <c r="H3" s="210"/>
    </row>
    <row r="4" spans="1:18" s="211" customFormat="1" ht="6.75" customHeight="1" x14ac:dyDescent="0.25">
      <c r="E4" s="210"/>
      <c r="F4" s="210"/>
      <c r="G4" s="210"/>
      <c r="H4" s="210"/>
    </row>
    <row r="5" spans="1:18" s="211" customFormat="1" ht="17.25" customHeight="1" x14ac:dyDescent="0.25">
      <c r="A5" s="149"/>
      <c r="E5" s="147"/>
      <c r="F5" s="147"/>
      <c r="G5" s="147"/>
      <c r="H5" s="147"/>
    </row>
    <row r="6" spans="1:18" s="211" customFormat="1" ht="17.25" customHeight="1" x14ac:dyDescent="0.25">
      <c r="A6" s="149"/>
      <c r="E6" s="147"/>
      <c r="F6" s="147"/>
      <c r="G6" s="147"/>
      <c r="H6" s="147"/>
    </row>
    <row r="7" spans="1:18" s="211" customFormat="1" ht="6" customHeight="1" x14ac:dyDescent="0.25">
      <c r="A7" s="149"/>
      <c r="E7" s="147"/>
      <c r="F7" s="147"/>
      <c r="G7" s="147"/>
      <c r="H7" s="147"/>
    </row>
    <row r="8" spans="1:18" ht="11.25" customHeight="1" x14ac:dyDescent="0.25">
      <c r="A8" s="145"/>
      <c r="D8" s="146"/>
      <c r="E8" s="147"/>
      <c r="F8" s="147"/>
      <c r="G8" s="147"/>
      <c r="H8" s="147"/>
      <c r="I8" s="211"/>
      <c r="J8" s="211"/>
      <c r="K8" s="211"/>
      <c r="L8" s="211"/>
      <c r="M8" s="238"/>
      <c r="N8" s="211"/>
      <c r="O8" s="210"/>
      <c r="P8" s="211"/>
      <c r="Q8" s="211"/>
      <c r="R8" s="211"/>
    </row>
    <row r="9" spans="1:18" ht="19.5" customHeight="1" x14ac:dyDescent="0.25">
      <c r="A9" s="145"/>
      <c r="D9" s="146"/>
      <c r="E9" s="147"/>
      <c r="F9" s="362" t="s">
        <v>73</v>
      </c>
      <c r="G9" s="365" t="str">
        <f>+'Expense Head'!$F$7</f>
        <v>Mr. X</v>
      </c>
      <c r="H9" s="250"/>
      <c r="I9" s="347" t="s">
        <v>213</v>
      </c>
      <c r="J9" s="348"/>
      <c r="K9" s="348"/>
      <c r="L9" s="348"/>
      <c r="M9" s="348"/>
      <c r="N9" s="349"/>
      <c r="O9" s="210"/>
      <c r="P9" s="371" t="s">
        <v>210</v>
      </c>
      <c r="Q9" s="372"/>
      <c r="R9" s="373"/>
    </row>
    <row r="10" spans="1:18" ht="3.75" customHeight="1" x14ac:dyDescent="0.25">
      <c r="A10" s="145"/>
      <c r="D10" s="146"/>
      <c r="E10" s="146"/>
      <c r="F10" s="363"/>
      <c r="G10" s="366"/>
      <c r="H10" s="250"/>
      <c r="I10" s="251"/>
      <c r="J10" s="251"/>
      <c r="K10" s="251"/>
      <c r="L10" s="251"/>
      <c r="M10" s="251"/>
      <c r="N10" s="251"/>
      <c r="O10" s="210"/>
      <c r="P10" s="374"/>
      <c r="Q10" s="375"/>
      <c r="R10" s="376"/>
    </row>
    <row r="11" spans="1:18" ht="6" customHeight="1" x14ac:dyDescent="0.25">
      <c r="A11" s="145"/>
      <c r="D11" s="146"/>
      <c r="E11" s="146"/>
      <c r="F11" s="363"/>
      <c r="G11" s="366"/>
      <c r="H11" s="250"/>
      <c r="I11" s="251"/>
      <c r="J11" s="251"/>
      <c r="K11" s="251"/>
      <c r="L11" s="251"/>
      <c r="M11" s="251"/>
      <c r="N11" s="251"/>
      <c r="O11" s="210"/>
      <c r="P11" s="210"/>
      <c r="Q11" s="210"/>
      <c r="R11" s="210"/>
    </row>
    <row r="12" spans="1:18" ht="9.75" customHeight="1" x14ac:dyDescent="0.25">
      <c r="A12" s="145"/>
      <c r="D12" s="146"/>
      <c r="E12" s="146"/>
      <c r="F12" s="364"/>
      <c r="G12" s="367"/>
      <c r="H12" s="250"/>
      <c r="I12" s="350" t="s">
        <v>215</v>
      </c>
      <c r="J12" s="351"/>
      <c r="K12" s="351"/>
      <c r="L12" s="351"/>
      <c r="M12" s="351"/>
      <c r="N12" s="352"/>
      <c r="O12" s="210"/>
      <c r="P12" s="356" t="s">
        <v>159</v>
      </c>
      <c r="Q12" s="357"/>
      <c r="R12" s="358"/>
    </row>
    <row r="13" spans="1:18" ht="9.75" customHeight="1" x14ac:dyDescent="0.25">
      <c r="A13" s="145"/>
      <c r="D13" s="146"/>
      <c r="E13" s="146"/>
      <c r="F13" s="147"/>
      <c r="G13" s="250"/>
      <c r="H13" s="250"/>
      <c r="I13" s="353"/>
      <c r="J13" s="354"/>
      <c r="K13" s="354"/>
      <c r="L13" s="354"/>
      <c r="M13" s="354"/>
      <c r="N13" s="355"/>
      <c r="O13" s="210"/>
      <c r="P13" s="359"/>
      <c r="Q13" s="360"/>
      <c r="R13" s="361"/>
    </row>
    <row r="14" spans="1:18" ht="11.25" customHeight="1" x14ac:dyDescent="0.25">
      <c r="A14" s="145"/>
      <c r="D14" s="146"/>
      <c r="E14" s="147"/>
      <c r="F14" s="362" t="s">
        <v>105</v>
      </c>
      <c r="G14" s="368" t="str">
        <f>+working!$C$19</f>
        <v>17-2-1989</v>
      </c>
      <c r="H14" s="147"/>
      <c r="I14" s="243"/>
      <c r="J14" s="243"/>
      <c r="K14" s="243"/>
      <c r="L14" s="243"/>
      <c r="M14" s="243"/>
      <c r="N14" s="243"/>
      <c r="O14" s="210"/>
      <c r="P14" s="210"/>
      <c r="Q14" s="210"/>
      <c r="R14" s="210"/>
    </row>
    <row r="15" spans="1:18" ht="9.75" customHeight="1" x14ac:dyDescent="0.25">
      <c r="A15" s="145"/>
      <c r="D15" s="146"/>
      <c r="E15" s="146"/>
      <c r="F15" s="363"/>
      <c r="G15" s="369"/>
      <c r="H15" s="147"/>
      <c r="I15" s="350" t="s">
        <v>216</v>
      </c>
      <c r="J15" s="351"/>
      <c r="K15" s="351"/>
      <c r="L15" s="351"/>
      <c r="M15" s="351"/>
      <c r="N15" s="352"/>
      <c r="O15" s="210"/>
      <c r="P15" s="356" t="s">
        <v>157</v>
      </c>
      <c r="Q15" s="357"/>
      <c r="R15" s="358"/>
    </row>
    <row r="16" spans="1:18" ht="9.75" customHeight="1" x14ac:dyDescent="0.25">
      <c r="A16" s="145"/>
      <c r="D16" s="146"/>
      <c r="E16" s="146"/>
      <c r="F16" s="364"/>
      <c r="G16" s="370"/>
      <c r="H16" s="147"/>
      <c r="I16" s="353"/>
      <c r="J16" s="354"/>
      <c r="K16" s="354"/>
      <c r="L16" s="354"/>
      <c r="M16" s="354"/>
      <c r="N16" s="355"/>
      <c r="O16" s="210"/>
      <c r="P16" s="359"/>
      <c r="Q16" s="360"/>
      <c r="R16" s="361"/>
    </row>
    <row r="17" spans="1:19" ht="10.5" customHeight="1" x14ac:dyDescent="0.25">
      <c r="A17" s="145"/>
      <c r="D17" s="146"/>
      <c r="E17" s="147"/>
      <c r="F17" s="146"/>
      <c r="G17" s="146"/>
      <c r="H17" s="147"/>
      <c r="I17" s="147"/>
      <c r="J17" s="147"/>
      <c r="K17" s="147"/>
      <c r="L17" s="147"/>
      <c r="M17" s="147"/>
      <c r="N17" s="147"/>
      <c r="O17" s="147"/>
      <c r="P17" s="147"/>
      <c r="Q17" s="147"/>
      <c r="R17" s="147"/>
      <c r="S17" s="147"/>
    </row>
    <row r="18" spans="1:19" ht="37.5" customHeight="1" x14ac:dyDescent="0.25">
      <c r="A18" s="145"/>
      <c r="D18" s="146"/>
      <c r="E18" s="146"/>
      <c r="F18" s="339" t="s">
        <v>107</v>
      </c>
      <c r="G18" s="269">
        <f>+working!$B$7</f>
        <v>2.7397260273972603E-3</v>
      </c>
      <c r="H18" s="147"/>
      <c r="I18" s="337" t="s">
        <v>197</v>
      </c>
      <c r="J18" s="337" t="s">
        <v>16</v>
      </c>
      <c r="K18" s="337" t="s">
        <v>18</v>
      </c>
      <c r="L18" s="337" t="s">
        <v>60</v>
      </c>
      <c r="M18" s="337" t="str">
        <f>+'Expense Head'!K21</f>
        <v>Investments</v>
      </c>
      <c r="N18" s="337" t="s">
        <v>57</v>
      </c>
      <c r="O18" s="212"/>
      <c r="P18" s="337" t="s">
        <v>197</v>
      </c>
      <c r="Q18" s="337" t="s">
        <v>211</v>
      </c>
      <c r="R18" s="337" t="s">
        <v>21</v>
      </c>
    </row>
    <row r="19" spans="1:19" ht="15.75" customHeight="1" x14ac:dyDescent="0.25">
      <c r="A19" s="145"/>
      <c r="D19" s="146"/>
      <c r="E19" s="146"/>
      <c r="F19" s="210"/>
      <c r="G19" s="210"/>
      <c r="H19" s="147"/>
      <c r="I19" s="248">
        <v>1</v>
      </c>
      <c r="J19" s="239">
        <v>42370</v>
      </c>
      <c r="K19" s="240">
        <f>+Jan!B37</f>
        <v>1</v>
      </c>
      <c r="L19" s="240">
        <f>+Summary!G4-Summary!R4</f>
        <v>170</v>
      </c>
      <c r="M19" s="240">
        <f>+Summary!R4</f>
        <v>50</v>
      </c>
      <c r="N19" s="240">
        <f>+'Income Statement'!J5</f>
        <v>625</v>
      </c>
      <c r="O19" s="210"/>
      <c r="P19" s="248">
        <v>1</v>
      </c>
      <c r="Q19" s="241" t="str">
        <f>+Summary!H3</f>
        <v xml:space="preserve">Day to Day - Household </v>
      </c>
      <c r="R19" s="249">
        <f>+Summary!H17</f>
        <v>0</v>
      </c>
    </row>
    <row r="20" spans="1:19" ht="15.75" customHeight="1" x14ac:dyDescent="0.25">
      <c r="A20" s="145"/>
      <c r="F20" s="210"/>
      <c r="G20" s="210"/>
      <c r="H20" s="210"/>
      <c r="I20" s="248">
        <f t="shared" ref="I20:I21" si="0">+I19+1</f>
        <v>2</v>
      </c>
      <c r="J20" s="239">
        <v>42401</v>
      </c>
      <c r="K20" s="240">
        <f>+Feb!B37</f>
        <v>0</v>
      </c>
      <c r="L20" s="240">
        <f>+Summary!G5-Summary!R5</f>
        <v>0</v>
      </c>
      <c r="M20" s="240">
        <f>+Summary!R5</f>
        <v>0</v>
      </c>
      <c r="N20" s="240">
        <f>+'Income Statement'!J6</f>
        <v>0</v>
      </c>
      <c r="O20" s="210"/>
      <c r="P20" s="248">
        <f>+P19+1</f>
        <v>2</v>
      </c>
      <c r="Q20" s="241" t="str">
        <f>+Summary!I3</f>
        <v>Petrol - Vehicle - Transport</v>
      </c>
      <c r="R20" s="249">
        <f>+Summary!I17</f>
        <v>0.45454545454545453</v>
      </c>
    </row>
    <row r="21" spans="1:19" ht="15.75" customHeight="1" x14ac:dyDescent="0.25">
      <c r="A21" s="145"/>
      <c r="F21" s="210"/>
      <c r="G21" s="210"/>
      <c r="H21" s="210"/>
      <c r="I21" s="248">
        <f t="shared" si="0"/>
        <v>3</v>
      </c>
      <c r="J21" s="239">
        <v>42430</v>
      </c>
      <c r="K21" s="240">
        <f>+Mar!B37</f>
        <v>0</v>
      </c>
      <c r="L21" s="240">
        <f>+Summary!G6-Summary!R6</f>
        <v>0</v>
      </c>
      <c r="M21" s="240">
        <f>+Summary!R6</f>
        <v>0</v>
      </c>
      <c r="N21" s="240">
        <f>+'Income Statement'!J7</f>
        <v>0</v>
      </c>
      <c r="O21" s="210"/>
      <c r="P21" s="248">
        <f>+P20+1</f>
        <v>3</v>
      </c>
      <c r="Q21" s="241" t="str">
        <f>+Summary!J3</f>
        <v>Meal  (Hotels etc.)</v>
      </c>
      <c r="R21" s="249">
        <f>+Summary!J17</f>
        <v>0.31818181818181818</v>
      </c>
    </row>
    <row r="22" spans="1:19" ht="15.75" customHeight="1" x14ac:dyDescent="0.25">
      <c r="A22" s="145"/>
      <c r="F22" s="210"/>
      <c r="G22" s="210"/>
      <c r="H22" s="210"/>
      <c r="I22" s="248">
        <f t="shared" ref="I22:I30" si="1">+I21+1</f>
        <v>4</v>
      </c>
      <c r="J22" s="239">
        <v>42461</v>
      </c>
      <c r="K22" s="240">
        <f>+Apr!B37</f>
        <v>0</v>
      </c>
      <c r="L22" s="240">
        <f>+Summary!G7-Summary!R7</f>
        <v>0</v>
      </c>
      <c r="M22" s="240">
        <f>+Summary!R7</f>
        <v>0</v>
      </c>
      <c r="N22" s="240">
        <f>+'Income Statement'!J8</f>
        <v>0</v>
      </c>
      <c r="O22" s="210"/>
      <c r="P22" s="248">
        <f t="shared" ref="P22:P28" si="2">+P21+1</f>
        <v>4</v>
      </c>
      <c r="Q22" s="241" t="str">
        <f>+Summary!K3</f>
        <v>Phone - Internet</v>
      </c>
      <c r="R22" s="249">
        <f>+Summary!K17</f>
        <v>0</v>
      </c>
    </row>
    <row r="23" spans="1:19" ht="15.75" customHeight="1" x14ac:dyDescent="0.25">
      <c r="A23" s="145"/>
      <c r="F23" s="210"/>
      <c r="G23" s="210"/>
      <c r="H23" s="210"/>
      <c r="I23" s="248">
        <f t="shared" si="1"/>
        <v>5</v>
      </c>
      <c r="J23" s="239">
        <v>42491</v>
      </c>
      <c r="K23" s="240">
        <f>+May!B37</f>
        <v>0</v>
      </c>
      <c r="L23" s="240">
        <f>+Summary!G8-Summary!R8</f>
        <v>0</v>
      </c>
      <c r="M23" s="240">
        <f>+Summary!R8</f>
        <v>0</v>
      </c>
      <c r="N23" s="240">
        <f>+'Income Statement'!J9</f>
        <v>0</v>
      </c>
      <c r="O23" s="213"/>
      <c r="P23" s="248">
        <f t="shared" si="2"/>
        <v>5</v>
      </c>
      <c r="Q23" s="241" t="str">
        <f>+Summary!L3</f>
        <v>Movies/Clubs/Holidays</v>
      </c>
      <c r="R23" s="249">
        <f>+Summary!L17</f>
        <v>0</v>
      </c>
    </row>
    <row r="24" spans="1:19" ht="15.75" customHeight="1" x14ac:dyDescent="0.25">
      <c r="A24" s="145"/>
      <c r="F24" s="210"/>
      <c r="G24" s="210"/>
      <c r="H24" s="210"/>
      <c r="I24" s="248">
        <f t="shared" si="1"/>
        <v>6</v>
      </c>
      <c r="J24" s="239">
        <v>42522</v>
      </c>
      <c r="K24" s="240">
        <f>+June!B37</f>
        <v>0</v>
      </c>
      <c r="L24" s="240">
        <f>+Summary!G9-Summary!R9</f>
        <v>0</v>
      </c>
      <c r="M24" s="240">
        <f>+Summary!R9</f>
        <v>0</v>
      </c>
      <c r="N24" s="240">
        <f>+'Income Statement'!J10</f>
        <v>0</v>
      </c>
      <c r="O24" s="214"/>
      <c r="P24" s="248">
        <f t="shared" si="2"/>
        <v>6</v>
      </c>
      <c r="Q24" s="241" t="str">
        <f>+Summary!M3</f>
        <v>Medical &amp; Health Care</v>
      </c>
      <c r="R24" s="249">
        <f>+Summary!M17</f>
        <v>0</v>
      </c>
    </row>
    <row r="25" spans="1:19" ht="15.75" customHeight="1" x14ac:dyDescent="0.25">
      <c r="A25" s="145"/>
      <c r="F25" s="210"/>
      <c r="G25" s="210"/>
      <c r="H25" s="210"/>
      <c r="I25" s="248">
        <f t="shared" si="1"/>
        <v>7</v>
      </c>
      <c r="J25" s="239">
        <v>42552</v>
      </c>
      <c r="K25" s="240">
        <f>+July!B37</f>
        <v>0</v>
      </c>
      <c r="L25" s="240">
        <f>+Summary!G10-Summary!R10</f>
        <v>0</v>
      </c>
      <c r="M25" s="240">
        <f>+Summary!R10</f>
        <v>0</v>
      </c>
      <c r="N25" s="240">
        <f>+'Income Statement'!J11</f>
        <v>0</v>
      </c>
      <c r="O25" s="214"/>
      <c r="P25" s="248">
        <f t="shared" si="2"/>
        <v>7</v>
      </c>
      <c r="Q25" s="241" t="str">
        <f>+Summary!N3</f>
        <v>Donations,Social Work</v>
      </c>
      <c r="R25" s="249">
        <f>+Summary!N17</f>
        <v>0</v>
      </c>
    </row>
    <row r="26" spans="1:19" ht="15.75" customHeight="1" x14ac:dyDescent="0.25">
      <c r="A26" s="145"/>
      <c r="F26" s="210"/>
      <c r="G26" s="210"/>
      <c r="H26" s="210"/>
      <c r="I26" s="248">
        <f t="shared" si="1"/>
        <v>8</v>
      </c>
      <c r="J26" s="239">
        <v>42583</v>
      </c>
      <c r="K26" s="240">
        <f>+Aug!B37</f>
        <v>0</v>
      </c>
      <c r="L26" s="240">
        <f>+Summary!G11-Summary!R11</f>
        <v>0</v>
      </c>
      <c r="M26" s="240">
        <f>+Summary!R11</f>
        <v>0</v>
      </c>
      <c r="N26" s="240">
        <f>+'Income Statement'!J12</f>
        <v>0</v>
      </c>
      <c r="O26" s="214"/>
      <c r="P26" s="248">
        <f t="shared" si="2"/>
        <v>8</v>
      </c>
      <c r="Q26" s="241" t="str">
        <f>+Summary!O3</f>
        <v>..Gifts..</v>
      </c>
      <c r="R26" s="249">
        <f>+Summary!O17</f>
        <v>0</v>
      </c>
    </row>
    <row r="27" spans="1:19" ht="15.75" customHeight="1" x14ac:dyDescent="0.25">
      <c r="A27" s="145"/>
      <c r="F27" s="210"/>
      <c r="G27" s="210"/>
      <c r="H27" s="210"/>
      <c r="I27" s="248">
        <f t="shared" si="1"/>
        <v>9</v>
      </c>
      <c r="J27" s="239">
        <v>42614</v>
      </c>
      <c r="K27" s="240">
        <f>+Sept!B37</f>
        <v>0</v>
      </c>
      <c r="L27" s="240">
        <f>+Summary!G12-Summary!R12</f>
        <v>0</v>
      </c>
      <c r="M27" s="240">
        <f>+Summary!R12</f>
        <v>0</v>
      </c>
      <c r="N27" s="240">
        <f>+'Income Statement'!J13</f>
        <v>0</v>
      </c>
      <c r="O27" s="214"/>
      <c r="P27" s="248">
        <f t="shared" si="2"/>
        <v>9</v>
      </c>
      <c r="Q27" s="242" t="str">
        <f>+Summary!P3</f>
        <v xml:space="preserve">Studies &amp; Office </v>
      </c>
      <c r="R27" s="249">
        <f>+Summary!P17</f>
        <v>0</v>
      </c>
    </row>
    <row r="28" spans="1:19" ht="15.75" customHeight="1" x14ac:dyDescent="0.25">
      <c r="A28" s="145"/>
      <c r="F28" s="210"/>
      <c r="G28" s="210"/>
      <c r="H28" s="210"/>
      <c r="I28" s="248">
        <f t="shared" si="1"/>
        <v>10</v>
      </c>
      <c r="J28" s="239">
        <v>42644</v>
      </c>
      <c r="K28" s="240">
        <f>+Oct!B37</f>
        <v>0</v>
      </c>
      <c r="L28" s="240">
        <f>+Summary!G13-Summary!R13</f>
        <v>0</v>
      </c>
      <c r="M28" s="240">
        <f>+Summary!R13</f>
        <v>0</v>
      </c>
      <c r="N28" s="240">
        <f>+'Income Statement'!J14</f>
        <v>0</v>
      </c>
      <c r="O28" s="214"/>
      <c r="P28" s="248">
        <f t="shared" si="2"/>
        <v>10</v>
      </c>
      <c r="Q28" s="241" t="str">
        <f>+Summary!Q3</f>
        <v>Clothes</v>
      </c>
      <c r="R28" s="249">
        <f>+Summary!Q17</f>
        <v>0</v>
      </c>
    </row>
    <row r="29" spans="1:19" ht="15.75" customHeight="1" x14ac:dyDescent="0.25">
      <c r="A29" s="145"/>
      <c r="D29" s="146"/>
      <c r="E29" s="210" t="s">
        <v>186</v>
      </c>
      <c r="F29" s="210" t="s">
        <v>186</v>
      </c>
      <c r="G29" s="210"/>
      <c r="H29" s="210" t="s">
        <v>186</v>
      </c>
      <c r="I29" s="248">
        <f t="shared" si="1"/>
        <v>11</v>
      </c>
      <c r="J29" s="239">
        <v>42675</v>
      </c>
      <c r="K29" s="240">
        <f>+Nov!B37</f>
        <v>0</v>
      </c>
      <c r="L29" s="240">
        <f>+Summary!G14-Summary!R14</f>
        <v>0</v>
      </c>
      <c r="M29" s="240">
        <f>+Summary!R14</f>
        <v>0</v>
      </c>
      <c r="N29" s="240">
        <f>+'Income Statement'!J15</f>
        <v>0</v>
      </c>
      <c r="O29" s="214"/>
      <c r="P29" s="248">
        <f>+P28+1</f>
        <v>11</v>
      </c>
      <c r="Q29" s="241" t="str">
        <f>+Summary!R3</f>
        <v>Investments</v>
      </c>
      <c r="R29" s="249">
        <f>+Summary!R17</f>
        <v>0.22727272727272727</v>
      </c>
    </row>
    <row r="30" spans="1:19" ht="15.75" customHeight="1" x14ac:dyDescent="0.25">
      <c r="D30" s="244"/>
      <c r="E30" s="210" t="s">
        <v>186</v>
      </c>
      <c r="F30" s="210" t="s">
        <v>186</v>
      </c>
      <c r="G30" s="210" t="s">
        <v>186</v>
      </c>
      <c r="H30" s="210" t="s">
        <v>186</v>
      </c>
      <c r="I30" s="248">
        <f t="shared" si="1"/>
        <v>12</v>
      </c>
      <c r="J30" s="239">
        <v>42705</v>
      </c>
      <c r="K30" s="240">
        <f>+Dec!B37</f>
        <v>0</v>
      </c>
      <c r="L30" s="240">
        <f>+Summary!G15-Summary!R15</f>
        <v>0</v>
      </c>
      <c r="M30" s="240">
        <f>+Summary!R15</f>
        <v>0</v>
      </c>
      <c r="N30" s="240">
        <f>+'Income Statement'!J16</f>
        <v>0</v>
      </c>
      <c r="O30" s="214"/>
      <c r="P30" s="210"/>
      <c r="Q30" s="210"/>
      <c r="R30" s="210"/>
    </row>
    <row r="31" spans="1:19" ht="17.25" customHeight="1" thickBot="1" x14ac:dyDescent="0.3">
      <c r="D31" s="244"/>
      <c r="E31" s="210" t="s">
        <v>186</v>
      </c>
      <c r="F31" s="210" t="s">
        <v>186</v>
      </c>
      <c r="G31" s="210" t="s">
        <v>186</v>
      </c>
      <c r="H31" s="210" t="s">
        <v>186</v>
      </c>
      <c r="I31" s="380" t="s">
        <v>59</v>
      </c>
      <c r="J31" s="380"/>
      <c r="K31" s="338">
        <f>SUM(K19:K30)</f>
        <v>1</v>
      </c>
      <c r="L31" s="338">
        <f>SUM(L19:L30)</f>
        <v>170</v>
      </c>
      <c r="M31" s="338">
        <f>SUM(M19:M30)</f>
        <v>50</v>
      </c>
      <c r="N31" s="338">
        <f>SUM(N19:N30)</f>
        <v>625</v>
      </c>
      <c r="O31" s="214"/>
      <c r="P31" s="215"/>
      <c r="Q31" s="215"/>
      <c r="R31" s="215"/>
    </row>
    <row r="32" spans="1:19" ht="9" customHeight="1" x14ac:dyDescent="0.25">
      <c r="D32" s="244"/>
      <c r="E32" s="210" t="s">
        <v>186</v>
      </c>
      <c r="F32" s="210" t="s">
        <v>186</v>
      </c>
      <c r="G32" s="210" t="s">
        <v>186</v>
      </c>
      <c r="H32" s="210" t="s">
        <v>186</v>
      </c>
      <c r="I32" s="147"/>
      <c r="J32" s="147"/>
      <c r="K32" s="147"/>
      <c r="L32" s="147"/>
      <c r="M32" s="147"/>
      <c r="N32" s="147"/>
      <c r="O32" s="214"/>
      <c r="P32" s="381" t="s">
        <v>212</v>
      </c>
      <c r="Q32" s="382"/>
      <c r="R32" s="383"/>
    </row>
    <row r="33" spans="4:18" ht="8.25" customHeight="1" x14ac:dyDescent="0.25">
      <c r="D33" s="244"/>
      <c r="E33" s="210" t="s">
        <v>186</v>
      </c>
      <c r="F33" s="210" t="s">
        <v>186</v>
      </c>
      <c r="G33" s="210" t="s">
        <v>186</v>
      </c>
      <c r="H33" s="210" t="s">
        <v>186</v>
      </c>
      <c r="I33" s="147"/>
      <c r="J33" s="147"/>
      <c r="K33" s="147"/>
      <c r="L33" s="148"/>
      <c r="M33" s="147"/>
      <c r="N33" s="147"/>
      <c r="O33" s="214"/>
      <c r="P33" s="384"/>
      <c r="Q33" s="385"/>
      <c r="R33" s="386"/>
    </row>
    <row r="34" spans="4:18" ht="4.5" hidden="1" customHeight="1" thickBot="1" x14ac:dyDescent="0.3">
      <c r="D34" s="244"/>
      <c r="E34" s="210" t="s">
        <v>186</v>
      </c>
      <c r="F34" s="210" t="s">
        <v>186</v>
      </c>
      <c r="G34" s="210" t="s">
        <v>186</v>
      </c>
      <c r="H34" s="210" t="s">
        <v>186</v>
      </c>
      <c r="I34" s="147"/>
      <c r="J34" s="147"/>
      <c r="K34" s="147"/>
      <c r="L34" s="148"/>
      <c r="M34" s="147"/>
      <c r="N34" s="147"/>
      <c r="O34" s="210"/>
      <c r="P34" s="387"/>
      <c r="Q34" s="388"/>
      <c r="R34" s="389"/>
    </row>
    <row r="35" spans="4:18" ht="7.5" customHeight="1" x14ac:dyDescent="0.25">
      <c r="D35" s="244"/>
      <c r="E35" s="210" t="s">
        <v>186</v>
      </c>
      <c r="F35" s="210" t="s">
        <v>186</v>
      </c>
      <c r="G35" s="210" t="s">
        <v>186</v>
      </c>
      <c r="H35" s="210" t="s">
        <v>186</v>
      </c>
      <c r="I35" s="147" t="s">
        <v>186</v>
      </c>
      <c r="J35" s="210"/>
      <c r="K35" s="1"/>
      <c r="L35" s="1"/>
      <c r="M35" s="210"/>
      <c r="N35" s="147"/>
      <c r="O35" s="210"/>
      <c r="P35" s="210"/>
      <c r="Q35" s="210"/>
      <c r="R35" s="210"/>
    </row>
    <row r="36" spans="4:18" ht="19.5" customHeight="1" x14ac:dyDescent="0.25">
      <c r="D36" s="244"/>
      <c r="E36" s="210" t="s">
        <v>186</v>
      </c>
      <c r="F36" s="210" t="s">
        <v>186</v>
      </c>
      <c r="G36" s="210" t="s">
        <v>186</v>
      </c>
      <c r="H36" s="210" t="s">
        <v>186</v>
      </c>
      <c r="I36" s="210" t="s">
        <v>186</v>
      </c>
      <c r="J36" s="210"/>
      <c r="K36" s="1"/>
      <c r="L36" s="40"/>
      <c r="M36" s="216"/>
      <c r="N36" s="216"/>
      <c r="O36" s="210"/>
      <c r="P36" s="377" t="s">
        <v>160</v>
      </c>
      <c r="Q36" s="378"/>
      <c r="R36" s="379"/>
    </row>
    <row r="37" spans="4:18" ht="6.75" customHeight="1" x14ac:dyDescent="0.25">
      <c r="D37" s="244"/>
      <c r="E37" s="210" t="s">
        <v>186</v>
      </c>
      <c r="F37" s="210" t="s">
        <v>186</v>
      </c>
      <c r="G37" s="210" t="s">
        <v>186</v>
      </c>
      <c r="H37" s="210" t="s">
        <v>186</v>
      </c>
      <c r="I37" s="210" t="s">
        <v>186</v>
      </c>
      <c r="J37" s="210"/>
      <c r="K37" s="210"/>
      <c r="L37" s="216"/>
      <c r="M37" s="216"/>
      <c r="N37" s="216"/>
      <c r="O37" s="210"/>
      <c r="P37" s="210"/>
      <c r="Q37" s="210"/>
      <c r="R37" s="210"/>
    </row>
    <row r="38" spans="4:18" ht="19.5" customHeight="1" x14ac:dyDescent="0.25">
      <c r="D38" s="244"/>
      <c r="E38" s="210" t="s">
        <v>186</v>
      </c>
      <c r="F38" s="210" t="s">
        <v>186</v>
      </c>
      <c r="G38" s="210" t="s">
        <v>186</v>
      </c>
      <c r="H38" s="210" t="s">
        <v>186</v>
      </c>
      <c r="I38" s="210" t="s">
        <v>186</v>
      </c>
      <c r="J38" s="210"/>
      <c r="K38" s="210"/>
      <c r="L38" s="216"/>
      <c r="M38" s="40"/>
      <c r="N38" s="40"/>
      <c r="O38" s="210"/>
      <c r="P38" s="377" t="s">
        <v>161</v>
      </c>
      <c r="Q38" s="378"/>
      <c r="R38" s="379"/>
    </row>
    <row r="39" spans="4:18" ht="9" customHeight="1" x14ac:dyDescent="0.25">
      <c r="D39" s="244"/>
      <c r="E39" s="210" t="s">
        <v>186</v>
      </c>
      <c r="F39" s="210" t="s">
        <v>186</v>
      </c>
      <c r="G39" s="210" t="s">
        <v>186</v>
      </c>
      <c r="H39" s="210" t="s">
        <v>186</v>
      </c>
      <c r="I39" s="210" t="s">
        <v>186</v>
      </c>
      <c r="J39" s="210"/>
      <c r="K39" s="210"/>
      <c r="L39" s="216"/>
      <c r="M39" s="40"/>
      <c r="N39" s="40"/>
      <c r="O39" s="210"/>
      <c r="P39" s="210"/>
      <c r="Q39" s="210"/>
      <c r="R39" s="210"/>
    </row>
    <row r="40" spans="4:18" ht="19.5" customHeight="1" x14ac:dyDescent="0.25">
      <c r="D40" s="244"/>
      <c r="E40" s="210" t="s">
        <v>186</v>
      </c>
      <c r="F40" s="210" t="s">
        <v>186</v>
      </c>
      <c r="G40" s="210" t="s">
        <v>186</v>
      </c>
      <c r="H40" s="210" t="s">
        <v>186</v>
      </c>
      <c r="I40" s="147" t="s">
        <v>186</v>
      </c>
      <c r="J40" s="147"/>
      <c r="K40" s="147"/>
      <c r="L40" s="216"/>
      <c r="M40" s="40"/>
      <c r="N40" s="40"/>
      <c r="O40" s="210"/>
      <c r="P40" s="377" t="s">
        <v>164</v>
      </c>
      <c r="Q40" s="378"/>
      <c r="R40" s="379"/>
    </row>
    <row r="41" spans="4:18" x14ac:dyDescent="0.25">
      <c r="D41" s="244"/>
      <c r="E41" s="244"/>
      <c r="F41" s="146"/>
      <c r="G41" s="147"/>
      <c r="H41" s="147"/>
      <c r="I41" s="147"/>
      <c r="J41" s="147"/>
      <c r="K41" s="147"/>
      <c r="L41" s="216"/>
      <c r="M41" s="216"/>
      <c r="N41" s="216"/>
      <c r="O41" s="210"/>
      <c r="P41" s="215"/>
      <c r="Q41" s="215"/>
      <c r="R41" s="215"/>
    </row>
    <row r="42" spans="4:18" hidden="1" x14ac:dyDescent="0.25">
      <c r="F42" s="146"/>
      <c r="G42" s="147"/>
      <c r="H42" s="148"/>
      <c r="I42" s="147"/>
      <c r="J42" s="147"/>
      <c r="K42" s="147"/>
      <c r="L42" s="147"/>
      <c r="M42" s="147"/>
      <c r="N42" s="147"/>
      <c r="O42" s="147"/>
      <c r="P42" s="147"/>
      <c r="Q42" s="147"/>
      <c r="R42" s="147"/>
    </row>
    <row r="43" spans="4:18" hidden="1" x14ac:dyDescent="0.25">
      <c r="F43" s="146"/>
      <c r="G43" s="147"/>
      <c r="H43" s="148"/>
      <c r="I43" s="147"/>
      <c r="J43" s="147"/>
      <c r="K43" s="147"/>
      <c r="L43" s="147"/>
      <c r="M43" s="147"/>
      <c r="N43" s="147"/>
      <c r="O43" s="147"/>
      <c r="P43" s="147"/>
      <c r="Q43" s="147"/>
      <c r="R43" s="147"/>
    </row>
    <row r="44" spans="4:18" hidden="1" x14ac:dyDescent="0.25">
      <c r="F44" s="146"/>
      <c r="G44" s="147"/>
      <c r="H44" s="148"/>
      <c r="I44" s="147"/>
      <c r="J44" s="147"/>
      <c r="K44" s="147"/>
      <c r="L44" s="147"/>
      <c r="M44" s="147"/>
      <c r="N44" s="147"/>
      <c r="O44" s="147"/>
      <c r="P44" s="147"/>
      <c r="Q44" s="147"/>
      <c r="R44" s="147"/>
    </row>
    <row r="45" spans="4:18" hidden="1" x14ac:dyDescent="0.25">
      <c r="F45" s="146"/>
      <c r="G45" s="147"/>
      <c r="H45" s="148"/>
      <c r="I45" s="147"/>
      <c r="J45" s="147"/>
      <c r="K45" s="147"/>
      <c r="L45" s="147"/>
      <c r="M45" s="147"/>
      <c r="N45" s="147"/>
      <c r="O45" s="147"/>
      <c r="P45" s="147"/>
      <c r="Q45" s="147"/>
      <c r="R45" s="147"/>
    </row>
    <row r="46" spans="4:18" hidden="1" x14ac:dyDescent="0.25">
      <c r="F46" s="146"/>
      <c r="G46" s="147"/>
      <c r="H46" s="148"/>
      <c r="I46" s="147"/>
      <c r="J46" s="147"/>
      <c r="K46" s="147"/>
      <c r="L46" s="147"/>
      <c r="M46" s="147"/>
      <c r="N46" s="147"/>
      <c r="O46" s="147"/>
      <c r="P46" s="147"/>
      <c r="Q46" s="147"/>
      <c r="R46" s="147"/>
    </row>
    <row r="47" spans="4:18" hidden="1" x14ac:dyDescent="0.25">
      <c r="F47" s="146"/>
      <c r="G47" s="147"/>
      <c r="H47" s="148"/>
      <c r="I47" s="147"/>
      <c r="J47" s="147"/>
      <c r="K47" s="147"/>
      <c r="L47" s="147"/>
      <c r="M47" s="147"/>
      <c r="N47" s="147"/>
      <c r="O47" s="147"/>
      <c r="P47" s="147"/>
      <c r="Q47" s="147"/>
      <c r="R47" s="147"/>
    </row>
    <row r="48" spans="4:18" hidden="1" x14ac:dyDescent="0.25">
      <c r="F48" s="146"/>
      <c r="G48" s="147"/>
      <c r="H48" s="148"/>
      <c r="I48" s="147"/>
      <c r="J48" s="147"/>
      <c r="K48" s="147"/>
      <c r="L48" s="147"/>
      <c r="M48" s="147"/>
      <c r="N48" s="147"/>
      <c r="O48" s="147"/>
      <c r="P48" s="147"/>
      <c r="Q48" s="147"/>
      <c r="R48" s="147"/>
    </row>
    <row r="49" spans="6:18" hidden="1" x14ac:dyDescent="0.25">
      <c r="F49" s="146"/>
      <c r="G49" s="147"/>
      <c r="H49" s="148"/>
      <c r="I49" s="147"/>
      <c r="J49" s="147"/>
      <c r="K49" s="147"/>
      <c r="L49" s="147"/>
      <c r="M49" s="147"/>
      <c r="N49" s="147"/>
      <c r="O49" s="147"/>
      <c r="P49" s="147"/>
      <c r="Q49" s="147"/>
      <c r="R49" s="147"/>
    </row>
    <row r="50" spans="6:18" hidden="1" x14ac:dyDescent="0.25">
      <c r="F50" s="146"/>
      <c r="G50" s="147"/>
      <c r="H50" s="148"/>
      <c r="I50" s="147"/>
      <c r="J50" s="147"/>
      <c r="K50" s="147"/>
      <c r="L50" s="147"/>
      <c r="M50" s="147"/>
      <c r="N50" s="147"/>
      <c r="O50" s="147"/>
      <c r="P50" s="147"/>
      <c r="Q50" s="147"/>
      <c r="R50" s="147"/>
    </row>
    <row r="51" spans="6:18" ht="5.25" hidden="1" customHeight="1" x14ac:dyDescent="0.25">
      <c r="F51" s="244"/>
      <c r="G51" s="210"/>
      <c r="H51" s="245"/>
      <c r="I51" s="210"/>
      <c r="J51" s="210"/>
      <c r="K51" s="210"/>
      <c r="L51" s="210"/>
      <c r="M51" s="210"/>
      <c r="N51" s="210"/>
      <c r="O51" s="210"/>
      <c r="P51" s="210"/>
      <c r="Q51" s="210"/>
      <c r="R51" s="210"/>
    </row>
    <row r="52" spans="6:18" hidden="1" x14ac:dyDescent="0.25">
      <c r="F52" s="146"/>
      <c r="G52" s="147"/>
      <c r="H52" s="148"/>
      <c r="I52" s="147"/>
      <c r="J52" s="147"/>
      <c r="K52" s="147"/>
      <c r="L52" s="147"/>
      <c r="M52" s="147"/>
      <c r="N52" s="147"/>
      <c r="O52" s="147"/>
      <c r="P52" s="147"/>
      <c r="Q52" s="147"/>
      <c r="R52" s="147"/>
    </row>
    <row r="53" spans="6:18" hidden="1" x14ac:dyDescent="0.25">
      <c r="F53" s="146"/>
      <c r="G53" s="147"/>
      <c r="H53" s="148"/>
      <c r="I53" s="147"/>
      <c r="J53" s="147"/>
      <c r="K53" s="147"/>
      <c r="L53" s="147"/>
      <c r="M53" s="147"/>
      <c r="N53" s="147"/>
      <c r="O53" s="147"/>
      <c r="P53" s="147"/>
      <c r="Q53" s="147"/>
      <c r="R53" s="147"/>
    </row>
    <row r="54" spans="6:18" hidden="1" x14ac:dyDescent="0.25">
      <c r="F54" s="146"/>
      <c r="G54" s="147"/>
      <c r="H54" s="148"/>
      <c r="I54" s="147"/>
      <c r="J54" s="147"/>
      <c r="K54" s="147"/>
      <c r="L54" s="147"/>
      <c r="M54" s="147"/>
      <c r="N54" s="147"/>
      <c r="O54" s="147"/>
      <c r="P54" s="147"/>
      <c r="Q54" s="147"/>
      <c r="R54" s="147"/>
    </row>
    <row r="55" spans="6:18" hidden="1" x14ac:dyDescent="0.25">
      <c r="F55" s="146"/>
      <c r="G55" s="147"/>
      <c r="H55" s="148"/>
      <c r="I55" s="147"/>
      <c r="J55" s="147"/>
      <c r="K55" s="147"/>
      <c r="L55" s="147"/>
      <c r="M55" s="147"/>
      <c r="N55" s="147"/>
      <c r="O55" s="147"/>
      <c r="P55" s="147"/>
      <c r="Q55" s="147"/>
      <c r="R55" s="147"/>
    </row>
    <row r="56" spans="6:18" hidden="1" x14ac:dyDescent="0.25">
      <c r="F56" s="146"/>
      <c r="G56" s="147"/>
      <c r="H56" s="148"/>
      <c r="I56" s="147"/>
      <c r="J56" s="147"/>
      <c r="K56" s="147"/>
      <c r="L56" s="147"/>
      <c r="M56" s="147"/>
      <c r="N56" s="147"/>
      <c r="O56" s="147"/>
      <c r="P56" s="147"/>
      <c r="Q56" s="147"/>
      <c r="R56" s="147"/>
    </row>
    <row r="57" spans="6:18" hidden="1" x14ac:dyDescent="0.25">
      <c r="F57" s="146"/>
      <c r="G57" s="147"/>
      <c r="H57" s="148"/>
      <c r="I57" s="147"/>
      <c r="J57" s="147"/>
      <c r="K57" s="147"/>
      <c r="L57" s="147"/>
      <c r="M57" s="147"/>
      <c r="N57" s="147"/>
      <c r="O57" s="147"/>
      <c r="P57" s="147"/>
      <c r="Q57" s="147"/>
      <c r="R57" s="147"/>
    </row>
    <row r="58" spans="6:18" hidden="1" x14ac:dyDescent="0.25">
      <c r="F58" s="146"/>
      <c r="G58" s="147"/>
      <c r="H58" s="148"/>
      <c r="I58" s="147"/>
      <c r="J58" s="147"/>
      <c r="K58" s="147"/>
      <c r="L58" s="147"/>
      <c r="M58" s="147"/>
      <c r="N58" s="147"/>
      <c r="O58" s="147"/>
      <c r="P58" s="147"/>
      <c r="Q58" s="147"/>
      <c r="R58" s="147"/>
    </row>
    <row r="59" spans="6:18" hidden="1" x14ac:dyDescent="0.25">
      <c r="F59" s="146"/>
      <c r="G59" s="147"/>
      <c r="H59" s="148"/>
      <c r="I59" s="147"/>
      <c r="J59" s="147"/>
      <c r="K59" s="147"/>
      <c r="L59" s="147"/>
      <c r="M59" s="147"/>
      <c r="N59" s="147"/>
      <c r="O59" s="147"/>
      <c r="P59" s="147"/>
      <c r="Q59" s="147"/>
      <c r="R59" s="147"/>
    </row>
    <row r="60" spans="6:18" hidden="1" x14ac:dyDescent="0.25">
      <c r="F60" s="146"/>
      <c r="G60" s="147"/>
      <c r="H60" s="148"/>
      <c r="I60" s="147"/>
      <c r="J60" s="147"/>
      <c r="K60" s="147"/>
      <c r="L60" s="147"/>
      <c r="M60" s="147"/>
      <c r="N60" s="147"/>
      <c r="O60" s="147"/>
      <c r="P60" s="147"/>
      <c r="Q60" s="147"/>
      <c r="R60" s="147"/>
    </row>
    <row r="61" spans="6:18" hidden="1" x14ac:dyDescent="0.25">
      <c r="F61" s="146"/>
      <c r="G61" s="147"/>
      <c r="H61" s="148"/>
      <c r="I61" s="147"/>
      <c r="J61" s="147"/>
      <c r="K61" s="147"/>
      <c r="L61" s="147"/>
      <c r="M61" s="147"/>
      <c r="N61" s="147"/>
      <c r="O61" s="147"/>
      <c r="P61" s="147"/>
      <c r="Q61" s="147"/>
      <c r="R61" s="147"/>
    </row>
    <row r="62" spans="6:18" hidden="1" x14ac:dyDescent="0.25">
      <c r="F62" s="146"/>
      <c r="G62" s="147"/>
      <c r="H62" s="148"/>
      <c r="I62" s="147"/>
      <c r="J62" s="147"/>
      <c r="K62" s="147"/>
      <c r="L62" s="147"/>
      <c r="M62" s="147"/>
      <c r="N62" s="147"/>
      <c r="O62" s="147"/>
      <c r="P62" s="147"/>
      <c r="Q62" s="147"/>
      <c r="R62" s="147"/>
    </row>
    <row r="63" spans="6:18" hidden="1" x14ac:dyDescent="0.25">
      <c r="F63" s="146"/>
      <c r="G63" s="147"/>
      <c r="H63" s="148"/>
      <c r="I63" s="147"/>
      <c r="J63" s="147"/>
      <c r="K63" s="147"/>
      <c r="L63" s="147"/>
      <c r="M63" s="147"/>
      <c r="N63" s="147"/>
      <c r="O63" s="147"/>
      <c r="P63" s="147"/>
      <c r="Q63" s="147"/>
      <c r="R63" s="147"/>
    </row>
    <row r="64" spans="6:18" hidden="1" x14ac:dyDescent="0.25">
      <c r="F64" s="146"/>
      <c r="G64" s="147"/>
      <c r="H64" s="148"/>
      <c r="I64" s="147"/>
      <c r="J64" s="147"/>
      <c r="K64" s="147"/>
      <c r="L64" s="147"/>
      <c r="M64" s="147"/>
      <c r="N64" s="147"/>
      <c r="O64" s="147"/>
      <c r="P64" s="147"/>
      <c r="Q64" s="147"/>
      <c r="R64" s="147"/>
    </row>
    <row r="65" spans="6:18" hidden="1" x14ac:dyDescent="0.25">
      <c r="F65" s="146"/>
      <c r="G65" s="147"/>
      <c r="H65" s="148"/>
      <c r="I65" s="147"/>
      <c r="J65" s="147"/>
      <c r="K65" s="147"/>
      <c r="L65" s="147"/>
      <c r="M65" s="147"/>
      <c r="N65" s="147"/>
      <c r="O65" s="147"/>
      <c r="P65" s="147"/>
      <c r="Q65" s="147"/>
      <c r="R65" s="147"/>
    </row>
    <row r="66" spans="6:18" hidden="1" x14ac:dyDescent="0.25">
      <c r="F66" s="146"/>
      <c r="G66" s="147"/>
      <c r="H66" s="148"/>
      <c r="I66" s="147"/>
      <c r="J66" s="147"/>
      <c r="K66" s="147"/>
      <c r="L66" s="147"/>
      <c r="M66" s="147"/>
      <c r="N66" s="147"/>
      <c r="O66" s="147"/>
      <c r="P66" s="147"/>
      <c r="Q66" s="147"/>
      <c r="R66" s="147"/>
    </row>
    <row r="67" spans="6:18" hidden="1" x14ac:dyDescent="0.25">
      <c r="F67" s="146"/>
      <c r="G67" s="147"/>
      <c r="H67" s="148"/>
      <c r="I67" s="147"/>
      <c r="J67" s="147"/>
      <c r="K67" s="147"/>
      <c r="L67" s="147"/>
      <c r="M67" s="147"/>
      <c r="N67" s="147"/>
      <c r="O67" s="147"/>
      <c r="P67" s="147"/>
      <c r="Q67" s="147"/>
      <c r="R67" s="147"/>
    </row>
    <row r="68" spans="6:18" hidden="1" x14ac:dyDescent="0.25">
      <c r="F68" s="146"/>
      <c r="G68" s="147"/>
      <c r="H68" s="148"/>
      <c r="I68" s="147"/>
      <c r="J68" s="147"/>
      <c r="K68" s="147"/>
      <c r="L68" s="147"/>
      <c r="M68" s="147"/>
      <c r="N68" s="147"/>
      <c r="O68" s="147"/>
      <c r="P68" s="147"/>
      <c r="Q68" s="147"/>
      <c r="R68" s="147"/>
    </row>
    <row r="69" spans="6:18" x14ac:dyDescent="0.25">
      <c r="F69" s="146"/>
      <c r="G69" s="147"/>
      <c r="H69" s="148"/>
      <c r="I69" s="147"/>
      <c r="J69" s="147"/>
      <c r="K69" s="147"/>
      <c r="L69" s="147"/>
      <c r="M69" s="147"/>
      <c r="N69" s="147"/>
      <c r="O69" s="147"/>
      <c r="P69" s="147"/>
      <c r="Q69" s="147"/>
      <c r="R69" s="147"/>
    </row>
    <row r="70" spans="6:18" x14ac:dyDescent="0.25">
      <c r="F70" s="244"/>
      <c r="G70" s="210"/>
      <c r="H70" s="245"/>
      <c r="I70" s="210"/>
      <c r="J70" s="210"/>
      <c r="K70" s="210"/>
      <c r="L70" s="210"/>
      <c r="M70" s="210"/>
      <c r="N70" s="210"/>
      <c r="O70" s="210"/>
      <c r="P70" s="210"/>
      <c r="Q70" s="210"/>
      <c r="R70" s="210"/>
    </row>
    <row r="71" spans="6:18" x14ac:dyDescent="0.25">
      <c r="F71" s="244"/>
      <c r="G71" s="210"/>
      <c r="H71" s="245"/>
      <c r="I71" s="210"/>
      <c r="J71" s="210"/>
      <c r="K71" s="210"/>
      <c r="L71" s="210"/>
      <c r="M71" s="210"/>
      <c r="N71" s="210"/>
      <c r="O71" s="210"/>
      <c r="P71" s="210"/>
      <c r="Q71" s="210"/>
      <c r="R71" s="210"/>
    </row>
    <row r="72" spans="6:18" hidden="1" x14ac:dyDescent="0.25"/>
  </sheetData>
  <sheetProtection password="EC66" sheet="1" objects="1" scenarios="1" formatCells="0" formatColumns="0" formatRows="0" insertColumns="0" insertRows="0" insertHyperlinks="0" deleteColumns="0" deleteRows="0" sort="0" autoFilter="0" pivotTables="0"/>
  <mergeCells count="15">
    <mergeCell ref="P38:R38"/>
    <mergeCell ref="P40:R40"/>
    <mergeCell ref="P36:R36"/>
    <mergeCell ref="I31:J31"/>
    <mergeCell ref="I15:N16"/>
    <mergeCell ref="P32:R34"/>
    <mergeCell ref="I9:N9"/>
    <mergeCell ref="I12:N13"/>
    <mergeCell ref="P12:R13"/>
    <mergeCell ref="P15:R16"/>
    <mergeCell ref="F9:F12"/>
    <mergeCell ref="G9:G12"/>
    <mergeCell ref="F14:F16"/>
    <mergeCell ref="G14:G16"/>
    <mergeCell ref="P9:R10"/>
  </mergeCells>
  <hyperlinks>
    <hyperlink ref="P12" location="Summary!A1" display="Summary"/>
    <hyperlink ref="Q20" location="'Analysis Chart-2'!A1" display="'Analysis Chart-2'!A1"/>
    <hyperlink ref="Q21" location="'Analysis Chart-3'!A1" display="'Analysis Chart-3'!A1"/>
    <hyperlink ref="J19" location="Jan!A1" display="Jan!A1"/>
    <hyperlink ref="Q22" location="'Analysis Chart-4'!A1" display="'Analysis Chart-4'!A1"/>
    <hyperlink ref="Q28" location="'Analysis Chart-10'!A1" display="'Analysis Chart-10'!A1"/>
    <hyperlink ref="Q27" location="'Analysis Chart-9'!A1" display="'Analysis Chart-9'!A1"/>
    <hyperlink ref="Q26" location="'Analysis Chart-8'!A1" display="'Analysis Chart-8'!A1"/>
    <hyperlink ref="Q25" location="'Analysis Chart-7'!A1" display="'Analysis Chart-7'!A1"/>
    <hyperlink ref="Q24" location="'Analysis Chart-6'!A1" display="'Analysis Chart-6'!A1"/>
    <hyperlink ref="Q23" location="'Analysis Chart-5'!A1" display="'Analysis Chart-5'!A1"/>
    <hyperlink ref="Q19" location="'Analysis Chart-1'!A1" display="'Analysis Chart-1'!A1"/>
    <hyperlink ref="J20:J30" location="'Jan-13'!A1" display="'Jan-13'!A1"/>
    <hyperlink ref="P15" location="'Tower Chart - 2'!A1" display="Analysis Tower Chart - 2"/>
    <hyperlink ref="J20" location="Feb!A1" display="Feb!A1"/>
    <hyperlink ref="J21" location="Mar!A1" display="Mar!A1"/>
    <hyperlink ref="J22" location="Apr!A1" display="Apr!A1"/>
    <hyperlink ref="J23" location="May!A1" display="May!A1"/>
    <hyperlink ref="J24" location="June!A1" display="June!A1"/>
    <hyperlink ref="J25" location="July!A1" display="July!A1"/>
    <hyperlink ref="J26" location="Aug!A1" display="Aug!A1"/>
    <hyperlink ref="J27" location="Sept!A1" display="Sept!A1"/>
    <hyperlink ref="J28" location="Oct!A1" display="Oct!A1"/>
    <hyperlink ref="J29" location="Nov!A1" display="Nov!A1"/>
    <hyperlink ref="J30" location="Dec!A1" display="Dec!A1"/>
    <hyperlink ref="Q29" location="'Analysis Chart-11'!A1" display="'Analysis Chart-11'!A1"/>
    <hyperlink ref="P36" location="' Circle Chart'!A1" display="Analysis Circle Chart"/>
    <hyperlink ref="P40" location="' Circle Chart'!A1" display="Analysis Circle Chart"/>
    <hyperlink ref="P38" location="' Circle Chart'!A1" display="Analysis Circle Chart"/>
    <hyperlink ref="P40:R40" location="' Circle Chart - 4'!A1" display="Monthly Distribution of Income"/>
    <hyperlink ref="P38:R38" location="' Circle Chart -3'!A1" display="Monthwise Distribution OF Expenses"/>
    <hyperlink ref="P36:R36" location="' Circle Chart -2 '!A1" display="Monthly Distribution of Expenses"/>
    <hyperlink ref="I15:N16" location="'Expense Head'!A1" display="To begin with …. Select Expense head..!!"/>
    <hyperlink ref="I9:N9" location="Why...!A1" display="Why Personal Money Manager..???"/>
    <hyperlink ref="I12:N13" location="Use!A1" display="How to use Personal Money Manage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8DCC"/>
  </sheetPr>
  <dimension ref="A1:AO34"/>
  <sheetViews>
    <sheetView zoomScale="80" zoomScaleNormal="80" workbookViewId="0">
      <selection activeCell="B2" sqref="B2:D9"/>
    </sheetView>
  </sheetViews>
  <sheetFormatPr defaultColWidth="0" defaultRowHeight="15" zeroHeight="1" x14ac:dyDescent="0.25"/>
  <cols>
    <col min="1" max="1" width="1.85546875" style="166" customWidth="1"/>
    <col min="2" max="3" width="7.7109375" style="178" customWidth="1"/>
    <col min="4" max="4" width="1.5703125" style="178" customWidth="1"/>
    <col min="5" max="5" width="7.140625" style="166" customWidth="1"/>
    <col min="6" max="6" width="7.28515625" style="178" customWidth="1"/>
    <col min="7" max="9" width="13.85546875" style="178" customWidth="1"/>
    <col min="10" max="10" width="6.5703125" style="178" customWidth="1"/>
    <col min="11" max="11" width="5" style="178" customWidth="1"/>
    <col min="12" max="12" width="6.140625" style="178" hidden="1" customWidth="1"/>
    <col min="13" max="13" width="5" style="178" hidden="1" customWidth="1"/>
    <col min="14" max="14" width="1.85546875" style="168" hidden="1" customWidth="1"/>
    <col min="15" max="16" width="14.42578125" style="189" hidden="1" customWidth="1"/>
    <col min="17" max="17" width="11.28515625" style="189" hidden="1" customWidth="1"/>
    <col min="18" max="18" width="10.7109375" style="189" hidden="1" customWidth="1"/>
    <col min="19" max="19" width="11.42578125" style="189" hidden="1" customWidth="1"/>
    <col min="20" max="20" width="14.42578125" style="189" hidden="1" customWidth="1"/>
    <col min="21" max="21" width="11.140625" style="189" hidden="1" customWidth="1"/>
    <col min="22" max="22" width="14.42578125" style="189" hidden="1" customWidth="1"/>
    <col min="23" max="23" width="12.5703125" style="189" hidden="1" customWidth="1"/>
    <col min="24" max="24" width="12.85546875" style="189" hidden="1" customWidth="1"/>
    <col min="25" max="25" width="35.5703125" style="224" customWidth="1"/>
    <col min="26" max="26" width="9.140625" style="178" hidden="1" customWidth="1"/>
    <col min="27" max="28" width="0" style="121" hidden="1" customWidth="1"/>
    <col min="29" max="33" width="9.140625" style="121" hidden="1" customWidth="1"/>
    <col min="34" max="35" width="0" style="121" hidden="1" customWidth="1"/>
    <col min="36" max="36" width="9.140625" style="121" hidden="1" customWidth="1"/>
    <col min="37" max="41" width="0" style="121" hidden="1" customWidth="1"/>
    <col min="42" max="16384" width="9.140625" style="121" hidden="1"/>
  </cols>
  <sheetData>
    <row r="1" spans="2:25" s="166" customFormat="1" x14ac:dyDescent="0.25">
      <c r="N1" s="168"/>
      <c r="O1" s="168"/>
      <c r="P1" s="168"/>
      <c r="Q1" s="168"/>
      <c r="R1" s="168"/>
      <c r="S1" s="168"/>
      <c r="T1" s="168"/>
      <c r="U1" s="168"/>
      <c r="V1" s="168"/>
      <c r="W1" s="168"/>
      <c r="X1" s="168"/>
      <c r="Y1" s="197"/>
    </row>
    <row r="2" spans="2:25" ht="30.75" customHeight="1" x14ac:dyDescent="0.25">
      <c r="B2" s="557" t="s">
        <v>29</v>
      </c>
      <c r="C2" s="558"/>
      <c r="D2" s="559"/>
      <c r="F2" s="568" t="s">
        <v>158</v>
      </c>
      <c r="G2" s="568"/>
      <c r="H2" s="568"/>
      <c r="I2" s="568"/>
      <c r="J2" s="568"/>
      <c r="K2" s="166"/>
      <c r="L2" s="166"/>
      <c r="M2" s="166"/>
      <c r="O2" s="177" t="s">
        <v>106</v>
      </c>
      <c r="P2" s="177" t="s">
        <v>53</v>
      </c>
      <c r="Q2" s="177" t="s">
        <v>24</v>
      </c>
      <c r="R2" s="177" t="s">
        <v>56</v>
      </c>
      <c r="S2" s="177" t="s">
        <v>20</v>
      </c>
      <c r="T2" s="177" t="s">
        <v>58</v>
      </c>
      <c r="U2" s="177" t="s">
        <v>25</v>
      </c>
      <c r="V2" s="177" t="s">
        <v>54</v>
      </c>
      <c r="W2" s="177" t="s">
        <v>104</v>
      </c>
      <c r="X2" s="177" t="s">
        <v>17</v>
      </c>
      <c r="Y2" s="223"/>
    </row>
    <row r="3" spans="2:25" x14ac:dyDescent="0.25">
      <c r="B3" s="560"/>
      <c r="C3" s="561"/>
      <c r="D3" s="562"/>
      <c r="F3" s="568"/>
      <c r="G3" s="568"/>
      <c r="H3" s="568"/>
      <c r="I3" s="568"/>
      <c r="J3" s="568"/>
      <c r="K3" s="166"/>
      <c r="L3" s="166"/>
      <c r="M3" s="166"/>
      <c r="O3" s="179" t="e">
        <f>+VLOOKUP(L16,Summary!F4:H15,3,FALSE)</f>
        <v>#N/A</v>
      </c>
      <c r="P3" s="179" t="e">
        <f>+VLOOKUP(L16,Summary!F4:I15,4,FALSE)</f>
        <v>#N/A</v>
      </c>
      <c r="Q3" s="179" t="e">
        <f>+VLOOKUP(L16,Summary!F4:J15,5,FALSE)</f>
        <v>#N/A</v>
      </c>
      <c r="R3" s="179" t="e">
        <f>+VLOOKUP(L16,Summary!F4:K15,6,FALSE)</f>
        <v>#N/A</v>
      </c>
      <c r="S3" s="179" t="e">
        <f>+VLOOKUP(L16,Summary!F4:L15,7,FALSE)</f>
        <v>#N/A</v>
      </c>
      <c r="T3" s="179" t="e">
        <f>+VLOOKUP(L16,Summary!F4:M15,8,FALSE)</f>
        <v>#N/A</v>
      </c>
      <c r="U3" s="179" t="e">
        <f>+VLOOKUP(L16,Summary!F4:N15,9,FALSE)</f>
        <v>#N/A</v>
      </c>
      <c r="V3" s="179" t="e">
        <f>+VLOOKUP(L16,Summary!F4:O15,10,FALSE)</f>
        <v>#N/A</v>
      </c>
      <c r="W3" s="179" t="e">
        <f>+VLOOKUP(L16,Summary!F4:P15,11,FALSE)</f>
        <v>#N/A</v>
      </c>
      <c r="X3" s="179" t="e">
        <f>+VLOOKUP(L16,Summary!F4:Q15,12,FALSE)</f>
        <v>#N/A</v>
      </c>
      <c r="Y3" s="223">
        <v>42370</v>
      </c>
    </row>
    <row r="4" spans="2:25" ht="18.75" x14ac:dyDescent="0.25">
      <c r="B4" s="560"/>
      <c r="C4" s="561"/>
      <c r="D4" s="562"/>
      <c r="E4" s="178"/>
      <c r="F4" s="209"/>
      <c r="G4" s="209"/>
      <c r="H4" s="209"/>
      <c r="I4" s="209"/>
      <c r="J4" s="209"/>
      <c r="L4" s="166"/>
      <c r="M4" s="166"/>
      <c r="O4" s="208"/>
      <c r="P4" s="208"/>
      <c r="Q4" s="208"/>
      <c r="R4" s="208"/>
      <c r="S4" s="208"/>
      <c r="T4" s="208"/>
      <c r="U4" s="208"/>
      <c r="V4" s="208"/>
      <c r="W4" s="208"/>
      <c r="X4" s="208"/>
      <c r="Y4" s="223">
        <v>42401</v>
      </c>
    </row>
    <row r="5" spans="2:25" ht="18.75" x14ac:dyDescent="0.25">
      <c r="B5" s="560"/>
      <c r="C5" s="561"/>
      <c r="D5" s="562"/>
      <c r="E5" s="178"/>
      <c r="F5" s="209"/>
      <c r="G5" s="209"/>
      <c r="H5" s="209"/>
      <c r="I5" s="209"/>
      <c r="J5" s="209"/>
      <c r="L5" s="166"/>
      <c r="M5" s="166"/>
      <c r="O5" s="208"/>
      <c r="P5" s="208"/>
      <c r="Q5" s="208"/>
      <c r="R5" s="208"/>
      <c r="S5" s="208"/>
      <c r="T5" s="208"/>
      <c r="U5" s="208"/>
      <c r="V5" s="208"/>
      <c r="W5" s="208"/>
      <c r="X5" s="208"/>
      <c r="Y5" s="223">
        <v>42430</v>
      </c>
    </row>
    <row r="6" spans="2:25" ht="18.75" x14ac:dyDescent="0.25">
      <c r="B6" s="560"/>
      <c r="C6" s="561"/>
      <c r="D6" s="562"/>
      <c r="E6" s="178"/>
      <c r="F6" s="209"/>
      <c r="G6" s="209"/>
      <c r="H6" s="209"/>
      <c r="I6" s="209"/>
      <c r="J6" s="209"/>
      <c r="L6" s="166"/>
      <c r="M6" s="166"/>
      <c r="O6" s="208"/>
      <c r="P6" s="208"/>
      <c r="Q6" s="208"/>
      <c r="R6" s="208"/>
      <c r="S6" s="208"/>
      <c r="T6" s="208"/>
      <c r="U6" s="208"/>
      <c r="V6" s="208"/>
      <c r="W6" s="208"/>
      <c r="X6" s="208"/>
      <c r="Y6" s="223">
        <v>42461</v>
      </c>
    </row>
    <row r="7" spans="2:25" x14ac:dyDescent="0.25">
      <c r="B7" s="560"/>
      <c r="C7" s="561"/>
      <c r="D7" s="562"/>
      <c r="F7" s="166"/>
      <c r="G7" s="166"/>
      <c r="H7" s="166"/>
      <c r="I7" s="166"/>
      <c r="J7" s="166"/>
      <c r="K7" s="166"/>
      <c r="L7" s="166"/>
      <c r="M7" s="166"/>
      <c r="N7" s="180"/>
      <c r="O7" s="181"/>
      <c r="P7" s="181"/>
      <c r="Q7" s="181"/>
      <c r="R7" s="181"/>
      <c r="S7" s="181"/>
      <c r="T7" s="181"/>
      <c r="U7" s="182"/>
      <c r="V7" s="182"/>
      <c r="W7" s="181"/>
      <c r="X7" s="181"/>
      <c r="Y7" s="223">
        <v>42491</v>
      </c>
    </row>
    <row r="8" spans="2:25" ht="15" customHeight="1" x14ac:dyDescent="0.25">
      <c r="B8" s="560"/>
      <c r="C8" s="561"/>
      <c r="D8" s="562"/>
      <c r="F8" s="166"/>
      <c r="G8" s="166"/>
      <c r="H8" s="166"/>
      <c r="I8" s="166"/>
      <c r="J8" s="166"/>
      <c r="K8" s="166"/>
      <c r="L8" s="166"/>
      <c r="M8" s="166"/>
      <c r="N8" s="183"/>
      <c r="O8" s="181"/>
      <c r="P8" s="181"/>
      <c r="Q8" s="181"/>
      <c r="R8" s="181"/>
      <c r="S8" s="181"/>
      <c r="T8" s="181"/>
      <c r="U8" s="181"/>
      <c r="V8" s="181"/>
      <c r="W8" s="181"/>
      <c r="X8" s="181"/>
      <c r="Y8" s="223">
        <v>42522</v>
      </c>
    </row>
    <row r="9" spans="2:25" ht="15" customHeight="1" x14ac:dyDescent="0.25">
      <c r="B9" s="563"/>
      <c r="C9" s="564"/>
      <c r="D9" s="565"/>
      <c r="F9" s="166"/>
      <c r="G9" s="166"/>
      <c r="H9" s="166"/>
      <c r="I9" s="166"/>
      <c r="J9" s="166"/>
      <c r="K9" s="166"/>
      <c r="L9" s="166"/>
      <c r="M9" s="166"/>
      <c r="N9" s="183"/>
      <c r="O9" s="181"/>
      <c r="P9" s="181"/>
      <c r="Q9" s="181"/>
      <c r="R9" s="181"/>
      <c r="S9" s="181"/>
      <c r="T9" s="181"/>
      <c r="U9" s="181"/>
      <c r="V9" s="181"/>
      <c r="W9" s="181"/>
      <c r="X9" s="181"/>
      <c r="Y9" s="223">
        <v>42552</v>
      </c>
    </row>
    <row r="10" spans="2:25" ht="15" customHeight="1" x14ac:dyDescent="0.25">
      <c r="B10" s="166"/>
      <c r="C10" s="166"/>
      <c r="D10" s="166"/>
      <c r="K10" s="166"/>
      <c r="L10" s="166"/>
      <c r="M10" s="166"/>
      <c r="N10" s="183"/>
      <c r="O10" s="181"/>
      <c r="P10" s="181"/>
      <c r="Q10" s="181"/>
      <c r="R10" s="181"/>
      <c r="S10" s="181"/>
      <c r="T10" s="181"/>
      <c r="U10" s="181"/>
      <c r="V10" s="181"/>
      <c r="W10" s="181"/>
      <c r="X10" s="181"/>
      <c r="Y10" s="223">
        <v>42583</v>
      </c>
    </row>
    <row r="11" spans="2:25" ht="15" customHeight="1" x14ac:dyDescent="0.25">
      <c r="B11" s="166"/>
      <c r="C11" s="166"/>
      <c r="D11" s="166"/>
      <c r="K11" s="166"/>
      <c r="L11" s="166"/>
      <c r="M11" s="166"/>
      <c r="N11" s="183"/>
      <c r="O11" s="181"/>
      <c r="P11" s="181"/>
      <c r="Q11" s="181"/>
      <c r="R11" s="181"/>
      <c r="S11" s="181"/>
      <c r="T11" s="181"/>
      <c r="U11" s="181"/>
      <c r="V11" s="181"/>
      <c r="W11" s="181"/>
      <c r="X11" s="181"/>
      <c r="Y11" s="223">
        <v>42614</v>
      </c>
    </row>
    <row r="12" spans="2:25" ht="15.75" customHeight="1" x14ac:dyDescent="0.25">
      <c r="B12" s="166"/>
      <c r="C12" s="166"/>
      <c r="D12" s="166"/>
      <c r="K12" s="166"/>
      <c r="L12" s="166"/>
      <c r="M12" s="166"/>
      <c r="N12" s="183"/>
      <c r="O12" s="181"/>
      <c r="P12" s="181"/>
      <c r="Q12" s="181"/>
      <c r="R12" s="181"/>
      <c r="S12" s="181"/>
      <c r="T12" s="181"/>
      <c r="U12" s="181"/>
      <c r="V12" s="181"/>
      <c r="W12" s="181"/>
      <c r="X12" s="181"/>
      <c r="Y12" s="223">
        <v>42644</v>
      </c>
    </row>
    <row r="13" spans="2:25" x14ac:dyDescent="0.25">
      <c r="B13" s="166"/>
      <c r="C13" s="166"/>
      <c r="D13" s="166"/>
      <c r="K13" s="166"/>
      <c r="L13" s="166"/>
      <c r="M13" s="166"/>
      <c r="N13" s="183"/>
      <c r="O13" s="181"/>
      <c r="P13" s="181"/>
      <c r="Q13" s="181"/>
      <c r="R13" s="181"/>
      <c r="S13" s="181"/>
      <c r="T13" s="181"/>
      <c r="U13" s="181"/>
      <c r="V13" s="181"/>
      <c r="W13" s="181"/>
      <c r="X13" s="181"/>
      <c r="Y13" s="223">
        <v>42675</v>
      </c>
    </row>
    <row r="14" spans="2:25" ht="15" customHeight="1" x14ac:dyDescent="0.25">
      <c r="B14" s="566" t="s">
        <v>5</v>
      </c>
      <c r="C14" s="566"/>
      <c r="D14" s="166"/>
      <c r="K14" s="166"/>
      <c r="L14" s="552" t="s">
        <v>5</v>
      </c>
      <c r="M14" s="553"/>
      <c r="N14" s="183"/>
      <c r="O14" s="181"/>
      <c r="P14" s="181"/>
      <c r="Q14" s="181"/>
      <c r="R14" s="181"/>
      <c r="S14" s="181"/>
      <c r="T14" s="181"/>
      <c r="U14" s="181"/>
      <c r="V14" s="181"/>
      <c r="W14" s="181"/>
      <c r="X14" s="181"/>
      <c r="Y14" s="223">
        <v>42705</v>
      </c>
    </row>
    <row r="15" spans="2:25" ht="15" customHeight="1" x14ac:dyDescent="0.25">
      <c r="B15" s="567"/>
      <c r="C15" s="567"/>
      <c r="D15" s="166"/>
      <c r="K15" s="166"/>
      <c r="L15" s="554"/>
      <c r="M15" s="555"/>
      <c r="N15" s="183"/>
      <c r="O15" s="181"/>
      <c r="P15" s="181"/>
      <c r="Q15" s="181"/>
      <c r="R15" s="181"/>
      <c r="S15" s="181"/>
      <c r="T15" s="181"/>
      <c r="U15" s="181"/>
      <c r="V15" s="181"/>
      <c r="W15" s="181"/>
      <c r="X15" s="181"/>
    </row>
    <row r="16" spans="2:25" ht="18.75" customHeight="1" x14ac:dyDescent="0.25">
      <c r="B16" s="556">
        <v>42370</v>
      </c>
      <c r="C16" s="556"/>
      <c r="D16" s="166"/>
      <c r="K16" s="166"/>
      <c r="L16" s="546">
        <v>42186</v>
      </c>
      <c r="M16" s="547"/>
      <c r="N16" s="183"/>
      <c r="O16" s="181"/>
      <c r="P16" s="181"/>
      <c r="Q16" s="181"/>
      <c r="R16" s="181"/>
      <c r="S16" s="181"/>
      <c r="T16" s="181"/>
      <c r="U16" s="181"/>
      <c r="V16" s="181"/>
      <c r="W16" s="181"/>
      <c r="X16" s="181"/>
    </row>
    <row r="17" spans="1:26" ht="18.75" customHeight="1" x14ac:dyDescent="0.25">
      <c r="B17" s="556"/>
      <c r="C17" s="556"/>
      <c r="D17" s="166"/>
      <c r="K17" s="166"/>
      <c r="L17" s="548"/>
      <c r="M17" s="549"/>
      <c r="N17" s="183"/>
      <c r="O17" s="181"/>
      <c r="P17" s="181"/>
      <c r="Q17" s="181"/>
      <c r="R17" s="181"/>
      <c r="S17" s="181"/>
      <c r="T17" s="181"/>
      <c r="U17" s="181"/>
      <c r="V17" s="181"/>
      <c r="W17" s="181"/>
      <c r="X17" s="181"/>
    </row>
    <row r="18" spans="1:26" ht="18.75" customHeight="1" x14ac:dyDescent="0.25">
      <c r="B18" s="556"/>
      <c r="C18" s="556"/>
      <c r="D18" s="166"/>
      <c r="K18" s="166"/>
      <c r="L18" s="550"/>
      <c r="M18" s="551"/>
      <c r="N18" s="181"/>
      <c r="O18" s="181"/>
      <c r="P18" s="181"/>
      <c r="Q18" s="181"/>
      <c r="R18" s="181"/>
      <c r="S18" s="181"/>
      <c r="T18" s="181"/>
      <c r="U18" s="181"/>
      <c r="V18" s="181"/>
      <c r="W18" s="181"/>
      <c r="X18" s="181"/>
      <c r="Y18" s="196"/>
    </row>
    <row r="19" spans="1:26" x14ac:dyDescent="0.25">
      <c r="B19" s="166"/>
      <c r="C19" s="166"/>
      <c r="D19" s="166"/>
      <c r="K19" s="166"/>
      <c r="L19" s="166"/>
      <c r="M19" s="166"/>
      <c r="N19" s="181"/>
      <c r="O19" s="181"/>
      <c r="P19" s="181"/>
      <c r="Q19" s="181"/>
      <c r="R19" s="181"/>
      <c r="S19" s="181"/>
      <c r="T19" s="181"/>
      <c r="U19" s="181"/>
      <c r="V19" s="181"/>
      <c r="W19" s="181"/>
      <c r="X19" s="181"/>
      <c r="Y19" s="196"/>
    </row>
    <row r="20" spans="1:26" x14ac:dyDescent="0.25">
      <c r="B20" s="166"/>
      <c r="C20" s="166"/>
      <c r="D20" s="166"/>
      <c r="K20" s="166"/>
      <c r="L20" s="166"/>
      <c r="M20" s="166"/>
      <c r="O20" s="168"/>
      <c r="P20" s="168"/>
      <c r="Q20" s="168"/>
      <c r="R20" s="168"/>
      <c r="S20" s="168"/>
      <c r="T20" s="168"/>
      <c r="U20" s="168"/>
      <c r="V20" s="168"/>
      <c r="W20" s="168"/>
      <c r="X20" s="168"/>
      <c r="Y20" s="196"/>
    </row>
    <row r="21" spans="1:26" x14ac:dyDescent="0.25">
      <c r="B21" s="166"/>
      <c r="C21" s="166"/>
      <c r="D21" s="166"/>
      <c r="K21" s="166"/>
      <c r="L21" s="166"/>
      <c r="M21" s="166"/>
      <c r="O21" s="168"/>
      <c r="P21" s="168"/>
      <c r="Q21" s="168"/>
      <c r="R21" s="168"/>
      <c r="S21" s="168"/>
      <c r="T21" s="168"/>
      <c r="U21" s="168"/>
      <c r="V21" s="168"/>
      <c r="W21" s="168"/>
      <c r="X21" s="168"/>
      <c r="Y21" s="196"/>
    </row>
    <row r="22" spans="1:26" x14ac:dyDescent="0.25">
      <c r="B22" s="166"/>
      <c r="C22" s="166"/>
      <c r="D22" s="166"/>
      <c r="K22" s="166"/>
      <c r="L22" s="166"/>
      <c r="M22" s="166"/>
      <c r="O22" s="168"/>
      <c r="P22" s="168"/>
      <c r="Q22" s="168"/>
      <c r="R22" s="168"/>
      <c r="S22" s="168"/>
      <c r="T22" s="168"/>
      <c r="U22" s="168"/>
      <c r="V22" s="168"/>
      <c r="W22" s="168"/>
      <c r="X22" s="168"/>
      <c r="Y22" s="196"/>
    </row>
    <row r="23" spans="1:26" x14ac:dyDescent="0.25">
      <c r="B23" s="166"/>
      <c r="C23" s="166"/>
      <c r="D23" s="166"/>
      <c r="K23" s="166"/>
      <c r="L23" s="166"/>
      <c r="M23" s="166"/>
      <c r="O23" s="168"/>
      <c r="P23" s="168"/>
      <c r="Q23" s="168"/>
      <c r="R23" s="168"/>
      <c r="S23" s="168"/>
      <c r="T23" s="168"/>
      <c r="U23" s="168"/>
      <c r="V23" s="168"/>
      <c r="W23" s="168"/>
      <c r="X23" s="168"/>
      <c r="Y23" s="196"/>
    </row>
    <row r="24" spans="1:26" x14ac:dyDescent="0.25">
      <c r="B24" s="166"/>
      <c r="C24" s="166"/>
      <c r="D24" s="166"/>
      <c r="K24" s="166"/>
      <c r="L24" s="166"/>
      <c r="M24" s="166"/>
      <c r="O24" s="168"/>
      <c r="P24" s="168"/>
      <c r="Q24" s="168"/>
      <c r="R24" s="168"/>
      <c r="S24" s="168"/>
      <c r="T24" s="168"/>
      <c r="U24" s="168"/>
      <c r="V24" s="168"/>
      <c r="W24" s="168"/>
      <c r="X24" s="168"/>
      <c r="Y24" s="225"/>
    </row>
    <row r="25" spans="1:26" x14ac:dyDescent="0.25">
      <c r="B25" s="166"/>
      <c r="C25" s="166"/>
      <c r="D25" s="166"/>
      <c r="K25" s="166"/>
      <c r="L25" s="166"/>
      <c r="M25" s="166"/>
      <c r="O25" s="168"/>
      <c r="P25" s="168"/>
      <c r="Q25" s="168"/>
      <c r="R25" s="168"/>
      <c r="S25" s="168"/>
      <c r="T25" s="168"/>
      <c r="U25" s="168"/>
      <c r="V25" s="168"/>
      <c r="W25" s="168"/>
      <c r="X25" s="168"/>
      <c r="Y25" s="225"/>
    </row>
    <row r="26" spans="1:26" x14ac:dyDescent="0.25">
      <c r="B26" s="166"/>
      <c r="C26" s="166"/>
      <c r="D26" s="166"/>
      <c r="K26" s="166"/>
      <c r="L26" s="166"/>
      <c r="M26" s="166"/>
      <c r="O26" s="168"/>
      <c r="P26" s="168"/>
      <c r="Q26" s="168"/>
      <c r="R26" s="168"/>
      <c r="S26" s="168"/>
      <c r="T26" s="168"/>
      <c r="U26" s="168"/>
      <c r="V26" s="168"/>
      <c r="W26" s="168"/>
      <c r="X26" s="168"/>
      <c r="Y26" s="225"/>
    </row>
    <row r="27" spans="1:26" x14ac:dyDescent="0.25">
      <c r="B27" s="166"/>
      <c r="C27" s="166"/>
      <c r="D27" s="166"/>
      <c r="K27" s="166"/>
      <c r="L27" s="166"/>
      <c r="M27" s="166"/>
      <c r="O27" s="168"/>
      <c r="P27" s="168"/>
      <c r="Q27" s="168"/>
      <c r="R27" s="168"/>
      <c r="S27" s="168"/>
      <c r="T27" s="168"/>
      <c r="U27" s="168"/>
      <c r="V27" s="168"/>
      <c r="W27" s="168"/>
      <c r="X27" s="168"/>
      <c r="Y27" s="225"/>
    </row>
    <row r="28" spans="1:26" ht="15.75" x14ac:dyDescent="0.25">
      <c r="B28" s="166"/>
      <c r="C28" s="166"/>
      <c r="D28" s="166"/>
      <c r="F28" s="166"/>
      <c r="G28" s="184"/>
      <c r="H28" s="184"/>
      <c r="I28" s="184"/>
      <c r="J28" s="184"/>
      <c r="K28" s="184"/>
      <c r="L28" s="166"/>
      <c r="M28" s="166"/>
      <c r="O28" s="168"/>
      <c r="P28" s="168"/>
      <c r="Q28" s="168"/>
      <c r="R28" s="168"/>
      <c r="S28" s="168"/>
      <c r="T28" s="168"/>
      <c r="U28" s="168"/>
      <c r="V28" s="168"/>
      <c r="W28" s="168"/>
      <c r="X28" s="168"/>
      <c r="Y28" s="225"/>
    </row>
    <row r="29" spans="1:26" s="187" customFormat="1" ht="21" x14ac:dyDescent="0.25">
      <c r="A29" s="184"/>
      <c r="B29" s="184"/>
      <c r="C29" s="184"/>
      <c r="D29" s="184"/>
      <c r="E29" s="184"/>
      <c r="F29" s="166"/>
      <c r="G29" s="233" t="s">
        <v>57</v>
      </c>
      <c r="H29" s="233" t="s">
        <v>60</v>
      </c>
      <c r="I29" s="233" t="s">
        <v>146</v>
      </c>
      <c r="J29" s="184"/>
      <c r="K29" s="184"/>
      <c r="L29" s="184"/>
      <c r="M29" s="184"/>
      <c r="N29" s="185"/>
      <c r="O29" s="185"/>
      <c r="P29" s="185"/>
      <c r="Q29" s="185"/>
      <c r="R29" s="185"/>
      <c r="S29" s="185"/>
      <c r="T29" s="185"/>
      <c r="U29" s="168"/>
      <c r="V29" s="168"/>
      <c r="W29" s="185"/>
      <c r="X29" s="185"/>
      <c r="Y29" s="226"/>
      <c r="Z29" s="186"/>
    </row>
    <row r="30" spans="1:26" s="187" customFormat="1" ht="42.75" customHeight="1" x14ac:dyDescent="0.25">
      <c r="A30" s="184"/>
      <c r="B30" s="184"/>
      <c r="C30" s="184"/>
      <c r="D30" s="184"/>
      <c r="E30" s="184"/>
      <c r="F30" s="166"/>
      <c r="G30" s="188">
        <f>+VLOOKUP(B16,'Track Room'!J19:N30,5,FALSE)</f>
        <v>625</v>
      </c>
      <c r="H30" s="188">
        <f>+VLOOKUP(B16,'Track Room'!J19:L30,3,FALSE)</f>
        <v>170</v>
      </c>
      <c r="I30" s="188">
        <f>+VLOOKUP(B16,'Track Room'!J19:M30,4,FALSE)</f>
        <v>50</v>
      </c>
      <c r="J30" s="184"/>
      <c r="K30" s="184"/>
      <c r="L30" s="184"/>
      <c r="M30" s="184"/>
      <c r="N30" s="185"/>
      <c r="O30" s="185"/>
      <c r="P30" s="185"/>
      <c r="Q30" s="185"/>
      <c r="R30" s="185"/>
      <c r="S30" s="185"/>
      <c r="T30" s="185"/>
      <c r="U30" s="185"/>
      <c r="V30" s="185"/>
      <c r="W30" s="185"/>
      <c r="X30" s="185"/>
      <c r="Y30" s="226"/>
      <c r="Z30" s="186"/>
    </row>
    <row r="31" spans="1:26" s="166" customFormat="1" x14ac:dyDescent="0.25">
      <c r="N31" s="168"/>
      <c r="O31" s="168"/>
      <c r="P31" s="168"/>
      <c r="Q31" s="168"/>
      <c r="R31" s="168"/>
      <c r="S31" s="168"/>
      <c r="T31" s="168"/>
      <c r="U31" s="168"/>
      <c r="V31" s="168"/>
      <c r="W31" s="168"/>
      <c r="X31" s="168"/>
      <c r="Y31" s="225"/>
    </row>
    <row r="32" spans="1:26" s="166" customFormat="1" hidden="1" x14ac:dyDescent="0.25">
      <c r="N32" s="168"/>
      <c r="O32" s="168"/>
      <c r="P32" s="168"/>
      <c r="Q32" s="168"/>
      <c r="R32" s="168"/>
      <c r="S32" s="168"/>
      <c r="T32" s="168"/>
      <c r="U32" s="168"/>
      <c r="V32" s="168"/>
      <c r="W32" s="168"/>
      <c r="X32" s="168"/>
      <c r="Y32" s="225"/>
    </row>
    <row r="33" spans="14:25" s="166" customFormat="1" hidden="1" x14ac:dyDescent="0.25">
      <c r="N33" s="168"/>
      <c r="O33" s="168"/>
      <c r="P33" s="168"/>
      <c r="Q33" s="168"/>
      <c r="R33" s="168"/>
      <c r="S33" s="168"/>
      <c r="T33" s="168"/>
      <c r="U33" s="168"/>
      <c r="V33" s="168"/>
      <c r="W33" s="168"/>
      <c r="X33" s="168"/>
      <c r="Y33" s="225"/>
    </row>
    <row r="34" spans="14:25" s="166" customFormat="1" x14ac:dyDescent="0.25">
      <c r="N34" s="168"/>
      <c r="O34" s="168"/>
      <c r="P34" s="168"/>
      <c r="Q34" s="168"/>
      <c r="R34" s="168"/>
      <c r="S34" s="168"/>
      <c r="T34" s="168"/>
      <c r="U34" s="168"/>
      <c r="V34" s="168"/>
      <c r="W34" s="168"/>
      <c r="X34" s="168"/>
      <c r="Y34" s="225"/>
    </row>
  </sheetData>
  <mergeCells count="6">
    <mergeCell ref="L16:M18"/>
    <mergeCell ref="L14:M15"/>
    <mergeCell ref="B16:C18"/>
    <mergeCell ref="B2:D9"/>
    <mergeCell ref="B14:C15"/>
    <mergeCell ref="F2:J3"/>
  </mergeCells>
  <dataValidations count="1">
    <dataValidation type="list" allowBlank="1" showInputMessage="1" showErrorMessage="1" sqref="B16:C18 L16">
      <formula1>$Y$3:$Y$14</formula1>
    </dataValidation>
  </dataValidations>
  <hyperlinks>
    <hyperlink ref="B2:D9" location="'Track Room'!A1" display="Track Room"/>
  </hyperlink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44"/>
  <sheetViews>
    <sheetView zoomScale="85" zoomScaleNormal="85" workbookViewId="0">
      <selection activeCell="B2" sqref="B2:D6"/>
    </sheetView>
  </sheetViews>
  <sheetFormatPr defaultColWidth="0" defaultRowHeight="15" customHeight="1" zeroHeight="1" x14ac:dyDescent="0.25"/>
  <cols>
    <col min="1" max="1" width="1.85546875" style="166" customWidth="1"/>
    <col min="2" max="3" width="5" style="178" customWidth="1"/>
    <col min="4" max="4" width="2.7109375" style="178" customWidth="1"/>
    <col min="5" max="5" width="1.85546875" style="166" customWidth="1"/>
    <col min="6" max="6" width="14.5703125" style="178" hidden="1" customWidth="1"/>
    <col min="7" max="7" width="4.140625" style="178" hidden="1" customWidth="1"/>
    <col min="8" max="8" width="16.85546875" style="178" hidden="1" customWidth="1"/>
    <col min="9" max="9" width="4.140625" style="178" hidden="1" customWidth="1"/>
    <col min="10" max="10" width="14.42578125" style="178" hidden="1" customWidth="1"/>
    <col min="11" max="11" width="8.28515625" style="178" hidden="1" customWidth="1"/>
    <col min="12" max="12" width="9.7109375" style="178" customWidth="1"/>
    <col min="13" max="13" width="3.7109375" style="178" customWidth="1"/>
    <col min="14" max="14" width="1.85546875" style="168" customWidth="1"/>
    <col min="15" max="16" width="14.42578125" style="189" customWidth="1"/>
    <col min="17" max="17" width="11.28515625" style="189" customWidth="1"/>
    <col min="18" max="18" width="10.7109375" style="189" customWidth="1"/>
    <col min="19" max="19" width="11.42578125" style="189" customWidth="1"/>
    <col min="20" max="20" width="14.42578125" style="189" customWidth="1"/>
    <col min="21" max="21" width="11.140625" style="189" customWidth="1"/>
    <col min="22" max="22" width="14.42578125" style="189" customWidth="1"/>
    <col min="23" max="23" width="12.5703125" style="189" customWidth="1"/>
    <col min="24" max="24" width="12.85546875" style="189" customWidth="1"/>
    <col min="25" max="25" width="8.28515625" style="168" customWidth="1"/>
    <col min="26" max="26" width="9.7109375" style="225" customWidth="1"/>
    <col min="27" max="27" width="9.140625" style="178" hidden="1" customWidth="1"/>
    <col min="28" max="29" width="0" style="121" hidden="1" customWidth="1"/>
    <col min="30" max="34" width="9.140625" style="121" hidden="1" customWidth="1"/>
    <col min="35" max="36" width="0" style="121" hidden="1" customWidth="1"/>
    <col min="37" max="37" width="9.140625" style="121" hidden="1" customWidth="1"/>
    <col min="38" max="41" width="0" style="121" hidden="1" customWidth="1"/>
    <col min="42" max="16384" width="9.140625" style="121" hidden="1"/>
  </cols>
  <sheetData>
    <row r="1" spans="1:41" ht="15" customHeight="1" x14ac:dyDescent="0.25">
      <c r="L1" s="166"/>
      <c r="M1" s="166"/>
    </row>
    <row r="2" spans="1:41" ht="15" customHeight="1" x14ac:dyDescent="0.25">
      <c r="B2" s="570" t="s">
        <v>29</v>
      </c>
      <c r="C2" s="571"/>
      <c r="D2" s="572"/>
      <c r="L2" s="166"/>
      <c r="M2" s="166"/>
      <c r="O2" s="569" t="s">
        <v>161</v>
      </c>
      <c r="P2" s="569"/>
      <c r="Q2" s="569"/>
      <c r="R2" s="569"/>
      <c r="S2" s="569"/>
      <c r="T2" s="569"/>
      <c r="U2" s="569"/>
      <c r="V2" s="569"/>
      <c r="W2" s="569"/>
      <c r="X2" s="569"/>
    </row>
    <row r="3" spans="1:41" ht="15" customHeight="1" x14ac:dyDescent="0.25">
      <c r="B3" s="573"/>
      <c r="C3" s="574"/>
      <c r="D3" s="575"/>
      <c r="L3" s="166"/>
      <c r="M3" s="166"/>
      <c r="O3" s="569"/>
      <c r="P3" s="569"/>
      <c r="Q3" s="569"/>
      <c r="R3" s="569"/>
      <c r="S3" s="569"/>
      <c r="T3" s="569"/>
      <c r="U3" s="569"/>
      <c r="V3" s="569"/>
      <c r="W3" s="569"/>
      <c r="X3" s="569"/>
    </row>
    <row r="4" spans="1:41" s="166" customFormat="1" ht="18.75" customHeight="1" x14ac:dyDescent="0.25">
      <c r="B4" s="573"/>
      <c r="C4" s="574"/>
      <c r="D4" s="575"/>
      <c r="N4" s="168"/>
      <c r="O4" s="168"/>
      <c r="P4" s="168"/>
      <c r="Q4" s="168"/>
      <c r="R4" s="168"/>
      <c r="S4" s="168"/>
      <c r="T4" s="168"/>
      <c r="U4" s="168"/>
      <c r="V4" s="168"/>
      <c r="W4" s="168"/>
      <c r="X4" s="168"/>
      <c r="Y4" s="168"/>
      <c r="Z4" s="197"/>
    </row>
    <row r="5" spans="1:41" s="178" customFormat="1" ht="60" customHeight="1" x14ac:dyDescent="0.25">
      <c r="A5" s="166"/>
      <c r="B5" s="573"/>
      <c r="C5" s="574"/>
      <c r="D5" s="575"/>
      <c r="E5" s="166"/>
      <c r="F5" s="583" t="s">
        <v>155</v>
      </c>
      <c r="G5" s="584"/>
      <c r="H5" s="584"/>
      <c r="I5" s="584"/>
      <c r="J5" s="585"/>
      <c r="K5" s="166"/>
      <c r="L5" s="166"/>
      <c r="M5" s="166"/>
      <c r="N5" s="168"/>
      <c r="O5" s="234" t="s">
        <v>106</v>
      </c>
      <c r="P5" s="234" t="s">
        <v>53</v>
      </c>
      <c r="Q5" s="234" t="s">
        <v>24</v>
      </c>
      <c r="R5" s="234" t="s">
        <v>56</v>
      </c>
      <c r="S5" s="234" t="s">
        <v>20</v>
      </c>
      <c r="T5" s="234" t="s">
        <v>58</v>
      </c>
      <c r="U5" s="234" t="s">
        <v>25</v>
      </c>
      <c r="V5" s="234" t="s">
        <v>170</v>
      </c>
      <c r="W5" s="234" t="s">
        <v>104</v>
      </c>
      <c r="X5" s="234" t="s">
        <v>17</v>
      </c>
      <c r="Y5" s="168"/>
      <c r="Z5" s="197"/>
      <c r="AB5" s="121"/>
      <c r="AC5" s="121"/>
      <c r="AD5" s="121"/>
      <c r="AE5" s="121"/>
      <c r="AF5" s="121"/>
      <c r="AG5" s="121"/>
      <c r="AH5" s="121"/>
      <c r="AI5" s="121"/>
      <c r="AJ5" s="121"/>
      <c r="AK5" s="121"/>
      <c r="AL5" s="121"/>
      <c r="AM5" s="121"/>
      <c r="AN5" s="121"/>
      <c r="AO5" s="121"/>
    </row>
    <row r="6" spans="1:41" s="178" customFormat="1" ht="26.25" customHeight="1" x14ac:dyDescent="0.25">
      <c r="A6" s="166"/>
      <c r="B6" s="576"/>
      <c r="C6" s="577"/>
      <c r="D6" s="578"/>
      <c r="E6" s="166"/>
      <c r="F6" s="586"/>
      <c r="G6" s="587"/>
      <c r="H6" s="587"/>
      <c r="I6" s="587"/>
      <c r="J6" s="588"/>
      <c r="K6" s="166"/>
      <c r="L6" s="166"/>
      <c r="M6" s="166"/>
      <c r="N6" s="168"/>
      <c r="O6" s="190">
        <f>+VLOOKUP(L15,Summary!$F$4:$H$15,3,FALSE)</f>
        <v>0</v>
      </c>
      <c r="P6" s="190">
        <f>+VLOOKUP(L15,Summary!$F$4:$I$15,4,FALSE)</f>
        <v>100</v>
      </c>
      <c r="Q6" s="190">
        <f>+VLOOKUP(L15,Summary!$F$4:$J$15,5,FALSE)</f>
        <v>70</v>
      </c>
      <c r="R6" s="190">
        <f>+VLOOKUP(L15,Summary!$F$4:$K$15,6,FALSE)</f>
        <v>0</v>
      </c>
      <c r="S6" s="190">
        <f>+VLOOKUP(L15,Summary!$F$4:$L$15,7,FALSE)</f>
        <v>0</v>
      </c>
      <c r="T6" s="190">
        <f>+VLOOKUP(L15,Summary!$F$4:$M$15,8,FALSE)</f>
        <v>0</v>
      </c>
      <c r="U6" s="190">
        <f>+VLOOKUP(L15,Summary!$F$4:$N$15,9,FALSE)</f>
        <v>0</v>
      </c>
      <c r="V6" s="190">
        <f>+VLOOKUP(L15,Summary!$F$4:$O$15,10,FALSE)</f>
        <v>0</v>
      </c>
      <c r="W6" s="190">
        <f>+VLOOKUP(L15,Summary!$F$4:$P$15,11,FALSE)</f>
        <v>0</v>
      </c>
      <c r="X6" s="190">
        <f>+VLOOKUP(L15,Summary!$F$4:$Q$15,12,FALSE)</f>
        <v>0</v>
      </c>
      <c r="Y6" s="168"/>
      <c r="Z6" s="197">
        <v>42370</v>
      </c>
      <c r="AB6" s="121"/>
      <c r="AC6" s="121"/>
      <c r="AD6" s="121"/>
      <c r="AE6" s="121"/>
      <c r="AF6" s="121"/>
      <c r="AG6" s="121"/>
      <c r="AH6" s="121"/>
      <c r="AI6" s="121"/>
      <c r="AJ6" s="121"/>
      <c r="AK6" s="121"/>
      <c r="AL6" s="121"/>
      <c r="AM6" s="121"/>
      <c r="AN6" s="121"/>
      <c r="AO6" s="121"/>
    </row>
    <row r="7" spans="1:41" s="178" customFormat="1" ht="15" customHeight="1" x14ac:dyDescent="0.25">
      <c r="A7" s="166"/>
      <c r="B7" s="166"/>
      <c r="C7" s="166"/>
      <c r="D7" s="166"/>
      <c r="E7" s="166"/>
      <c r="F7" s="166"/>
      <c r="G7" s="166"/>
      <c r="H7" s="166"/>
      <c r="I7" s="166"/>
      <c r="J7" s="166"/>
      <c r="K7" s="166"/>
      <c r="L7" s="166"/>
      <c r="M7" s="166"/>
      <c r="N7" s="180"/>
      <c r="O7" s="181"/>
      <c r="P7" s="181"/>
      <c r="Q7" s="181"/>
      <c r="R7" s="181"/>
      <c r="S7" s="181"/>
      <c r="T7" s="181"/>
      <c r="U7" s="181"/>
      <c r="V7" s="181"/>
      <c r="W7" s="181"/>
      <c r="X7" s="181"/>
      <c r="Y7" s="168"/>
      <c r="Z7" s="197">
        <v>42401</v>
      </c>
      <c r="AB7" s="121"/>
      <c r="AC7" s="121"/>
      <c r="AD7" s="121"/>
      <c r="AE7" s="121"/>
      <c r="AF7" s="121"/>
      <c r="AG7" s="121"/>
      <c r="AH7" s="121"/>
      <c r="AI7" s="121"/>
      <c r="AJ7" s="121"/>
      <c r="AK7" s="121"/>
      <c r="AL7" s="121"/>
      <c r="AM7" s="121"/>
      <c r="AN7" s="121"/>
      <c r="AO7" s="121"/>
    </row>
    <row r="8" spans="1:41" s="178" customFormat="1" ht="15" customHeight="1" x14ac:dyDescent="0.25">
      <c r="A8" s="166"/>
      <c r="B8" s="166"/>
      <c r="C8" s="166"/>
      <c r="D8" s="166"/>
      <c r="E8" s="166"/>
      <c r="F8" s="166"/>
      <c r="G8" s="166"/>
      <c r="H8" s="166"/>
      <c r="I8" s="166"/>
      <c r="J8" s="166"/>
      <c r="K8" s="166"/>
      <c r="L8" s="166"/>
      <c r="M8" s="166"/>
      <c r="N8" s="183"/>
      <c r="O8" s="181"/>
      <c r="P8" s="181"/>
      <c r="Q8" s="181"/>
      <c r="R8" s="181"/>
      <c r="S8" s="181"/>
      <c r="T8" s="181"/>
      <c r="U8" s="181"/>
      <c r="V8" s="181"/>
      <c r="W8" s="181"/>
      <c r="X8" s="181"/>
      <c r="Y8" s="168"/>
      <c r="Z8" s="197">
        <v>42430</v>
      </c>
      <c r="AB8" s="121"/>
      <c r="AC8" s="121"/>
      <c r="AD8" s="121"/>
      <c r="AE8" s="121"/>
      <c r="AF8" s="121"/>
      <c r="AG8" s="121"/>
      <c r="AH8" s="121"/>
      <c r="AI8" s="121"/>
      <c r="AJ8" s="121"/>
      <c r="AK8" s="121"/>
      <c r="AL8" s="121"/>
      <c r="AM8" s="121"/>
      <c r="AN8" s="121"/>
      <c r="AO8" s="121"/>
    </row>
    <row r="9" spans="1:41" s="178" customFormat="1" ht="15" customHeight="1" x14ac:dyDescent="0.25">
      <c r="A9" s="166"/>
      <c r="B9" s="166"/>
      <c r="C9" s="166"/>
      <c r="D9" s="166"/>
      <c r="E9" s="166"/>
      <c r="F9" s="166"/>
      <c r="G9" s="166"/>
      <c r="H9" s="166"/>
      <c r="I9" s="166"/>
      <c r="J9" s="166"/>
      <c r="K9" s="166"/>
      <c r="L9" s="166"/>
      <c r="M9" s="166"/>
      <c r="N9" s="183"/>
      <c r="O9" s="181"/>
      <c r="P9" s="181"/>
      <c r="Q9" s="181"/>
      <c r="R9" s="181"/>
      <c r="S9" s="181"/>
      <c r="T9" s="181"/>
      <c r="U9" s="181"/>
      <c r="V9" s="181"/>
      <c r="W9" s="181"/>
      <c r="X9" s="181"/>
      <c r="Y9" s="168"/>
      <c r="Z9" s="197">
        <v>42461</v>
      </c>
      <c r="AB9" s="121"/>
      <c r="AC9" s="121"/>
      <c r="AD9" s="121"/>
      <c r="AE9" s="121"/>
      <c r="AF9" s="121"/>
      <c r="AG9" s="121"/>
      <c r="AH9" s="121"/>
      <c r="AI9" s="121"/>
      <c r="AJ9" s="121"/>
      <c r="AK9" s="121"/>
      <c r="AL9" s="121"/>
      <c r="AM9" s="121"/>
      <c r="AN9" s="121"/>
      <c r="AO9" s="121"/>
    </row>
    <row r="10" spans="1:41" s="178" customFormat="1" ht="15" customHeight="1" x14ac:dyDescent="0.25">
      <c r="A10" s="166"/>
      <c r="B10" s="166"/>
      <c r="C10" s="166"/>
      <c r="D10" s="166"/>
      <c r="E10" s="166"/>
      <c r="K10" s="166"/>
      <c r="L10" s="166"/>
      <c r="M10" s="166"/>
      <c r="N10" s="183"/>
      <c r="O10" s="181"/>
      <c r="P10" s="181"/>
      <c r="Q10" s="181"/>
      <c r="R10" s="181"/>
      <c r="S10" s="181"/>
      <c r="T10" s="181"/>
      <c r="U10" s="181"/>
      <c r="V10" s="181"/>
      <c r="W10" s="181"/>
      <c r="X10" s="181"/>
      <c r="Y10" s="168"/>
      <c r="Z10" s="197">
        <v>42491</v>
      </c>
      <c r="AB10" s="121"/>
      <c r="AC10" s="121"/>
      <c r="AD10" s="121"/>
      <c r="AE10" s="121"/>
      <c r="AF10" s="121"/>
      <c r="AG10" s="121"/>
      <c r="AH10" s="121"/>
      <c r="AI10" s="121"/>
      <c r="AJ10" s="121"/>
      <c r="AK10" s="121"/>
      <c r="AL10" s="121"/>
      <c r="AM10" s="121"/>
      <c r="AN10" s="121"/>
      <c r="AO10" s="121"/>
    </row>
    <row r="11" spans="1:41" s="178" customFormat="1" ht="15" customHeight="1" x14ac:dyDescent="0.25">
      <c r="A11" s="166"/>
      <c r="B11" s="166"/>
      <c r="C11" s="166"/>
      <c r="D11" s="166"/>
      <c r="E11" s="166"/>
      <c r="K11" s="166"/>
      <c r="L11" s="166"/>
      <c r="M11" s="166"/>
      <c r="N11" s="183"/>
      <c r="O11" s="181"/>
      <c r="P11" s="181"/>
      <c r="Q11" s="181"/>
      <c r="R11" s="181"/>
      <c r="S11" s="181"/>
      <c r="T11" s="181"/>
      <c r="U11" s="181"/>
      <c r="V11" s="181"/>
      <c r="W11" s="181"/>
      <c r="X11" s="181"/>
      <c r="Y11" s="168"/>
      <c r="Z11" s="197">
        <v>42522</v>
      </c>
      <c r="AB11" s="121"/>
      <c r="AC11" s="121"/>
      <c r="AD11" s="121"/>
      <c r="AE11" s="121"/>
      <c r="AF11" s="121"/>
      <c r="AG11" s="121"/>
      <c r="AH11" s="121"/>
      <c r="AI11" s="121"/>
      <c r="AJ11" s="121"/>
      <c r="AK11" s="121"/>
      <c r="AL11" s="121"/>
      <c r="AM11" s="121"/>
      <c r="AN11" s="121"/>
      <c r="AO11" s="121"/>
    </row>
    <row r="12" spans="1:41" s="178" customFormat="1" ht="15.75" customHeight="1" x14ac:dyDescent="0.25">
      <c r="A12" s="166"/>
      <c r="B12" s="166"/>
      <c r="C12" s="166"/>
      <c r="D12" s="166"/>
      <c r="E12" s="166"/>
      <c r="K12" s="166"/>
      <c r="L12" s="579" t="s">
        <v>176</v>
      </c>
      <c r="M12" s="580"/>
      <c r="N12" s="183"/>
      <c r="O12" s="181"/>
      <c r="P12" s="181"/>
      <c r="Q12" s="181"/>
      <c r="R12" s="181"/>
      <c r="S12" s="181"/>
      <c r="T12" s="181"/>
      <c r="U12" s="181"/>
      <c r="V12" s="181"/>
      <c r="W12" s="181"/>
      <c r="X12" s="181"/>
      <c r="Y12" s="168"/>
      <c r="Z12" s="197">
        <v>42552</v>
      </c>
      <c r="AB12" s="121"/>
      <c r="AC12" s="121"/>
      <c r="AD12" s="121"/>
      <c r="AE12" s="121"/>
      <c r="AF12" s="121"/>
      <c r="AG12" s="121"/>
      <c r="AH12" s="121"/>
      <c r="AI12" s="121"/>
      <c r="AJ12" s="121"/>
      <c r="AK12" s="121"/>
      <c r="AL12" s="121"/>
      <c r="AM12" s="121"/>
      <c r="AN12" s="121"/>
      <c r="AO12" s="121"/>
    </row>
    <row r="13" spans="1:41" s="178" customFormat="1" ht="15" customHeight="1" x14ac:dyDescent="0.25">
      <c r="A13" s="166"/>
      <c r="B13" s="191" t="s">
        <v>5</v>
      </c>
      <c r="C13" s="191"/>
      <c r="D13" s="166"/>
      <c r="E13" s="166"/>
      <c r="K13" s="166"/>
      <c r="L13" s="579"/>
      <c r="M13" s="580"/>
      <c r="N13" s="183"/>
      <c r="O13" s="181"/>
      <c r="P13" s="181"/>
      <c r="Q13" s="181"/>
      <c r="R13" s="181"/>
      <c r="S13" s="181"/>
      <c r="T13" s="181"/>
      <c r="U13" s="181"/>
      <c r="V13" s="181"/>
      <c r="W13" s="181"/>
      <c r="X13" s="181"/>
      <c r="Y13" s="168"/>
      <c r="Z13" s="197">
        <v>42583</v>
      </c>
      <c r="AB13" s="121"/>
      <c r="AC13" s="121"/>
      <c r="AD13" s="121"/>
      <c r="AE13" s="121"/>
      <c r="AF13" s="121"/>
      <c r="AG13" s="121"/>
      <c r="AH13" s="121"/>
      <c r="AI13" s="121"/>
      <c r="AJ13" s="121"/>
      <c r="AK13" s="121"/>
      <c r="AL13" s="121"/>
      <c r="AM13" s="121"/>
      <c r="AN13" s="121"/>
      <c r="AO13" s="121"/>
    </row>
    <row r="14" spans="1:41" s="178" customFormat="1" ht="15" customHeight="1" x14ac:dyDescent="0.25">
      <c r="A14" s="166"/>
      <c r="B14" s="192"/>
      <c r="C14" s="192"/>
      <c r="D14" s="166"/>
      <c r="E14" s="166"/>
      <c r="K14" s="166"/>
      <c r="L14" s="581"/>
      <c r="M14" s="582"/>
      <c r="N14" s="183"/>
      <c r="O14" s="181"/>
      <c r="P14" s="181"/>
      <c r="Q14" s="181"/>
      <c r="R14" s="181"/>
      <c r="S14" s="181"/>
      <c r="T14" s="181"/>
      <c r="U14" s="181"/>
      <c r="V14" s="181"/>
      <c r="W14" s="181"/>
      <c r="X14" s="181"/>
      <c r="Y14" s="168"/>
      <c r="Z14" s="197">
        <v>42614</v>
      </c>
      <c r="AB14" s="121"/>
      <c r="AC14" s="121"/>
      <c r="AD14" s="121"/>
      <c r="AE14" s="121"/>
      <c r="AF14" s="121"/>
      <c r="AG14" s="121"/>
      <c r="AH14" s="121"/>
      <c r="AI14" s="121"/>
      <c r="AJ14" s="121"/>
      <c r="AK14" s="121"/>
      <c r="AL14" s="121"/>
      <c r="AM14" s="121"/>
      <c r="AN14" s="121"/>
      <c r="AO14" s="121"/>
    </row>
    <row r="15" spans="1:41" s="178" customFormat="1" ht="18.75" customHeight="1" x14ac:dyDescent="0.25">
      <c r="A15" s="166"/>
      <c r="B15" s="589"/>
      <c r="C15" s="590"/>
      <c r="D15" s="166"/>
      <c r="E15" s="166"/>
      <c r="K15" s="166"/>
      <c r="L15" s="595">
        <v>42370</v>
      </c>
      <c r="M15" s="595"/>
      <c r="N15" s="183"/>
      <c r="O15" s="181"/>
      <c r="P15" s="181"/>
      <c r="Q15" s="181"/>
      <c r="R15" s="181"/>
      <c r="S15" s="181"/>
      <c r="T15" s="181"/>
      <c r="U15" s="181"/>
      <c r="V15" s="181"/>
      <c r="W15" s="181"/>
      <c r="X15" s="181"/>
      <c r="Y15" s="168"/>
      <c r="Z15" s="197">
        <v>42644</v>
      </c>
      <c r="AB15" s="121"/>
      <c r="AC15" s="121"/>
      <c r="AD15" s="121"/>
      <c r="AE15" s="121"/>
      <c r="AF15" s="121"/>
      <c r="AG15" s="121"/>
      <c r="AH15" s="121"/>
      <c r="AI15" s="121"/>
      <c r="AJ15" s="121"/>
      <c r="AK15" s="121"/>
      <c r="AL15" s="121"/>
      <c r="AM15" s="121"/>
      <c r="AN15" s="121"/>
      <c r="AO15" s="121"/>
    </row>
    <row r="16" spans="1:41" s="178" customFormat="1" ht="18.75" customHeight="1" x14ac:dyDescent="0.25">
      <c r="A16" s="166"/>
      <c r="B16" s="591"/>
      <c r="C16" s="592"/>
      <c r="D16" s="166"/>
      <c r="E16" s="166"/>
      <c r="K16" s="166"/>
      <c r="L16" s="595"/>
      <c r="M16" s="595"/>
      <c r="N16" s="183"/>
      <c r="O16" s="181"/>
      <c r="P16" s="181"/>
      <c r="Q16" s="181"/>
      <c r="R16" s="181"/>
      <c r="S16" s="181"/>
      <c r="T16" s="181"/>
      <c r="U16" s="181"/>
      <c r="V16" s="181"/>
      <c r="W16" s="181"/>
      <c r="X16" s="181"/>
      <c r="Y16" s="168"/>
      <c r="Z16" s="197">
        <v>42675</v>
      </c>
      <c r="AB16" s="121"/>
      <c r="AC16" s="121"/>
      <c r="AD16" s="121"/>
      <c r="AE16" s="121"/>
      <c r="AF16" s="121"/>
      <c r="AG16" s="121"/>
      <c r="AH16" s="121"/>
      <c r="AI16" s="121"/>
      <c r="AJ16" s="121"/>
      <c r="AK16" s="121"/>
      <c r="AL16" s="121"/>
      <c r="AM16" s="121"/>
      <c r="AN16" s="121"/>
      <c r="AO16" s="121"/>
    </row>
    <row r="17" spans="1:41" s="178" customFormat="1" ht="18.75" customHeight="1" x14ac:dyDescent="0.25">
      <c r="A17" s="166"/>
      <c r="B17" s="593"/>
      <c r="C17" s="594"/>
      <c r="D17" s="166"/>
      <c r="E17" s="166"/>
      <c r="K17" s="166"/>
      <c r="L17" s="595"/>
      <c r="M17" s="595"/>
      <c r="N17" s="181"/>
      <c r="O17" s="181"/>
      <c r="P17" s="181"/>
      <c r="Q17" s="181"/>
      <c r="R17" s="181"/>
      <c r="S17" s="181"/>
      <c r="T17" s="181"/>
      <c r="U17" s="181"/>
      <c r="V17" s="181"/>
      <c r="W17" s="181"/>
      <c r="X17" s="181"/>
      <c r="Y17" s="168"/>
      <c r="Z17" s="197">
        <v>42705</v>
      </c>
      <c r="AB17" s="121"/>
      <c r="AC17" s="121"/>
      <c r="AD17" s="121"/>
      <c r="AE17" s="121"/>
      <c r="AF17" s="121"/>
      <c r="AG17" s="121"/>
      <c r="AH17" s="121"/>
      <c r="AI17" s="121"/>
      <c r="AJ17" s="121"/>
      <c r="AK17" s="121"/>
      <c r="AL17" s="121"/>
      <c r="AM17" s="121"/>
      <c r="AN17" s="121"/>
      <c r="AO17" s="121"/>
    </row>
    <row r="18" spans="1:41" s="178" customFormat="1" x14ac:dyDescent="0.25">
      <c r="A18" s="166"/>
      <c r="B18" s="176"/>
      <c r="C18" s="176"/>
      <c r="D18" s="166"/>
      <c r="E18" s="166"/>
      <c r="K18" s="166"/>
      <c r="L18" s="166"/>
      <c r="M18" s="166"/>
      <c r="N18" s="181"/>
      <c r="O18" s="181"/>
      <c r="P18" s="181"/>
      <c r="Q18" s="181"/>
      <c r="R18" s="181"/>
      <c r="S18" s="181"/>
      <c r="T18" s="181"/>
      <c r="U18" s="181"/>
      <c r="V18" s="181"/>
      <c r="W18" s="181"/>
      <c r="X18" s="181"/>
      <c r="Y18" s="168"/>
      <c r="Z18" s="196"/>
      <c r="AB18" s="121"/>
      <c r="AC18" s="121"/>
      <c r="AD18" s="121"/>
      <c r="AE18" s="121"/>
      <c r="AF18" s="121"/>
      <c r="AG18" s="121"/>
      <c r="AH18" s="121"/>
      <c r="AI18" s="121"/>
      <c r="AJ18" s="121"/>
      <c r="AK18" s="121"/>
      <c r="AL18" s="121"/>
      <c r="AM18" s="121"/>
      <c r="AN18" s="121"/>
      <c r="AO18" s="121"/>
    </row>
    <row r="19" spans="1:41" x14ac:dyDescent="0.25">
      <c r="B19" s="176"/>
      <c r="C19" s="176"/>
      <c r="D19" s="166"/>
      <c r="K19" s="166"/>
      <c r="L19" s="166"/>
      <c r="M19" s="166"/>
      <c r="O19" s="168"/>
      <c r="P19" s="168"/>
      <c r="Q19" s="168"/>
      <c r="R19" s="168"/>
      <c r="S19" s="168"/>
      <c r="T19" s="168"/>
      <c r="U19" s="168"/>
      <c r="V19" s="168"/>
      <c r="W19" s="168"/>
      <c r="X19" s="168"/>
      <c r="Z19" s="196"/>
    </row>
    <row r="20" spans="1:41" x14ac:dyDescent="0.25">
      <c r="B20" s="166"/>
      <c r="C20" s="166"/>
      <c r="D20" s="166"/>
      <c r="K20" s="166"/>
      <c r="L20" s="166"/>
      <c r="M20" s="166"/>
      <c r="O20" s="168"/>
      <c r="P20" s="168"/>
      <c r="Q20" s="168"/>
      <c r="R20" s="168"/>
      <c r="S20" s="168"/>
      <c r="T20" s="168"/>
      <c r="U20" s="168"/>
      <c r="V20" s="168"/>
      <c r="W20" s="168"/>
      <c r="X20" s="168"/>
      <c r="Z20" s="196"/>
    </row>
    <row r="21" spans="1:41" x14ac:dyDescent="0.25">
      <c r="B21" s="166"/>
      <c r="C21" s="166"/>
      <c r="D21" s="166"/>
      <c r="K21" s="166"/>
      <c r="L21" s="166"/>
      <c r="M21" s="166"/>
      <c r="O21" s="168"/>
      <c r="P21" s="168"/>
      <c r="Q21" s="168"/>
      <c r="R21" s="168"/>
      <c r="S21" s="168"/>
      <c r="T21" s="168"/>
      <c r="U21" s="168"/>
      <c r="V21" s="168"/>
      <c r="W21" s="168"/>
      <c r="X21" s="168"/>
      <c r="Z21" s="196"/>
    </row>
    <row r="22" spans="1:41" x14ac:dyDescent="0.25">
      <c r="B22" s="166"/>
      <c r="C22" s="166"/>
      <c r="D22" s="166"/>
      <c r="K22" s="166"/>
      <c r="L22" s="166"/>
      <c r="M22" s="166"/>
      <c r="O22" s="168"/>
      <c r="P22" s="168"/>
      <c r="Q22" s="168"/>
      <c r="R22" s="168"/>
      <c r="S22" s="168"/>
      <c r="T22" s="168"/>
      <c r="U22" s="168"/>
      <c r="V22" s="168"/>
      <c r="W22" s="168"/>
      <c r="X22" s="168"/>
      <c r="Z22" s="196"/>
    </row>
    <row r="23" spans="1:41" x14ac:dyDescent="0.25">
      <c r="B23" s="166"/>
      <c r="C23" s="166"/>
      <c r="D23" s="166"/>
      <c r="K23" s="166"/>
      <c r="L23" s="166"/>
      <c r="M23" s="166"/>
      <c r="O23" s="168"/>
      <c r="P23" s="168"/>
      <c r="Q23" s="168"/>
      <c r="R23" s="168"/>
      <c r="S23" s="168"/>
      <c r="T23" s="168"/>
      <c r="U23" s="168"/>
      <c r="V23" s="168"/>
      <c r="W23" s="168"/>
      <c r="X23" s="168"/>
    </row>
    <row r="24" spans="1:41" x14ac:dyDescent="0.25">
      <c r="B24" s="166"/>
      <c r="C24" s="166"/>
      <c r="D24" s="166"/>
      <c r="K24" s="166"/>
      <c r="L24" s="166"/>
      <c r="M24" s="166"/>
      <c r="O24" s="168"/>
      <c r="P24" s="168"/>
      <c r="Q24" s="168"/>
      <c r="R24" s="168"/>
      <c r="S24" s="168"/>
      <c r="T24" s="168"/>
      <c r="U24" s="168"/>
      <c r="V24" s="168"/>
      <c r="W24" s="168"/>
      <c r="X24" s="168"/>
    </row>
    <row r="25" spans="1:41" x14ac:dyDescent="0.25">
      <c r="B25" s="166"/>
      <c r="C25" s="166"/>
      <c r="D25" s="166"/>
      <c r="K25" s="166"/>
      <c r="L25" s="166"/>
      <c r="M25" s="166"/>
      <c r="O25" s="168"/>
      <c r="P25" s="168"/>
      <c r="Q25" s="168"/>
      <c r="R25" s="168"/>
      <c r="S25" s="168"/>
      <c r="T25" s="168"/>
      <c r="U25" s="168"/>
      <c r="V25" s="168"/>
      <c r="W25" s="168"/>
      <c r="X25" s="168"/>
    </row>
    <row r="26" spans="1:41" x14ac:dyDescent="0.25">
      <c r="B26" s="166"/>
      <c r="C26" s="166"/>
      <c r="D26" s="166"/>
      <c r="K26" s="166"/>
      <c r="L26" s="166"/>
      <c r="M26" s="166"/>
      <c r="O26" s="168"/>
      <c r="P26" s="168"/>
      <c r="Q26" s="168"/>
      <c r="R26" s="168"/>
      <c r="S26" s="168"/>
      <c r="T26" s="168"/>
      <c r="U26" s="168"/>
      <c r="V26" s="168"/>
      <c r="W26" s="168"/>
      <c r="X26" s="168"/>
    </row>
    <row r="27" spans="1:41" x14ac:dyDescent="0.25">
      <c r="B27" s="166"/>
      <c r="C27" s="166"/>
      <c r="D27" s="166"/>
      <c r="G27" s="166"/>
      <c r="I27" s="166"/>
      <c r="K27" s="166"/>
      <c r="L27" s="166"/>
      <c r="M27" s="166"/>
      <c r="O27" s="168"/>
      <c r="P27" s="168"/>
      <c r="Q27" s="168"/>
      <c r="R27" s="168"/>
      <c r="S27" s="168"/>
      <c r="T27" s="168"/>
      <c r="U27" s="168"/>
      <c r="V27" s="168"/>
      <c r="W27" s="168"/>
      <c r="X27" s="168"/>
    </row>
    <row r="28" spans="1:41" s="187" customFormat="1" ht="15.75" x14ac:dyDescent="0.25">
      <c r="A28" s="184"/>
      <c r="B28" s="184"/>
      <c r="C28" s="184"/>
      <c r="D28" s="184"/>
      <c r="E28" s="184"/>
      <c r="F28" s="193" t="s">
        <v>57</v>
      </c>
      <c r="G28" s="194"/>
      <c r="H28" s="193" t="s">
        <v>60</v>
      </c>
      <c r="I28" s="194"/>
      <c r="J28" s="193" t="s">
        <v>146</v>
      </c>
      <c r="K28" s="184"/>
      <c r="L28" s="184"/>
      <c r="M28" s="184"/>
      <c r="N28" s="185"/>
      <c r="O28" s="185"/>
      <c r="P28" s="185"/>
      <c r="Q28" s="185"/>
      <c r="R28" s="185"/>
      <c r="S28" s="185"/>
      <c r="T28" s="185"/>
      <c r="U28" s="168"/>
      <c r="V28" s="168"/>
      <c r="W28" s="185"/>
      <c r="X28" s="185"/>
      <c r="Y28" s="185"/>
      <c r="Z28" s="226"/>
      <c r="AA28" s="186"/>
    </row>
    <row r="29" spans="1:41" s="187" customFormat="1" ht="15.75" x14ac:dyDescent="0.25">
      <c r="A29" s="184"/>
      <c r="B29" s="184"/>
      <c r="C29" s="184"/>
      <c r="D29" s="184"/>
      <c r="E29" s="184"/>
      <c r="F29" s="190" t="e">
        <f>+VLOOKUP(B15,'Track Room'!$J$19:$N$30,7,FALSE)</f>
        <v>#N/A</v>
      </c>
      <c r="G29" s="195"/>
      <c r="H29" s="190" t="e">
        <f>+VLOOKUP(B15,'Track Room'!$J$19:$L$30,3,FALSE)</f>
        <v>#N/A</v>
      </c>
      <c r="I29" s="195"/>
      <c r="J29" s="190" t="e">
        <f>+VLOOKUP(B15,'Track Room'!$J$19:$M$30,5,FALSE)</f>
        <v>#N/A</v>
      </c>
      <c r="K29" s="184"/>
      <c r="L29" s="184"/>
      <c r="M29" s="184"/>
      <c r="N29" s="185"/>
      <c r="O29" s="185"/>
      <c r="P29" s="185"/>
      <c r="Q29" s="185"/>
      <c r="R29" s="185"/>
      <c r="S29" s="185"/>
      <c r="T29" s="185"/>
      <c r="U29" s="185"/>
      <c r="V29" s="185"/>
      <c r="W29" s="185"/>
      <c r="X29" s="185"/>
      <c r="Y29" s="185"/>
      <c r="Z29" s="226"/>
      <c r="AA29" s="186"/>
    </row>
    <row r="30" spans="1:41" s="166" customFormat="1" x14ac:dyDescent="0.25">
      <c r="N30" s="168"/>
      <c r="O30" s="168"/>
      <c r="P30" s="168"/>
      <c r="Q30" s="168"/>
      <c r="R30" s="168"/>
      <c r="S30" s="168"/>
      <c r="T30" s="168"/>
      <c r="U30" s="168"/>
      <c r="V30" s="168"/>
      <c r="W30" s="168"/>
      <c r="X30" s="168"/>
      <c r="Y30" s="168"/>
      <c r="Z30" s="225"/>
    </row>
    <row r="31" spans="1:41" s="166" customFormat="1" hidden="1" x14ac:dyDescent="0.25">
      <c r="N31" s="168"/>
      <c r="O31" s="168"/>
      <c r="P31" s="168"/>
      <c r="Q31" s="168"/>
      <c r="R31" s="168"/>
      <c r="S31" s="168"/>
      <c r="T31" s="168"/>
      <c r="U31" s="168"/>
      <c r="V31" s="168"/>
      <c r="W31" s="168"/>
      <c r="X31" s="168"/>
      <c r="Y31" s="168"/>
      <c r="Z31" s="225"/>
    </row>
    <row r="32" spans="1:41" s="166" customFormat="1" hidden="1" x14ac:dyDescent="0.25">
      <c r="N32" s="168"/>
      <c r="O32" s="168"/>
      <c r="P32" s="168"/>
      <c r="Q32" s="168"/>
      <c r="R32" s="168"/>
      <c r="S32" s="168"/>
      <c r="T32" s="168"/>
      <c r="U32" s="168"/>
      <c r="V32" s="168"/>
      <c r="W32" s="168"/>
      <c r="X32" s="168"/>
      <c r="Y32" s="168"/>
      <c r="Z32" s="225"/>
    </row>
    <row r="33" spans="14:26" s="166" customFormat="1" x14ac:dyDescent="0.25">
      <c r="N33" s="168"/>
      <c r="O33" s="168"/>
      <c r="P33" s="168"/>
      <c r="Q33" s="168"/>
      <c r="R33" s="168"/>
      <c r="S33" s="168"/>
      <c r="T33" s="168"/>
      <c r="U33" s="168"/>
      <c r="V33" s="168"/>
      <c r="W33" s="168"/>
      <c r="X33" s="168"/>
      <c r="Y33" s="168"/>
      <c r="Z33" s="225"/>
    </row>
    <row r="34" spans="14:26" s="166" customFormat="1" x14ac:dyDescent="0.25">
      <c r="N34" s="168"/>
      <c r="O34" s="168"/>
      <c r="P34" s="168"/>
      <c r="Q34" s="168"/>
      <c r="R34" s="168"/>
      <c r="S34" s="168"/>
      <c r="T34" s="168"/>
      <c r="U34" s="168"/>
      <c r="V34" s="168"/>
      <c r="W34" s="168"/>
      <c r="X34" s="168"/>
      <c r="Y34" s="168"/>
      <c r="Z34" s="225"/>
    </row>
    <row r="35" spans="14:26" s="166" customFormat="1" x14ac:dyDescent="0.25">
      <c r="N35" s="168"/>
      <c r="O35" s="168"/>
      <c r="P35" s="168"/>
      <c r="Q35" s="168"/>
      <c r="R35" s="168"/>
      <c r="S35" s="168"/>
      <c r="T35" s="168"/>
      <c r="U35" s="168"/>
      <c r="V35" s="168"/>
      <c r="W35" s="168"/>
      <c r="X35" s="168"/>
      <c r="Y35" s="168"/>
      <c r="Z35" s="225"/>
    </row>
    <row r="36" spans="14:26" s="166" customFormat="1" x14ac:dyDescent="0.25">
      <c r="N36" s="168"/>
      <c r="O36" s="168"/>
      <c r="P36" s="168"/>
      <c r="Q36" s="168"/>
      <c r="R36" s="168"/>
      <c r="S36" s="168"/>
      <c r="T36" s="168"/>
      <c r="U36" s="168"/>
      <c r="V36" s="168"/>
      <c r="W36" s="168"/>
      <c r="X36" s="168"/>
      <c r="Y36" s="168"/>
      <c r="Z36" s="225"/>
    </row>
    <row r="37" spans="14:26" s="166" customFormat="1" x14ac:dyDescent="0.25">
      <c r="N37" s="168"/>
      <c r="O37" s="168"/>
      <c r="P37" s="168"/>
      <c r="Q37" s="168"/>
      <c r="R37" s="168"/>
      <c r="S37" s="168"/>
      <c r="T37" s="168"/>
      <c r="U37" s="168"/>
      <c r="V37" s="168"/>
      <c r="W37" s="168"/>
      <c r="X37" s="168"/>
      <c r="Y37" s="168"/>
      <c r="Z37" s="225"/>
    </row>
    <row r="38" spans="14:26" s="166" customFormat="1" x14ac:dyDescent="0.25">
      <c r="N38" s="168"/>
      <c r="O38" s="168"/>
      <c r="P38" s="168"/>
      <c r="Q38" s="168"/>
      <c r="R38" s="168"/>
      <c r="S38" s="168"/>
      <c r="T38" s="168"/>
      <c r="U38" s="168"/>
      <c r="V38" s="168"/>
      <c r="W38" s="168"/>
      <c r="X38" s="168"/>
      <c r="Y38" s="168"/>
      <c r="Z38" s="225"/>
    </row>
    <row r="39" spans="14:26" s="166" customFormat="1" hidden="1" x14ac:dyDescent="0.25">
      <c r="N39" s="168"/>
      <c r="O39" s="168"/>
      <c r="P39" s="168"/>
      <c r="Q39" s="168"/>
      <c r="R39" s="168"/>
      <c r="S39" s="168"/>
      <c r="T39" s="168"/>
      <c r="U39" s="168"/>
      <c r="V39" s="168"/>
      <c r="W39" s="168"/>
      <c r="X39" s="168"/>
      <c r="Y39" s="168"/>
      <c r="Z39" s="225"/>
    </row>
    <row r="40" spans="14:26" ht="15" hidden="1" customHeight="1" x14ac:dyDescent="0.25"/>
    <row r="41" spans="14:26" ht="15" hidden="1" customHeight="1" x14ac:dyDescent="0.25"/>
    <row r="42" spans="14:26" ht="15" hidden="1" customHeight="1" x14ac:dyDescent="0.25"/>
    <row r="43" spans="14:26" ht="15" hidden="1" customHeight="1" x14ac:dyDescent="0.25"/>
    <row r="44" spans="14:26" ht="15" hidden="1" customHeight="1" x14ac:dyDescent="0.25"/>
  </sheetData>
  <mergeCells count="6">
    <mergeCell ref="O2:X3"/>
    <mergeCell ref="B2:D6"/>
    <mergeCell ref="L12:M14"/>
    <mergeCell ref="F5:J6"/>
    <mergeCell ref="B15:C17"/>
    <mergeCell ref="L15:M17"/>
  </mergeCells>
  <dataValidations count="1">
    <dataValidation type="list" allowBlank="1" showInputMessage="1" showErrorMessage="1" sqref="B15:C17 L15:M17">
      <formula1>$Z$6:$Z$16</formula1>
    </dataValidation>
  </dataValidations>
  <hyperlinks>
    <hyperlink ref="B2:D6" location="'Track Room'!A1" display="Track Room"/>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Q39"/>
  <sheetViews>
    <sheetView zoomScale="80" zoomScaleNormal="80" workbookViewId="0">
      <selection activeCell="B2" sqref="B2:D5"/>
    </sheetView>
  </sheetViews>
  <sheetFormatPr defaultColWidth="0" defaultRowHeight="15" customHeight="1" zeroHeight="1" x14ac:dyDescent="0.25"/>
  <cols>
    <col min="1" max="1" width="1.85546875" style="166" customWidth="1"/>
    <col min="2" max="3" width="5" style="178" customWidth="1"/>
    <col min="4" max="4" width="2.7109375" style="178" customWidth="1"/>
    <col min="5" max="5" width="1.85546875" style="166" customWidth="1"/>
    <col min="6" max="6" width="14.5703125" style="178" hidden="1" customWidth="1"/>
    <col min="7" max="7" width="4.140625" style="178" hidden="1" customWidth="1"/>
    <col min="8" max="8" width="16.85546875" style="178" hidden="1" customWidth="1"/>
    <col min="9" max="9" width="4.140625" style="178" hidden="1" customWidth="1"/>
    <col min="10" max="10" width="14.42578125" style="178" hidden="1" customWidth="1"/>
    <col min="11" max="11" width="8.28515625" style="178" hidden="1" customWidth="1"/>
    <col min="12" max="12" width="3.5703125" style="178" customWidth="1"/>
    <col min="13" max="14" width="6.140625" style="178" customWidth="1"/>
    <col min="15" max="15" width="5" style="178" customWidth="1"/>
    <col min="16" max="16" width="10.42578125" style="168" customWidth="1"/>
    <col min="17" max="17" width="16.85546875" style="189" customWidth="1"/>
    <col min="18" max="18" width="17.85546875" style="189" customWidth="1"/>
    <col min="19" max="19" width="17.140625" style="189" customWidth="1"/>
    <col min="20" max="20" width="15" style="189" customWidth="1"/>
    <col min="21" max="21" width="11.42578125" style="189" customWidth="1"/>
    <col min="22" max="22" width="14.42578125" style="189" customWidth="1"/>
    <col min="23" max="23" width="8.28515625" style="268" customWidth="1"/>
    <col min="24" max="24" width="8.140625" style="196" customWidth="1"/>
    <col min="25" max="25" width="9.140625" style="178" hidden="1" customWidth="1"/>
    <col min="26" max="27" width="0" style="121" hidden="1" customWidth="1"/>
    <col min="28" max="32" width="9.140625" style="121" hidden="1" customWidth="1"/>
    <col min="33" max="34" width="0" style="121" hidden="1" customWidth="1"/>
    <col min="35" max="35" width="9.140625" style="121" hidden="1" customWidth="1"/>
    <col min="36" max="43" width="0" style="121" hidden="1" customWidth="1"/>
    <col min="44" max="16384" width="9.140625" style="121" hidden="1"/>
  </cols>
  <sheetData>
    <row r="1" spans="1:43" s="166" customFormat="1" x14ac:dyDescent="0.25">
      <c r="P1" s="168"/>
      <c r="Q1" s="168"/>
      <c r="R1" s="168"/>
      <c r="S1" s="168"/>
      <c r="T1" s="168"/>
      <c r="U1" s="168"/>
      <c r="V1" s="168"/>
      <c r="W1" s="268"/>
      <c r="X1" s="197"/>
    </row>
    <row r="2" spans="1:43" s="166" customFormat="1" ht="51.75" customHeight="1" x14ac:dyDescent="0.25">
      <c r="B2" s="597" t="s">
        <v>29</v>
      </c>
      <c r="C2" s="597"/>
      <c r="D2" s="597"/>
      <c r="P2" s="168"/>
      <c r="Q2" s="596" t="s">
        <v>164</v>
      </c>
      <c r="R2" s="596"/>
      <c r="S2" s="596"/>
      <c r="T2" s="596"/>
      <c r="U2" s="168"/>
      <c r="V2" s="168"/>
      <c r="W2" s="268"/>
      <c r="X2" s="197"/>
    </row>
    <row r="3" spans="1:43" s="166" customFormat="1" ht="15" customHeight="1" x14ac:dyDescent="0.25">
      <c r="B3" s="597"/>
      <c r="C3" s="597"/>
      <c r="D3" s="597"/>
      <c r="P3" s="168"/>
      <c r="Q3" s="168"/>
      <c r="R3" s="168"/>
      <c r="S3" s="168"/>
      <c r="T3" s="168"/>
      <c r="U3" s="168"/>
      <c r="V3" s="168"/>
      <c r="W3" s="268"/>
      <c r="X3" s="197"/>
    </row>
    <row r="4" spans="1:43" s="178" customFormat="1" ht="60" customHeight="1" x14ac:dyDescent="0.25">
      <c r="A4" s="166"/>
      <c r="B4" s="597"/>
      <c r="C4" s="597"/>
      <c r="D4" s="597"/>
      <c r="E4" s="166"/>
      <c r="F4" s="583" t="s">
        <v>155</v>
      </c>
      <c r="G4" s="584"/>
      <c r="H4" s="584"/>
      <c r="I4" s="584"/>
      <c r="J4" s="585"/>
      <c r="K4" s="166"/>
      <c r="L4" s="166"/>
      <c r="M4" s="166"/>
      <c r="N4" s="166"/>
      <c r="O4" s="166"/>
      <c r="P4" s="168"/>
      <c r="Q4" s="236" t="s">
        <v>62</v>
      </c>
      <c r="R4" s="236" t="s">
        <v>63</v>
      </c>
      <c r="S4" s="236" t="s">
        <v>163</v>
      </c>
      <c r="T4" s="236" t="s">
        <v>65</v>
      </c>
      <c r="U4" s="168"/>
      <c r="V4" s="168"/>
      <c r="W4" s="268"/>
      <c r="X4" s="197"/>
      <c r="Z4" s="121"/>
      <c r="AA4" s="121"/>
      <c r="AB4" s="121"/>
      <c r="AC4" s="121"/>
      <c r="AD4" s="121"/>
      <c r="AE4" s="121"/>
      <c r="AF4" s="121"/>
      <c r="AG4" s="121"/>
      <c r="AH4" s="121"/>
      <c r="AI4" s="121"/>
      <c r="AJ4" s="121"/>
      <c r="AK4" s="121"/>
      <c r="AL4" s="121"/>
      <c r="AM4" s="121"/>
      <c r="AN4" s="121"/>
      <c r="AO4" s="121"/>
      <c r="AP4" s="121"/>
      <c r="AQ4" s="121"/>
    </row>
    <row r="5" spans="1:43" s="178" customFormat="1" ht="26.25" customHeight="1" x14ac:dyDescent="0.25">
      <c r="A5" s="166"/>
      <c r="B5" s="597"/>
      <c r="C5" s="597"/>
      <c r="D5" s="597"/>
      <c r="E5" s="166"/>
      <c r="F5" s="586"/>
      <c r="G5" s="587"/>
      <c r="H5" s="587"/>
      <c r="I5" s="587"/>
      <c r="J5" s="588"/>
      <c r="K5" s="166"/>
      <c r="L5" s="166"/>
      <c r="M5" s="166"/>
      <c r="N5" s="166"/>
      <c r="O5" s="166"/>
      <c r="P5" s="168"/>
      <c r="Q5" s="235">
        <f>+VLOOKUP(L15,'Income Statement'!D5:F16,3,FALSE)</f>
        <v>500</v>
      </c>
      <c r="R5" s="235">
        <f>+VLOOKUP(L15,'Income Statement'!$D$5:$G$16,4,FALSE)</f>
        <v>100</v>
      </c>
      <c r="S5" s="235">
        <f>+VLOOKUP(L15,'Income Statement'!$D$5:$H$16,5,FALSE)</f>
        <v>10</v>
      </c>
      <c r="T5" s="235">
        <f>+VLOOKUP(L15,'Income Statement'!$D$5:$I$16,6,FALSE)</f>
        <v>15</v>
      </c>
      <c r="U5" s="168"/>
      <c r="V5" s="168"/>
      <c r="W5" s="268"/>
      <c r="X5" s="197">
        <v>42370</v>
      </c>
      <c r="Z5" s="121"/>
      <c r="AA5" s="121"/>
      <c r="AB5" s="121"/>
      <c r="AC5" s="121"/>
      <c r="AD5" s="121"/>
      <c r="AE5" s="121"/>
      <c r="AF5" s="121"/>
      <c r="AG5" s="121"/>
      <c r="AH5" s="121"/>
      <c r="AI5" s="121"/>
      <c r="AJ5" s="121"/>
      <c r="AK5" s="121"/>
      <c r="AL5" s="121"/>
      <c r="AM5" s="121"/>
      <c r="AN5" s="121"/>
      <c r="AO5" s="121"/>
      <c r="AP5" s="121"/>
      <c r="AQ5" s="121"/>
    </row>
    <row r="6" spans="1:43" s="178" customFormat="1" ht="15" customHeight="1" x14ac:dyDescent="0.25">
      <c r="A6" s="166"/>
      <c r="B6" s="166"/>
      <c r="C6" s="166"/>
      <c r="D6" s="166"/>
      <c r="E6" s="166"/>
      <c r="F6" s="166"/>
      <c r="G6" s="166"/>
      <c r="H6" s="166"/>
      <c r="I6" s="166"/>
      <c r="J6" s="166"/>
      <c r="K6" s="166"/>
      <c r="L6" s="166"/>
      <c r="M6" s="166"/>
      <c r="N6" s="166"/>
      <c r="O6" s="166"/>
      <c r="P6" s="180"/>
      <c r="Q6" s="181"/>
      <c r="R6" s="181"/>
      <c r="S6" s="181"/>
      <c r="T6" s="181"/>
      <c r="U6" s="181"/>
      <c r="V6" s="181"/>
      <c r="W6" s="268"/>
      <c r="X6" s="197">
        <v>42401</v>
      </c>
      <c r="Z6" s="121"/>
      <c r="AA6" s="121"/>
      <c r="AB6" s="121"/>
      <c r="AC6" s="121"/>
      <c r="AD6" s="121"/>
      <c r="AE6" s="121"/>
      <c r="AF6" s="121"/>
      <c r="AG6" s="121"/>
      <c r="AH6" s="121"/>
      <c r="AI6" s="121"/>
      <c r="AJ6" s="121"/>
      <c r="AK6" s="121"/>
      <c r="AL6" s="121"/>
      <c r="AM6" s="121"/>
      <c r="AN6" s="121"/>
      <c r="AO6" s="121"/>
      <c r="AP6" s="121"/>
      <c r="AQ6" s="121"/>
    </row>
    <row r="7" spans="1:43" s="178" customFormat="1" ht="15" customHeight="1" x14ac:dyDescent="0.25">
      <c r="A7" s="166"/>
      <c r="B7" s="166"/>
      <c r="C7" s="166"/>
      <c r="D7" s="166"/>
      <c r="E7" s="166"/>
      <c r="F7" s="166"/>
      <c r="G7" s="166"/>
      <c r="H7" s="166"/>
      <c r="I7" s="166"/>
      <c r="J7" s="166"/>
      <c r="K7" s="166"/>
      <c r="L7" s="166"/>
      <c r="M7" s="166"/>
      <c r="N7" s="166"/>
      <c r="O7" s="166"/>
      <c r="P7" s="183"/>
      <c r="Q7" s="181"/>
      <c r="R7" s="181"/>
      <c r="S7" s="181"/>
      <c r="T7" s="181"/>
      <c r="U7" s="181"/>
      <c r="V7" s="181"/>
      <c r="W7" s="268"/>
      <c r="X7" s="197">
        <v>42430</v>
      </c>
      <c r="Z7" s="121"/>
      <c r="AA7" s="121"/>
      <c r="AB7" s="121"/>
      <c r="AC7" s="121"/>
      <c r="AD7" s="121"/>
      <c r="AE7" s="121"/>
      <c r="AF7" s="121"/>
      <c r="AG7" s="121"/>
      <c r="AH7" s="121"/>
      <c r="AI7" s="121"/>
      <c r="AJ7" s="121"/>
      <c r="AK7" s="121"/>
      <c r="AL7" s="121"/>
      <c r="AM7" s="121"/>
      <c r="AN7" s="121"/>
      <c r="AO7" s="121"/>
      <c r="AP7" s="121"/>
      <c r="AQ7" s="121"/>
    </row>
    <row r="8" spans="1:43" s="178" customFormat="1" ht="15" customHeight="1" x14ac:dyDescent="0.25">
      <c r="A8" s="166"/>
      <c r="B8" s="166"/>
      <c r="C8" s="166"/>
      <c r="D8" s="166"/>
      <c r="E8" s="166"/>
      <c r="F8" s="166"/>
      <c r="G8" s="166"/>
      <c r="H8" s="166"/>
      <c r="I8" s="166"/>
      <c r="J8" s="166"/>
      <c r="K8" s="166"/>
      <c r="L8" s="166"/>
      <c r="M8" s="166"/>
      <c r="N8" s="166"/>
      <c r="O8" s="166"/>
      <c r="P8" s="183"/>
      <c r="Q8" s="181"/>
      <c r="R8" s="181"/>
      <c r="S8" s="181"/>
      <c r="T8" s="181"/>
      <c r="U8" s="181"/>
      <c r="V8" s="181"/>
      <c r="W8" s="268"/>
      <c r="X8" s="197">
        <v>42461</v>
      </c>
      <c r="Z8" s="121"/>
      <c r="AA8" s="121"/>
      <c r="AB8" s="121"/>
      <c r="AC8" s="121"/>
      <c r="AD8" s="121"/>
      <c r="AE8" s="121"/>
      <c r="AF8" s="121"/>
      <c r="AG8" s="121"/>
      <c r="AH8" s="121"/>
      <c r="AI8" s="121"/>
      <c r="AJ8" s="121"/>
      <c r="AK8" s="121"/>
      <c r="AL8" s="121"/>
      <c r="AM8" s="121"/>
      <c r="AN8" s="121"/>
      <c r="AO8" s="121"/>
      <c r="AP8" s="121"/>
      <c r="AQ8" s="121"/>
    </row>
    <row r="9" spans="1:43" s="178" customFormat="1" ht="15" customHeight="1" x14ac:dyDescent="0.25">
      <c r="A9" s="166"/>
      <c r="B9" s="166"/>
      <c r="C9" s="166"/>
      <c r="D9" s="166"/>
      <c r="E9" s="166"/>
      <c r="K9" s="166"/>
      <c r="L9" s="166"/>
      <c r="M9" s="166"/>
      <c r="N9" s="166"/>
      <c r="O9" s="166"/>
      <c r="P9" s="183"/>
      <c r="Q9" s="181"/>
      <c r="R9" s="181"/>
      <c r="S9" s="181"/>
      <c r="T9" s="181"/>
      <c r="U9" s="181"/>
      <c r="V9" s="181"/>
      <c r="W9" s="268"/>
      <c r="X9" s="197">
        <v>42491</v>
      </c>
      <c r="Z9" s="121"/>
      <c r="AA9" s="121"/>
      <c r="AB9" s="121"/>
      <c r="AC9" s="121"/>
      <c r="AD9" s="121"/>
      <c r="AE9" s="121"/>
      <c r="AF9" s="121"/>
      <c r="AG9" s="121"/>
      <c r="AH9" s="121"/>
      <c r="AI9" s="121"/>
      <c r="AJ9" s="121"/>
      <c r="AK9" s="121"/>
      <c r="AL9" s="121"/>
      <c r="AM9" s="121"/>
      <c r="AN9" s="121"/>
      <c r="AO9" s="121"/>
      <c r="AP9" s="121"/>
      <c r="AQ9" s="121"/>
    </row>
    <row r="10" spans="1:43" s="178" customFormat="1" ht="15" customHeight="1" x14ac:dyDescent="0.25">
      <c r="A10" s="166"/>
      <c r="B10" s="166"/>
      <c r="C10" s="166"/>
      <c r="D10" s="166"/>
      <c r="E10" s="166"/>
      <c r="K10" s="166"/>
      <c r="L10" s="166"/>
      <c r="M10" s="166"/>
      <c r="N10" s="166"/>
      <c r="O10" s="166"/>
      <c r="P10" s="183"/>
      <c r="Q10" s="181"/>
      <c r="R10" s="181"/>
      <c r="S10" s="181"/>
      <c r="T10" s="181"/>
      <c r="U10" s="181"/>
      <c r="V10" s="181"/>
      <c r="W10" s="268"/>
      <c r="X10" s="197">
        <v>42522</v>
      </c>
      <c r="Z10" s="121"/>
      <c r="AA10" s="121"/>
      <c r="AB10" s="121"/>
      <c r="AC10" s="121"/>
      <c r="AD10" s="121"/>
      <c r="AE10" s="121"/>
      <c r="AF10" s="121"/>
      <c r="AG10" s="121"/>
      <c r="AH10" s="121"/>
      <c r="AI10" s="121"/>
      <c r="AJ10" s="121"/>
      <c r="AK10" s="121"/>
      <c r="AL10" s="121"/>
      <c r="AM10" s="121"/>
      <c r="AN10" s="121"/>
      <c r="AO10" s="121"/>
      <c r="AP10" s="121"/>
      <c r="AQ10" s="121"/>
    </row>
    <row r="11" spans="1:43" s="178" customFormat="1" ht="15.75" customHeight="1" x14ac:dyDescent="0.25">
      <c r="A11" s="166"/>
      <c r="B11" s="166"/>
      <c r="C11" s="166"/>
      <c r="D11" s="166"/>
      <c r="E11" s="166"/>
      <c r="K11" s="166"/>
      <c r="L11" s="166"/>
      <c r="M11" s="166"/>
      <c r="N11" s="166"/>
      <c r="O11" s="166"/>
      <c r="P11" s="183"/>
      <c r="Q11" s="181"/>
      <c r="R11" s="181"/>
      <c r="S11" s="181"/>
      <c r="T11" s="181"/>
      <c r="U11" s="181"/>
      <c r="V11" s="181"/>
      <c r="W11" s="268"/>
      <c r="X11" s="197">
        <v>42552</v>
      </c>
      <c r="Z11" s="121"/>
      <c r="AA11" s="121"/>
      <c r="AB11" s="121"/>
      <c r="AC11" s="121"/>
      <c r="AD11" s="121"/>
      <c r="AE11" s="121"/>
      <c r="AF11" s="121"/>
      <c r="AG11" s="121"/>
      <c r="AH11" s="121"/>
      <c r="AI11" s="121"/>
      <c r="AJ11" s="121"/>
      <c r="AK11" s="121"/>
      <c r="AL11" s="121"/>
      <c r="AM11" s="121"/>
      <c r="AN11" s="121"/>
      <c r="AO11" s="121"/>
      <c r="AP11" s="121"/>
      <c r="AQ11" s="121"/>
    </row>
    <row r="12" spans="1:43" s="178" customFormat="1" x14ac:dyDescent="0.25">
      <c r="A12" s="166"/>
      <c r="B12" s="176"/>
      <c r="C12" s="176"/>
      <c r="D12" s="166"/>
      <c r="E12" s="166"/>
      <c r="K12" s="166"/>
      <c r="L12" s="166"/>
      <c r="M12" s="166"/>
      <c r="N12" s="166"/>
      <c r="O12" s="166"/>
      <c r="P12" s="183"/>
      <c r="Q12" s="181"/>
      <c r="R12" s="181"/>
      <c r="S12" s="181"/>
      <c r="T12" s="181"/>
      <c r="U12" s="181"/>
      <c r="V12" s="181"/>
      <c r="W12" s="268"/>
      <c r="X12" s="197">
        <v>42583</v>
      </c>
      <c r="Z12" s="121"/>
      <c r="AA12" s="121"/>
      <c r="AB12" s="121"/>
      <c r="AC12" s="121"/>
      <c r="AD12" s="121"/>
      <c r="AE12" s="121"/>
      <c r="AF12" s="121"/>
      <c r="AG12" s="121"/>
      <c r="AH12" s="121"/>
      <c r="AI12" s="121"/>
      <c r="AJ12" s="121"/>
      <c r="AK12" s="121"/>
      <c r="AL12" s="121"/>
      <c r="AM12" s="121"/>
      <c r="AN12" s="121"/>
      <c r="AO12" s="121"/>
      <c r="AP12" s="121"/>
      <c r="AQ12" s="121"/>
    </row>
    <row r="13" spans="1:43" s="178" customFormat="1" ht="15" customHeight="1" x14ac:dyDescent="0.25">
      <c r="A13" s="166"/>
      <c r="B13" s="176"/>
      <c r="C13" s="176"/>
      <c r="D13" s="166"/>
      <c r="E13" s="166"/>
      <c r="K13" s="166"/>
      <c r="L13" s="598" t="s">
        <v>176</v>
      </c>
      <c r="M13" s="598"/>
      <c r="N13" s="598"/>
      <c r="O13" s="598"/>
      <c r="P13" s="183"/>
      <c r="Q13" s="181"/>
      <c r="R13" s="181"/>
      <c r="S13" s="181"/>
      <c r="T13" s="181"/>
      <c r="U13" s="181"/>
      <c r="V13" s="181"/>
      <c r="W13" s="268"/>
      <c r="X13" s="197">
        <v>42614</v>
      </c>
      <c r="Z13" s="121"/>
      <c r="AA13" s="121"/>
      <c r="AB13" s="121"/>
      <c r="AC13" s="121"/>
      <c r="AD13" s="121"/>
      <c r="AE13" s="121"/>
      <c r="AF13" s="121"/>
      <c r="AG13" s="121"/>
      <c r="AH13" s="121"/>
      <c r="AI13" s="121"/>
      <c r="AJ13" s="121"/>
      <c r="AK13" s="121"/>
      <c r="AL13" s="121"/>
      <c r="AM13" s="121"/>
      <c r="AN13" s="121"/>
      <c r="AO13" s="121"/>
      <c r="AP13" s="121"/>
      <c r="AQ13" s="121"/>
    </row>
    <row r="14" spans="1:43" s="178" customFormat="1" ht="15" customHeight="1" x14ac:dyDescent="0.25">
      <c r="A14" s="166"/>
      <c r="B14" s="176"/>
      <c r="C14" s="176"/>
      <c r="D14" s="166"/>
      <c r="E14" s="166"/>
      <c r="K14" s="166"/>
      <c r="L14" s="599"/>
      <c r="M14" s="599"/>
      <c r="N14" s="599"/>
      <c r="O14" s="599"/>
      <c r="P14" s="183"/>
      <c r="Q14" s="181"/>
      <c r="R14" s="181"/>
      <c r="S14" s="181"/>
      <c r="T14" s="181"/>
      <c r="U14" s="181"/>
      <c r="V14" s="181"/>
      <c r="W14" s="268"/>
      <c r="X14" s="197">
        <v>42644</v>
      </c>
      <c r="Z14" s="121"/>
      <c r="AA14" s="121"/>
      <c r="AB14" s="121"/>
      <c r="AC14" s="121"/>
      <c r="AD14" s="121"/>
      <c r="AE14" s="121"/>
      <c r="AF14" s="121"/>
      <c r="AG14" s="121"/>
      <c r="AH14" s="121"/>
      <c r="AI14" s="121"/>
      <c r="AJ14" s="121"/>
      <c r="AK14" s="121"/>
      <c r="AL14" s="121"/>
      <c r="AM14" s="121"/>
      <c r="AN14" s="121"/>
      <c r="AO14" s="121"/>
      <c r="AP14" s="121"/>
      <c r="AQ14" s="121"/>
    </row>
    <row r="15" spans="1:43" s="178" customFormat="1" ht="18.75" customHeight="1" x14ac:dyDescent="0.25">
      <c r="A15" s="166"/>
      <c r="B15" s="176"/>
      <c r="C15" s="176"/>
      <c r="D15" s="166"/>
      <c r="E15" s="166"/>
      <c r="K15" s="166"/>
      <c r="L15" s="600">
        <v>42370</v>
      </c>
      <c r="M15" s="600"/>
      <c r="N15" s="600"/>
      <c r="O15" s="600"/>
      <c r="P15" s="183"/>
      <c r="Q15" s="181"/>
      <c r="R15" s="181"/>
      <c r="S15" s="181"/>
      <c r="T15" s="181"/>
      <c r="U15" s="181"/>
      <c r="V15" s="181"/>
      <c r="W15" s="268"/>
      <c r="X15" s="197">
        <v>42675</v>
      </c>
      <c r="Z15" s="121"/>
      <c r="AA15" s="121"/>
      <c r="AB15" s="121"/>
      <c r="AC15" s="121"/>
      <c r="AD15" s="121"/>
      <c r="AE15" s="121"/>
      <c r="AF15" s="121"/>
      <c r="AG15" s="121"/>
      <c r="AH15" s="121"/>
      <c r="AI15" s="121"/>
      <c r="AJ15" s="121"/>
      <c r="AK15" s="121"/>
      <c r="AL15" s="121"/>
      <c r="AM15" s="121"/>
      <c r="AN15" s="121"/>
      <c r="AO15" s="121"/>
      <c r="AP15" s="121"/>
      <c r="AQ15" s="121"/>
    </row>
    <row r="16" spans="1:43" s="178" customFormat="1" ht="18.75" customHeight="1" x14ac:dyDescent="0.25">
      <c r="A16" s="166"/>
      <c r="B16" s="176"/>
      <c r="C16" s="176"/>
      <c r="D16" s="166"/>
      <c r="E16" s="166"/>
      <c r="K16" s="166"/>
      <c r="L16" s="600"/>
      <c r="M16" s="600"/>
      <c r="N16" s="600"/>
      <c r="O16" s="600"/>
      <c r="P16" s="183"/>
      <c r="Q16" s="181"/>
      <c r="R16" s="181"/>
      <c r="S16" s="181"/>
      <c r="T16" s="181"/>
      <c r="U16" s="181"/>
      <c r="V16" s="181"/>
      <c r="W16" s="268"/>
      <c r="X16" s="197">
        <v>42705</v>
      </c>
      <c r="Z16" s="121"/>
      <c r="AA16" s="121"/>
      <c r="AB16" s="121"/>
      <c r="AC16" s="121"/>
      <c r="AD16" s="121"/>
      <c r="AE16" s="121"/>
      <c r="AF16" s="121"/>
      <c r="AG16" s="121"/>
      <c r="AH16" s="121"/>
      <c r="AI16" s="121"/>
      <c r="AJ16" s="121"/>
      <c r="AK16" s="121"/>
      <c r="AL16" s="121"/>
      <c r="AM16" s="121"/>
      <c r="AN16" s="121"/>
      <c r="AO16" s="121"/>
      <c r="AP16" s="121"/>
      <c r="AQ16" s="121"/>
    </row>
    <row r="17" spans="1:43" s="178" customFormat="1" ht="18.75" customHeight="1" x14ac:dyDescent="0.25">
      <c r="A17" s="166"/>
      <c r="B17" s="176"/>
      <c r="C17" s="176"/>
      <c r="D17" s="166"/>
      <c r="E17" s="166"/>
      <c r="K17" s="166"/>
      <c r="L17" s="600"/>
      <c r="M17" s="600"/>
      <c r="N17" s="600"/>
      <c r="O17" s="600"/>
      <c r="P17" s="181"/>
      <c r="Q17" s="181"/>
      <c r="R17" s="181"/>
      <c r="S17" s="181"/>
      <c r="T17" s="181"/>
      <c r="U17" s="181"/>
      <c r="V17" s="181"/>
      <c r="W17" s="268"/>
      <c r="X17" s="196"/>
      <c r="Z17" s="121"/>
      <c r="AA17" s="121"/>
      <c r="AB17" s="121"/>
      <c r="AC17" s="121"/>
      <c r="AD17" s="121"/>
      <c r="AE17" s="121"/>
      <c r="AF17" s="121"/>
      <c r="AG17" s="121"/>
      <c r="AH17" s="121"/>
      <c r="AI17" s="121"/>
      <c r="AJ17" s="121"/>
      <c r="AK17" s="121"/>
      <c r="AL17" s="121"/>
      <c r="AM17" s="121"/>
      <c r="AN17" s="121"/>
      <c r="AO17" s="121"/>
      <c r="AP17" s="121"/>
      <c r="AQ17" s="121"/>
    </row>
    <row r="18" spans="1:43" s="178" customFormat="1" x14ac:dyDescent="0.25">
      <c r="A18" s="166"/>
      <c r="B18" s="176"/>
      <c r="C18" s="176"/>
      <c r="D18" s="166"/>
      <c r="E18" s="166"/>
      <c r="K18" s="166"/>
      <c r="L18" s="166"/>
      <c r="M18" s="166"/>
      <c r="N18" s="166"/>
      <c r="O18" s="166"/>
      <c r="P18" s="181"/>
      <c r="Q18" s="181"/>
      <c r="R18" s="181"/>
      <c r="S18" s="181"/>
      <c r="T18" s="181"/>
      <c r="U18" s="181"/>
      <c r="V18" s="181"/>
      <c r="W18" s="268"/>
      <c r="X18" s="196"/>
      <c r="Z18" s="121"/>
      <c r="AA18" s="121"/>
      <c r="AB18" s="121"/>
      <c r="AC18" s="121"/>
      <c r="AD18" s="121"/>
      <c r="AE18" s="121"/>
      <c r="AF18" s="121"/>
      <c r="AG18" s="121"/>
      <c r="AH18" s="121"/>
      <c r="AI18" s="121"/>
      <c r="AJ18" s="121"/>
      <c r="AK18" s="121"/>
      <c r="AL18" s="121"/>
      <c r="AM18" s="121"/>
      <c r="AN18" s="121"/>
      <c r="AO18" s="121"/>
      <c r="AP18" s="121"/>
      <c r="AQ18" s="121"/>
    </row>
    <row r="19" spans="1:43" x14ac:dyDescent="0.25">
      <c r="B19" s="176"/>
      <c r="C19" s="176"/>
      <c r="D19" s="166"/>
      <c r="K19" s="166"/>
      <c r="L19" s="166"/>
      <c r="M19" s="166"/>
      <c r="N19" s="166"/>
      <c r="O19" s="166"/>
      <c r="Q19" s="168"/>
      <c r="R19" s="168"/>
      <c r="S19" s="168"/>
      <c r="T19" s="168"/>
      <c r="U19" s="168"/>
      <c r="V19" s="168"/>
    </row>
    <row r="20" spans="1:43" x14ac:dyDescent="0.25">
      <c r="B20" s="166"/>
      <c r="C20" s="166"/>
      <c r="D20" s="166"/>
      <c r="K20" s="166"/>
      <c r="L20" s="166"/>
      <c r="M20" s="166"/>
      <c r="N20" s="166"/>
      <c r="O20" s="166"/>
      <c r="Q20" s="168"/>
      <c r="R20" s="168"/>
      <c r="S20" s="168"/>
      <c r="T20" s="168"/>
      <c r="U20" s="168"/>
      <c r="V20" s="168"/>
    </row>
    <row r="21" spans="1:43" x14ac:dyDescent="0.25">
      <c r="B21" s="166"/>
      <c r="C21" s="166"/>
      <c r="D21" s="166"/>
      <c r="K21" s="166"/>
      <c r="L21" s="166"/>
      <c r="M21" s="166"/>
      <c r="N21" s="166"/>
      <c r="O21" s="166"/>
      <c r="Q21" s="168"/>
      <c r="R21" s="168"/>
      <c r="S21" s="168"/>
      <c r="T21" s="168"/>
      <c r="U21" s="168"/>
      <c r="V21" s="168"/>
    </row>
    <row r="22" spans="1:43" x14ac:dyDescent="0.25">
      <c r="B22" s="166"/>
      <c r="C22" s="166"/>
      <c r="D22" s="166"/>
      <c r="K22" s="166"/>
      <c r="L22" s="166"/>
      <c r="M22" s="166"/>
      <c r="N22" s="166"/>
      <c r="O22" s="166"/>
      <c r="Q22" s="168"/>
      <c r="R22" s="168"/>
      <c r="S22" s="168"/>
      <c r="T22" s="168"/>
      <c r="U22" s="168"/>
      <c r="V22" s="168"/>
    </row>
    <row r="23" spans="1:43" x14ac:dyDescent="0.25">
      <c r="B23" s="166"/>
      <c r="C23" s="166"/>
      <c r="D23" s="166"/>
      <c r="K23" s="166"/>
      <c r="L23" s="166"/>
      <c r="M23" s="166"/>
      <c r="N23" s="166"/>
      <c r="O23" s="166"/>
      <c r="Q23" s="168"/>
      <c r="R23" s="168"/>
      <c r="S23" s="168"/>
      <c r="T23" s="168"/>
      <c r="U23" s="168"/>
      <c r="V23" s="168"/>
    </row>
    <row r="24" spans="1:43" x14ac:dyDescent="0.25">
      <c r="B24" s="166"/>
      <c r="C24" s="166"/>
      <c r="D24" s="166"/>
      <c r="K24" s="166"/>
      <c r="L24" s="166"/>
      <c r="M24" s="166"/>
      <c r="N24" s="166"/>
      <c r="O24" s="166"/>
      <c r="Q24" s="168"/>
      <c r="R24" s="168"/>
      <c r="S24" s="168"/>
      <c r="T24" s="168"/>
      <c r="U24" s="168"/>
      <c r="V24" s="168"/>
    </row>
    <row r="25" spans="1:43" x14ac:dyDescent="0.25">
      <c r="B25" s="166"/>
      <c r="C25" s="166"/>
      <c r="D25" s="166"/>
      <c r="K25" s="166"/>
      <c r="L25" s="166"/>
      <c r="M25" s="166"/>
      <c r="N25" s="166"/>
      <c r="O25" s="166"/>
      <c r="Q25" s="168"/>
      <c r="R25" s="168"/>
      <c r="S25" s="168"/>
      <c r="T25" s="168"/>
      <c r="U25" s="168"/>
      <c r="V25" s="168"/>
    </row>
    <row r="26" spans="1:43" x14ac:dyDescent="0.25">
      <c r="B26" s="166"/>
      <c r="C26" s="166"/>
      <c r="D26" s="166"/>
      <c r="K26" s="166"/>
      <c r="L26" s="166"/>
      <c r="M26" s="166"/>
      <c r="N26" s="166"/>
      <c r="O26" s="166"/>
      <c r="Q26" s="168"/>
      <c r="R26" s="168"/>
      <c r="S26" s="168"/>
      <c r="T26" s="168"/>
      <c r="U26" s="168"/>
      <c r="V26" s="168"/>
    </row>
    <row r="27" spans="1:43" x14ac:dyDescent="0.25">
      <c r="B27" s="166"/>
      <c r="C27" s="166"/>
      <c r="D27" s="166"/>
      <c r="G27" s="166"/>
      <c r="I27" s="166"/>
      <c r="K27" s="166"/>
      <c r="L27" s="166"/>
      <c r="M27" s="166"/>
      <c r="N27" s="166"/>
      <c r="O27" s="166"/>
      <c r="Q27" s="168"/>
      <c r="R27" s="168"/>
      <c r="S27" s="168"/>
      <c r="T27" s="168"/>
      <c r="U27" s="168"/>
      <c r="V27" s="168"/>
    </row>
    <row r="28" spans="1:43" s="187" customFormat="1" ht="15.75" x14ac:dyDescent="0.25">
      <c r="A28" s="184"/>
      <c r="B28" s="184"/>
      <c r="C28" s="184"/>
      <c r="D28" s="184"/>
      <c r="E28" s="184"/>
      <c r="F28" s="193" t="s">
        <v>57</v>
      </c>
      <c r="G28" s="194"/>
      <c r="H28" s="193" t="s">
        <v>60</v>
      </c>
      <c r="I28" s="194"/>
      <c r="J28" s="193" t="s">
        <v>146</v>
      </c>
      <c r="K28" s="184"/>
      <c r="L28" s="184"/>
      <c r="M28" s="184"/>
      <c r="N28" s="184"/>
      <c r="O28" s="184"/>
      <c r="P28" s="185"/>
      <c r="Q28" s="185"/>
      <c r="R28" s="185"/>
      <c r="S28" s="185"/>
      <c r="T28" s="185"/>
      <c r="U28" s="185"/>
      <c r="V28" s="185"/>
      <c r="W28" s="320"/>
      <c r="X28" s="198"/>
      <c r="Y28" s="186"/>
    </row>
    <row r="29" spans="1:43" s="187" customFormat="1" ht="15.75" x14ac:dyDescent="0.25">
      <c r="A29" s="184"/>
      <c r="B29" s="184"/>
      <c r="C29" s="184"/>
      <c r="D29" s="184"/>
      <c r="E29" s="184"/>
      <c r="F29" s="190" t="e">
        <f>+VLOOKUP(B15,'Track Room'!$J$19:$N$30,7,FALSE)</f>
        <v>#N/A</v>
      </c>
      <c r="G29" s="195"/>
      <c r="H29" s="190" t="e">
        <f>+VLOOKUP(B15,'Track Room'!$J$19:$L$30,3,FALSE)</f>
        <v>#N/A</v>
      </c>
      <c r="I29" s="195"/>
      <c r="J29" s="190" t="e">
        <f>+VLOOKUP(B15,'Track Room'!$J$19:$M$30,5,FALSE)</f>
        <v>#N/A</v>
      </c>
      <c r="K29" s="184"/>
      <c r="L29" s="184"/>
      <c r="M29" s="184"/>
      <c r="N29" s="184"/>
      <c r="O29" s="184"/>
      <c r="P29" s="185"/>
      <c r="Q29" s="185"/>
      <c r="R29" s="185"/>
      <c r="S29" s="185"/>
      <c r="T29" s="185"/>
      <c r="U29" s="185"/>
      <c r="V29" s="185"/>
      <c r="W29" s="320"/>
      <c r="X29" s="198"/>
      <c r="Y29" s="186"/>
    </row>
    <row r="30" spans="1:43" s="166" customFormat="1" x14ac:dyDescent="0.25">
      <c r="P30" s="168"/>
      <c r="Q30" s="168"/>
      <c r="R30" s="168"/>
      <c r="S30" s="168"/>
      <c r="T30" s="168"/>
      <c r="U30" s="168"/>
      <c r="V30" s="168"/>
      <c r="W30" s="268"/>
      <c r="X30" s="196"/>
    </row>
    <row r="31" spans="1:43" s="166" customFormat="1" hidden="1" x14ac:dyDescent="0.25">
      <c r="P31" s="168"/>
      <c r="Q31" s="168"/>
      <c r="R31" s="168"/>
      <c r="S31" s="168"/>
      <c r="T31" s="168"/>
      <c r="U31" s="168"/>
      <c r="V31" s="168"/>
      <c r="W31" s="268"/>
      <c r="X31" s="196"/>
    </row>
    <row r="32" spans="1:43" s="166" customFormat="1" hidden="1" x14ac:dyDescent="0.25">
      <c r="P32" s="168"/>
      <c r="Q32" s="168"/>
      <c r="R32" s="168"/>
      <c r="S32" s="168"/>
      <c r="T32" s="168"/>
      <c r="U32" s="168"/>
      <c r="V32" s="168"/>
      <c r="W32" s="268"/>
      <c r="X32" s="196"/>
    </row>
    <row r="33" spans="16:24" s="166" customFormat="1" x14ac:dyDescent="0.25">
      <c r="P33" s="168"/>
      <c r="Q33" s="168"/>
      <c r="R33" s="168"/>
      <c r="S33" s="168"/>
      <c r="T33" s="168"/>
      <c r="U33" s="168"/>
      <c r="V33" s="168"/>
      <c r="W33" s="268"/>
      <c r="X33" s="196"/>
    </row>
    <row r="34" spans="16:24" s="166" customFormat="1" x14ac:dyDescent="0.25">
      <c r="P34" s="168"/>
      <c r="Q34" s="168"/>
      <c r="R34" s="168"/>
      <c r="S34" s="168"/>
      <c r="T34" s="168"/>
      <c r="U34" s="168"/>
      <c r="V34" s="168"/>
      <c r="W34" s="268"/>
      <c r="X34" s="196"/>
    </row>
    <row r="35" spans="16:24" s="166" customFormat="1" x14ac:dyDescent="0.25">
      <c r="P35" s="168"/>
      <c r="Q35" s="168"/>
      <c r="R35" s="168"/>
      <c r="S35" s="168"/>
      <c r="T35" s="168"/>
      <c r="U35" s="168"/>
      <c r="V35" s="168"/>
      <c r="W35" s="268"/>
      <c r="X35" s="196"/>
    </row>
    <row r="36" spans="16:24" s="166" customFormat="1" x14ac:dyDescent="0.25">
      <c r="P36" s="168"/>
      <c r="Q36" s="168"/>
      <c r="R36" s="168"/>
      <c r="S36" s="168"/>
      <c r="T36" s="168"/>
      <c r="U36" s="168"/>
      <c r="V36" s="168"/>
      <c r="W36" s="268"/>
      <c r="X36" s="196"/>
    </row>
    <row r="37" spans="16:24" s="166" customFormat="1" x14ac:dyDescent="0.25">
      <c r="P37" s="168"/>
      <c r="Q37" s="168"/>
      <c r="R37" s="168"/>
      <c r="S37" s="168"/>
      <c r="T37" s="168"/>
      <c r="U37" s="168"/>
      <c r="V37" s="168"/>
      <c r="W37" s="268"/>
      <c r="X37" s="196"/>
    </row>
    <row r="38" spans="16:24" s="166" customFormat="1" x14ac:dyDescent="0.25">
      <c r="P38" s="168"/>
      <c r="Q38" s="168"/>
      <c r="R38" s="168"/>
      <c r="S38" s="168"/>
      <c r="T38" s="168"/>
      <c r="U38" s="168"/>
      <c r="V38" s="168"/>
      <c r="W38" s="268"/>
      <c r="X38" s="196"/>
    </row>
    <row r="39" spans="16:24" s="166" customFormat="1" x14ac:dyDescent="0.25">
      <c r="P39" s="168"/>
      <c r="Q39" s="168"/>
      <c r="R39" s="168"/>
      <c r="S39" s="168"/>
      <c r="T39" s="168"/>
      <c r="U39" s="168"/>
      <c r="V39" s="168"/>
      <c r="W39" s="268"/>
      <c r="X39" s="196"/>
    </row>
  </sheetData>
  <mergeCells count="5">
    <mergeCell ref="Q2:T2"/>
    <mergeCell ref="B2:D5"/>
    <mergeCell ref="F4:J5"/>
    <mergeCell ref="L13:O14"/>
    <mergeCell ref="L15:O17"/>
  </mergeCells>
  <dataValidations disablePrompts="1" count="1">
    <dataValidation type="list" allowBlank="1" showInputMessage="1" showErrorMessage="1" sqref="L15:N15">
      <formula1>$X$5:$X$16</formula1>
    </dataValidation>
  </dataValidations>
  <hyperlinks>
    <hyperlink ref="B2:D5" location="'Track Room'!A1" display="Track Room"/>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33CCFF"/>
  </sheetPr>
  <dimension ref="B1:U27"/>
  <sheetViews>
    <sheetView topLeftCell="B1" zoomScale="80" zoomScaleNormal="80" workbookViewId="0">
      <selection activeCell="B1" sqref="B1"/>
    </sheetView>
  </sheetViews>
  <sheetFormatPr defaultColWidth="0" defaultRowHeight="15" zeroHeight="1" x14ac:dyDescent="0.25"/>
  <cols>
    <col min="1" max="1" width="9.140625" style="15" hidden="1" customWidth="1"/>
    <col min="2" max="2" width="12.28515625" style="15" customWidth="1"/>
    <col min="3" max="3" width="10.5703125" style="15" customWidth="1"/>
    <col min="4" max="21" width="9.140625" style="15" customWidth="1"/>
    <col min="22" max="16384" width="9.140625" style="15" hidden="1"/>
  </cols>
  <sheetData>
    <row r="1" spans="2:7" ht="15.75" thickBot="1" x14ac:dyDescent="0.3"/>
    <row r="2" spans="2:7" ht="15.75" thickBot="1" x14ac:dyDescent="0.3">
      <c r="E2" s="506" t="s">
        <v>29</v>
      </c>
      <c r="F2" s="507"/>
      <c r="G2" s="508"/>
    </row>
    <row r="3" spans="2:7" ht="15.75" thickBot="1" x14ac:dyDescent="0.3">
      <c r="B3" s="74" t="s">
        <v>2</v>
      </c>
      <c r="C3" s="75">
        <f>+Summary!H16</f>
        <v>0</v>
      </c>
      <c r="E3" s="509"/>
      <c r="F3" s="510"/>
      <c r="G3" s="511"/>
    </row>
    <row r="4" spans="2:7" ht="15.75" thickBot="1" x14ac:dyDescent="0.3">
      <c r="B4" s="72" t="s">
        <v>66</v>
      </c>
      <c r="C4" s="73">
        <f>+C3/'Track Room'!K31*30</f>
        <v>0</v>
      </c>
      <c r="E4" s="509"/>
      <c r="F4" s="510"/>
      <c r="G4" s="511"/>
    </row>
    <row r="5" spans="2:7" ht="15.75" thickBot="1" x14ac:dyDescent="0.3">
      <c r="B5" s="72" t="s">
        <v>67</v>
      </c>
      <c r="C5" s="73">
        <f>+MIN(Summary!H4:H15)</f>
        <v>0</v>
      </c>
      <c r="E5" s="509"/>
      <c r="F5" s="510"/>
      <c r="G5" s="511"/>
    </row>
    <row r="6" spans="2:7" ht="15.75" thickBot="1" x14ac:dyDescent="0.3">
      <c r="B6" s="72" t="s">
        <v>68</v>
      </c>
      <c r="C6" s="73">
        <f>+MAX(Summary!H4:H15)</f>
        <v>0</v>
      </c>
      <c r="E6" s="512"/>
      <c r="F6" s="513"/>
      <c r="G6" s="514"/>
    </row>
    <row r="7" spans="2:7" ht="18.75" x14ac:dyDescent="0.3">
      <c r="D7" s="601"/>
      <c r="E7" s="601"/>
    </row>
    <row r="8" spans="2:7" s="16" customFormat="1" ht="23.25" x14ac:dyDescent="0.35">
      <c r="B8" s="77" t="str">
        <f>+Summary!H3</f>
        <v xml:space="preserve">Day to Day - Household </v>
      </c>
    </row>
    <row r="9" spans="2:7" s="17" customFormat="1" x14ac:dyDescent="0.25"/>
    <row r="10" spans="2:7" s="17" customFormat="1" ht="23.25" x14ac:dyDescent="0.35">
      <c r="B10" s="77" t="str">
        <f>+' Circle Chart'!B4</f>
        <v>Mr. X</v>
      </c>
    </row>
    <row r="11" spans="2:7" s="17" customFormat="1" x14ac:dyDescent="0.25"/>
    <row r="12" spans="2:7" x14ac:dyDescent="0.25"/>
    <row r="13" spans="2:7" x14ac:dyDescent="0.25"/>
    <row r="14" spans="2:7" x14ac:dyDescent="0.25"/>
    <row r="15" spans="2:7" x14ac:dyDescent="0.25"/>
    <row r="16" spans="2:7" x14ac:dyDescent="0.25"/>
    <row r="17" spans="3:3" x14ac:dyDescent="0.25"/>
    <row r="18" spans="3:3" x14ac:dyDescent="0.25"/>
    <row r="19" spans="3:3" x14ac:dyDescent="0.25"/>
    <row r="20" spans="3:3" x14ac:dyDescent="0.25"/>
    <row r="21" spans="3:3" x14ac:dyDescent="0.25"/>
    <row r="22" spans="3:3" x14ac:dyDescent="0.25"/>
    <row r="23" spans="3:3" x14ac:dyDescent="0.25">
      <c r="C23" s="17"/>
    </row>
    <row r="24" spans="3:3" x14ac:dyDescent="0.25">
      <c r="C24" s="17"/>
    </row>
    <row r="25" spans="3:3" x14ac:dyDescent="0.25"/>
    <row r="26" spans="3:3" x14ac:dyDescent="0.25"/>
    <row r="27" spans="3:3" x14ac:dyDescent="0.25"/>
  </sheetData>
  <mergeCells count="2">
    <mergeCell ref="D7:E7"/>
    <mergeCell ref="E2:G6"/>
  </mergeCells>
  <hyperlinks>
    <hyperlink ref="E2:G6" location="'Track Room'!A1" display="Track Room"/>
  </hyperlink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0000"/>
  </sheetPr>
  <dimension ref="A1:U32"/>
  <sheetViews>
    <sheetView zoomScale="80" zoomScaleNormal="80" workbookViewId="0"/>
  </sheetViews>
  <sheetFormatPr defaultColWidth="0" defaultRowHeight="15" zeroHeight="1" x14ac:dyDescent="0.25"/>
  <cols>
    <col min="1" max="1" width="11.28515625" style="1" customWidth="1"/>
    <col min="2" max="2" width="9.5703125" style="1" bestFit="1" customWidth="1"/>
    <col min="3" max="5" width="9.140625" style="1" customWidth="1"/>
    <col min="6" max="7" width="2.28515625" style="1" customWidth="1"/>
    <col min="8" max="21" width="9.140625" style="1" customWidth="1"/>
    <col min="22" max="16384" width="9.140625" style="1" hidden="1"/>
  </cols>
  <sheetData>
    <row r="1" spans="1:7" ht="15.75" thickBot="1" x14ac:dyDescent="0.3"/>
    <row r="2" spans="1:7" ht="15.75" thickBot="1" x14ac:dyDescent="0.3">
      <c r="D2" s="506" t="s">
        <v>29</v>
      </c>
      <c r="E2" s="507"/>
      <c r="F2" s="508"/>
    </row>
    <row r="3" spans="1:7" ht="15.75" thickBot="1" x14ac:dyDescent="0.3">
      <c r="A3" s="74" t="s">
        <v>2</v>
      </c>
      <c r="B3" s="75">
        <f>+Summary!I16</f>
        <v>100</v>
      </c>
      <c r="D3" s="509"/>
      <c r="E3" s="510"/>
      <c r="F3" s="511"/>
    </row>
    <row r="4" spans="1:7" ht="15.75" thickBot="1" x14ac:dyDescent="0.3">
      <c r="A4" s="72" t="s">
        <v>66</v>
      </c>
      <c r="B4" s="73">
        <f>+B3/'Track Room'!K31*30</f>
        <v>3000</v>
      </c>
      <c r="D4" s="509"/>
      <c r="E4" s="510"/>
      <c r="F4" s="511"/>
    </row>
    <row r="5" spans="1:7" ht="15.75" thickBot="1" x14ac:dyDescent="0.3">
      <c r="A5" s="72" t="s">
        <v>67</v>
      </c>
      <c r="B5" s="73">
        <f>+MIN(Summary!I4:I15)</f>
        <v>0</v>
      </c>
      <c r="D5" s="509"/>
      <c r="E5" s="510"/>
      <c r="F5" s="511"/>
    </row>
    <row r="6" spans="1:7" ht="15.75" thickBot="1" x14ac:dyDescent="0.3">
      <c r="A6" s="72" t="s">
        <v>68</v>
      </c>
      <c r="B6" s="73">
        <f>+MAX(Summary!I4:I15)</f>
        <v>100</v>
      </c>
      <c r="D6" s="512"/>
      <c r="E6" s="513"/>
      <c r="F6" s="514"/>
    </row>
    <row r="7" spans="1:7" ht="18.75" x14ac:dyDescent="0.3">
      <c r="C7" s="602"/>
      <c r="D7" s="602"/>
    </row>
    <row r="8" spans="1:7" s="7" customFormat="1" ht="23.25" x14ac:dyDescent="0.35">
      <c r="A8" s="70" t="str">
        <f>+Summary!I3</f>
        <v>Petrol - Vehicle - Transport</v>
      </c>
      <c r="G8" s="40"/>
    </row>
    <row r="9" spans="1:7" s="40" customFormat="1" x14ac:dyDescent="0.25"/>
    <row r="10" spans="1:7" s="40" customFormat="1" ht="23.25" x14ac:dyDescent="0.35">
      <c r="A10" s="70" t="str">
        <f>+'Analysis Chart-1'!B10</f>
        <v>Mr. X</v>
      </c>
    </row>
    <row r="11" spans="1:7" s="40" customFormat="1" x14ac:dyDescent="0.25"/>
    <row r="12" spans="1:7" x14ac:dyDescent="0.25"/>
    <row r="13" spans="1:7" x14ac:dyDescent="0.25"/>
    <row r="14" spans="1:7" x14ac:dyDescent="0.25"/>
    <row r="15" spans="1:7" x14ac:dyDescent="0.25"/>
    <row r="16" spans="1:7"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row r="25" spans="2:2" x14ac:dyDescent="0.25"/>
    <row r="26" spans="2:2" x14ac:dyDescent="0.25"/>
    <row r="27" spans="2:2" x14ac:dyDescent="0.25"/>
    <row r="28" spans="2:2" x14ac:dyDescent="0.25"/>
    <row r="29" spans="2:2" x14ac:dyDescent="0.25"/>
    <row r="30" spans="2:2" x14ac:dyDescent="0.25"/>
    <row r="31" spans="2:2" x14ac:dyDescent="0.25"/>
    <row r="32"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B050"/>
  </sheetPr>
  <dimension ref="A1:V26"/>
  <sheetViews>
    <sheetView zoomScale="80" zoomScaleNormal="80" workbookViewId="0"/>
  </sheetViews>
  <sheetFormatPr defaultColWidth="0" defaultRowHeight="15" zeroHeight="1" x14ac:dyDescent="0.25"/>
  <cols>
    <col min="1" max="1" width="11.28515625" style="1" customWidth="1"/>
    <col min="2" max="2" width="9.5703125" style="1" bestFit="1" customWidth="1"/>
    <col min="3" max="20" width="9.140625" style="1" customWidth="1"/>
    <col min="21" max="22" width="0" style="1" hidden="1" customWidth="1"/>
    <col min="23"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+Summary!J16</f>
        <v>70</v>
      </c>
      <c r="D3" s="509"/>
      <c r="E3" s="510"/>
      <c r="F3" s="511"/>
    </row>
    <row r="4" spans="1:6" ht="15.75" thickBot="1" x14ac:dyDescent="0.3">
      <c r="A4" s="72" t="s">
        <v>66</v>
      </c>
      <c r="B4" s="73">
        <f>+B3/'Track Room'!K31*30</f>
        <v>2100</v>
      </c>
      <c r="D4" s="509"/>
      <c r="E4" s="510"/>
      <c r="F4" s="511"/>
    </row>
    <row r="5" spans="1:6" ht="15.75" thickBot="1" x14ac:dyDescent="0.3">
      <c r="A5" s="72" t="s">
        <v>67</v>
      </c>
      <c r="B5" s="73">
        <f>+MIN(Summary!J4:J15)</f>
        <v>0</v>
      </c>
      <c r="D5" s="509"/>
      <c r="E5" s="510"/>
      <c r="F5" s="511"/>
    </row>
    <row r="6" spans="1:6" ht="15.75" thickBot="1" x14ac:dyDescent="0.3">
      <c r="A6" s="72" t="s">
        <v>68</v>
      </c>
      <c r="B6" s="73">
        <f>+MAX(Summary!J4:J15)</f>
        <v>70</v>
      </c>
      <c r="D6" s="512"/>
      <c r="E6" s="513"/>
      <c r="F6" s="514"/>
    </row>
    <row r="7" spans="1:6" ht="18.75" x14ac:dyDescent="0.3">
      <c r="C7" s="602"/>
      <c r="D7" s="602"/>
    </row>
    <row r="8" spans="1:6" s="7" customFormat="1" ht="23.25" x14ac:dyDescent="0.35">
      <c r="A8" s="70" t="str">
        <f>+Summary!J3</f>
        <v>Meal  (Hotels etc.)</v>
      </c>
    </row>
    <row r="9" spans="1:6" s="40" customFormat="1" x14ac:dyDescent="0.25"/>
    <row r="10" spans="1:6" s="40" customFormat="1" ht="23.25" x14ac:dyDescent="0.35">
      <c r="A10" s="70" t="str">
        <f>+'Analysis Chart-2'!A10</f>
        <v>Mr. X</v>
      </c>
    </row>
    <row r="11" spans="1:6"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row r="25" spans="2:2" x14ac:dyDescent="0.25"/>
    <row r="26"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00000"/>
  </sheetPr>
  <dimension ref="A1:V25"/>
  <sheetViews>
    <sheetView zoomScale="80" zoomScaleNormal="80" workbookViewId="0"/>
  </sheetViews>
  <sheetFormatPr defaultColWidth="0" defaultRowHeight="15" zeroHeight="1" x14ac:dyDescent="0.25"/>
  <cols>
    <col min="1" max="1" width="12" style="1" customWidth="1"/>
    <col min="2" max="2" width="10.7109375" style="1" customWidth="1"/>
    <col min="3" max="20" width="9.140625" style="1" customWidth="1"/>
    <col min="21" max="22" width="0" style="1" hidden="1" customWidth="1"/>
    <col min="23"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+Summary!K16</f>
        <v>0</v>
      </c>
      <c r="D3" s="509"/>
      <c r="E3" s="510"/>
      <c r="F3" s="511"/>
    </row>
    <row r="4" spans="1:6" ht="15.75" thickBot="1" x14ac:dyDescent="0.3">
      <c r="A4" s="72" t="s">
        <v>66</v>
      </c>
      <c r="B4" s="73">
        <f>+B3/'Track Room'!K31*30</f>
        <v>0</v>
      </c>
      <c r="D4" s="509"/>
      <c r="E4" s="510"/>
      <c r="F4" s="511"/>
    </row>
    <row r="5" spans="1:6" ht="15.75" thickBot="1" x14ac:dyDescent="0.3">
      <c r="A5" s="72" t="s">
        <v>67</v>
      </c>
      <c r="B5" s="73">
        <f>+MIN(Summary!K4:K15)</f>
        <v>0</v>
      </c>
      <c r="D5" s="509"/>
      <c r="E5" s="510"/>
      <c r="F5" s="511"/>
    </row>
    <row r="6" spans="1:6" ht="15.75" thickBot="1" x14ac:dyDescent="0.3">
      <c r="A6" s="72" t="s">
        <v>68</v>
      </c>
      <c r="B6" s="73">
        <f>+MAX(Summary!K4:K15)</f>
        <v>0</v>
      </c>
      <c r="D6" s="512"/>
      <c r="E6" s="513"/>
      <c r="F6" s="514"/>
    </row>
    <row r="7" spans="1:6" ht="18.75" x14ac:dyDescent="0.3">
      <c r="C7" s="602"/>
      <c r="D7" s="602"/>
    </row>
    <row r="8" spans="1:6" s="7" customFormat="1" ht="23.25" x14ac:dyDescent="0.35">
      <c r="A8" s="70" t="str">
        <f>+Summary!K3</f>
        <v>Phone - Internet</v>
      </c>
    </row>
    <row r="9" spans="1:6" s="40" customFormat="1" x14ac:dyDescent="0.25"/>
    <row r="10" spans="1:6" s="40" customFormat="1" ht="23.25" x14ac:dyDescent="0.35">
      <c r="A10" s="70" t="str">
        <f>+'Analysis Chart-3'!A10</f>
        <v>Mr. X</v>
      </c>
    </row>
    <row r="11" spans="1:6" s="40" customFormat="1" x14ac:dyDescent="0.25"/>
    <row r="12" spans="1:6" x14ac:dyDescent="0.25"/>
    <row r="13" spans="1:6" x14ac:dyDescent="0.25"/>
    <row r="14" spans="1:6" x14ac:dyDescent="0.25"/>
    <row r="15" spans="1:6" x14ac:dyDescent="0.25"/>
    <row r="16" spans="1:6" x14ac:dyDescent="0.25"/>
    <row r="17" spans="2:4" x14ac:dyDescent="0.25"/>
    <row r="18" spans="2:4" x14ac:dyDescent="0.25"/>
    <row r="19" spans="2:4" x14ac:dyDescent="0.25"/>
    <row r="20" spans="2:4" x14ac:dyDescent="0.25"/>
    <row r="21" spans="2:4" x14ac:dyDescent="0.25"/>
    <row r="22" spans="2:4" x14ac:dyDescent="0.25"/>
    <row r="23" spans="2:4" x14ac:dyDescent="0.25">
      <c r="B23" s="2"/>
    </row>
    <row r="24" spans="2:4" x14ac:dyDescent="0.25"/>
    <row r="25" spans="2:4" hidden="1" x14ac:dyDescent="0.25">
      <c r="D25" s="1" t="s">
        <v>103</v>
      </c>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3" tint="0.39997558519241921"/>
  </sheetPr>
  <dimension ref="A1:U25"/>
  <sheetViews>
    <sheetView zoomScale="80" zoomScaleNormal="80" workbookViewId="0"/>
  </sheetViews>
  <sheetFormatPr defaultColWidth="0" defaultRowHeight="15" zeroHeight="1" x14ac:dyDescent="0.25"/>
  <cols>
    <col min="1" max="1" width="11" style="1" customWidth="1"/>
    <col min="2" max="2" width="10.5703125" style="1" customWidth="1"/>
    <col min="3" max="20" width="9.140625" style="1" customWidth="1"/>
    <col min="21" max="21" width="0" style="1" hidden="1" customWidth="1"/>
    <col min="22"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+Summary!L16</f>
        <v>0</v>
      </c>
      <c r="D3" s="509"/>
      <c r="E3" s="510"/>
      <c r="F3" s="511"/>
    </row>
    <row r="4" spans="1:6" ht="15.75" thickBot="1" x14ac:dyDescent="0.3">
      <c r="A4" s="72" t="s">
        <v>66</v>
      </c>
      <c r="B4" s="73">
        <f>+B3/'Track Room'!K31*30</f>
        <v>0</v>
      </c>
      <c r="D4" s="509"/>
      <c r="E4" s="510"/>
      <c r="F4" s="511"/>
    </row>
    <row r="5" spans="1:6" ht="15.75" thickBot="1" x14ac:dyDescent="0.3">
      <c r="A5" s="72" t="s">
        <v>67</v>
      </c>
      <c r="B5" s="73">
        <f>+MIN(Summary!L4:L15)</f>
        <v>0</v>
      </c>
      <c r="D5" s="509"/>
      <c r="E5" s="510"/>
      <c r="F5" s="511"/>
    </row>
    <row r="6" spans="1:6" ht="15.75" thickBot="1" x14ac:dyDescent="0.3">
      <c r="A6" s="72" t="s">
        <v>68</v>
      </c>
      <c r="B6" s="73">
        <f>+MAX(Summary!L4:L15)</f>
        <v>0</v>
      </c>
      <c r="D6" s="512"/>
      <c r="E6" s="513"/>
      <c r="F6" s="514"/>
    </row>
    <row r="7" spans="1:6" ht="18.75" x14ac:dyDescent="0.3">
      <c r="C7" s="602"/>
      <c r="D7" s="602"/>
    </row>
    <row r="8" spans="1:6" s="7" customFormat="1" ht="23.25" x14ac:dyDescent="0.35">
      <c r="A8" s="70" t="str">
        <f>+Summary!L3</f>
        <v>Movies/Clubs/Holidays</v>
      </c>
    </row>
    <row r="9" spans="1:6" s="40" customFormat="1" x14ac:dyDescent="0.25"/>
    <row r="10" spans="1:6" s="40" customFormat="1" ht="23.25" x14ac:dyDescent="0.35">
      <c r="A10" s="70" t="str">
        <f>+'Analysis Chart-4'!A10</f>
        <v>Mr. X</v>
      </c>
    </row>
    <row r="11" spans="1:6"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row r="25"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0000"/>
  </sheetPr>
  <dimension ref="A1:U23"/>
  <sheetViews>
    <sheetView zoomScale="80" zoomScaleNormal="80" workbookViewId="0"/>
  </sheetViews>
  <sheetFormatPr defaultColWidth="0" defaultRowHeight="15" zeroHeight="1" x14ac:dyDescent="0.25"/>
  <cols>
    <col min="1" max="1" width="11.140625" style="1" customWidth="1"/>
    <col min="2" max="2" width="9.5703125" style="1" bestFit="1" customWidth="1"/>
    <col min="3" max="20" width="9.140625" style="1" customWidth="1"/>
    <col min="21" max="21" width="0" style="1" hidden="1" customWidth="1"/>
    <col min="22"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+Summary!M16</f>
        <v>0</v>
      </c>
      <c r="D3" s="509"/>
      <c r="E3" s="510"/>
      <c r="F3" s="511"/>
    </row>
    <row r="4" spans="1:6" ht="15.75" thickBot="1" x14ac:dyDescent="0.3">
      <c r="A4" s="72" t="s">
        <v>66</v>
      </c>
      <c r="B4" s="73">
        <f>+B3/'Track Room'!K31*30</f>
        <v>0</v>
      </c>
      <c r="D4" s="509"/>
      <c r="E4" s="510"/>
      <c r="F4" s="511"/>
    </row>
    <row r="5" spans="1:6" ht="15.75" thickBot="1" x14ac:dyDescent="0.3">
      <c r="A5" s="72" t="s">
        <v>67</v>
      </c>
      <c r="B5" s="73">
        <f>+MIN(Summary!M4:M15)</f>
        <v>0</v>
      </c>
      <c r="D5" s="509"/>
      <c r="E5" s="510"/>
      <c r="F5" s="511"/>
    </row>
    <row r="6" spans="1:6" ht="15.75" thickBot="1" x14ac:dyDescent="0.3">
      <c r="A6" s="72" t="s">
        <v>68</v>
      </c>
      <c r="B6" s="73">
        <f>+MAX(Summary!M4:M15)</f>
        <v>0</v>
      </c>
      <c r="D6" s="512"/>
      <c r="E6" s="513"/>
      <c r="F6" s="514"/>
    </row>
    <row r="7" spans="1:6" ht="18.75" x14ac:dyDescent="0.3">
      <c r="B7" s="36"/>
      <c r="C7" s="602"/>
      <c r="D7" s="602"/>
    </row>
    <row r="8" spans="1:6" s="7" customFormat="1" ht="23.25" x14ac:dyDescent="0.35">
      <c r="A8" s="70" t="str">
        <f>+Summary!M3</f>
        <v>Medical &amp; Health Care</v>
      </c>
    </row>
    <row r="9" spans="1:6" s="40" customFormat="1" x14ac:dyDescent="0.25"/>
    <row r="10" spans="1:6" s="40" customFormat="1" ht="23.25" x14ac:dyDescent="0.35">
      <c r="A10" s="70" t="str">
        <f>+'Analysis Chart-5'!A10</f>
        <v>Mr. X</v>
      </c>
    </row>
    <row r="11" spans="1:6"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00B0F0"/>
  </sheetPr>
  <dimension ref="A1:U25"/>
  <sheetViews>
    <sheetView zoomScale="80" zoomScaleNormal="80" workbookViewId="0"/>
  </sheetViews>
  <sheetFormatPr defaultColWidth="0" defaultRowHeight="15" zeroHeight="1" x14ac:dyDescent="0.25"/>
  <cols>
    <col min="1" max="1" width="10.85546875" style="1" customWidth="1"/>
    <col min="2" max="2" width="9.5703125" style="1" bestFit="1" customWidth="1"/>
    <col min="3" max="20" width="9.140625" style="1" customWidth="1"/>
    <col min="21" max="21" width="0" style="1" hidden="1" customWidth="1"/>
    <col min="22"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+Summary!N16</f>
        <v>0</v>
      </c>
      <c r="D3" s="509"/>
      <c r="E3" s="510"/>
      <c r="F3" s="511"/>
    </row>
    <row r="4" spans="1:6" ht="15.75" thickBot="1" x14ac:dyDescent="0.3">
      <c r="A4" s="72" t="s">
        <v>66</v>
      </c>
      <c r="B4" s="73">
        <f>+B3/'Track Room'!K31*30</f>
        <v>0</v>
      </c>
      <c r="D4" s="509"/>
      <c r="E4" s="510"/>
      <c r="F4" s="511"/>
    </row>
    <row r="5" spans="1:6" ht="15.75" thickBot="1" x14ac:dyDescent="0.3">
      <c r="A5" s="72" t="s">
        <v>67</v>
      </c>
      <c r="B5" s="73">
        <f>+MIN(Summary!N4:N15)</f>
        <v>0</v>
      </c>
      <c r="D5" s="509"/>
      <c r="E5" s="510"/>
      <c r="F5" s="511"/>
    </row>
    <row r="6" spans="1:6" ht="15.75" thickBot="1" x14ac:dyDescent="0.3">
      <c r="A6" s="72" t="s">
        <v>68</v>
      </c>
      <c r="B6" s="73">
        <f>+MAX(Summary!N4:N15)</f>
        <v>0</v>
      </c>
      <c r="D6" s="512"/>
      <c r="E6" s="513"/>
      <c r="F6" s="514"/>
    </row>
    <row r="7" spans="1:6" ht="18.75" x14ac:dyDescent="0.3">
      <c r="B7" s="36"/>
      <c r="C7" s="602"/>
      <c r="D7" s="602"/>
    </row>
    <row r="8" spans="1:6" s="7" customFormat="1" ht="23.25" x14ac:dyDescent="0.35">
      <c r="A8" s="70" t="str">
        <f>+Summary!N3</f>
        <v>Donations,Social Work</v>
      </c>
    </row>
    <row r="9" spans="1:6" s="40" customFormat="1" x14ac:dyDescent="0.25"/>
    <row r="10" spans="1:6" s="40" customFormat="1" ht="23.25" x14ac:dyDescent="0.35">
      <c r="A10" s="70" t="str">
        <f>+'Analysis Chart-6'!A10</f>
        <v>Mr. X</v>
      </c>
    </row>
    <row r="11" spans="1:6" s="40" customFormat="1"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c r="B24" s="2"/>
    </row>
    <row r="25"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DC8CF"/>
  </sheetPr>
  <dimension ref="A1:AE53"/>
  <sheetViews>
    <sheetView zoomScaleNormal="100" workbookViewId="0">
      <selection activeCell="E2" sqref="E2:G3"/>
    </sheetView>
  </sheetViews>
  <sheetFormatPr defaultColWidth="0" defaultRowHeight="15" zeroHeight="1" x14ac:dyDescent="0.25"/>
  <cols>
    <col min="1" max="1" width="7.28515625" style="262" customWidth="1"/>
    <col min="2" max="2" width="35.85546875" style="254" customWidth="1"/>
    <col min="3" max="3" width="21.42578125" style="254" customWidth="1"/>
    <col min="4" max="4" width="7.28515625" style="261" customWidth="1"/>
    <col min="5" max="7" width="9.140625" style="254" customWidth="1"/>
    <col min="8" max="8" width="7.28515625" style="261" customWidth="1"/>
    <col min="9" max="18" width="0" style="262" hidden="1" customWidth="1"/>
    <col min="19" max="31" width="0" hidden="1" customWidth="1"/>
    <col min="32" max="16384" width="9.140625" hidden="1"/>
  </cols>
  <sheetData>
    <row r="1" spans="1:18" s="262" customFormat="1" ht="21" x14ac:dyDescent="0.35">
      <c r="B1" s="261"/>
      <c r="C1" s="261"/>
      <c r="D1" s="267"/>
      <c r="E1" s="267"/>
      <c r="F1" s="267"/>
      <c r="G1" s="267"/>
      <c r="H1" s="261"/>
    </row>
    <row r="2" spans="1:18" ht="15" customHeight="1" x14ac:dyDescent="0.35">
      <c r="B2" s="390" t="s">
        <v>237</v>
      </c>
      <c r="C2" s="391"/>
      <c r="D2" s="267"/>
      <c r="E2" s="394" t="s">
        <v>29</v>
      </c>
      <c r="F2" s="395"/>
      <c r="G2" s="396"/>
    </row>
    <row r="3" spans="1:18" ht="15" customHeight="1" x14ac:dyDescent="0.35">
      <c r="B3" s="392"/>
      <c r="C3" s="393"/>
      <c r="D3" s="267"/>
      <c r="E3" s="397"/>
      <c r="F3" s="398"/>
      <c r="G3" s="399"/>
    </row>
    <row r="4" spans="1:18" s="39" customFormat="1" ht="15" customHeight="1" x14ac:dyDescent="0.25">
      <c r="A4" s="262"/>
      <c r="B4" s="262"/>
      <c r="C4" s="262"/>
      <c r="D4" s="262"/>
      <c r="E4" s="262"/>
      <c r="F4" s="262"/>
      <c r="G4" s="262"/>
      <c r="H4" s="262"/>
      <c r="I4" s="262"/>
      <c r="J4" s="262"/>
      <c r="K4" s="262"/>
      <c r="L4" s="262"/>
      <c r="M4" s="262"/>
      <c r="N4" s="262"/>
      <c r="O4" s="262"/>
      <c r="P4" s="262"/>
      <c r="Q4" s="262"/>
      <c r="R4" s="262"/>
    </row>
    <row r="5" spans="1:18" s="39" customFormat="1" ht="15" customHeight="1" x14ac:dyDescent="0.25">
      <c r="A5" s="262"/>
      <c r="B5" s="406" t="s">
        <v>238</v>
      </c>
      <c r="C5" s="407"/>
      <c r="D5" s="261"/>
      <c r="E5" s="418" t="s">
        <v>239</v>
      </c>
      <c r="F5" s="419"/>
      <c r="G5" s="420"/>
      <c r="H5" s="261"/>
      <c r="I5" s="262"/>
      <c r="J5" s="262"/>
      <c r="K5" s="262"/>
      <c r="L5" s="262"/>
      <c r="M5" s="262"/>
      <c r="N5" s="262"/>
      <c r="O5" s="262"/>
      <c r="P5" s="262"/>
      <c r="Q5" s="262"/>
      <c r="R5" s="262"/>
    </row>
    <row r="6" spans="1:18" s="39" customFormat="1" ht="15" customHeight="1" x14ac:dyDescent="0.25">
      <c r="A6" s="262"/>
      <c r="B6" s="408"/>
      <c r="C6" s="409"/>
      <c r="D6" s="261"/>
      <c r="E6" s="421"/>
      <c r="F6" s="422"/>
      <c r="G6" s="423"/>
      <c r="H6" s="261"/>
      <c r="I6" s="262"/>
      <c r="J6" s="262"/>
      <c r="K6" s="262"/>
      <c r="L6" s="262"/>
      <c r="M6" s="262"/>
      <c r="N6" s="262"/>
      <c r="O6" s="262"/>
      <c r="P6" s="262"/>
      <c r="Q6" s="262"/>
      <c r="R6" s="262"/>
    </row>
    <row r="7" spans="1:18" s="39" customFormat="1" ht="15" customHeight="1" x14ac:dyDescent="0.25">
      <c r="A7" s="262"/>
      <c r="B7" s="408"/>
      <c r="C7" s="409"/>
      <c r="D7" s="261"/>
      <c r="E7" s="421"/>
      <c r="F7" s="422"/>
      <c r="G7" s="423"/>
      <c r="H7" s="261"/>
      <c r="I7" s="262"/>
      <c r="J7" s="262"/>
      <c r="K7" s="262"/>
      <c r="L7" s="262"/>
      <c r="M7" s="262"/>
      <c r="N7" s="262"/>
      <c r="O7" s="262"/>
      <c r="P7" s="262"/>
      <c r="Q7" s="262"/>
      <c r="R7" s="262"/>
    </row>
    <row r="8" spans="1:18" s="39" customFormat="1" ht="15" customHeight="1" x14ac:dyDescent="0.25">
      <c r="A8" s="262"/>
      <c r="B8" s="408"/>
      <c r="C8" s="409"/>
      <c r="D8" s="261"/>
      <c r="E8" s="421"/>
      <c r="F8" s="422"/>
      <c r="G8" s="423"/>
      <c r="H8" s="261"/>
      <c r="I8" s="262"/>
      <c r="J8" s="262"/>
      <c r="K8" s="262"/>
      <c r="L8" s="262"/>
      <c r="M8" s="262"/>
      <c r="N8" s="262"/>
      <c r="O8" s="262"/>
      <c r="P8" s="262"/>
      <c r="Q8" s="262"/>
      <c r="R8" s="262"/>
    </row>
    <row r="9" spans="1:18" s="39" customFormat="1" ht="15" customHeight="1" x14ac:dyDescent="0.25">
      <c r="A9" s="262"/>
      <c r="B9" s="408"/>
      <c r="C9" s="409"/>
      <c r="D9" s="261"/>
      <c r="E9" s="424"/>
      <c r="F9" s="425"/>
      <c r="G9" s="426"/>
      <c r="H9" s="261"/>
      <c r="I9" s="262"/>
      <c r="J9" s="262"/>
      <c r="K9" s="262"/>
      <c r="L9" s="262"/>
      <c r="M9" s="262"/>
      <c r="N9" s="262"/>
      <c r="O9" s="262"/>
      <c r="P9" s="262"/>
      <c r="Q9" s="262"/>
      <c r="R9" s="262"/>
    </row>
    <row r="10" spans="1:18" s="39" customFormat="1" ht="15" customHeight="1" x14ac:dyDescent="0.25">
      <c r="A10" s="262"/>
      <c r="B10" s="408"/>
      <c r="C10" s="409"/>
      <c r="D10" s="261"/>
      <c r="E10" s="400" t="s">
        <v>232</v>
      </c>
      <c r="F10" s="401"/>
      <c r="G10" s="402"/>
      <c r="H10" s="266"/>
      <c r="I10" s="262"/>
      <c r="J10" s="262"/>
      <c r="K10" s="262"/>
      <c r="L10" s="262"/>
      <c r="M10" s="262"/>
      <c r="N10" s="262"/>
      <c r="O10" s="262"/>
      <c r="P10" s="262"/>
      <c r="Q10" s="262"/>
      <c r="R10" s="262"/>
    </row>
    <row r="11" spans="1:18" s="39" customFormat="1" ht="15" customHeight="1" x14ac:dyDescent="0.25">
      <c r="A11" s="262"/>
      <c r="B11" s="408"/>
      <c r="C11" s="409"/>
      <c r="D11" s="261"/>
      <c r="E11" s="403"/>
      <c r="F11" s="404"/>
      <c r="G11" s="405"/>
      <c r="H11" s="266"/>
      <c r="I11" s="262"/>
      <c r="J11" s="262"/>
      <c r="K11" s="262"/>
      <c r="L11" s="262"/>
      <c r="M11" s="262"/>
      <c r="N11" s="262"/>
      <c r="O11" s="262"/>
      <c r="P11" s="262"/>
      <c r="Q11" s="262"/>
      <c r="R11" s="262"/>
    </row>
    <row r="12" spans="1:18" s="39" customFormat="1" ht="15" customHeight="1" x14ac:dyDescent="0.25">
      <c r="A12" s="262"/>
      <c r="B12" s="410"/>
      <c r="C12" s="411"/>
      <c r="D12" s="261"/>
      <c r="E12" s="400" t="s">
        <v>233</v>
      </c>
      <c r="F12" s="401"/>
      <c r="G12" s="402"/>
      <c r="H12" s="266"/>
      <c r="I12" s="262"/>
      <c r="J12" s="262"/>
      <c r="K12" s="262"/>
      <c r="L12" s="262"/>
      <c r="M12" s="262"/>
      <c r="N12" s="262"/>
      <c r="O12" s="262"/>
      <c r="P12" s="262"/>
      <c r="Q12" s="262"/>
      <c r="R12" s="262"/>
    </row>
    <row r="13" spans="1:18" s="39" customFormat="1" ht="15" customHeight="1" x14ac:dyDescent="0.25">
      <c r="A13" s="262"/>
      <c r="B13" s="412" t="s">
        <v>257</v>
      </c>
      <c r="C13" s="413"/>
      <c r="D13" s="261"/>
      <c r="E13" s="403"/>
      <c r="F13" s="404"/>
      <c r="G13" s="405"/>
      <c r="H13" s="266"/>
      <c r="I13" s="262"/>
      <c r="J13" s="262"/>
      <c r="K13" s="262"/>
      <c r="L13" s="262"/>
      <c r="M13" s="262"/>
      <c r="N13" s="262"/>
      <c r="O13" s="262"/>
      <c r="P13" s="262"/>
      <c r="Q13" s="262"/>
      <c r="R13" s="262"/>
    </row>
    <row r="14" spans="1:18" s="39" customFormat="1" ht="15" customHeight="1" x14ac:dyDescent="0.25">
      <c r="A14" s="262"/>
      <c r="B14" s="414"/>
      <c r="C14" s="415"/>
      <c r="D14" s="261"/>
      <c r="E14" s="400" t="s">
        <v>234</v>
      </c>
      <c r="F14" s="401"/>
      <c r="G14" s="402"/>
      <c r="H14" s="266"/>
      <c r="I14" s="262"/>
      <c r="J14" s="262"/>
      <c r="K14" s="262"/>
      <c r="L14" s="262"/>
      <c r="M14" s="262"/>
      <c r="N14" s="262"/>
      <c r="O14" s="262"/>
      <c r="P14" s="262"/>
      <c r="Q14" s="262"/>
      <c r="R14" s="262"/>
    </row>
    <row r="15" spans="1:18" ht="15" customHeight="1" x14ac:dyDescent="0.25">
      <c r="B15" s="414"/>
      <c r="C15" s="415"/>
      <c r="E15" s="403"/>
      <c r="F15" s="404"/>
      <c r="G15" s="405"/>
      <c r="H15" s="266"/>
    </row>
    <row r="16" spans="1:18" s="262" customFormat="1" ht="15" customHeight="1" x14ac:dyDescent="0.25">
      <c r="B16" s="416"/>
      <c r="C16" s="417"/>
      <c r="D16" s="261"/>
      <c r="E16" s="400" t="s">
        <v>235</v>
      </c>
      <c r="F16" s="401"/>
      <c r="G16" s="402"/>
      <c r="H16" s="266"/>
    </row>
    <row r="17" spans="1:18" ht="12" customHeight="1" x14ac:dyDescent="0.25">
      <c r="B17" s="316" t="s">
        <v>240</v>
      </c>
      <c r="C17" s="317" t="s">
        <v>241</v>
      </c>
      <c r="E17" s="403"/>
      <c r="F17" s="404"/>
      <c r="G17" s="405"/>
      <c r="H17" s="266"/>
    </row>
    <row r="18" spans="1:18" s="260" customFormat="1" x14ac:dyDescent="0.25">
      <c r="A18" s="264"/>
      <c r="B18" s="342" t="str">
        <f>+'Track Room'!Q19</f>
        <v xml:space="preserve">Day to Day - Household </v>
      </c>
      <c r="C18" s="343">
        <v>500</v>
      </c>
      <c r="D18" s="263"/>
      <c r="E18" s="400" t="s">
        <v>236</v>
      </c>
      <c r="F18" s="401"/>
      <c r="G18" s="402"/>
      <c r="H18" s="266"/>
      <c r="I18" s="264"/>
      <c r="J18" s="264"/>
      <c r="K18" s="264"/>
      <c r="L18" s="264"/>
      <c r="M18" s="264"/>
      <c r="N18" s="264"/>
      <c r="O18" s="264"/>
      <c r="P18" s="264"/>
      <c r="Q18" s="264"/>
      <c r="R18" s="264"/>
    </row>
    <row r="19" spans="1:18" s="260" customFormat="1" x14ac:dyDescent="0.25">
      <c r="A19" s="264"/>
      <c r="B19" s="342" t="str">
        <f>+'Track Room'!Q20</f>
        <v>Petrol - Vehicle - Transport</v>
      </c>
      <c r="C19" s="343">
        <v>2000</v>
      </c>
      <c r="D19" s="263"/>
      <c r="E19" s="403"/>
      <c r="F19" s="404"/>
      <c r="G19" s="405"/>
      <c r="H19" s="266"/>
      <c r="I19" s="264"/>
      <c r="J19" s="264"/>
      <c r="K19" s="264"/>
      <c r="L19" s="264"/>
      <c r="M19" s="264"/>
      <c r="N19" s="264"/>
      <c r="O19" s="264"/>
      <c r="P19" s="264"/>
      <c r="Q19" s="264"/>
      <c r="R19" s="264"/>
    </row>
    <row r="20" spans="1:18" s="260" customFormat="1" x14ac:dyDescent="0.25">
      <c r="A20" s="264"/>
      <c r="B20" s="342" t="str">
        <f>+'Track Room'!Q21</f>
        <v>Meal  (Hotels etc.)</v>
      </c>
      <c r="C20" s="343">
        <v>1500</v>
      </c>
      <c r="D20" s="263"/>
      <c r="E20" s="400" t="s">
        <v>223</v>
      </c>
      <c r="F20" s="401"/>
      <c r="G20" s="402"/>
      <c r="H20" s="266"/>
      <c r="I20" s="264"/>
      <c r="J20" s="264"/>
      <c r="K20" s="264"/>
      <c r="L20" s="264"/>
      <c r="M20" s="264"/>
      <c r="N20" s="264"/>
      <c r="O20" s="264"/>
      <c r="P20" s="264"/>
      <c r="Q20" s="264"/>
      <c r="R20" s="264"/>
    </row>
    <row r="21" spans="1:18" s="260" customFormat="1" x14ac:dyDescent="0.25">
      <c r="A21" s="264"/>
      <c r="B21" s="342" t="str">
        <f>+'Track Room'!Q22</f>
        <v>Phone - Internet</v>
      </c>
      <c r="C21" s="343">
        <v>1000</v>
      </c>
      <c r="D21" s="263"/>
      <c r="E21" s="403"/>
      <c r="F21" s="404"/>
      <c r="G21" s="405"/>
      <c r="H21" s="266"/>
      <c r="I21" s="264"/>
      <c r="J21" s="264"/>
      <c r="K21" s="264"/>
      <c r="L21" s="264"/>
      <c r="M21" s="264"/>
      <c r="N21" s="264"/>
      <c r="O21" s="264"/>
      <c r="P21" s="264"/>
      <c r="Q21" s="264"/>
      <c r="R21" s="264"/>
    </row>
    <row r="22" spans="1:18" s="260" customFormat="1" x14ac:dyDescent="0.25">
      <c r="A22" s="264"/>
      <c r="B22" s="342" t="str">
        <f>+'Track Room'!Q23</f>
        <v>Movies/Clubs/Holidays</v>
      </c>
      <c r="C22" s="343">
        <v>500</v>
      </c>
      <c r="D22" s="263"/>
      <c r="E22" s="400" t="s">
        <v>224</v>
      </c>
      <c r="F22" s="401"/>
      <c r="G22" s="402"/>
      <c r="H22" s="266"/>
      <c r="I22" s="264"/>
      <c r="J22" s="264"/>
      <c r="K22" s="264"/>
      <c r="L22" s="264"/>
      <c r="M22" s="264"/>
      <c r="N22" s="264"/>
      <c r="O22" s="264"/>
      <c r="P22" s="264"/>
      <c r="Q22" s="264"/>
      <c r="R22" s="264"/>
    </row>
    <row r="23" spans="1:18" s="260" customFormat="1" x14ac:dyDescent="0.25">
      <c r="A23" s="264"/>
      <c r="B23" s="342" t="str">
        <f>+'Track Room'!Q24</f>
        <v>Medical &amp; Health Care</v>
      </c>
      <c r="C23" s="343">
        <v>200</v>
      </c>
      <c r="D23" s="263"/>
      <c r="E23" s="403"/>
      <c r="F23" s="404"/>
      <c r="G23" s="405"/>
      <c r="H23" s="266"/>
      <c r="I23" s="264"/>
      <c r="J23" s="264"/>
      <c r="K23" s="264"/>
      <c r="L23" s="264"/>
      <c r="M23" s="264"/>
      <c r="N23" s="264"/>
      <c r="O23" s="264"/>
      <c r="P23" s="264"/>
      <c r="Q23" s="264"/>
      <c r="R23" s="264"/>
    </row>
    <row r="24" spans="1:18" s="260" customFormat="1" x14ac:dyDescent="0.25">
      <c r="A24" s="264"/>
      <c r="B24" s="342" t="str">
        <f>+'Track Room'!Q25</f>
        <v>Donations,Social Work</v>
      </c>
      <c r="C24" s="343">
        <v>500</v>
      </c>
      <c r="D24" s="263"/>
      <c r="E24" s="400" t="s">
        <v>225</v>
      </c>
      <c r="F24" s="401"/>
      <c r="G24" s="402"/>
      <c r="H24" s="266"/>
      <c r="I24" s="264"/>
      <c r="J24" s="264"/>
      <c r="K24" s="264"/>
      <c r="L24" s="264"/>
      <c r="M24" s="264"/>
      <c r="N24" s="264"/>
      <c r="O24" s="264"/>
      <c r="P24" s="264"/>
      <c r="Q24" s="264"/>
      <c r="R24" s="264"/>
    </row>
    <row r="25" spans="1:18" s="260" customFormat="1" x14ac:dyDescent="0.25">
      <c r="A25" s="264"/>
      <c r="B25" s="342" t="str">
        <f>+'Track Room'!Q26</f>
        <v>..Gifts..</v>
      </c>
      <c r="C25" s="343">
        <v>100</v>
      </c>
      <c r="D25" s="263"/>
      <c r="E25" s="403"/>
      <c r="F25" s="404"/>
      <c r="G25" s="405"/>
      <c r="H25" s="266"/>
      <c r="I25" s="264"/>
      <c r="J25" s="264"/>
      <c r="K25" s="264"/>
      <c r="L25" s="264"/>
      <c r="M25" s="264"/>
      <c r="N25" s="264"/>
      <c r="O25" s="264"/>
      <c r="P25" s="264"/>
      <c r="Q25" s="264"/>
      <c r="R25" s="264"/>
    </row>
    <row r="26" spans="1:18" s="260" customFormat="1" x14ac:dyDescent="0.25">
      <c r="A26" s="264"/>
      <c r="B26" s="342" t="str">
        <f>+'Track Room'!Q27</f>
        <v xml:space="preserve">Studies &amp; Office </v>
      </c>
      <c r="C26" s="343">
        <v>1000</v>
      </c>
      <c r="D26" s="263"/>
      <c r="E26" s="400" t="s">
        <v>226</v>
      </c>
      <c r="F26" s="401"/>
      <c r="G26" s="402"/>
      <c r="H26" s="266"/>
      <c r="I26" s="264"/>
      <c r="J26" s="264"/>
      <c r="K26" s="264"/>
      <c r="L26" s="264"/>
      <c r="M26" s="264"/>
      <c r="N26" s="264"/>
      <c r="O26" s="264"/>
      <c r="P26" s="264"/>
      <c r="Q26" s="264"/>
      <c r="R26" s="264"/>
    </row>
    <row r="27" spans="1:18" s="260" customFormat="1" x14ac:dyDescent="0.25">
      <c r="A27" s="264"/>
      <c r="B27" s="342" t="str">
        <f>+'Track Room'!Q28</f>
        <v>Clothes</v>
      </c>
      <c r="C27" s="343">
        <v>1500</v>
      </c>
      <c r="D27" s="263"/>
      <c r="E27" s="403"/>
      <c r="F27" s="404"/>
      <c r="G27" s="405"/>
      <c r="H27" s="266"/>
      <c r="I27" s="264"/>
      <c r="J27" s="264"/>
      <c r="K27" s="264"/>
      <c r="L27" s="264"/>
      <c r="M27" s="264"/>
      <c r="N27" s="264"/>
      <c r="O27" s="264"/>
      <c r="P27" s="264"/>
      <c r="Q27" s="264"/>
      <c r="R27" s="264"/>
    </row>
    <row r="28" spans="1:18" s="260" customFormat="1" x14ac:dyDescent="0.25">
      <c r="A28" s="264"/>
      <c r="B28" s="344" t="str">
        <f>+'Track Room'!Q29</f>
        <v>Investments</v>
      </c>
      <c r="C28" s="345">
        <v>5000</v>
      </c>
      <c r="D28" s="263"/>
      <c r="E28" s="400" t="s">
        <v>227</v>
      </c>
      <c r="F28" s="401"/>
      <c r="G28" s="402"/>
      <c r="H28" s="266"/>
      <c r="I28" s="264"/>
      <c r="J28" s="264"/>
      <c r="K28" s="264"/>
      <c r="L28" s="264"/>
      <c r="M28" s="264"/>
      <c r="N28" s="264"/>
      <c r="O28" s="264"/>
      <c r="P28" s="264"/>
      <c r="Q28" s="264"/>
      <c r="R28" s="264"/>
    </row>
    <row r="29" spans="1:18" s="262" customFormat="1" x14ac:dyDescent="0.25">
      <c r="B29" s="341" t="s">
        <v>2</v>
      </c>
      <c r="C29" s="340">
        <f>SUM(C18:C28)</f>
        <v>13800</v>
      </c>
      <c r="D29" s="261"/>
      <c r="E29" s="403"/>
      <c r="F29" s="404"/>
      <c r="G29" s="405"/>
      <c r="H29" s="266"/>
    </row>
    <row r="30" spans="1:18" s="262" customFormat="1" x14ac:dyDescent="0.25">
      <c r="D30" s="261"/>
      <c r="E30" s="400" t="s">
        <v>228</v>
      </c>
      <c r="F30" s="401"/>
      <c r="G30" s="402"/>
      <c r="H30" s="266"/>
    </row>
    <row r="31" spans="1:18" s="262" customFormat="1" x14ac:dyDescent="0.25">
      <c r="B31" s="261"/>
      <c r="C31" s="261"/>
      <c r="D31" s="261"/>
      <c r="E31" s="403"/>
      <c r="F31" s="404"/>
      <c r="G31" s="405"/>
      <c r="H31" s="266"/>
    </row>
    <row r="32" spans="1:18" s="262" customFormat="1" x14ac:dyDescent="0.25">
      <c r="B32" s="261"/>
      <c r="C32" s="261"/>
      <c r="D32" s="261"/>
      <c r="E32" s="400" t="s">
        <v>229</v>
      </c>
      <c r="F32" s="401"/>
      <c r="G32" s="402"/>
      <c r="H32" s="266"/>
    </row>
    <row r="33" spans="2:8" s="262" customFormat="1" x14ac:dyDescent="0.25">
      <c r="B33" s="261"/>
      <c r="C33" s="261"/>
      <c r="D33" s="261"/>
      <c r="E33" s="403"/>
      <c r="F33" s="404"/>
      <c r="G33" s="405"/>
      <c r="H33" s="266"/>
    </row>
    <row r="34" spans="2:8" s="262" customFormat="1" x14ac:dyDescent="0.25">
      <c r="B34" s="261"/>
      <c r="C34" s="261"/>
      <c r="D34" s="261"/>
      <c r="E34" s="261"/>
      <c r="F34" s="261"/>
      <c r="G34" s="261"/>
      <c r="H34" s="261"/>
    </row>
    <row r="35" spans="2:8" s="262" customFormat="1" x14ac:dyDescent="0.25">
      <c r="B35" s="261"/>
      <c r="C35" s="261"/>
      <c r="D35" s="261"/>
      <c r="E35" s="261"/>
      <c r="F35" s="261"/>
      <c r="G35" s="261"/>
      <c r="H35" s="261"/>
    </row>
    <row r="36" spans="2:8" s="262" customFormat="1" hidden="1" x14ac:dyDescent="0.25">
      <c r="B36" s="261"/>
      <c r="C36" s="261"/>
      <c r="D36" s="261"/>
      <c r="E36" s="261"/>
      <c r="F36" s="261"/>
      <c r="G36" s="261"/>
      <c r="H36" s="261"/>
    </row>
    <row r="37" spans="2:8" s="262" customFormat="1" hidden="1" x14ac:dyDescent="0.25">
      <c r="B37" s="261"/>
      <c r="C37" s="261"/>
      <c r="D37" s="261"/>
      <c r="E37" s="261"/>
      <c r="F37" s="261"/>
      <c r="G37" s="261"/>
      <c r="H37" s="261"/>
    </row>
    <row r="38" spans="2:8" s="262" customFormat="1" hidden="1" x14ac:dyDescent="0.25">
      <c r="B38" s="261"/>
      <c r="C38" s="261"/>
      <c r="D38" s="261"/>
      <c r="E38" s="261"/>
      <c r="F38" s="261"/>
      <c r="G38" s="261"/>
      <c r="H38" s="261"/>
    </row>
    <row r="39" spans="2:8" s="262" customFormat="1" hidden="1" x14ac:dyDescent="0.25">
      <c r="B39" s="261"/>
      <c r="C39" s="261"/>
      <c r="D39" s="261"/>
      <c r="E39" s="261"/>
      <c r="F39" s="261"/>
      <c r="G39" s="261"/>
      <c r="H39" s="261"/>
    </row>
    <row r="40" spans="2:8" s="262" customFormat="1" hidden="1" x14ac:dyDescent="0.25">
      <c r="B40" s="261"/>
      <c r="C40" s="261"/>
      <c r="D40" s="261"/>
      <c r="E40" s="261"/>
      <c r="F40" s="261"/>
      <c r="G40" s="261"/>
      <c r="H40" s="261"/>
    </row>
    <row r="41" spans="2:8" s="262" customFormat="1" hidden="1" x14ac:dyDescent="0.25">
      <c r="B41" s="261"/>
      <c r="C41" s="261"/>
      <c r="D41" s="261"/>
      <c r="E41" s="261"/>
      <c r="F41" s="261"/>
      <c r="G41" s="261"/>
      <c r="H41" s="261"/>
    </row>
    <row r="42" spans="2:8" s="262" customFormat="1" hidden="1" x14ac:dyDescent="0.25">
      <c r="B42" s="261"/>
      <c r="C42" s="261"/>
      <c r="D42" s="261"/>
      <c r="E42" s="261"/>
      <c r="F42" s="261"/>
      <c r="G42" s="261"/>
      <c r="H42" s="261"/>
    </row>
    <row r="43" spans="2:8" s="262" customFormat="1" hidden="1" x14ac:dyDescent="0.25">
      <c r="B43" s="261"/>
      <c r="C43" s="261"/>
      <c r="D43" s="261"/>
      <c r="E43" s="261"/>
      <c r="F43" s="261"/>
      <c r="G43" s="261"/>
      <c r="H43" s="261"/>
    </row>
    <row r="44" spans="2:8" s="262" customFormat="1" hidden="1" x14ac:dyDescent="0.25">
      <c r="B44" s="261"/>
      <c r="C44" s="261"/>
      <c r="D44" s="261"/>
      <c r="E44" s="261"/>
      <c r="F44" s="261"/>
      <c r="G44" s="261"/>
      <c r="H44" s="261"/>
    </row>
    <row r="45" spans="2:8" s="262" customFormat="1" hidden="1" x14ac:dyDescent="0.25">
      <c r="B45" s="261"/>
      <c r="C45" s="261"/>
      <c r="D45" s="261"/>
      <c r="E45" s="261"/>
      <c r="F45" s="261"/>
      <c r="G45" s="261"/>
      <c r="H45" s="261"/>
    </row>
    <row r="46" spans="2:8" s="262" customFormat="1" hidden="1" x14ac:dyDescent="0.25">
      <c r="B46" s="261"/>
      <c r="C46" s="261"/>
      <c r="D46" s="261"/>
      <c r="E46" s="261"/>
      <c r="F46" s="261"/>
      <c r="G46" s="261"/>
      <c r="H46" s="261"/>
    </row>
    <row r="47" spans="2:8" s="262" customFormat="1" hidden="1" x14ac:dyDescent="0.25">
      <c r="B47" s="261"/>
      <c r="C47" s="261"/>
      <c r="D47" s="261"/>
      <c r="E47" s="261"/>
      <c r="F47" s="261"/>
      <c r="G47" s="261"/>
      <c r="H47" s="261"/>
    </row>
    <row r="48" spans="2:8" s="262" customFormat="1" hidden="1" x14ac:dyDescent="0.25">
      <c r="B48" s="261"/>
      <c r="C48" s="261"/>
      <c r="D48" s="261"/>
      <c r="E48" s="261"/>
      <c r="F48" s="261"/>
      <c r="G48" s="261"/>
      <c r="H48" s="261"/>
    </row>
    <row r="49" spans="2:8" s="262" customFormat="1" hidden="1" x14ac:dyDescent="0.25">
      <c r="B49" s="261"/>
      <c r="C49" s="261"/>
      <c r="D49" s="261"/>
      <c r="E49" s="261"/>
      <c r="F49" s="261"/>
      <c r="G49" s="261"/>
      <c r="H49" s="261"/>
    </row>
    <row r="50" spans="2:8" s="262" customFormat="1" hidden="1" x14ac:dyDescent="0.25">
      <c r="B50" s="261"/>
      <c r="C50" s="261"/>
      <c r="D50" s="261"/>
      <c r="E50" s="261"/>
      <c r="F50" s="261"/>
      <c r="G50" s="261"/>
      <c r="H50" s="261"/>
    </row>
    <row r="51" spans="2:8" s="262" customFormat="1" hidden="1" x14ac:dyDescent="0.25">
      <c r="B51" s="261"/>
      <c r="C51" s="261"/>
      <c r="D51" s="261"/>
      <c r="E51" s="261"/>
      <c r="F51" s="261"/>
      <c r="G51" s="261"/>
      <c r="H51" s="261"/>
    </row>
    <row r="52" spans="2:8" hidden="1" x14ac:dyDescent="0.25"/>
    <row r="53" spans="2:8" hidden="1" x14ac:dyDescent="0.25"/>
  </sheetData>
  <mergeCells count="17">
    <mergeCell ref="E32:G33"/>
    <mergeCell ref="E5:G9"/>
    <mergeCell ref="E12:G13"/>
    <mergeCell ref="E14:G15"/>
    <mergeCell ref="E16:G17"/>
    <mergeCell ref="E18:G19"/>
    <mergeCell ref="E20:G21"/>
    <mergeCell ref="E22:G23"/>
    <mergeCell ref="E24:G25"/>
    <mergeCell ref="E26:G27"/>
    <mergeCell ref="E28:G29"/>
    <mergeCell ref="B2:C3"/>
    <mergeCell ref="E2:G3"/>
    <mergeCell ref="E10:G11"/>
    <mergeCell ref="E30:G31"/>
    <mergeCell ref="B5:C12"/>
    <mergeCell ref="B13:C16"/>
  </mergeCells>
  <hyperlinks>
    <hyperlink ref="F2:G3" location="'Track Room'!A1" display="Track Room"/>
    <hyperlink ref="E10:G11" location="'Jan B'!A1" display="Budget - Jan"/>
    <hyperlink ref="E12:G13" location="'Feb B'!A1" display="Budget - Feb"/>
    <hyperlink ref="E14:G15" location="'Mar B'!A1" display="Budget - Mar"/>
    <hyperlink ref="E16:G17" location="'Apr B'!A1" display="Budget - Apr"/>
    <hyperlink ref="E18:G19" location="'May B'!A1" display="Budget - May"/>
    <hyperlink ref="E20:G21" location="'June B'!A1" display="Budget - June"/>
    <hyperlink ref="E22:G23" location="'July B'!A1" display="Budget - July"/>
    <hyperlink ref="E24:G25" location="'Aug B'!A1" display="Budget - Aug"/>
    <hyperlink ref="E26:G27" location="'Sept B'!A1" display="Budget - Sept"/>
    <hyperlink ref="E28:G29" location="'Oct B'!A1" display="Budget - Oct"/>
    <hyperlink ref="E30:G31" location="'Nov B'!A1" display="Budget - Nov"/>
    <hyperlink ref="E32:G33" location="'Dec B'!A1" display="Budget - Dec"/>
  </hyperlinks>
  <pageMargins left="0.7" right="0.7" top="0.75" bottom="0.75" header="0.3" footer="0.3"/>
  <pageSetup paperSize="9" orientation="portrait" horizontalDpi="1200" verticalDpi="12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FF0000"/>
  </sheetPr>
  <dimension ref="A1:T25"/>
  <sheetViews>
    <sheetView zoomScale="80" zoomScaleNormal="80" workbookViewId="0"/>
  </sheetViews>
  <sheetFormatPr defaultColWidth="0" defaultRowHeight="15" zeroHeight="1" x14ac:dyDescent="0.25"/>
  <cols>
    <col min="1" max="1" width="11" style="1" customWidth="1"/>
    <col min="2" max="2" width="9.5703125" style="1" bestFit="1" customWidth="1"/>
    <col min="3" max="19" width="9.140625" style="1" customWidth="1"/>
    <col min="20" max="20" width="9.140625" style="28" customWidth="1"/>
    <col min="21" max="16384" width="9.140625" style="28" hidden="1"/>
  </cols>
  <sheetData>
    <row r="1" spans="1:19" ht="15.75" thickBot="1" x14ac:dyDescent="0.3"/>
    <row r="2" spans="1:19" ht="15.75" thickBot="1" x14ac:dyDescent="0.3">
      <c r="D2" s="506" t="s">
        <v>29</v>
      </c>
      <c r="E2" s="507"/>
      <c r="F2" s="508"/>
    </row>
    <row r="3" spans="1:19" ht="15.75" thickBot="1" x14ac:dyDescent="0.3">
      <c r="A3" s="74" t="s">
        <v>2</v>
      </c>
      <c r="B3" s="75">
        <f>+Summary!O16</f>
        <v>0</v>
      </c>
      <c r="D3" s="509"/>
      <c r="E3" s="510"/>
      <c r="F3" s="511"/>
    </row>
    <row r="4" spans="1:19" ht="15.75" thickBot="1" x14ac:dyDescent="0.3">
      <c r="A4" s="72" t="s">
        <v>66</v>
      </c>
      <c r="B4" s="73">
        <f>+B3/'Track Room'!K31*30</f>
        <v>0</v>
      </c>
      <c r="D4" s="509"/>
      <c r="E4" s="510"/>
      <c r="F4" s="511"/>
    </row>
    <row r="5" spans="1:19" ht="15.75" thickBot="1" x14ac:dyDescent="0.3">
      <c r="A5" s="72" t="s">
        <v>67</v>
      </c>
      <c r="B5" s="73">
        <f>+MIN(Summary!O4:O15)</f>
        <v>0</v>
      </c>
      <c r="D5" s="509"/>
      <c r="E5" s="510"/>
      <c r="F5" s="511"/>
    </row>
    <row r="6" spans="1:19" ht="15.75" thickBot="1" x14ac:dyDescent="0.3">
      <c r="A6" s="72" t="s">
        <v>68</v>
      </c>
      <c r="B6" s="73">
        <f>+MAX(Summary!O4:O15)</f>
        <v>0</v>
      </c>
      <c r="D6" s="512"/>
      <c r="E6" s="513"/>
      <c r="F6" s="514"/>
    </row>
    <row r="7" spans="1:19" ht="18.75" x14ac:dyDescent="0.3">
      <c r="C7" s="602"/>
      <c r="D7" s="602"/>
    </row>
    <row r="8" spans="1:19" s="29" customFormat="1" ht="23.25" x14ac:dyDescent="0.35">
      <c r="A8" s="70" t="str">
        <f>+Summary!O3</f>
        <v>..Gifts..</v>
      </c>
      <c r="B8" s="7"/>
      <c r="C8" s="7"/>
      <c r="D8" s="7"/>
      <c r="E8" s="7"/>
      <c r="F8" s="7"/>
      <c r="G8" s="7"/>
      <c r="H8" s="7"/>
      <c r="I8" s="7"/>
      <c r="J8" s="7"/>
      <c r="K8" s="7"/>
      <c r="L8" s="7"/>
      <c r="M8" s="7"/>
      <c r="N8" s="7"/>
      <c r="O8" s="7"/>
      <c r="P8" s="7"/>
      <c r="Q8" s="7"/>
      <c r="R8" s="7"/>
      <c r="S8" s="7"/>
    </row>
    <row r="9" spans="1:19" s="76" customFormat="1" x14ac:dyDescent="0.25">
      <c r="A9" s="40"/>
      <c r="B9" s="40"/>
      <c r="C9" s="40"/>
      <c r="D9" s="40"/>
      <c r="E9" s="40"/>
      <c r="F9" s="40"/>
      <c r="G9" s="40"/>
      <c r="H9" s="40"/>
      <c r="I9" s="40"/>
      <c r="J9" s="40"/>
      <c r="K9" s="40"/>
      <c r="L9" s="40"/>
      <c r="M9" s="40"/>
      <c r="N9" s="40"/>
      <c r="O9" s="40"/>
      <c r="P9" s="40"/>
      <c r="Q9" s="40"/>
      <c r="R9" s="40"/>
      <c r="S9" s="40"/>
    </row>
    <row r="10" spans="1:19" s="76" customFormat="1" ht="23.25" x14ac:dyDescent="0.35">
      <c r="A10" s="70" t="str">
        <f>+'Analysis Chart-7'!A10</f>
        <v>Mr. X</v>
      </c>
      <c r="B10" s="40"/>
      <c r="C10" s="40"/>
      <c r="D10" s="40"/>
      <c r="E10" s="40"/>
      <c r="F10" s="40"/>
      <c r="G10" s="40"/>
      <c r="H10" s="40"/>
      <c r="I10" s="40"/>
      <c r="J10" s="40"/>
      <c r="K10" s="40"/>
      <c r="L10" s="40"/>
      <c r="M10" s="40"/>
      <c r="N10" s="40"/>
      <c r="O10" s="40"/>
      <c r="P10" s="40"/>
      <c r="Q10" s="40"/>
      <c r="R10" s="40"/>
      <c r="S10" s="40"/>
    </row>
    <row r="11" spans="1:19" s="76" customFormat="1" x14ac:dyDescent="0.25">
      <c r="A11" s="40"/>
      <c r="B11" s="40"/>
      <c r="C11" s="40"/>
      <c r="D11" s="40"/>
      <c r="E11" s="40"/>
      <c r="F11" s="40"/>
      <c r="G11" s="40"/>
      <c r="H11" s="40"/>
      <c r="I11" s="40"/>
      <c r="J11" s="40"/>
      <c r="K11" s="40"/>
      <c r="L11" s="40"/>
      <c r="M11" s="40"/>
      <c r="N11" s="40"/>
      <c r="O11" s="40"/>
      <c r="P11" s="40"/>
      <c r="Q11" s="40"/>
      <c r="R11" s="40"/>
      <c r="S11" s="40"/>
    </row>
    <row r="12" spans="1:19" x14ac:dyDescent="0.25"/>
    <row r="13" spans="1:19" x14ac:dyDescent="0.25"/>
    <row r="14" spans="1:19" x14ac:dyDescent="0.25"/>
    <row r="15" spans="1:19" x14ac:dyDescent="0.25"/>
    <row r="16" spans="1:19"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row r="25"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T25"/>
  <sheetViews>
    <sheetView zoomScale="80" zoomScaleNormal="80" workbookViewId="0"/>
  </sheetViews>
  <sheetFormatPr defaultColWidth="0" defaultRowHeight="0" customHeight="1" zeroHeight="1" x14ac:dyDescent="0.25"/>
  <cols>
    <col min="1" max="1" width="11" style="1" customWidth="1"/>
    <col min="2" max="2" width="11.7109375" style="1" customWidth="1"/>
    <col min="3" max="20" width="9.140625" style="1" customWidth="1"/>
    <col min="21" max="16384" width="9.140625" style="1" hidden="1"/>
  </cols>
  <sheetData>
    <row r="1" spans="1:6" ht="15.75" thickBot="1" x14ac:dyDescent="0.3">
      <c r="D1" s="40"/>
      <c r="E1" s="40"/>
      <c r="F1" s="40"/>
    </row>
    <row r="2" spans="1:6" s="19" customFormat="1" ht="15.75" thickBot="1" x14ac:dyDescent="0.3">
      <c r="D2" s="506" t="s">
        <v>29</v>
      </c>
      <c r="E2" s="507"/>
      <c r="F2" s="508"/>
    </row>
    <row r="3" spans="1:6" ht="15.75" thickBot="1" x14ac:dyDescent="0.3">
      <c r="A3" s="74" t="s">
        <v>2</v>
      </c>
      <c r="B3" s="75">
        <f>+Summary!P16</f>
        <v>0</v>
      </c>
      <c r="D3" s="509"/>
      <c r="E3" s="510"/>
      <c r="F3" s="511"/>
    </row>
    <row r="4" spans="1:6" ht="15.75" thickBot="1" x14ac:dyDescent="0.3">
      <c r="A4" s="72" t="s">
        <v>66</v>
      </c>
      <c r="B4" s="73">
        <f>+B3/'Track Room'!K31*30</f>
        <v>0</v>
      </c>
      <c r="D4" s="509"/>
      <c r="E4" s="510"/>
      <c r="F4" s="511"/>
    </row>
    <row r="5" spans="1:6" ht="15.75" thickBot="1" x14ac:dyDescent="0.3">
      <c r="A5" s="72" t="s">
        <v>67</v>
      </c>
      <c r="B5" s="73">
        <f>+MIN(Summary!P4:P15)</f>
        <v>0</v>
      </c>
      <c r="D5" s="509"/>
      <c r="E5" s="510"/>
      <c r="F5" s="511"/>
    </row>
    <row r="6" spans="1:6" ht="15.75" thickBot="1" x14ac:dyDescent="0.3">
      <c r="A6" s="72" t="s">
        <v>68</v>
      </c>
      <c r="B6" s="73">
        <f>+MAX(Summary!P4:P15)</f>
        <v>0</v>
      </c>
      <c r="D6" s="512"/>
      <c r="E6" s="513"/>
      <c r="F6" s="514"/>
    </row>
    <row r="7" spans="1:6" ht="18.75" x14ac:dyDescent="0.3">
      <c r="C7" s="602"/>
      <c r="D7" s="602"/>
    </row>
    <row r="8" spans="1:6" s="7" customFormat="1" ht="23.25" x14ac:dyDescent="0.35">
      <c r="A8" s="70" t="str">
        <f>+Summary!P3</f>
        <v xml:space="preserve">Studies &amp; Office </v>
      </c>
    </row>
    <row r="9" spans="1:6" ht="15" x14ac:dyDescent="0.25">
      <c r="A9" s="40"/>
    </row>
    <row r="10" spans="1:6" ht="23.25" x14ac:dyDescent="0.35">
      <c r="A10" s="70" t="str">
        <f>+'Analysis Chart-8'!A10</f>
        <v>Mr. X</v>
      </c>
    </row>
    <row r="11" spans="1:6" ht="15" x14ac:dyDescent="0.25"/>
    <row r="12" spans="1:6" ht="15" x14ac:dyDescent="0.25"/>
    <row r="13" spans="1:6" ht="15" x14ac:dyDescent="0.25"/>
    <row r="14" spans="1:6" ht="15" x14ac:dyDescent="0.25"/>
    <row r="15" spans="1:6" ht="15" x14ac:dyDescent="0.25"/>
    <row r="16" spans="1:6" ht="15" x14ac:dyDescent="0.25"/>
    <row r="17" spans="2:2" ht="15" x14ac:dyDescent="0.25"/>
    <row r="18" spans="2:2" ht="15" x14ac:dyDescent="0.25"/>
    <row r="19" spans="2:2" ht="15" x14ac:dyDescent="0.25"/>
    <row r="20" spans="2:2" ht="15" x14ac:dyDescent="0.25"/>
    <row r="21" spans="2:2" ht="15" x14ac:dyDescent="0.25"/>
    <row r="22" spans="2:2" ht="15" x14ac:dyDescent="0.25"/>
    <row r="23" spans="2:2" ht="15" x14ac:dyDescent="0.25">
      <c r="B23" s="40"/>
    </row>
    <row r="24" spans="2:2" ht="15" x14ac:dyDescent="0.25"/>
    <row r="25" spans="2:2" ht="15"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T25"/>
  <sheetViews>
    <sheetView zoomScale="80" zoomScaleNormal="80" workbookViewId="0"/>
  </sheetViews>
  <sheetFormatPr defaultColWidth="0" defaultRowHeight="15" zeroHeight="1" x14ac:dyDescent="0.25"/>
  <cols>
    <col min="1" max="1" width="11" style="1" customWidth="1"/>
    <col min="2" max="2" width="11.7109375" style="1" customWidth="1"/>
    <col min="3" max="20" width="9.140625" style="1" customWidth="1"/>
    <col min="21" max="16384" width="9.140625" style="1" hidden="1"/>
  </cols>
  <sheetData>
    <row r="1" spans="1:6" x14ac:dyDescent="0.25"/>
    <row r="2" spans="1:6" ht="15.75" thickBot="1" x14ac:dyDescent="0.3"/>
    <row r="3" spans="1:6" ht="15.75" thickBot="1" x14ac:dyDescent="0.3">
      <c r="A3" s="74" t="s">
        <v>2</v>
      </c>
      <c r="B3" s="75">
        <f>+Summary!Q16</f>
        <v>0</v>
      </c>
      <c r="D3" s="506" t="s">
        <v>29</v>
      </c>
      <c r="E3" s="507"/>
      <c r="F3" s="508"/>
    </row>
    <row r="4" spans="1:6" ht="15.75" thickBot="1" x14ac:dyDescent="0.3">
      <c r="A4" s="72" t="s">
        <v>66</v>
      </c>
      <c r="B4" s="73">
        <f>+AVERAGE(Summary!Q4:Q15)</f>
        <v>0</v>
      </c>
      <c r="D4" s="509"/>
      <c r="E4" s="510"/>
      <c r="F4" s="511"/>
    </row>
    <row r="5" spans="1:6" ht="15.75" thickBot="1" x14ac:dyDescent="0.3">
      <c r="A5" s="72" t="s">
        <v>67</v>
      </c>
      <c r="B5" s="73">
        <f>+MIN(Summary!Q4:Q15)</f>
        <v>0</v>
      </c>
      <c r="D5" s="509"/>
      <c r="E5" s="510"/>
      <c r="F5" s="511"/>
    </row>
    <row r="6" spans="1:6" ht="15.75" thickBot="1" x14ac:dyDescent="0.3">
      <c r="A6" s="72" t="s">
        <v>68</v>
      </c>
      <c r="B6" s="73">
        <f>+MAX(Summary!Q4:Q15)</f>
        <v>0</v>
      </c>
      <c r="D6" s="509"/>
      <c r="E6" s="510"/>
      <c r="F6" s="511"/>
    </row>
    <row r="7" spans="1:6" ht="15.75" thickBot="1" x14ac:dyDescent="0.3">
      <c r="D7" s="512"/>
      <c r="E7" s="513"/>
      <c r="F7" s="514"/>
    </row>
    <row r="8" spans="1:6" s="7" customFormat="1" ht="23.25" x14ac:dyDescent="0.35">
      <c r="A8" s="70" t="str">
        <f>+Summary!Q3</f>
        <v>Clothes</v>
      </c>
    </row>
    <row r="9" spans="1:6" s="40" customFormat="1" x14ac:dyDescent="0.25"/>
    <row r="10" spans="1:6" s="40" customFormat="1" ht="23.25" x14ac:dyDescent="0.35">
      <c r="A10" s="70" t="str">
        <f>+'Analysis Chart-9'!A10</f>
        <v>Mr. X</v>
      </c>
    </row>
    <row r="11" spans="1:6" s="40" customFormat="1"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row r="25" spans="2:2" x14ac:dyDescent="0.25"/>
  </sheetData>
  <sheetProtection password="E886" sheet="1" objects="1" scenarios="1"/>
  <mergeCells count="1">
    <mergeCell ref="D3:F7"/>
  </mergeCells>
  <hyperlinks>
    <hyperlink ref="D3:F7" location="'Track Room'!A1" display="Track Room"/>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A1:V26"/>
  <sheetViews>
    <sheetView zoomScale="80" zoomScaleNormal="80" workbookViewId="0"/>
  </sheetViews>
  <sheetFormatPr defaultColWidth="0" defaultRowHeight="15" zeroHeight="1" x14ac:dyDescent="0.25"/>
  <cols>
    <col min="1" max="1" width="11.5703125" style="1" customWidth="1"/>
    <col min="2" max="2" width="10.5703125" style="1" bestFit="1" customWidth="1"/>
    <col min="3" max="20" width="9.140625" style="1" customWidth="1"/>
    <col min="21" max="22" width="0" style="1" hidden="1" customWidth="1"/>
    <col min="23" max="16384" width="9.140625" style="1" hidden="1"/>
  </cols>
  <sheetData>
    <row r="1" spans="1:6" ht="15.75" thickBot="1" x14ac:dyDescent="0.3"/>
    <row r="2" spans="1:6" ht="15.75" thickBot="1" x14ac:dyDescent="0.3">
      <c r="D2" s="506" t="s">
        <v>29</v>
      </c>
      <c r="E2" s="507"/>
      <c r="F2" s="508"/>
    </row>
    <row r="3" spans="1:6" ht="15.75" thickBot="1" x14ac:dyDescent="0.3">
      <c r="A3" s="74" t="s">
        <v>2</v>
      </c>
      <c r="B3" s="75">
        <f>+Summary!R16</f>
        <v>50</v>
      </c>
      <c r="D3" s="509"/>
      <c r="E3" s="510"/>
      <c r="F3" s="511"/>
    </row>
    <row r="4" spans="1:6" ht="15.75" thickBot="1" x14ac:dyDescent="0.3">
      <c r="A4" s="72" t="s">
        <v>66</v>
      </c>
      <c r="B4" s="73">
        <f>+AVERAGE(Summary!R4:R15)</f>
        <v>4.166666666666667</v>
      </c>
      <c r="D4" s="509"/>
      <c r="E4" s="510"/>
      <c r="F4" s="511"/>
    </row>
    <row r="5" spans="1:6" ht="15.75" thickBot="1" x14ac:dyDescent="0.3">
      <c r="A5" s="72" t="s">
        <v>67</v>
      </c>
      <c r="B5" s="73">
        <f>+MIN(Summary!R4:R15)</f>
        <v>0</v>
      </c>
      <c r="D5" s="509"/>
      <c r="E5" s="510"/>
      <c r="F5" s="511"/>
    </row>
    <row r="6" spans="1:6" ht="15.75" thickBot="1" x14ac:dyDescent="0.3">
      <c r="A6" s="72" t="s">
        <v>68</v>
      </c>
      <c r="B6" s="73">
        <f>+MAX(Summary!R4:HR15)</f>
        <v>50</v>
      </c>
      <c r="D6" s="512"/>
      <c r="E6" s="513"/>
      <c r="F6" s="514"/>
    </row>
    <row r="7" spans="1:6" ht="18.75" x14ac:dyDescent="0.3">
      <c r="C7" s="602"/>
      <c r="D7" s="602"/>
    </row>
    <row r="8" spans="1:6" s="7" customFormat="1" ht="23.25" x14ac:dyDescent="0.35">
      <c r="A8" s="70" t="str">
        <f>+Summary!R3</f>
        <v>Investments</v>
      </c>
    </row>
    <row r="9" spans="1:6" s="40" customFormat="1" x14ac:dyDescent="0.25"/>
    <row r="10" spans="1:6" s="40" customFormat="1" ht="23.25" x14ac:dyDescent="0.35">
      <c r="A10" s="70" t="str">
        <f>+'Analysis Chart-10'!A10</f>
        <v>Mr. X</v>
      </c>
    </row>
    <row r="11" spans="1:6" x14ac:dyDescent="0.25"/>
    <row r="12" spans="1:6" x14ac:dyDescent="0.25"/>
    <row r="13" spans="1:6" x14ac:dyDescent="0.25"/>
    <row r="14" spans="1:6" x14ac:dyDescent="0.25"/>
    <row r="15" spans="1:6" x14ac:dyDescent="0.25"/>
    <row r="16" spans="1:6" x14ac:dyDescent="0.25"/>
    <row r="17" spans="2:2" x14ac:dyDescent="0.25"/>
    <row r="18" spans="2:2" x14ac:dyDescent="0.25"/>
    <row r="19" spans="2:2" x14ac:dyDescent="0.25"/>
    <row r="20" spans="2:2" x14ac:dyDescent="0.25"/>
    <row r="21" spans="2:2" x14ac:dyDescent="0.25"/>
    <row r="22" spans="2:2" x14ac:dyDescent="0.25"/>
    <row r="23" spans="2:2" x14ac:dyDescent="0.25">
      <c r="B23" s="2"/>
    </row>
    <row r="24" spans="2:2" x14ac:dyDescent="0.25">
      <c r="B24" s="2"/>
    </row>
    <row r="25" spans="2:2" x14ac:dyDescent="0.25"/>
    <row r="26" spans="2:2" x14ac:dyDescent="0.2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Q37"/>
  <sheetViews>
    <sheetView zoomScale="85" zoomScaleNormal="85" workbookViewId="0">
      <pane xSplit="1" ySplit="5" topLeftCell="B6" activePane="bottomRight" state="frozen"/>
      <selection pane="topRight" activeCell="B1" sqref="B1"/>
      <selection pane="bottomLeft" activeCell="A6" sqref="A6"/>
      <selection pane="bottomRight" activeCell="L2" sqref="L2:N3"/>
    </sheetView>
  </sheetViews>
  <sheetFormatPr defaultColWidth="0" defaultRowHeight="18.75" zeroHeight="1" x14ac:dyDescent="0.3"/>
  <cols>
    <col min="1" max="1" width="10.7109375" style="6" customWidth="1"/>
    <col min="2" max="2" width="5.7109375" style="6" customWidth="1"/>
    <col min="3" max="3" width="14.140625" style="5" customWidth="1"/>
    <col min="4" max="4" width="46.140625" style="23" customWidth="1"/>
    <col min="5" max="5" width="11" style="5" customWidth="1"/>
    <col min="6" max="15" width="11" style="1" customWidth="1"/>
    <col min="16" max="16" width="11.85546875" style="4" customWidth="1"/>
    <col min="17" max="17" width="0" style="12" hidden="1" customWidth="1"/>
    <col min="18"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ht="19.5" thickBot="1" x14ac:dyDescent="0.35">
      <c r="A2" s="607" t="str">
        <f>+'Analysis Chart-11'!A10</f>
        <v>Mr. X</v>
      </c>
      <c r="B2" s="608"/>
      <c r="C2" s="608"/>
      <c r="D2" s="609"/>
      <c r="E2" s="615" t="s">
        <v>230</v>
      </c>
      <c r="F2" s="616"/>
      <c r="G2" s="610" t="s">
        <v>50</v>
      </c>
      <c r="H2" s="603"/>
      <c r="I2" s="603"/>
      <c r="J2" s="603"/>
      <c r="K2" s="604"/>
      <c r="L2" s="603" t="s">
        <v>6</v>
      </c>
      <c r="M2" s="603"/>
      <c r="N2" s="604"/>
      <c r="O2" s="12"/>
      <c r="P2" s="13"/>
    </row>
    <row r="3" spans="1:16" ht="15.75" customHeight="1" thickBot="1" x14ac:dyDescent="0.3">
      <c r="A3" s="612" t="s">
        <v>98</v>
      </c>
      <c r="B3" s="613"/>
      <c r="C3" s="613"/>
      <c r="D3" s="614"/>
      <c r="E3" s="617"/>
      <c r="F3" s="618"/>
      <c r="G3" s="611"/>
      <c r="H3" s="605"/>
      <c r="I3" s="605"/>
      <c r="J3" s="605"/>
      <c r="K3" s="606"/>
      <c r="L3" s="605"/>
      <c r="M3" s="605"/>
      <c r="N3" s="606"/>
      <c r="O3" s="12"/>
      <c r="P3" s="12"/>
    </row>
    <row r="4" spans="1:16" ht="23.25" x14ac:dyDescent="0.35">
      <c r="A4" s="96"/>
      <c r="B4" s="96"/>
      <c r="C4" s="96"/>
      <c r="D4" s="97"/>
      <c r="E4" s="96"/>
      <c r="F4" s="12"/>
      <c r="G4" s="12"/>
      <c r="H4" s="12"/>
      <c r="I4" s="12"/>
      <c r="J4" s="12"/>
      <c r="K4" s="12"/>
      <c r="L4" s="12"/>
      <c r="M4" s="12"/>
      <c r="N4" s="12"/>
      <c r="O4" s="12"/>
      <c r="P4" s="13"/>
    </row>
    <row r="5" spans="1:16" s="104" customFormat="1"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s="27" customFormat="1" ht="15.75" x14ac:dyDescent="0.25">
      <c r="A6" s="105">
        <v>42370</v>
      </c>
      <c r="B6" s="116">
        <v>1</v>
      </c>
      <c r="C6" s="106" t="s">
        <v>92</v>
      </c>
      <c r="D6" s="346" t="s">
        <v>271</v>
      </c>
      <c r="E6" s="54">
        <v>0</v>
      </c>
      <c r="F6" s="54">
        <v>100</v>
      </c>
      <c r="G6" s="54">
        <v>70</v>
      </c>
      <c r="H6" s="54">
        <v>0</v>
      </c>
      <c r="I6" s="54">
        <v>0</v>
      </c>
      <c r="J6" s="54">
        <v>0</v>
      </c>
      <c r="K6" s="54">
        <v>0</v>
      </c>
      <c r="L6" s="54">
        <v>0</v>
      </c>
      <c r="M6" s="54">
        <v>0</v>
      </c>
      <c r="N6" s="54">
        <v>0</v>
      </c>
      <c r="O6" s="54">
        <v>50</v>
      </c>
      <c r="P6" s="107">
        <f>SUM(E6:O6)</f>
        <v>220</v>
      </c>
    </row>
    <row r="7" spans="1:16" s="27" customFormat="1" ht="15.75" x14ac:dyDescent="0.25">
      <c r="A7" s="105">
        <v>42371</v>
      </c>
      <c r="B7" s="116"/>
      <c r="C7" s="106" t="s">
        <v>91</v>
      </c>
      <c r="D7" s="99"/>
      <c r="E7" s="54"/>
      <c r="F7" s="54"/>
      <c r="G7" s="54"/>
      <c r="H7" s="54"/>
      <c r="I7" s="54"/>
      <c r="J7" s="54"/>
      <c r="K7" s="54"/>
      <c r="L7" s="54"/>
      <c r="M7" s="54"/>
      <c r="N7" s="54"/>
      <c r="O7" s="54"/>
      <c r="P7" s="107">
        <f t="shared" ref="P7:P36" si="0">SUM(E7:O7)</f>
        <v>0</v>
      </c>
    </row>
    <row r="8" spans="1:16" s="27" customFormat="1" ht="15.75" x14ac:dyDescent="0.25">
      <c r="A8" s="105">
        <v>42372</v>
      </c>
      <c r="B8" s="116"/>
      <c r="C8" s="106" t="s">
        <v>95</v>
      </c>
      <c r="D8" s="99"/>
      <c r="E8" s="54"/>
      <c r="F8" s="54"/>
      <c r="G8" s="54"/>
      <c r="H8" s="54"/>
      <c r="I8" s="54"/>
      <c r="J8" s="54"/>
      <c r="K8" s="54"/>
      <c r="L8" s="54"/>
      <c r="M8" s="54"/>
      <c r="N8" s="54"/>
      <c r="O8" s="54"/>
      <c r="P8" s="107">
        <f t="shared" si="0"/>
        <v>0</v>
      </c>
    </row>
    <row r="9" spans="1:16" s="27" customFormat="1" ht="15.75" x14ac:dyDescent="0.25">
      <c r="A9" s="105">
        <v>42373</v>
      </c>
      <c r="B9" s="116"/>
      <c r="C9" s="106" t="s">
        <v>96</v>
      </c>
      <c r="D9" s="99"/>
      <c r="E9" s="54"/>
      <c r="F9" s="54"/>
      <c r="G9" s="54"/>
      <c r="H9" s="54"/>
      <c r="I9" s="54"/>
      <c r="J9" s="54"/>
      <c r="K9" s="54"/>
      <c r="L9" s="54"/>
      <c r="M9" s="54"/>
      <c r="N9" s="54"/>
      <c r="O9" s="54"/>
      <c r="P9" s="107">
        <f t="shared" si="0"/>
        <v>0</v>
      </c>
    </row>
    <row r="10" spans="1:16" s="27" customFormat="1" ht="15.75" customHeight="1" x14ac:dyDescent="0.25">
      <c r="A10" s="105">
        <v>42374</v>
      </c>
      <c r="B10" s="116"/>
      <c r="C10" s="106" t="s">
        <v>97</v>
      </c>
      <c r="D10" s="99"/>
      <c r="E10" s="54"/>
      <c r="F10" s="54"/>
      <c r="G10" s="54"/>
      <c r="H10" s="54"/>
      <c r="I10" s="54"/>
      <c r="J10" s="54"/>
      <c r="K10" s="54"/>
      <c r="L10" s="54"/>
      <c r="M10" s="54"/>
      <c r="N10" s="54"/>
      <c r="O10" s="54"/>
      <c r="P10" s="107">
        <f t="shared" si="0"/>
        <v>0</v>
      </c>
    </row>
    <row r="11" spans="1:16" s="27" customFormat="1" ht="15.75" x14ac:dyDescent="0.25">
      <c r="A11" s="105">
        <v>42375</v>
      </c>
      <c r="B11" s="116"/>
      <c r="C11" s="106" t="s">
        <v>93</v>
      </c>
      <c r="D11" s="99"/>
      <c r="E11" s="54"/>
      <c r="F11" s="54"/>
      <c r="G11" s="54"/>
      <c r="H11" s="54"/>
      <c r="I11" s="54"/>
      <c r="J11" s="54"/>
      <c r="K11" s="54"/>
      <c r="L11" s="54"/>
      <c r="M11" s="54"/>
      <c r="N11" s="54"/>
      <c r="O11" s="54"/>
      <c r="P11" s="107">
        <f t="shared" si="0"/>
        <v>0</v>
      </c>
    </row>
    <row r="12" spans="1:16" s="27" customFormat="1" ht="15.75" x14ac:dyDescent="0.25">
      <c r="A12" s="105">
        <v>42376</v>
      </c>
      <c r="B12" s="116"/>
      <c r="C12" s="106" t="s">
        <v>94</v>
      </c>
      <c r="D12" s="99"/>
      <c r="E12" s="54"/>
      <c r="F12" s="54"/>
      <c r="G12" s="54"/>
      <c r="H12" s="54"/>
      <c r="I12" s="54"/>
      <c r="J12" s="54"/>
      <c r="K12" s="54"/>
      <c r="L12" s="54"/>
      <c r="M12" s="54"/>
      <c r="N12" s="54"/>
      <c r="O12" s="54"/>
      <c r="P12" s="107">
        <f t="shared" si="0"/>
        <v>0</v>
      </c>
    </row>
    <row r="13" spans="1:16" s="27" customFormat="1" ht="15.75" x14ac:dyDescent="0.25">
      <c r="A13" s="105">
        <v>42377</v>
      </c>
      <c r="B13" s="116"/>
      <c r="C13" s="106" t="s">
        <v>92</v>
      </c>
      <c r="D13" s="99"/>
      <c r="E13" s="54"/>
      <c r="F13" s="54"/>
      <c r="G13" s="54"/>
      <c r="H13" s="54"/>
      <c r="I13" s="54"/>
      <c r="J13" s="54"/>
      <c r="K13" s="54"/>
      <c r="L13" s="54"/>
      <c r="M13" s="54"/>
      <c r="N13" s="54"/>
      <c r="O13" s="54"/>
      <c r="P13" s="107">
        <f t="shared" si="0"/>
        <v>0</v>
      </c>
    </row>
    <row r="14" spans="1:16" s="27" customFormat="1" ht="15.75" x14ac:dyDescent="0.25">
      <c r="A14" s="105">
        <v>42378</v>
      </c>
      <c r="B14" s="116"/>
      <c r="C14" s="106" t="s">
        <v>91</v>
      </c>
      <c r="D14" s="99"/>
      <c r="E14" s="54"/>
      <c r="F14" s="54"/>
      <c r="G14" s="54"/>
      <c r="H14" s="54"/>
      <c r="I14" s="54"/>
      <c r="J14" s="54"/>
      <c r="K14" s="54"/>
      <c r="L14" s="54"/>
      <c r="M14" s="54"/>
      <c r="N14" s="54"/>
      <c r="O14" s="54"/>
      <c r="P14" s="107">
        <f t="shared" si="0"/>
        <v>0</v>
      </c>
    </row>
    <row r="15" spans="1:16" s="27" customFormat="1" ht="15.75" x14ac:dyDescent="0.25">
      <c r="A15" s="105">
        <v>42379</v>
      </c>
      <c r="B15" s="116"/>
      <c r="C15" s="106" t="s">
        <v>95</v>
      </c>
      <c r="D15" s="99"/>
      <c r="E15" s="54"/>
      <c r="F15" s="54"/>
      <c r="G15" s="54"/>
      <c r="H15" s="54"/>
      <c r="I15" s="54"/>
      <c r="J15" s="54"/>
      <c r="K15" s="54"/>
      <c r="L15" s="54"/>
      <c r="M15" s="54"/>
      <c r="N15" s="54"/>
      <c r="O15" s="54"/>
      <c r="P15" s="107">
        <f t="shared" si="0"/>
        <v>0</v>
      </c>
    </row>
    <row r="16" spans="1:16" s="27" customFormat="1" ht="15.75" x14ac:dyDescent="0.25">
      <c r="A16" s="105">
        <v>42380</v>
      </c>
      <c r="B16" s="116"/>
      <c r="C16" s="106" t="s">
        <v>96</v>
      </c>
      <c r="D16" s="99"/>
      <c r="E16" s="54"/>
      <c r="F16" s="54"/>
      <c r="G16" s="54"/>
      <c r="H16" s="54"/>
      <c r="I16" s="54"/>
      <c r="J16" s="54"/>
      <c r="K16" s="54"/>
      <c r="L16" s="54"/>
      <c r="M16" s="54"/>
      <c r="N16" s="54"/>
      <c r="O16" s="54"/>
      <c r="P16" s="107">
        <f t="shared" si="0"/>
        <v>0</v>
      </c>
    </row>
    <row r="17" spans="1:16" s="27" customFormat="1" ht="15.75" x14ac:dyDescent="0.25">
      <c r="A17" s="105">
        <v>42381</v>
      </c>
      <c r="B17" s="116"/>
      <c r="C17" s="106" t="s">
        <v>97</v>
      </c>
      <c r="D17" s="99"/>
      <c r="E17" s="54"/>
      <c r="F17" s="54"/>
      <c r="G17" s="54"/>
      <c r="H17" s="54"/>
      <c r="I17" s="54"/>
      <c r="J17" s="54"/>
      <c r="K17" s="54"/>
      <c r="L17" s="54"/>
      <c r="M17" s="54"/>
      <c r="N17" s="54"/>
      <c r="O17" s="54"/>
      <c r="P17" s="107">
        <f t="shared" si="0"/>
        <v>0</v>
      </c>
    </row>
    <row r="18" spans="1:16" s="27" customFormat="1" ht="15.75" x14ac:dyDescent="0.25">
      <c r="A18" s="105">
        <v>42382</v>
      </c>
      <c r="B18" s="116"/>
      <c r="C18" s="106" t="s">
        <v>93</v>
      </c>
      <c r="D18" s="99"/>
      <c r="E18" s="54"/>
      <c r="F18" s="54"/>
      <c r="G18" s="54"/>
      <c r="H18" s="54"/>
      <c r="I18" s="54"/>
      <c r="J18" s="54"/>
      <c r="K18" s="54"/>
      <c r="L18" s="54"/>
      <c r="M18" s="54"/>
      <c r="N18" s="54"/>
      <c r="O18" s="54"/>
      <c r="P18" s="107">
        <f t="shared" si="0"/>
        <v>0</v>
      </c>
    </row>
    <row r="19" spans="1:16" s="27" customFormat="1" ht="15.75" x14ac:dyDescent="0.25">
      <c r="A19" s="105">
        <v>42383</v>
      </c>
      <c r="B19" s="116"/>
      <c r="C19" s="106" t="s">
        <v>94</v>
      </c>
      <c r="D19" s="99"/>
      <c r="E19" s="54"/>
      <c r="F19" s="54"/>
      <c r="G19" s="54"/>
      <c r="H19" s="54"/>
      <c r="I19" s="54"/>
      <c r="J19" s="54"/>
      <c r="K19" s="54"/>
      <c r="L19" s="54"/>
      <c r="M19" s="54"/>
      <c r="N19" s="54"/>
      <c r="O19" s="54"/>
      <c r="P19" s="107">
        <f t="shared" si="0"/>
        <v>0</v>
      </c>
    </row>
    <row r="20" spans="1:16" s="27" customFormat="1" ht="15.75" x14ac:dyDescent="0.25">
      <c r="A20" s="105">
        <v>42384</v>
      </c>
      <c r="B20" s="116"/>
      <c r="C20" s="106" t="s">
        <v>92</v>
      </c>
      <c r="D20" s="99"/>
      <c r="E20" s="54"/>
      <c r="F20" s="54"/>
      <c r="G20" s="54"/>
      <c r="H20" s="54"/>
      <c r="I20" s="54"/>
      <c r="J20" s="54"/>
      <c r="K20" s="54"/>
      <c r="L20" s="54"/>
      <c r="M20" s="54"/>
      <c r="N20" s="54"/>
      <c r="O20" s="54"/>
      <c r="P20" s="107">
        <f t="shared" si="0"/>
        <v>0</v>
      </c>
    </row>
    <row r="21" spans="1:16" s="27" customFormat="1" ht="15.75" x14ac:dyDescent="0.25">
      <c r="A21" s="105">
        <v>42385</v>
      </c>
      <c r="B21" s="116"/>
      <c r="C21" s="106" t="s">
        <v>91</v>
      </c>
      <c r="D21" s="99"/>
      <c r="E21" s="54"/>
      <c r="F21" s="54"/>
      <c r="G21" s="54"/>
      <c r="H21" s="54"/>
      <c r="I21" s="54"/>
      <c r="J21" s="54"/>
      <c r="K21" s="54"/>
      <c r="L21" s="54"/>
      <c r="M21" s="54"/>
      <c r="N21" s="54"/>
      <c r="O21" s="54"/>
      <c r="P21" s="107">
        <f t="shared" si="0"/>
        <v>0</v>
      </c>
    </row>
    <row r="22" spans="1:16" s="27" customFormat="1" ht="15.75" x14ac:dyDescent="0.25">
      <c r="A22" s="105">
        <v>42386</v>
      </c>
      <c r="B22" s="116"/>
      <c r="C22" s="106" t="s">
        <v>95</v>
      </c>
      <c r="D22" s="99"/>
      <c r="E22" s="54"/>
      <c r="F22" s="54"/>
      <c r="G22" s="54"/>
      <c r="H22" s="54"/>
      <c r="I22" s="54"/>
      <c r="J22" s="54"/>
      <c r="K22" s="54"/>
      <c r="L22" s="54"/>
      <c r="M22" s="54"/>
      <c r="N22" s="54"/>
      <c r="O22" s="54"/>
      <c r="P22" s="107">
        <f t="shared" si="0"/>
        <v>0</v>
      </c>
    </row>
    <row r="23" spans="1:16" s="27" customFormat="1" ht="15.75" x14ac:dyDescent="0.25">
      <c r="A23" s="105">
        <v>42387</v>
      </c>
      <c r="B23" s="116"/>
      <c r="C23" s="106" t="s">
        <v>96</v>
      </c>
      <c r="D23" s="99"/>
      <c r="E23" s="54"/>
      <c r="F23" s="54"/>
      <c r="G23" s="54"/>
      <c r="H23" s="54"/>
      <c r="I23" s="54"/>
      <c r="J23" s="54"/>
      <c r="K23" s="54"/>
      <c r="L23" s="54"/>
      <c r="M23" s="54"/>
      <c r="N23" s="54"/>
      <c r="O23" s="54"/>
      <c r="P23" s="107">
        <f t="shared" si="0"/>
        <v>0</v>
      </c>
    </row>
    <row r="24" spans="1:16" s="27" customFormat="1" ht="15.75" x14ac:dyDescent="0.25">
      <c r="A24" s="105">
        <v>42388</v>
      </c>
      <c r="B24" s="116"/>
      <c r="C24" s="106" t="s">
        <v>97</v>
      </c>
      <c r="D24" s="99"/>
      <c r="E24" s="54"/>
      <c r="F24" s="54"/>
      <c r="G24" s="54"/>
      <c r="H24" s="54"/>
      <c r="I24" s="54"/>
      <c r="J24" s="54"/>
      <c r="K24" s="54"/>
      <c r="L24" s="54"/>
      <c r="M24" s="54"/>
      <c r="N24" s="54"/>
      <c r="O24" s="54"/>
      <c r="P24" s="107">
        <f t="shared" si="0"/>
        <v>0</v>
      </c>
    </row>
    <row r="25" spans="1:16" s="27" customFormat="1" ht="15.75" x14ac:dyDescent="0.25">
      <c r="A25" s="105">
        <v>42389</v>
      </c>
      <c r="B25" s="116"/>
      <c r="C25" s="106" t="s">
        <v>93</v>
      </c>
      <c r="D25" s="99"/>
      <c r="E25" s="54"/>
      <c r="F25" s="54"/>
      <c r="G25" s="54"/>
      <c r="H25" s="54"/>
      <c r="I25" s="54"/>
      <c r="J25" s="54"/>
      <c r="K25" s="54"/>
      <c r="L25" s="54"/>
      <c r="M25" s="54"/>
      <c r="N25" s="54"/>
      <c r="O25" s="54"/>
      <c r="P25" s="107">
        <f t="shared" si="0"/>
        <v>0</v>
      </c>
    </row>
    <row r="26" spans="1:16" s="27" customFormat="1" ht="15.75" x14ac:dyDescent="0.25">
      <c r="A26" s="105">
        <v>42390</v>
      </c>
      <c r="B26" s="116"/>
      <c r="C26" s="106" t="s">
        <v>94</v>
      </c>
      <c r="D26" s="99"/>
      <c r="E26" s="54"/>
      <c r="F26" s="54"/>
      <c r="G26" s="54"/>
      <c r="H26" s="54"/>
      <c r="I26" s="54"/>
      <c r="J26" s="54"/>
      <c r="K26" s="54"/>
      <c r="L26" s="54"/>
      <c r="M26" s="54"/>
      <c r="N26" s="54"/>
      <c r="O26" s="54"/>
      <c r="P26" s="107">
        <f t="shared" si="0"/>
        <v>0</v>
      </c>
    </row>
    <row r="27" spans="1:16" s="27" customFormat="1" ht="15.75" x14ac:dyDescent="0.25">
      <c r="A27" s="105">
        <v>42391</v>
      </c>
      <c r="B27" s="116"/>
      <c r="C27" s="106" t="s">
        <v>92</v>
      </c>
      <c r="D27" s="99"/>
      <c r="E27" s="54"/>
      <c r="F27" s="54"/>
      <c r="G27" s="54"/>
      <c r="H27" s="54"/>
      <c r="I27" s="54"/>
      <c r="J27" s="54"/>
      <c r="K27" s="54"/>
      <c r="L27" s="54"/>
      <c r="M27" s="54"/>
      <c r="N27" s="54"/>
      <c r="O27" s="54"/>
      <c r="P27" s="107">
        <f t="shared" si="0"/>
        <v>0</v>
      </c>
    </row>
    <row r="28" spans="1:16" s="27" customFormat="1" ht="15.75" x14ac:dyDescent="0.25">
      <c r="A28" s="105">
        <v>42392</v>
      </c>
      <c r="B28" s="116"/>
      <c r="C28" s="106" t="s">
        <v>91</v>
      </c>
      <c r="D28" s="99"/>
      <c r="E28" s="54"/>
      <c r="F28" s="54"/>
      <c r="G28" s="54"/>
      <c r="H28" s="54"/>
      <c r="I28" s="54"/>
      <c r="J28" s="54"/>
      <c r="K28" s="54"/>
      <c r="L28" s="54"/>
      <c r="M28" s="54"/>
      <c r="N28" s="54"/>
      <c r="O28" s="54"/>
      <c r="P28" s="107">
        <f t="shared" si="0"/>
        <v>0</v>
      </c>
    </row>
    <row r="29" spans="1:16" s="27" customFormat="1" ht="15.75" x14ac:dyDescent="0.25">
      <c r="A29" s="105">
        <v>42393</v>
      </c>
      <c r="B29" s="116"/>
      <c r="C29" s="106" t="s">
        <v>95</v>
      </c>
      <c r="D29" s="99"/>
      <c r="E29" s="54"/>
      <c r="F29" s="54"/>
      <c r="G29" s="54"/>
      <c r="H29" s="54"/>
      <c r="I29" s="54"/>
      <c r="J29" s="54"/>
      <c r="K29" s="54"/>
      <c r="L29" s="54"/>
      <c r="M29" s="54"/>
      <c r="N29" s="54"/>
      <c r="O29" s="54"/>
      <c r="P29" s="107">
        <f t="shared" si="0"/>
        <v>0</v>
      </c>
    </row>
    <row r="30" spans="1:16" s="27" customFormat="1" ht="15.75" x14ac:dyDescent="0.25">
      <c r="A30" s="105">
        <v>42394</v>
      </c>
      <c r="B30" s="116"/>
      <c r="C30" s="106" t="s">
        <v>96</v>
      </c>
      <c r="D30" s="99"/>
      <c r="E30" s="54"/>
      <c r="F30" s="54"/>
      <c r="G30" s="54"/>
      <c r="H30" s="54"/>
      <c r="I30" s="54"/>
      <c r="J30" s="54"/>
      <c r="K30" s="54"/>
      <c r="L30" s="54"/>
      <c r="M30" s="54"/>
      <c r="N30" s="54"/>
      <c r="O30" s="54"/>
      <c r="P30" s="107">
        <f t="shared" si="0"/>
        <v>0</v>
      </c>
    </row>
    <row r="31" spans="1:16" s="27" customFormat="1" ht="15.75" x14ac:dyDescent="0.25">
      <c r="A31" s="105">
        <v>42395</v>
      </c>
      <c r="B31" s="116"/>
      <c r="C31" s="106" t="s">
        <v>97</v>
      </c>
      <c r="D31" s="99"/>
      <c r="E31" s="54"/>
      <c r="F31" s="54"/>
      <c r="G31" s="54"/>
      <c r="H31" s="54"/>
      <c r="I31" s="54"/>
      <c r="J31" s="54"/>
      <c r="K31" s="54"/>
      <c r="L31" s="54"/>
      <c r="M31" s="54"/>
      <c r="N31" s="54"/>
      <c r="O31" s="54"/>
      <c r="P31" s="107">
        <f t="shared" si="0"/>
        <v>0</v>
      </c>
    </row>
    <row r="32" spans="1:16" s="27" customFormat="1" ht="15.75" x14ac:dyDescent="0.25">
      <c r="A32" s="105">
        <v>42396</v>
      </c>
      <c r="B32" s="116"/>
      <c r="C32" s="106" t="s">
        <v>93</v>
      </c>
      <c r="D32" s="99"/>
      <c r="E32" s="54"/>
      <c r="F32" s="54"/>
      <c r="G32" s="54"/>
      <c r="H32" s="54"/>
      <c r="I32" s="54"/>
      <c r="J32" s="54"/>
      <c r="K32" s="54"/>
      <c r="L32" s="54"/>
      <c r="M32" s="54"/>
      <c r="N32" s="54"/>
      <c r="O32" s="54"/>
      <c r="P32" s="107">
        <f t="shared" si="0"/>
        <v>0</v>
      </c>
    </row>
    <row r="33" spans="1:16" s="27" customFormat="1" ht="15.75" x14ac:dyDescent="0.25">
      <c r="A33" s="105">
        <v>42397</v>
      </c>
      <c r="B33" s="116"/>
      <c r="C33" s="106" t="s">
        <v>94</v>
      </c>
      <c r="D33" s="99"/>
      <c r="E33" s="54"/>
      <c r="F33" s="54"/>
      <c r="G33" s="54"/>
      <c r="H33" s="54"/>
      <c r="I33" s="54"/>
      <c r="J33" s="54"/>
      <c r="K33" s="54"/>
      <c r="L33" s="54"/>
      <c r="M33" s="54"/>
      <c r="N33" s="54"/>
      <c r="O33" s="54"/>
      <c r="P33" s="107">
        <f t="shared" si="0"/>
        <v>0</v>
      </c>
    </row>
    <row r="34" spans="1:16" s="27" customFormat="1" ht="15.75" x14ac:dyDescent="0.25">
      <c r="A34" s="105">
        <v>42398</v>
      </c>
      <c r="B34" s="116"/>
      <c r="C34" s="106" t="s">
        <v>92</v>
      </c>
      <c r="D34" s="99"/>
      <c r="E34" s="54"/>
      <c r="F34" s="54"/>
      <c r="G34" s="54"/>
      <c r="H34" s="54"/>
      <c r="I34" s="54"/>
      <c r="J34" s="54"/>
      <c r="K34" s="54"/>
      <c r="L34" s="54"/>
      <c r="M34" s="54"/>
      <c r="N34" s="54"/>
      <c r="O34" s="54"/>
      <c r="P34" s="107">
        <f t="shared" si="0"/>
        <v>0</v>
      </c>
    </row>
    <row r="35" spans="1:16" s="27" customFormat="1" ht="15.75" x14ac:dyDescent="0.25">
      <c r="A35" s="105">
        <v>42399</v>
      </c>
      <c r="B35" s="116"/>
      <c r="C35" s="106" t="s">
        <v>91</v>
      </c>
      <c r="D35" s="99"/>
      <c r="E35" s="54"/>
      <c r="F35" s="54"/>
      <c r="G35" s="54"/>
      <c r="H35" s="54"/>
      <c r="I35" s="54"/>
      <c r="J35" s="54"/>
      <c r="K35" s="54"/>
      <c r="L35" s="54"/>
      <c r="M35" s="54"/>
      <c r="N35" s="54"/>
      <c r="O35" s="54"/>
      <c r="P35" s="107">
        <f t="shared" si="0"/>
        <v>0</v>
      </c>
    </row>
    <row r="36" spans="1:16" s="27" customFormat="1" ht="15.75" x14ac:dyDescent="0.25">
      <c r="A36" s="105">
        <v>42400</v>
      </c>
      <c r="B36" s="116"/>
      <c r="C36" s="106" t="s">
        <v>95</v>
      </c>
      <c r="D36" s="99"/>
      <c r="E36" s="54"/>
      <c r="F36" s="54"/>
      <c r="G36" s="54"/>
      <c r="H36" s="54"/>
      <c r="I36" s="54"/>
      <c r="J36" s="54"/>
      <c r="K36" s="54"/>
      <c r="L36" s="54"/>
      <c r="M36" s="54"/>
      <c r="N36" s="54"/>
      <c r="O36" s="54"/>
      <c r="P36" s="108">
        <f t="shared" si="0"/>
        <v>0</v>
      </c>
    </row>
    <row r="37" spans="1:16" s="14" customFormat="1" ht="15.75" x14ac:dyDescent="0.25">
      <c r="A37" s="110"/>
      <c r="B37" s="111">
        <f>SUM(B6:B36)</f>
        <v>1</v>
      </c>
      <c r="C37" s="112"/>
      <c r="D37" s="113" t="s">
        <v>2</v>
      </c>
      <c r="E37" s="114">
        <f t="shared" ref="E37:P37" si="1">SUM(E6:E36)</f>
        <v>0</v>
      </c>
      <c r="F37" s="114">
        <f t="shared" si="1"/>
        <v>100</v>
      </c>
      <c r="G37" s="114">
        <f t="shared" si="1"/>
        <v>70</v>
      </c>
      <c r="H37" s="114">
        <f t="shared" si="1"/>
        <v>0</v>
      </c>
      <c r="I37" s="114">
        <f t="shared" si="1"/>
        <v>0</v>
      </c>
      <c r="J37" s="114">
        <f t="shared" si="1"/>
        <v>0</v>
      </c>
      <c r="K37" s="114">
        <f t="shared" si="1"/>
        <v>0</v>
      </c>
      <c r="L37" s="114">
        <f t="shared" si="1"/>
        <v>0</v>
      </c>
      <c r="M37" s="114">
        <f t="shared" si="1"/>
        <v>0</v>
      </c>
      <c r="N37" s="114">
        <f t="shared" si="1"/>
        <v>0</v>
      </c>
      <c r="O37" s="114">
        <f t="shared" si="1"/>
        <v>50</v>
      </c>
      <c r="P37" s="109">
        <f t="shared" si="1"/>
        <v>220</v>
      </c>
    </row>
  </sheetData>
  <mergeCells count="5">
    <mergeCell ref="L2:N3"/>
    <mergeCell ref="A2:D2"/>
    <mergeCell ref="G2:K3"/>
    <mergeCell ref="A3:D3"/>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A1" display="Daywise Charts"/>
    <hyperlink ref="E2:F3" location="'Jan B'!A1" display="Budget Jan"/>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37"/>
  <sheetViews>
    <sheetView zoomScale="85" zoomScaleNormal="85" workbookViewId="0">
      <pane ySplit="5" topLeftCell="A6" activePane="bottomLeft" state="frozen"/>
      <selection pane="bottomLeft" activeCell="L2" sqref="L2:N3"/>
    </sheetView>
  </sheetViews>
  <sheetFormatPr defaultColWidth="0" defaultRowHeight="18.75" x14ac:dyDescent="0.3"/>
  <cols>
    <col min="1" max="1" width="10.7109375" style="6" customWidth="1"/>
    <col min="2" max="2" width="5.7109375" style="6" customWidth="1"/>
    <col min="3" max="3" width="16.42578125" style="5" customWidth="1"/>
    <col min="4" max="4" width="46.140625" style="23" customWidth="1"/>
    <col min="5" max="5" width="11" style="5" customWidth="1"/>
    <col min="6" max="15" width="11" style="1" customWidth="1"/>
    <col min="16" max="16" width="11.85546875" style="4" customWidth="1"/>
    <col min="17" max="17" width="9.140625" style="12" hidden="1" customWidth="1"/>
    <col min="18" max="18" width="0" style="12" hidden="1" customWidth="1"/>
    <col min="19" max="16384" width="9.140625" style="12" hidden="1"/>
  </cols>
  <sheetData>
    <row r="1" spans="1:17" ht="19.5" thickBot="1" x14ac:dyDescent="0.35">
      <c r="A1" s="8"/>
      <c r="B1" s="8"/>
      <c r="C1" s="9"/>
      <c r="D1" s="22"/>
      <c r="E1" s="9"/>
      <c r="F1" s="10"/>
      <c r="G1" s="10"/>
      <c r="H1" s="10"/>
      <c r="I1" s="10"/>
      <c r="J1" s="10"/>
      <c r="K1" s="10"/>
      <c r="L1" s="10"/>
      <c r="M1" s="10"/>
      <c r="N1" s="10"/>
      <c r="O1" s="10"/>
      <c r="P1" s="11"/>
    </row>
    <row r="2" spans="1:17" s="104" customFormat="1" ht="19.5" customHeight="1" thickBot="1" x14ac:dyDescent="0.35">
      <c r="A2" s="607" t="str">
        <f>+Jan!A2:D2</f>
        <v>Mr. X</v>
      </c>
      <c r="B2" s="608"/>
      <c r="C2" s="608"/>
      <c r="D2" s="609"/>
      <c r="E2" s="615" t="s">
        <v>252</v>
      </c>
      <c r="F2" s="616"/>
      <c r="G2" s="610" t="s">
        <v>50</v>
      </c>
      <c r="H2" s="603"/>
      <c r="I2" s="603"/>
      <c r="J2" s="603"/>
      <c r="K2" s="604"/>
      <c r="L2" s="603" t="s">
        <v>6</v>
      </c>
      <c r="M2" s="603"/>
      <c r="N2" s="604"/>
      <c r="P2" s="115"/>
    </row>
    <row r="3" spans="1:17" s="104" customFormat="1" ht="19.5" customHeight="1" thickBot="1" x14ac:dyDescent="0.35">
      <c r="A3" s="612" t="s">
        <v>98</v>
      </c>
      <c r="B3" s="613"/>
      <c r="C3" s="613"/>
      <c r="D3" s="614"/>
      <c r="E3" s="617"/>
      <c r="F3" s="618"/>
      <c r="G3" s="611"/>
      <c r="H3" s="605"/>
      <c r="I3" s="605"/>
      <c r="J3" s="605"/>
      <c r="K3" s="606"/>
      <c r="L3" s="605"/>
      <c r="M3" s="605"/>
      <c r="N3" s="606"/>
      <c r="Q3" s="115"/>
    </row>
    <row r="4" spans="1:17" ht="23.25" x14ac:dyDescent="0.35">
      <c r="A4" s="96"/>
      <c r="B4" s="96"/>
      <c r="C4" s="96"/>
      <c r="D4" s="97"/>
      <c r="E4" s="96"/>
      <c r="F4" s="12"/>
      <c r="G4" s="12"/>
      <c r="H4" s="12"/>
      <c r="I4" s="12"/>
      <c r="J4" s="12"/>
      <c r="K4" s="12"/>
      <c r="L4" s="12"/>
      <c r="M4" s="12"/>
      <c r="N4" s="12"/>
      <c r="O4" s="12"/>
      <c r="P4" s="13"/>
    </row>
    <row r="5" spans="1:17"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7" ht="15.75" x14ac:dyDescent="0.25">
      <c r="A6" s="105">
        <v>42401</v>
      </c>
      <c r="B6" s="117"/>
      <c r="C6" s="106" t="s">
        <v>96</v>
      </c>
      <c r="D6" s="54"/>
      <c r="E6" s="54"/>
      <c r="F6" s="54"/>
      <c r="G6" s="54"/>
      <c r="H6" s="54"/>
      <c r="I6" s="54"/>
      <c r="J6" s="54"/>
      <c r="K6" s="54"/>
      <c r="L6" s="54"/>
      <c r="M6" s="54"/>
      <c r="N6" s="54"/>
      <c r="O6" s="54"/>
      <c r="P6" s="107">
        <f>SUM(E6:O6)</f>
        <v>0</v>
      </c>
    </row>
    <row r="7" spans="1:17" ht="15.75" x14ac:dyDescent="0.25">
      <c r="A7" s="105">
        <v>42402</v>
      </c>
      <c r="B7" s="117"/>
      <c r="C7" s="106" t="s">
        <v>97</v>
      </c>
      <c r="D7" s="54"/>
      <c r="E7" s="54"/>
      <c r="F7" s="54"/>
      <c r="G7" s="54"/>
      <c r="H7" s="54"/>
      <c r="I7" s="54"/>
      <c r="J7" s="54"/>
      <c r="K7" s="54"/>
      <c r="L7" s="54"/>
      <c r="M7" s="54"/>
      <c r="N7" s="54"/>
      <c r="O7" s="54"/>
      <c r="P7" s="107">
        <f t="shared" ref="P7:P36" si="0">SUM(E7:O7)</f>
        <v>0</v>
      </c>
    </row>
    <row r="8" spans="1:17" ht="15.75" x14ac:dyDescent="0.25">
      <c r="A8" s="105">
        <v>42403</v>
      </c>
      <c r="B8" s="117"/>
      <c r="C8" s="106" t="s">
        <v>93</v>
      </c>
      <c r="D8" s="54"/>
      <c r="E8" s="54"/>
      <c r="F8" s="54"/>
      <c r="G8" s="54"/>
      <c r="H8" s="54"/>
      <c r="I8" s="54"/>
      <c r="J8" s="54"/>
      <c r="K8" s="54"/>
      <c r="L8" s="54"/>
      <c r="M8" s="54"/>
      <c r="N8" s="54"/>
      <c r="O8" s="54"/>
      <c r="P8" s="107">
        <f t="shared" si="0"/>
        <v>0</v>
      </c>
    </row>
    <row r="9" spans="1:17" ht="15.75" x14ac:dyDescent="0.25">
      <c r="A9" s="105">
        <v>42404</v>
      </c>
      <c r="B9" s="117"/>
      <c r="C9" s="106" t="s">
        <v>94</v>
      </c>
      <c r="D9" s="54"/>
      <c r="E9" s="54"/>
      <c r="F9" s="54"/>
      <c r="G9" s="54"/>
      <c r="H9" s="54"/>
      <c r="I9" s="54"/>
      <c r="J9" s="54"/>
      <c r="K9" s="54"/>
      <c r="L9" s="54"/>
      <c r="M9" s="54"/>
      <c r="N9" s="54"/>
      <c r="O9" s="54"/>
      <c r="P9" s="107">
        <f t="shared" si="0"/>
        <v>0</v>
      </c>
    </row>
    <row r="10" spans="1:17" ht="15.75" x14ac:dyDescent="0.25">
      <c r="A10" s="105">
        <v>42405</v>
      </c>
      <c r="B10" s="117"/>
      <c r="C10" s="106" t="s">
        <v>92</v>
      </c>
      <c r="D10" s="54"/>
      <c r="E10" s="54"/>
      <c r="F10" s="54"/>
      <c r="G10" s="54"/>
      <c r="H10" s="54"/>
      <c r="I10" s="54"/>
      <c r="J10" s="54"/>
      <c r="K10" s="54"/>
      <c r="L10" s="54"/>
      <c r="M10" s="54"/>
      <c r="N10" s="54"/>
      <c r="O10" s="54"/>
      <c r="P10" s="107">
        <f t="shared" si="0"/>
        <v>0</v>
      </c>
    </row>
    <row r="11" spans="1:17" ht="15.75" x14ac:dyDescent="0.25">
      <c r="A11" s="105">
        <v>42406</v>
      </c>
      <c r="B11" s="117"/>
      <c r="C11" s="106" t="s">
        <v>91</v>
      </c>
      <c r="D11" s="54"/>
      <c r="E11" s="54"/>
      <c r="F11" s="54"/>
      <c r="G11" s="54"/>
      <c r="H11" s="54"/>
      <c r="I11" s="54"/>
      <c r="J11" s="54"/>
      <c r="K11" s="54"/>
      <c r="L11" s="54"/>
      <c r="M11" s="54"/>
      <c r="N11" s="54"/>
      <c r="O11" s="54"/>
      <c r="P11" s="107">
        <f t="shared" si="0"/>
        <v>0</v>
      </c>
    </row>
    <row r="12" spans="1:17" ht="15.75" x14ac:dyDescent="0.25">
      <c r="A12" s="105">
        <v>42407</v>
      </c>
      <c r="B12" s="117"/>
      <c r="C12" s="106" t="s">
        <v>95</v>
      </c>
      <c r="D12" s="54"/>
      <c r="E12" s="54"/>
      <c r="F12" s="54"/>
      <c r="G12" s="54"/>
      <c r="H12" s="54"/>
      <c r="I12" s="54"/>
      <c r="J12" s="54"/>
      <c r="K12" s="54"/>
      <c r="L12" s="54"/>
      <c r="M12" s="54"/>
      <c r="N12" s="54"/>
      <c r="O12" s="54"/>
      <c r="P12" s="107">
        <f t="shared" si="0"/>
        <v>0</v>
      </c>
    </row>
    <row r="13" spans="1:17" ht="15.75" x14ac:dyDescent="0.25">
      <c r="A13" s="105">
        <v>42408</v>
      </c>
      <c r="B13" s="117"/>
      <c r="C13" s="106" t="s">
        <v>96</v>
      </c>
      <c r="D13" s="54"/>
      <c r="E13" s="54"/>
      <c r="F13" s="54"/>
      <c r="G13" s="54"/>
      <c r="H13" s="54"/>
      <c r="I13" s="54"/>
      <c r="J13" s="54"/>
      <c r="K13" s="54"/>
      <c r="L13" s="54"/>
      <c r="M13" s="54"/>
      <c r="N13" s="54"/>
      <c r="O13" s="54"/>
      <c r="P13" s="107">
        <f t="shared" si="0"/>
        <v>0</v>
      </c>
    </row>
    <row r="14" spans="1:17" ht="15.75" x14ac:dyDescent="0.25">
      <c r="A14" s="105">
        <v>42409</v>
      </c>
      <c r="B14" s="117"/>
      <c r="C14" s="106" t="s">
        <v>97</v>
      </c>
      <c r="D14" s="54"/>
      <c r="E14" s="54"/>
      <c r="F14" s="54"/>
      <c r="G14" s="54"/>
      <c r="H14" s="54"/>
      <c r="I14" s="54"/>
      <c r="J14" s="54"/>
      <c r="K14" s="54"/>
      <c r="L14" s="54"/>
      <c r="M14" s="54"/>
      <c r="N14" s="54"/>
      <c r="O14" s="54"/>
      <c r="P14" s="107">
        <f t="shared" si="0"/>
        <v>0</v>
      </c>
    </row>
    <row r="15" spans="1:17" ht="15.75" x14ac:dyDescent="0.25">
      <c r="A15" s="105">
        <v>42410</v>
      </c>
      <c r="B15" s="117"/>
      <c r="C15" s="106" t="s">
        <v>93</v>
      </c>
      <c r="D15" s="54"/>
      <c r="E15" s="54"/>
      <c r="F15" s="54"/>
      <c r="G15" s="54"/>
      <c r="H15" s="54"/>
      <c r="I15" s="54"/>
      <c r="J15" s="54"/>
      <c r="K15" s="54"/>
      <c r="L15" s="54"/>
      <c r="M15" s="54"/>
      <c r="N15" s="54"/>
      <c r="O15" s="54"/>
      <c r="P15" s="107">
        <f t="shared" si="0"/>
        <v>0</v>
      </c>
    </row>
    <row r="16" spans="1:17" ht="15.75" x14ac:dyDescent="0.25">
      <c r="A16" s="105">
        <v>42411</v>
      </c>
      <c r="B16" s="117"/>
      <c r="C16" s="106" t="s">
        <v>94</v>
      </c>
      <c r="D16" s="54"/>
      <c r="E16" s="54"/>
      <c r="F16" s="54"/>
      <c r="G16" s="54"/>
      <c r="H16" s="54"/>
      <c r="I16" s="54"/>
      <c r="J16" s="54"/>
      <c r="K16" s="54"/>
      <c r="L16" s="54"/>
      <c r="M16" s="54"/>
      <c r="N16" s="54"/>
      <c r="O16" s="54"/>
      <c r="P16" s="107">
        <f t="shared" si="0"/>
        <v>0</v>
      </c>
    </row>
    <row r="17" spans="1:16" ht="15.75" x14ac:dyDescent="0.25">
      <c r="A17" s="105">
        <v>42412</v>
      </c>
      <c r="B17" s="117"/>
      <c r="C17" s="106" t="s">
        <v>92</v>
      </c>
      <c r="D17" s="54"/>
      <c r="E17" s="54"/>
      <c r="F17" s="54"/>
      <c r="G17" s="54"/>
      <c r="H17" s="54"/>
      <c r="I17" s="54"/>
      <c r="J17" s="54"/>
      <c r="K17" s="54"/>
      <c r="L17" s="54"/>
      <c r="M17" s="54"/>
      <c r="N17" s="54"/>
      <c r="O17" s="54"/>
      <c r="P17" s="107">
        <f t="shared" si="0"/>
        <v>0</v>
      </c>
    </row>
    <row r="18" spans="1:16" ht="15.75" x14ac:dyDescent="0.25">
      <c r="A18" s="105">
        <v>42413</v>
      </c>
      <c r="B18" s="117"/>
      <c r="C18" s="106" t="s">
        <v>91</v>
      </c>
      <c r="D18" s="54"/>
      <c r="E18" s="54"/>
      <c r="F18" s="54"/>
      <c r="G18" s="54"/>
      <c r="H18" s="54"/>
      <c r="I18" s="54"/>
      <c r="J18" s="54"/>
      <c r="K18" s="54"/>
      <c r="L18" s="54"/>
      <c r="M18" s="54"/>
      <c r="N18" s="54"/>
      <c r="O18" s="54"/>
      <c r="P18" s="107">
        <f t="shared" si="0"/>
        <v>0</v>
      </c>
    </row>
    <row r="19" spans="1:16" ht="15.75" x14ac:dyDescent="0.25">
      <c r="A19" s="105">
        <v>42414</v>
      </c>
      <c r="B19" s="117"/>
      <c r="C19" s="106" t="s">
        <v>95</v>
      </c>
      <c r="D19" s="54"/>
      <c r="E19" s="54"/>
      <c r="F19" s="54"/>
      <c r="G19" s="54"/>
      <c r="H19" s="54"/>
      <c r="I19" s="54"/>
      <c r="J19" s="54"/>
      <c r="K19" s="54"/>
      <c r="L19" s="54"/>
      <c r="M19" s="54"/>
      <c r="N19" s="54"/>
      <c r="O19" s="54"/>
      <c r="P19" s="107">
        <f t="shared" si="0"/>
        <v>0</v>
      </c>
    </row>
    <row r="20" spans="1:16" ht="15.75" x14ac:dyDescent="0.25">
      <c r="A20" s="105">
        <v>42415</v>
      </c>
      <c r="B20" s="117"/>
      <c r="C20" s="106" t="s">
        <v>96</v>
      </c>
      <c r="D20" s="54"/>
      <c r="E20" s="54"/>
      <c r="F20" s="54"/>
      <c r="G20" s="54"/>
      <c r="H20" s="54"/>
      <c r="I20" s="54"/>
      <c r="J20" s="54"/>
      <c r="K20" s="54"/>
      <c r="L20" s="54"/>
      <c r="M20" s="54"/>
      <c r="N20" s="54"/>
      <c r="O20" s="54"/>
      <c r="P20" s="107">
        <f t="shared" si="0"/>
        <v>0</v>
      </c>
    </row>
    <row r="21" spans="1:16" ht="15.75" x14ac:dyDescent="0.25">
      <c r="A21" s="105">
        <v>42416</v>
      </c>
      <c r="B21" s="117"/>
      <c r="C21" s="106" t="s">
        <v>97</v>
      </c>
      <c r="D21" s="54"/>
      <c r="E21" s="54"/>
      <c r="F21" s="54"/>
      <c r="G21" s="54"/>
      <c r="H21" s="54"/>
      <c r="I21" s="54"/>
      <c r="J21" s="54"/>
      <c r="K21" s="54"/>
      <c r="L21" s="54"/>
      <c r="M21" s="54"/>
      <c r="N21" s="54"/>
      <c r="O21" s="54"/>
      <c r="P21" s="107">
        <f t="shared" si="0"/>
        <v>0</v>
      </c>
    </row>
    <row r="22" spans="1:16" ht="15.75" x14ac:dyDescent="0.25">
      <c r="A22" s="105">
        <v>42417</v>
      </c>
      <c r="B22" s="117"/>
      <c r="C22" s="106" t="s">
        <v>93</v>
      </c>
      <c r="D22" s="54"/>
      <c r="E22" s="54"/>
      <c r="F22" s="54"/>
      <c r="G22" s="54"/>
      <c r="H22" s="54"/>
      <c r="I22" s="54"/>
      <c r="J22" s="54"/>
      <c r="K22" s="54"/>
      <c r="L22" s="54"/>
      <c r="M22" s="54"/>
      <c r="N22" s="54"/>
      <c r="O22" s="54"/>
      <c r="P22" s="107">
        <f t="shared" si="0"/>
        <v>0</v>
      </c>
    </row>
    <row r="23" spans="1:16" ht="15.75" x14ac:dyDescent="0.25">
      <c r="A23" s="105">
        <v>42418</v>
      </c>
      <c r="B23" s="117"/>
      <c r="C23" s="106" t="s">
        <v>94</v>
      </c>
      <c r="D23" s="54"/>
      <c r="E23" s="54"/>
      <c r="F23" s="54"/>
      <c r="G23" s="54"/>
      <c r="H23" s="54"/>
      <c r="I23" s="54"/>
      <c r="J23" s="54"/>
      <c r="K23" s="54"/>
      <c r="L23" s="54"/>
      <c r="M23" s="54"/>
      <c r="N23" s="54"/>
      <c r="O23" s="54"/>
      <c r="P23" s="107">
        <f t="shared" si="0"/>
        <v>0</v>
      </c>
    </row>
    <row r="24" spans="1:16" ht="15.75" x14ac:dyDescent="0.25">
      <c r="A24" s="105">
        <v>42419</v>
      </c>
      <c r="B24" s="117"/>
      <c r="C24" s="106" t="s">
        <v>92</v>
      </c>
      <c r="D24" s="54"/>
      <c r="E24" s="54"/>
      <c r="F24" s="54"/>
      <c r="G24" s="54"/>
      <c r="H24" s="54"/>
      <c r="I24" s="54"/>
      <c r="J24" s="54"/>
      <c r="K24" s="54"/>
      <c r="L24" s="54"/>
      <c r="M24" s="54"/>
      <c r="N24" s="54"/>
      <c r="O24" s="54"/>
      <c r="P24" s="107">
        <f t="shared" si="0"/>
        <v>0</v>
      </c>
    </row>
    <row r="25" spans="1:16" ht="15.75" x14ac:dyDescent="0.25">
      <c r="A25" s="105">
        <v>42420</v>
      </c>
      <c r="B25" s="117"/>
      <c r="C25" s="106" t="s">
        <v>91</v>
      </c>
      <c r="D25" s="54"/>
      <c r="E25" s="54"/>
      <c r="F25" s="54"/>
      <c r="G25" s="54"/>
      <c r="H25" s="54"/>
      <c r="I25" s="54"/>
      <c r="J25" s="54"/>
      <c r="K25" s="54"/>
      <c r="L25" s="54"/>
      <c r="M25" s="54"/>
      <c r="N25" s="54"/>
      <c r="O25" s="54"/>
      <c r="P25" s="107">
        <f t="shared" si="0"/>
        <v>0</v>
      </c>
    </row>
    <row r="26" spans="1:16" ht="15.75" x14ac:dyDescent="0.25">
      <c r="A26" s="105">
        <v>42421</v>
      </c>
      <c r="B26" s="117"/>
      <c r="C26" s="106" t="s">
        <v>95</v>
      </c>
      <c r="D26" s="54"/>
      <c r="E26" s="54"/>
      <c r="F26" s="54"/>
      <c r="G26" s="54"/>
      <c r="H26" s="54"/>
      <c r="I26" s="54"/>
      <c r="J26" s="54"/>
      <c r="K26" s="54"/>
      <c r="L26" s="54"/>
      <c r="M26" s="54"/>
      <c r="N26" s="54"/>
      <c r="O26" s="54"/>
      <c r="P26" s="107">
        <f t="shared" si="0"/>
        <v>0</v>
      </c>
    </row>
    <row r="27" spans="1:16" ht="15.75" x14ac:dyDescent="0.25">
      <c r="A27" s="105">
        <v>42422</v>
      </c>
      <c r="B27" s="117"/>
      <c r="C27" s="106" t="s">
        <v>96</v>
      </c>
      <c r="D27" s="54"/>
      <c r="E27" s="54"/>
      <c r="F27" s="54"/>
      <c r="G27" s="54"/>
      <c r="H27" s="54"/>
      <c r="I27" s="54"/>
      <c r="J27" s="54"/>
      <c r="K27" s="54"/>
      <c r="L27" s="54"/>
      <c r="M27" s="54"/>
      <c r="N27" s="54"/>
      <c r="O27" s="54"/>
      <c r="P27" s="107">
        <f t="shared" si="0"/>
        <v>0</v>
      </c>
    </row>
    <row r="28" spans="1:16" ht="15.75" x14ac:dyDescent="0.25">
      <c r="A28" s="105">
        <v>42423</v>
      </c>
      <c r="B28" s="117"/>
      <c r="C28" s="106" t="s">
        <v>97</v>
      </c>
      <c r="D28" s="54"/>
      <c r="E28" s="54"/>
      <c r="F28" s="54"/>
      <c r="G28" s="54"/>
      <c r="H28" s="54"/>
      <c r="I28" s="54"/>
      <c r="J28" s="54"/>
      <c r="K28" s="54"/>
      <c r="L28" s="54"/>
      <c r="M28" s="54"/>
      <c r="N28" s="54"/>
      <c r="O28" s="54"/>
      <c r="P28" s="107">
        <f t="shared" si="0"/>
        <v>0</v>
      </c>
    </row>
    <row r="29" spans="1:16" ht="15.75" x14ac:dyDescent="0.25">
      <c r="A29" s="105">
        <v>42424</v>
      </c>
      <c r="B29" s="117"/>
      <c r="C29" s="106" t="s">
        <v>93</v>
      </c>
      <c r="D29" s="54"/>
      <c r="E29" s="54"/>
      <c r="F29" s="54"/>
      <c r="G29" s="54"/>
      <c r="H29" s="54"/>
      <c r="I29" s="54"/>
      <c r="J29" s="54"/>
      <c r="K29" s="54"/>
      <c r="L29" s="54"/>
      <c r="M29" s="54"/>
      <c r="N29" s="54"/>
      <c r="O29" s="54"/>
      <c r="P29" s="107">
        <f t="shared" si="0"/>
        <v>0</v>
      </c>
    </row>
    <row r="30" spans="1:16" ht="15.75" x14ac:dyDescent="0.25">
      <c r="A30" s="105">
        <v>42425</v>
      </c>
      <c r="B30" s="117"/>
      <c r="C30" s="106" t="s">
        <v>94</v>
      </c>
      <c r="D30" s="54"/>
      <c r="E30" s="54"/>
      <c r="F30" s="54"/>
      <c r="G30" s="54"/>
      <c r="H30" s="54"/>
      <c r="I30" s="54"/>
      <c r="J30" s="54"/>
      <c r="K30" s="54"/>
      <c r="L30" s="54"/>
      <c r="M30" s="54"/>
      <c r="N30" s="54"/>
      <c r="O30" s="54"/>
      <c r="P30" s="107">
        <f t="shared" si="0"/>
        <v>0</v>
      </c>
    </row>
    <row r="31" spans="1:16" ht="15.75" x14ac:dyDescent="0.25">
      <c r="A31" s="105">
        <v>42426</v>
      </c>
      <c r="B31" s="117"/>
      <c r="C31" s="106" t="s">
        <v>92</v>
      </c>
      <c r="D31" s="54"/>
      <c r="E31" s="54"/>
      <c r="F31" s="54"/>
      <c r="G31" s="54"/>
      <c r="H31" s="54"/>
      <c r="I31" s="54"/>
      <c r="J31" s="54"/>
      <c r="K31" s="54"/>
      <c r="L31" s="54"/>
      <c r="M31" s="54"/>
      <c r="N31" s="54"/>
      <c r="O31" s="54"/>
      <c r="P31" s="107">
        <f t="shared" si="0"/>
        <v>0</v>
      </c>
    </row>
    <row r="32" spans="1:16" ht="15.75" x14ac:dyDescent="0.25">
      <c r="A32" s="105">
        <v>42427</v>
      </c>
      <c r="B32" s="117"/>
      <c r="C32" s="106" t="s">
        <v>91</v>
      </c>
      <c r="D32" s="54"/>
      <c r="E32" s="54"/>
      <c r="F32" s="54"/>
      <c r="G32" s="54"/>
      <c r="H32" s="54"/>
      <c r="I32" s="54"/>
      <c r="J32" s="54"/>
      <c r="K32" s="54"/>
      <c r="L32" s="54"/>
      <c r="M32" s="54"/>
      <c r="N32" s="54"/>
      <c r="O32" s="54"/>
      <c r="P32" s="107">
        <f t="shared" si="0"/>
        <v>0</v>
      </c>
    </row>
    <row r="33" spans="1:16" ht="15.75" x14ac:dyDescent="0.25">
      <c r="A33" s="105">
        <v>42428</v>
      </c>
      <c r="B33" s="117"/>
      <c r="C33" s="106" t="s">
        <v>95</v>
      </c>
      <c r="D33" s="54"/>
      <c r="E33" s="54"/>
      <c r="F33" s="54"/>
      <c r="G33" s="54"/>
      <c r="H33" s="54"/>
      <c r="I33" s="54"/>
      <c r="J33" s="54"/>
      <c r="K33" s="54"/>
      <c r="L33" s="54"/>
      <c r="M33" s="54"/>
      <c r="N33" s="54"/>
      <c r="O33" s="54"/>
      <c r="P33" s="107">
        <f t="shared" si="0"/>
        <v>0</v>
      </c>
    </row>
    <row r="34" spans="1:16" ht="15.75" x14ac:dyDescent="0.25">
      <c r="A34" s="105">
        <v>42429</v>
      </c>
      <c r="B34" s="117"/>
      <c r="C34" s="106" t="s">
        <v>96</v>
      </c>
      <c r="D34" s="54"/>
      <c r="E34" s="54"/>
      <c r="F34" s="54"/>
      <c r="G34" s="54"/>
      <c r="H34" s="54"/>
      <c r="I34" s="54"/>
      <c r="J34" s="54"/>
      <c r="K34" s="54"/>
      <c r="L34" s="54"/>
      <c r="M34" s="54"/>
      <c r="N34" s="54"/>
      <c r="O34" s="54"/>
      <c r="P34" s="107">
        <f t="shared" si="0"/>
        <v>0</v>
      </c>
    </row>
    <row r="35" spans="1:16" ht="15.75" x14ac:dyDescent="0.25">
      <c r="A35" s="105"/>
      <c r="B35" s="117"/>
      <c r="C35" s="91"/>
      <c r="D35" s="54"/>
      <c r="E35" s="54"/>
      <c r="F35" s="54"/>
      <c r="G35" s="54"/>
      <c r="H35" s="54"/>
      <c r="I35" s="54"/>
      <c r="J35" s="54"/>
      <c r="K35" s="54"/>
      <c r="L35" s="54"/>
      <c r="M35" s="54"/>
      <c r="N35" s="54"/>
      <c r="O35" s="54"/>
      <c r="P35" s="107">
        <f t="shared" si="0"/>
        <v>0</v>
      </c>
    </row>
    <row r="36" spans="1:16" ht="15.75" x14ac:dyDescent="0.25">
      <c r="A36" s="92"/>
      <c r="B36" s="118"/>
      <c r="C36" s="94"/>
      <c r="D36" s="54"/>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A2:D2"/>
    <mergeCell ref="E2:F3"/>
    <mergeCell ref="L2:N3"/>
    <mergeCell ref="A3:D3"/>
    <mergeCell ref="G2:K3"/>
  </mergeCells>
  <dataValidations count="3">
    <dataValidation type="date" operator="greaterThan" allowBlank="1" showErrorMessage="1" errorTitle="Date" error="You must enter a date in this cell." promptTitle="Date" sqref="A6:A36">
      <formula1>1</formula1>
    </dataValidation>
    <dataValidation type="textLength" allowBlank="1" errorTitle="Account" error="You must enter the code for the account to which this should be charged." promptTitle="Account" sqref="D33:D36 D6:D29 C6:C36">
      <formula1>0</formula1>
      <formula2>256</formula2>
    </dataValidation>
    <dataValidation type="decimal" allowBlank="1" showErrorMessage="1" errorTitle="Expenses" error="You must enter a dollar amount in this cell." promptTitle="Expenses" sqref="E6:O36">
      <formula1>0</formula1>
      <formula2>1000000000000</formula2>
    </dataValidation>
  </dataValidations>
  <hyperlinks>
    <hyperlink ref="L2" location="'Control Panel'!A1" display="Control Panel"/>
    <hyperlink ref="L2:N3" location="'Track Room'!A1" display="Go to Track Room"/>
    <hyperlink ref="G2:K3" location="'2_'!A1" display="Daywise Charts"/>
    <hyperlink ref="E2:F3" location="'Feb B'!A1" display="Budget Jan"/>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R37"/>
  <sheetViews>
    <sheetView zoomScale="85" zoomScaleNormal="85" workbookViewId="0">
      <pane ySplit="5" topLeftCell="A6" activePane="bottomLeft" state="frozen"/>
      <selection pane="bottomLeft" activeCell="A6" sqref="A6"/>
    </sheetView>
  </sheetViews>
  <sheetFormatPr defaultColWidth="0" defaultRowHeight="18.75" x14ac:dyDescent="0.3"/>
  <cols>
    <col min="1" max="1" width="10.7109375" style="6" customWidth="1"/>
    <col min="2" max="2" width="5.7109375" style="6" customWidth="1"/>
    <col min="3" max="3" width="15.140625" style="5" customWidth="1"/>
    <col min="4" max="4" width="46.140625" style="23" customWidth="1"/>
    <col min="5" max="5" width="11" style="5" customWidth="1"/>
    <col min="6" max="15" width="11" style="1" customWidth="1"/>
    <col min="16" max="16" width="11.85546875" style="4" customWidth="1"/>
    <col min="17" max="17" width="9.140625" style="12" hidden="1" customWidth="1"/>
    <col min="18" max="18" width="0" style="12" hidden="1" customWidth="1"/>
    <col min="19" max="16384" width="9.140625" style="12" hidden="1"/>
  </cols>
  <sheetData>
    <row r="1" spans="1:17" ht="19.5" thickBot="1" x14ac:dyDescent="0.35">
      <c r="A1" s="8"/>
      <c r="B1" s="8"/>
      <c r="C1" s="9"/>
      <c r="D1" s="22"/>
      <c r="E1" s="9"/>
      <c r="F1" s="10"/>
      <c r="G1" s="10"/>
      <c r="H1" s="10"/>
      <c r="I1" s="10"/>
      <c r="J1" s="10"/>
      <c r="K1" s="10"/>
      <c r="L1" s="10"/>
      <c r="M1" s="10"/>
      <c r="N1" s="10"/>
      <c r="O1" s="10"/>
      <c r="P1" s="11"/>
    </row>
    <row r="2" spans="1:17" s="104" customFormat="1" ht="19.5" customHeight="1" thickBot="1" x14ac:dyDescent="0.35">
      <c r="A2" s="607" t="str">
        <f>+Feb!A2:D2</f>
        <v>Mr. X</v>
      </c>
      <c r="B2" s="608"/>
      <c r="C2" s="608"/>
      <c r="D2" s="609"/>
      <c r="E2" s="615" t="s">
        <v>251</v>
      </c>
      <c r="F2" s="616"/>
      <c r="G2" s="610" t="s">
        <v>50</v>
      </c>
      <c r="H2" s="603"/>
      <c r="I2" s="603"/>
      <c r="J2" s="603"/>
      <c r="K2" s="604"/>
      <c r="L2" s="603" t="s">
        <v>6</v>
      </c>
      <c r="M2" s="603"/>
      <c r="N2" s="604"/>
      <c r="P2" s="115"/>
    </row>
    <row r="3" spans="1:17" s="104" customFormat="1" ht="19.5" customHeight="1" thickBot="1" x14ac:dyDescent="0.35">
      <c r="A3" s="612" t="s">
        <v>98</v>
      </c>
      <c r="B3" s="613"/>
      <c r="C3" s="613"/>
      <c r="D3" s="614"/>
      <c r="E3" s="617"/>
      <c r="F3" s="618"/>
      <c r="G3" s="611"/>
      <c r="H3" s="605"/>
      <c r="I3" s="605"/>
      <c r="J3" s="605"/>
      <c r="K3" s="606"/>
      <c r="L3" s="605"/>
      <c r="M3" s="605"/>
      <c r="N3" s="606"/>
      <c r="Q3" s="115"/>
    </row>
    <row r="4" spans="1:17" s="104" customFormat="1" ht="23.25" x14ac:dyDescent="0.35">
      <c r="A4" s="96"/>
      <c r="B4" s="96"/>
      <c r="C4" s="96"/>
      <c r="D4" s="97"/>
      <c r="E4" s="96"/>
      <c r="P4" s="115"/>
    </row>
    <row r="5" spans="1:17" ht="60" x14ac:dyDescent="0.25">
      <c r="A5" s="102" t="s">
        <v>0</v>
      </c>
      <c r="B5" s="102" t="s">
        <v>49</v>
      </c>
      <c r="C5" s="103" t="s">
        <v>1</v>
      </c>
      <c r="D5" s="220"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7" ht="15.75" x14ac:dyDescent="0.25">
      <c r="A6" s="105">
        <v>42430</v>
      </c>
      <c r="B6" s="116"/>
      <c r="C6" s="218" t="s">
        <v>97</v>
      </c>
      <c r="D6" s="222"/>
      <c r="E6" s="54"/>
      <c r="F6" s="54"/>
      <c r="G6" s="54"/>
      <c r="H6" s="54"/>
      <c r="I6" s="54"/>
      <c r="J6" s="54"/>
      <c r="K6" s="54"/>
      <c r="L6" s="54"/>
      <c r="M6" s="54"/>
      <c r="N6" s="54"/>
      <c r="O6" s="54"/>
      <c r="P6" s="107">
        <f>SUM(E6:O6)</f>
        <v>0</v>
      </c>
    </row>
    <row r="7" spans="1:17" ht="15.75" x14ac:dyDescent="0.25">
      <c r="A7" s="105">
        <v>42431</v>
      </c>
      <c r="B7" s="116"/>
      <c r="C7" s="218" t="s">
        <v>93</v>
      </c>
      <c r="D7" s="222"/>
      <c r="E7" s="54"/>
      <c r="F7" s="54"/>
      <c r="G7" s="54"/>
      <c r="H7" s="54"/>
      <c r="I7" s="54"/>
      <c r="J7" s="54"/>
      <c r="K7" s="54"/>
      <c r="L7" s="54"/>
      <c r="M7" s="54"/>
      <c r="N7" s="54"/>
      <c r="O7" s="54"/>
      <c r="P7" s="107">
        <f t="shared" ref="P7:P36" si="0">SUM(E7:O7)</f>
        <v>0</v>
      </c>
    </row>
    <row r="8" spans="1:17" ht="15.75" x14ac:dyDescent="0.25">
      <c r="A8" s="105">
        <v>42432</v>
      </c>
      <c r="B8" s="116"/>
      <c r="C8" s="218" t="s">
        <v>94</v>
      </c>
      <c r="D8" s="222"/>
      <c r="E8" s="54"/>
      <c r="F8" s="54"/>
      <c r="G8" s="54"/>
      <c r="H8" s="54"/>
      <c r="I8" s="54"/>
      <c r="J8" s="54"/>
      <c r="K8" s="54"/>
      <c r="L8" s="54"/>
      <c r="M8" s="54"/>
      <c r="N8" s="54"/>
      <c r="O8" s="54"/>
      <c r="P8" s="107">
        <f t="shared" si="0"/>
        <v>0</v>
      </c>
    </row>
    <row r="9" spans="1:17" ht="15.75" x14ac:dyDescent="0.25">
      <c r="A9" s="105">
        <v>42433</v>
      </c>
      <c r="B9" s="116"/>
      <c r="C9" s="218" t="s">
        <v>92</v>
      </c>
      <c r="D9" s="222"/>
      <c r="E9" s="54"/>
      <c r="F9" s="54"/>
      <c r="G9" s="54"/>
      <c r="H9" s="54"/>
      <c r="I9" s="54"/>
      <c r="J9" s="54"/>
      <c r="K9" s="54"/>
      <c r="L9" s="54"/>
      <c r="M9" s="54"/>
      <c r="N9" s="54"/>
      <c r="O9" s="54"/>
      <c r="P9" s="107">
        <f t="shared" si="0"/>
        <v>0</v>
      </c>
    </row>
    <row r="10" spans="1:17" ht="15.75" x14ac:dyDescent="0.25">
      <c r="A10" s="105">
        <v>42434</v>
      </c>
      <c r="B10" s="116"/>
      <c r="C10" s="218" t="s">
        <v>91</v>
      </c>
      <c r="D10" s="222"/>
      <c r="E10" s="54"/>
      <c r="F10" s="54"/>
      <c r="G10" s="54"/>
      <c r="H10" s="54"/>
      <c r="I10" s="54"/>
      <c r="J10" s="54"/>
      <c r="K10" s="54"/>
      <c r="L10" s="54"/>
      <c r="M10" s="54"/>
      <c r="N10" s="54"/>
      <c r="O10" s="54"/>
      <c r="P10" s="107">
        <f t="shared" si="0"/>
        <v>0</v>
      </c>
    </row>
    <row r="11" spans="1:17" ht="15.75" x14ac:dyDescent="0.25">
      <c r="A11" s="105">
        <v>42435</v>
      </c>
      <c r="B11" s="116"/>
      <c r="C11" s="218" t="s">
        <v>95</v>
      </c>
      <c r="D11" s="222"/>
      <c r="E11" s="54"/>
      <c r="F11" s="54"/>
      <c r="G11" s="54"/>
      <c r="H11" s="54"/>
      <c r="I11" s="54"/>
      <c r="J11" s="54"/>
      <c r="K11" s="54"/>
      <c r="L11" s="54"/>
      <c r="M11" s="54"/>
      <c r="N11" s="54"/>
      <c r="O11" s="54"/>
      <c r="P11" s="107">
        <f t="shared" si="0"/>
        <v>0</v>
      </c>
    </row>
    <row r="12" spans="1:17" ht="15.75" x14ac:dyDescent="0.25">
      <c r="A12" s="105">
        <v>42436</v>
      </c>
      <c r="B12" s="116"/>
      <c r="C12" s="218" t="s">
        <v>96</v>
      </c>
      <c r="D12" s="222"/>
      <c r="E12" s="54"/>
      <c r="F12" s="54"/>
      <c r="G12" s="54"/>
      <c r="H12" s="54"/>
      <c r="I12" s="54"/>
      <c r="J12" s="54"/>
      <c r="K12" s="54"/>
      <c r="L12" s="54"/>
      <c r="M12" s="54"/>
      <c r="N12" s="54"/>
      <c r="O12" s="54"/>
      <c r="P12" s="107">
        <f t="shared" si="0"/>
        <v>0</v>
      </c>
    </row>
    <row r="13" spans="1:17" ht="15.75" x14ac:dyDescent="0.25">
      <c r="A13" s="105">
        <v>42437</v>
      </c>
      <c r="B13" s="116"/>
      <c r="C13" s="218" t="s">
        <v>97</v>
      </c>
      <c r="D13" s="222"/>
      <c r="E13" s="54"/>
      <c r="F13" s="54"/>
      <c r="G13" s="54"/>
      <c r="H13" s="54"/>
      <c r="I13" s="54"/>
      <c r="J13" s="54"/>
      <c r="K13" s="54"/>
      <c r="L13" s="54"/>
      <c r="M13" s="54"/>
      <c r="N13" s="54"/>
      <c r="O13" s="54"/>
      <c r="P13" s="107">
        <f t="shared" si="0"/>
        <v>0</v>
      </c>
    </row>
    <row r="14" spans="1:17" ht="15.75" x14ac:dyDescent="0.25">
      <c r="A14" s="105">
        <v>42438</v>
      </c>
      <c r="B14" s="116"/>
      <c r="C14" s="218" t="s">
        <v>93</v>
      </c>
      <c r="D14" s="222"/>
      <c r="E14" s="54"/>
      <c r="F14" s="54"/>
      <c r="G14" s="54"/>
      <c r="H14" s="54"/>
      <c r="I14" s="54"/>
      <c r="J14" s="54"/>
      <c r="K14" s="54"/>
      <c r="L14" s="54"/>
      <c r="M14" s="54"/>
      <c r="N14" s="54"/>
      <c r="O14" s="54"/>
      <c r="P14" s="107">
        <f t="shared" si="0"/>
        <v>0</v>
      </c>
    </row>
    <row r="15" spans="1:17" ht="15.75" x14ac:dyDescent="0.25">
      <c r="A15" s="105">
        <v>42439</v>
      </c>
      <c r="B15" s="116"/>
      <c r="C15" s="218" t="s">
        <v>94</v>
      </c>
      <c r="D15" s="222"/>
      <c r="E15" s="54"/>
      <c r="F15" s="54"/>
      <c r="G15" s="54"/>
      <c r="H15" s="54"/>
      <c r="I15" s="54"/>
      <c r="J15" s="54"/>
      <c r="K15" s="54"/>
      <c r="L15" s="54"/>
      <c r="M15" s="54"/>
      <c r="N15" s="54"/>
      <c r="O15" s="54"/>
      <c r="P15" s="107">
        <f t="shared" si="0"/>
        <v>0</v>
      </c>
    </row>
    <row r="16" spans="1:17" ht="15.75" x14ac:dyDescent="0.25">
      <c r="A16" s="105">
        <v>42440</v>
      </c>
      <c r="B16" s="116"/>
      <c r="C16" s="218" t="s">
        <v>92</v>
      </c>
      <c r="D16" s="222"/>
      <c r="E16" s="54"/>
      <c r="F16" s="54"/>
      <c r="G16" s="54"/>
      <c r="H16" s="54"/>
      <c r="I16" s="54"/>
      <c r="J16" s="54"/>
      <c r="K16" s="54"/>
      <c r="L16" s="54"/>
      <c r="M16" s="54"/>
      <c r="N16" s="54"/>
      <c r="O16" s="54"/>
      <c r="P16" s="107">
        <f t="shared" si="0"/>
        <v>0</v>
      </c>
    </row>
    <row r="17" spans="1:16" ht="15.75" x14ac:dyDescent="0.25">
      <c r="A17" s="105">
        <v>42441</v>
      </c>
      <c r="B17" s="116"/>
      <c r="C17" s="218" t="s">
        <v>91</v>
      </c>
      <c r="D17" s="222"/>
      <c r="E17" s="54"/>
      <c r="F17" s="54"/>
      <c r="G17" s="54"/>
      <c r="H17" s="54"/>
      <c r="I17" s="54"/>
      <c r="J17" s="54"/>
      <c r="K17" s="54"/>
      <c r="L17" s="54"/>
      <c r="M17" s="54"/>
      <c r="N17" s="54"/>
      <c r="O17" s="54"/>
      <c r="P17" s="107">
        <f t="shared" si="0"/>
        <v>0</v>
      </c>
    </row>
    <row r="18" spans="1:16" ht="15.75" customHeight="1" x14ac:dyDescent="0.25">
      <c r="A18" s="105">
        <v>42442</v>
      </c>
      <c r="B18" s="116"/>
      <c r="C18" s="218" t="s">
        <v>95</v>
      </c>
      <c r="D18" s="222"/>
      <c r="E18" s="54"/>
      <c r="F18" s="54"/>
      <c r="G18" s="54"/>
      <c r="H18" s="54"/>
      <c r="I18" s="54"/>
      <c r="J18" s="54"/>
      <c r="K18" s="54"/>
      <c r="L18" s="54"/>
      <c r="M18" s="54"/>
      <c r="N18" s="54"/>
      <c r="O18" s="54"/>
      <c r="P18" s="107">
        <f t="shared" si="0"/>
        <v>0</v>
      </c>
    </row>
    <row r="19" spans="1:16" ht="15.75" x14ac:dyDescent="0.25">
      <c r="A19" s="105">
        <v>42443</v>
      </c>
      <c r="B19" s="116"/>
      <c r="C19" s="218" t="s">
        <v>96</v>
      </c>
      <c r="D19" s="222"/>
      <c r="E19" s="54"/>
      <c r="F19" s="54"/>
      <c r="G19" s="54"/>
      <c r="H19" s="54"/>
      <c r="I19" s="54"/>
      <c r="J19" s="54"/>
      <c r="K19" s="54"/>
      <c r="L19" s="54"/>
      <c r="M19" s="54"/>
      <c r="N19" s="54"/>
      <c r="O19" s="54"/>
      <c r="P19" s="107">
        <f t="shared" si="0"/>
        <v>0</v>
      </c>
    </row>
    <row r="20" spans="1:16" ht="15.75" x14ac:dyDescent="0.25">
      <c r="A20" s="105">
        <v>42444</v>
      </c>
      <c r="B20" s="116"/>
      <c r="C20" s="218" t="s">
        <v>97</v>
      </c>
      <c r="D20" s="222"/>
      <c r="E20" s="54"/>
      <c r="F20" s="54"/>
      <c r="G20" s="54"/>
      <c r="H20" s="54"/>
      <c r="I20" s="54"/>
      <c r="J20" s="54"/>
      <c r="K20" s="54"/>
      <c r="L20" s="54"/>
      <c r="M20" s="54"/>
      <c r="N20" s="54"/>
      <c r="O20" s="54"/>
      <c r="P20" s="107">
        <f t="shared" si="0"/>
        <v>0</v>
      </c>
    </row>
    <row r="21" spans="1:16" ht="15.75" x14ac:dyDescent="0.25">
      <c r="A21" s="105">
        <v>42445</v>
      </c>
      <c r="B21" s="116"/>
      <c r="C21" s="218" t="s">
        <v>93</v>
      </c>
      <c r="D21" s="222"/>
      <c r="E21" s="54"/>
      <c r="F21" s="54"/>
      <c r="G21" s="54"/>
      <c r="H21" s="54"/>
      <c r="I21" s="54"/>
      <c r="J21" s="54"/>
      <c r="K21" s="54"/>
      <c r="L21" s="54"/>
      <c r="M21" s="54"/>
      <c r="N21" s="54"/>
      <c r="O21" s="54"/>
      <c r="P21" s="107">
        <f t="shared" si="0"/>
        <v>0</v>
      </c>
    </row>
    <row r="22" spans="1:16" ht="15.75" x14ac:dyDescent="0.25">
      <c r="A22" s="105">
        <v>42446</v>
      </c>
      <c r="B22" s="116"/>
      <c r="C22" s="218" t="s">
        <v>94</v>
      </c>
      <c r="D22" s="222"/>
      <c r="E22" s="54"/>
      <c r="F22" s="54"/>
      <c r="G22" s="54"/>
      <c r="H22" s="54"/>
      <c r="I22" s="54"/>
      <c r="J22" s="54"/>
      <c r="K22" s="54"/>
      <c r="L22" s="54"/>
      <c r="M22" s="54"/>
      <c r="N22" s="54"/>
      <c r="O22" s="54"/>
      <c r="P22" s="107">
        <f t="shared" si="0"/>
        <v>0</v>
      </c>
    </row>
    <row r="23" spans="1:16" ht="15.75" x14ac:dyDescent="0.25">
      <c r="A23" s="105">
        <v>42447</v>
      </c>
      <c r="B23" s="116"/>
      <c r="C23" s="218" t="s">
        <v>92</v>
      </c>
      <c r="D23" s="222"/>
      <c r="E23" s="54"/>
      <c r="F23" s="54"/>
      <c r="G23" s="54"/>
      <c r="H23" s="54"/>
      <c r="I23" s="54"/>
      <c r="J23" s="54"/>
      <c r="K23" s="54"/>
      <c r="L23" s="54"/>
      <c r="M23" s="54"/>
      <c r="N23" s="54"/>
      <c r="O23" s="54"/>
      <c r="P23" s="107">
        <f t="shared" si="0"/>
        <v>0</v>
      </c>
    </row>
    <row r="24" spans="1:16" ht="15.75" x14ac:dyDescent="0.25">
      <c r="A24" s="105">
        <v>42448</v>
      </c>
      <c r="B24" s="116"/>
      <c r="C24" s="218" t="s">
        <v>91</v>
      </c>
      <c r="D24" s="222"/>
      <c r="E24" s="54"/>
      <c r="F24" s="54"/>
      <c r="G24" s="54"/>
      <c r="H24" s="54"/>
      <c r="I24" s="54"/>
      <c r="J24" s="54"/>
      <c r="K24" s="54"/>
      <c r="L24" s="54"/>
      <c r="M24" s="54"/>
      <c r="N24" s="54"/>
      <c r="O24" s="54"/>
      <c r="P24" s="107">
        <f t="shared" si="0"/>
        <v>0</v>
      </c>
    </row>
    <row r="25" spans="1:16" ht="15.75" x14ac:dyDescent="0.25">
      <c r="A25" s="105">
        <v>42449</v>
      </c>
      <c r="B25" s="116"/>
      <c r="C25" s="218" t="s">
        <v>95</v>
      </c>
      <c r="D25" s="222"/>
      <c r="E25" s="54"/>
      <c r="F25" s="54"/>
      <c r="G25" s="54"/>
      <c r="H25" s="54"/>
      <c r="I25" s="54"/>
      <c r="J25" s="54"/>
      <c r="K25" s="54"/>
      <c r="L25" s="54"/>
      <c r="M25" s="54"/>
      <c r="N25" s="54"/>
      <c r="O25" s="54"/>
      <c r="P25" s="107">
        <f t="shared" si="0"/>
        <v>0</v>
      </c>
    </row>
    <row r="26" spans="1:16" ht="15.75" x14ac:dyDescent="0.25">
      <c r="A26" s="105">
        <v>42450</v>
      </c>
      <c r="B26" s="116"/>
      <c r="C26" s="218" t="s">
        <v>96</v>
      </c>
      <c r="D26" s="222"/>
      <c r="E26" s="54"/>
      <c r="F26" s="54"/>
      <c r="G26" s="54"/>
      <c r="H26" s="54"/>
      <c r="I26" s="54"/>
      <c r="J26" s="54"/>
      <c r="K26" s="54"/>
      <c r="L26" s="54"/>
      <c r="M26" s="54"/>
      <c r="N26" s="54"/>
      <c r="O26" s="54"/>
      <c r="P26" s="107">
        <f t="shared" si="0"/>
        <v>0</v>
      </c>
    </row>
    <row r="27" spans="1:16" ht="15.75" x14ac:dyDescent="0.25">
      <c r="A27" s="105">
        <v>42451</v>
      </c>
      <c r="B27" s="116"/>
      <c r="C27" s="218" t="s">
        <v>97</v>
      </c>
      <c r="D27" s="222"/>
      <c r="E27" s="54"/>
      <c r="F27" s="54"/>
      <c r="G27" s="54"/>
      <c r="H27" s="54"/>
      <c r="I27" s="54"/>
      <c r="J27" s="54"/>
      <c r="K27" s="54"/>
      <c r="L27" s="54"/>
      <c r="M27" s="54"/>
      <c r="N27" s="54"/>
      <c r="O27" s="54"/>
      <c r="P27" s="107">
        <f t="shared" si="0"/>
        <v>0</v>
      </c>
    </row>
    <row r="28" spans="1:16" ht="15.75" x14ac:dyDescent="0.25">
      <c r="A28" s="105">
        <v>42452</v>
      </c>
      <c r="B28" s="116"/>
      <c r="C28" s="218" t="s">
        <v>93</v>
      </c>
      <c r="D28" s="222"/>
      <c r="E28" s="54"/>
      <c r="F28" s="54"/>
      <c r="G28" s="54"/>
      <c r="H28" s="54"/>
      <c r="I28" s="54"/>
      <c r="J28" s="54"/>
      <c r="K28" s="54"/>
      <c r="L28" s="54"/>
      <c r="M28" s="54"/>
      <c r="N28" s="54"/>
      <c r="O28" s="54"/>
      <c r="P28" s="107">
        <f t="shared" si="0"/>
        <v>0</v>
      </c>
    </row>
    <row r="29" spans="1:16" ht="15.75" x14ac:dyDescent="0.25">
      <c r="A29" s="105">
        <v>42453</v>
      </c>
      <c r="B29" s="116"/>
      <c r="C29" s="218" t="s">
        <v>94</v>
      </c>
      <c r="D29" s="222"/>
      <c r="E29" s="54"/>
      <c r="F29" s="54"/>
      <c r="G29" s="54"/>
      <c r="H29" s="54"/>
      <c r="I29" s="54"/>
      <c r="J29" s="54"/>
      <c r="K29" s="54"/>
      <c r="L29" s="54"/>
      <c r="M29" s="54"/>
      <c r="N29" s="54"/>
      <c r="O29" s="54"/>
      <c r="P29" s="107">
        <f t="shared" si="0"/>
        <v>0</v>
      </c>
    </row>
    <row r="30" spans="1:16" ht="15.75" x14ac:dyDescent="0.25">
      <c r="A30" s="105">
        <v>42454</v>
      </c>
      <c r="B30" s="116"/>
      <c r="C30" s="218" t="s">
        <v>92</v>
      </c>
      <c r="D30" s="222"/>
      <c r="E30" s="54"/>
      <c r="F30" s="54"/>
      <c r="G30" s="54"/>
      <c r="H30" s="54"/>
      <c r="I30" s="54"/>
      <c r="J30" s="54"/>
      <c r="K30" s="54"/>
      <c r="L30" s="54"/>
      <c r="M30" s="54"/>
      <c r="N30" s="54"/>
      <c r="O30" s="54"/>
      <c r="P30" s="107">
        <f t="shared" si="0"/>
        <v>0</v>
      </c>
    </row>
    <row r="31" spans="1:16" ht="15.75" x14ac:dyDescent="0.25">
      <c r="A31" s="105">
        <v>42455</v>
      </c>
      <c r="B31" s="116"/>
      <c r="C31" s="218" t="s">
        <v>91</v>
      </c>
      <c r="D31" s="222"/>
      <c r="E31" s="54"/>
      <c r="F31" s="54"/>
      <c r="G31" s="54"/>
      <c r="H31" s="54"/>
      <c r="I31" s="54"/>
      <c r="J31" s="54"/>
      <c r="K31" s="54"/>
      <c r="L31" s="54"/>
      <c r="M31" s="54"/>
      <c r="N31" s="54"/>
      <c r="O31" s="54"/>
      <c r="P31" s="107">
        <f t="shared" si="0"/>
        <v>0</v>
      </c>
    </row>
    <row r="32" spans="1:16" ht="15.75" x14ac:dyDescent="0.25">
      <c r="A32" s="105">
        <v>42456</v>
      </c>
      <c r="B32" s="116"/>
      <c r="C32" s="218" t="s">
        <v>95</v>
      </c>
      <c r="D32" s="222"/>
      <c r="E32" s="54"/>
      <c r="F32" s="54"/>
      <c r="G32" s="54"/>
      <c r="H32" s="54"/>
      <c r="I32" s="54"/>
      <c r="J32" s="54"/>
      <c r="K32" s="54"/>
      <c r="L32" s="54"/>
      <c r="M32" s="54"/>
      <c r="N32" s="54"/>
      <c r="O32" s="54"/>
      <c r="P32" s="107">
        <f t="shared" si="0"/>
        <v>0</v>
      </c>
    </row>
    <row r="33" spans="1:16" ht="15.75" x14ac:dyDescent="0.25">
      <c r="A33" s="105">
        <v>42457</v>
      </c>
      <c r="B33" s="116"/>
      <c r="C33" s="218" t="s">
        <v>96</v>
      </c>
      <c r="D33" s="222"/>
      <c r="E33" s="54"/>
      <c r="F33" s="54"/>
      <c r="G33" s="54"/>
      <c r="H33" s="54"/>
      <c r="I33" s="54"/>
      <c r="J33" s="54"/>
      <c r="K33" s="54"/>
      <c r="L33" s="54"/>
      <c r="M33" s="54"/>
      <c r="N33" s="54"/>
      <c r="O33" s="54"/>
      <c r="P33" s="107">
        <f t="shared" si="0"/>
        <v>0</v>
      </c>
    </row>
    <row r="34" spans="1:16" ht="15.75" x14ac:dyDescent="0.25">
      <c r="A34" s="105">
        <v>42458</v>
      </c>
      <c r="B34" s="116"/>
      <c r="C34" s="218" t="s">
        <v>97</v>
      </c>
      <c r="D34" s="222"/>
      <c r="E34" s="54"/>
      <c r="F34" s="54"/>
      <c r="G34" s="54"/>
      <c r="H34" s="54"/>
      <c r="I34" s="54"/>
      <c r="J34" s="54"/>
      <c r="K34" s="54"/>
      <c r="L34" s="54"/>
      <c r="M34" s="54"/>
      <c r="N34" s="54"/>
      <c r="O34" s="54"/>
      <c r="P34" s="107">
        <f t="shared" si="0"/>
        <v>0</v>
      </c>
    </row>
    <row r="35" spans="1:16" ht="15.75" x14ac:dyDescent="0.25">
      <c r="A35" s="105">
        <v>42459</v>
      </c>
      <c r="B35" s="116"/>
      <c r="C35" s="218" t="s">
        <v>93</v>
      </c>
      <c r="D35" s="222"/>
      <c r="E35" s="54"/>
      <c r="F35" s="54"/>
      <c r="G35" s="54"/>
      <c r="H35" s="54"/>
      <c r="I35" s="54"/>
      <c r="J35" s="54"/>
      <c r="K35" s="54"/>
      <c r="L35" s="54"/>
      <c r="M35" s="54"/>
      <c r="N35" s="54"/>
      <c r="O35" s="54"/>
      <c r="P35" s="107">
        <f t="shared" si="0"/>
        <v>0</v>
      </c>
    </row>
    <row r="36" spans="1:16" ht="15.75" x14ac:dyDescent="0.25">
      <c r="A36" s="105">
        <v>42460</v>
      </c>
      <c r="B36" s="116"/>
      <c r="C36" s="218" t="s">
        <v>94</v>
      </c>
      <c r="D36" s="222"/>
      <c r="E36" s="54"/>
      <c r="F36" s="54"/>
      <c r="G36" s="54"/>
      <c r="H36" s="54"/>
      <c r="I36" s="54"/>
      <c r="J36" s="54"/>
      <c r="K36" s="54"/>
      <c r="L36" s="54"/>
      <c r="M36" s="54"/>
      <c r="N36" s="54"/>
      <c r="O36" s="54"/>
      <c r="P36" s="108">
        <f t="shared" si="0"/>
        <v>0</v>
      </c>
    </row>
    <row r="37" spans="1:16" s="14" customFormat="1" ht="15.75" x14ac:dyDescent="0.25">
      <c r="A37" s="110"/>
      <c r="B37" s="111">
        <f>SUM(B6:B36)</f>
        <v>0</v>
      </c>
      <c r="C37" s="112"/>
      <c r="D37" s="221"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D24:D36 D6:D18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3_'!A1" display="Daywise Charts"/>
    <hyperlink ref="E2:F3" location="'Mar B'!A1" display="Budget Mar"/>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P37"/>
  <sheetViews>
    <sheetView zoomScale="85" zoomScaleNormal="85" workbookViewId="0">
      <pane ySplit="5" topLeftCell="A6" activePane="bottomLeft" state="frozen"/>
      <selection pane="bottomLeft" activeCell="A6" sqref="A6"/>
    </sheetView>
  </sheetViews>
  <sheetFormatPr defaultColWidth="0" defaultRowHeight="18.75" x14ac:dyDescent="0.3"/>
  <cols>
    <col min="1" max="1" width="10.7109375" style="6" customWidth="1"/>
    <col min="2" max="2" width="5.7109375" style="6" customWidth="1"/>
    <col min="3" max="3" width="12.7109375" style="5" bestFit="1"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+Mar!A2:D2</f>
        <v>Mr. X</v>
      </c>
      <c r="B2" s="608"/>
      <c r="C2" s="608"/>
      <c r="D2" s="609"/>
      <c r="E2" s="615" t="s">
        <v>250</v>
      </c>
      <c r="F2" s="616"/>
      <c r="G2" s="610" t="s">
        <v>50</v>
      </c>
      <c r="H2" s="603"/>
      <c r="I2" s="603"/>
      <c r="J2" s="603"/>
      <c r="K2" s="604"/>
      <c r="L2" s="603" t="s">
        <v>6</v>
      </c>
      <c r="M2" s="603"/>
      <c r="N2" s="604"/>
      <c r="P2" s="115"/>
    </row>
    <row r="3" spans="1:16" s="104" customFormat="1" ht="15.75" customHeight="1" thickBot="1" x14ac:dyDescent="0.3">
      <c r="A3" s="612" t="s">
        <v>98</v>
      </c>
      <c r="B3" s="613"/>
      <c r="C3" s="613"/>
      <c r="D3" s="614"/>
      <c r="E3" s="617"/>
      <c r="F3" s="618"/>
      <c r="G3" s="611"/>
      <c r="H3" s="605"/>
      <c r="I3" s="605"/>
      <c r="J3" s="605"/>
      <c r="K3" s="606"/>
      <c r="L3" s="605"/>
      <c r="M3" s="605"/>
      <c r="N3" s="606"/>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customHeight="1" x14ac:dyDescent="0.25">
      <c r="A6" s="105">
        <v>42461</v>
      </c>
      <c r="B6" s="116"/>
      <c r="C6" s="218" t="s">
        <v>92</v>
      </c>
      <c r="D6" s="54"/>
      <c r="E6" s="54"/>
      <c r="F6" s="54"/>
      <c r="G6" s="54"/>
      <c r="H6" s="54"/>
      <c r="I6" s="54"/>
      <c r="J6" s="54"/>
      <c r="K6" s="54"/>
      <c r="L6" s="54"/>
      <c r="M6" s="54"/>
      <c r="N6" s="54"/>
      <c r="O6" s="54"/>
      <c r="P6" s="107">
        <f>SUM(E6:O6)</f>
        <v>0</v>
      </c>
    </row>
    <row r="7" spans="1:16" ht="15.75" x14ac:dyDescent="0.25">
      <c r="A7" s="105">
        <v>42462</v>
      </c>
      <c r="B7" s="116"/>
      <c r="C7" s="218" t="s">
        <v>91</v>
      </c>
      <c r="D7" s="54"/>
      <c r="E7" s="54"/>
      <c r="F7" s="54"/>
      <c r="G7" s="54"/>
      <c r="H7" s="54"/>
      <c r="I7" s="54"/>
      <c r="J7" s="54"/>
      <c r="K7" s="54"/>
      <c r="L7" s="54"/>
      <c r="M7" s="54"/>
      <c r="N7" s="54"/>
      <c r="O7" s="54"/>
      <c r="P7" s="107">
        <f t="shared" ref="P7:P36" si="0">SUM(E7:O7)</f>
        <v>0</v>
      </c>
    </row>
    <row r="8" spans="1:16" ht="15.75" x14ac:dyDescent="0.25">
      <c r="A8" s="105">
        <v>42463</v>
      </c>
      <c r="B8" s="116"/>
      <c r="C8" s="218" t="s">
        <v>95</v>
      </c>
      <c r="D8" s="54"/>
      <c r="E8" s="54"/>
      <c r="F8" s="54"/>
      <c r="G8" s="54"/>
      <c r="H8" s="54"/>
      <c r="I8" s="54"/>
      <c r="J8" s="54"/>
      <c r="K8" s="54"/>
      <c r="L8" s="54"/>
      <c r="M8" s="54"/>
      <c r="N8" s="54"/>
      <c r="O8" s="54"/>
      <c r="P8" s="107">
        <f t="shared" si="0"/>
        <v>0</v>
      </c>
    </row>
    <row r="9" spans="1:16" ht="15.75" x14ac:dyDescent="0.25">
      <c r="A9" s="105">
        <v>42464</v>
      </c>
      <c r="B9" s="116"/>
      <c r="C9" s="218" t="s">
        <v>96</v>
      </c>
      <c r="D9" s="54"/>
      <c r="E9" s="54"/>
      <c r="F9" s="54"/>
      <c r="G9" s="54"/>
      <c r="H9" s="54"/>
      <c r="I9" s="54"/>
      <c r="J9" s="54"/>
      <c r="K9" s="54"/>
      <c r="L9" s="54"/>
      <c r="M9" s="54"/>
      <c r="N9" s="54"/>
      <c r="O9" s="54"/>
      <c r="P9" s="107">
        <f t="shared" si="0"/>
        <v>0</v>
      </c>
    </row>
    <row r="10" spans="1:16" ht="15.75" x14ac:dyDescent="0.25">
      <c r="A10" s="105">
        <v>42465</v>
      </c>
      <c r="B10" s="116"/>
      <c r="C10" s="218" t="s">
        <v>97</v>
      </c>
      <c r="D10" s="54"/>
      <c r="E10" s="54"/>
      <c r="F10" s="54"/>
      <c r="G10" s="54"/>
      <c r="H10" s="54"/>
      <c r="I10" s="54"/>
      <c r="J10" s="54"/>
      <c r="K10" s="54"/>
      <c r="L10" s="54"/>
      <c r="M10" s="54"/>
      <c r="N10" s="54"/>
      <c r="O10" s="54"/>
      <c r="P10" s="107">
        <f t="shared" si="0"/>
        <v>0</v>
      </c>
    </row>
    <row r="11" spans="1:16" ht="15.75" x14ac:dyDescent="0.25">
      <c r="A11" s="105">
        <v>42466</v>
      </c>
      <c r="B11" s="116"/>
      <c r="C11" s="218" t="s">
        <v>93</v>
      </c>
      <c r="D11" s="54"/>
      <c r="E11" s="54"/>
      <c r="F11" s="54"/>
      <c r="G11" s="54"/>
      <c r="H11" s="54"/>
      <c r="I11" s="54"/>
      <c r="J11" s="54"/>
      <c r="K11" s="54"/>
      <c r="L11" s="54"/>
      <c r="M11" s="54"/>
      <c r="N11" s="54"/>
      <c r="O11" s="54"/>
      <c r="P11" s="107">
        <f t="shared" si="0"/>
        <v>0</v>
      </c>
    </row>
    <row r="12" spans="1:16" ht="15.75" x14ac:dyDescent="0.25">
      <c r="A12" s="105">
        <v>42467</v>
      </c>
      <c r="B12" s="116"/>
      <c r="C12" s="218" t="s">
        <v>94</v>
      </c>
      <c r="D12" s="54"/>
      <c r="E12" s="54"/>
      <c r="F12" s="54"/>
      <c r="G12" s="54"/>
      <c r="H12" s="54"/>
      <c r="I12" s="54"/>
      <c r="J12" s="54"/>
      <c r="K12" s="54"/>
      <c r="L12" s="54"/>
      <c r="M12" s="54"/>
      <c r="N12" s="54"/>
      <c r="O12" s="54"/>
      <c r="P12" s="107">
        <f t="shared" si="0"/>
        <v>0</v>
      </c>
    </row>
    <row r="13" spans="1:16" ht="15.75" x14ac:dyDescent="0.25">
      <c r="A13" s="105">
        <v>42468</v>
      </c>
      <c r="B13" s="116"/>
      <c r="C13" s="218" t="s">
        <v>92</v>
      </c>
      <c r="D13" s="54"/>
      <c r="E13" s="54"/>
      <c r="F13" s="54"/>
      <c r="G13" s="54"/>
      <c r="H13" s="54"/>
      <c r="I13" s="54"/>
      <c r="J13" s="54"/>
      <c r="K13" s="54"/>
      <c r="L13" s="54"/>
      <c r="M13" s="54"/>
      <c r="N13" s="54"/>
      <c r="O13" s="54"/>
      <c r="P13" s="107">
        <f t="shared" si="0"/>
        <v>0</v>
      </c>
    </row>
    <row r="14" spans="1:16" ht="15.75" x14ac:dyDescent="0.25">
      <c r="A14" s="105">
        <v>42469</v>
      </c>
      <c r="B14" s="116"/>
      <c r="C14" s="218" t="s">
        <v>91</v>
      </c>
      <c r="D14" s="54"/>
      <c r="E14" s="54"/>
      <c r="F14" s="54"/>
      <c r="G14" s="54"/>
      <c r="H14" s="54"/>
      <c r="I14" s="54"/>
      <c r="J14" s="54"/>
      <c r="K14" s="54"/>
      <c r="L14" s="54"/>
      <c r="M14" s="54"/>
      <c r="N14" s="54"/>
      <c r="O14" s="54"/>
      <c r="P14" s="107">
        <f t="shared" si="0"/>
        <v>0</v>
      </c>
    </row>
    <row r="15" spans="1:16" ht="15.75" x14ac:dyDescent="0.25">
      <c r="A15" s="105">
        <v>42470</v>
      </c>
      <c r="B15" s="116"/>
      <c r="C15" s="218" t="s">
        <v>95</v>
      </c>
      <c r="D15" s="54"/>
      <c r="E15" s="54"/>
      <c r="F15" s="54"/>
      <c r="G15" s="54"/>
      <c r="H15" s="54"/>
      <c r="I15" s="54"/>
      <c r="J15" s="54"/>
      <c r="K15" s="54"/>
      <c r="L15" s="54"/>
      <c r="M15" s="54"/>
      <c r="N15" s="54"/>
      <c r="O15" s="54"/>
      <c r="P15" s="107">
        <f t="shared" si="0"/>
        <v>0</v>
      </c>
    </row>
    <row r="16" spans="1:16" ht="15.75" x14ac:dyDescent="0.25">
      <c r="A16" s="105">
        <v>42471</v>
      </c>
      <c r="B16" s="116"/>
      <c r="C16" s="218" t="s">
        <v>96</v>
      </c>
      <c r="D16" s="54"/>
      <c r="E16" s="54"/>
      <c r="F16" s="54"/>
      <c r="G16" s="54"/>
      <c r="H16" s="54"/>
      <c r="I16" s="54"/>
      <c r="J16" s="54"/>
      <c r="K16" s="54"/>
      <c r="L16" s="54"/>
      <c r="M16" s="54"/>
      <c r="N16" s="54"/>
      <c r="O16" s="54"/>
      <c r="P16" s="107">
        <f t="shared" si="0"/>
        <v>0</v>
      </c>
    </row>
    <row r="17" spans="1:16" ht="15.75" x14ac:dyDescent="0.25">
      <c r="A17" s="105">
        <v>42472</v>
      </c>
      <c r="B17" s="116"/>
      <c r="C17" s="218" t="s">
        <v>97</v>
      </c>
      <c r="D17" s="54"/>
      <c r="E17" s="54"/>
      <c r="F17" s="54"/>
      <c r="G17" s="54"/>
      <c r="H17" s="54"/>
      <c r="I17" s="54"/>
      <c r="J17" s="54"/>
      <c r="K17" s="54"/>
      <c r="L17" s="54"/>
      <c r="M17" s="54"/>
      <c r="N17" s="54"/>
      <c r="O17" s="54"/>
      <c r="P17" s="107">
        <f t="shared" si="0"/>
        <v>0</v>
      </c>
    </row>
    <row r="18" spans="1:16" ht="15.75" x14ac:dyDescent="0.25">
      <c r="A18" s="105">
        <v>42473</v>
      </c>
      <c r="B18" s="116"/>
      <c r="C18" s="218" t="s">
        <v>93</v>
      </c>
      <c r="D18" s="54"/>
      <c r="E18" s="54"/>
      <c r="F18" s="54"/>
      <c r="G18" s="54"/>
      <c r="H18" s="54"/>
      <c r="I18" s="54"/>
      <c r="J18" s="54"/>
      <c r="K18" s="54"/>
      <c r="L18" s="54"/>
      <c r="M18" s="54"/>
      <c r="N18" s="54"/>
      <c r="O18" s="54"/>
      <c r="P18" s="107">
        <f t="shared" si="0"/>
        <v>0</v>
      </c>
    </row>
    <row r="19" spans="1:16" ht="15.75" x14ac:dyDescent="0.25">
      <c r="A19" s="105">
        <v>42474</v>
      </c>
      <c r="B19" s="116"/>
      <c r="C19" s="218" t="s">
        <v>94</v>
      </c>
      <c r="D19" s="54"/>
      <c r="E19" s="54"/>
      <c r="F19" s="54"/>
      <c r="G19" s="54"/>
      <c r="H19" s="54"/>
      <c r="I19" s="54"/>
      <c r="J19" s="54"/>
      <c r="K19" s="54"/>
      <c r="L19" s="54"/>
      <c r="M19" s="54"/>
      <c r="N19" s="54"/>
      <c r="O19" s="54"/>
      <c r="P19" s="107">
        <f t="shared" si="0"/>
        <v>0</v>
      </c>
    </row>
    <row r="20" spans="1:16" ht="15.75" x14ac:dyDescent="0.25">
      <c r="A20" s="105">
        <v>42475</v>
      </c>
      <c r="B20" s="116"/>
      <c r="C20" s="218" t="s">
        <v>92</v>
      </c>
      <c r="D20" s="54"/>
      <c r="E20" s="54"/>
      <c r="F20" s="54"/>
      <c r="G20" s="54"/>
      <c r="H20" s="54"/>
      <c r="I20" s="54"/>
      <c r="J20" s="54"/>
      <c r="K20" s="54"/>
      <c r="L20" s="54"/>
      <c r="M20" s="54"/>
      <c r="N20" s="54"/>
      <c r="O20" s="54"/>
      <c r="P20" s="107">
        <f t="shared" si="0"/>
        <v>0</v>
      </c>
    </row>
    <row r="21" spans="1:16" ht="15.75" x14ac:dyDescent="0.25">
      <c r="A21" s="105">
        <v>42476</v>
      </c>
      <c r="B21" s="116"/>
      <c r="C21" s="218" t="s">
        <v>91</v>
      </c>
      <c r="D21" s="54"/>
      <c r="E21" s="54"/>
      <c r="F21" s="54"/>
      <c r="G21" s="54"/>
      <c r="H21" s="54"/>
      <c r="I21" s="54"/>
      <c r="J21" s="54"/>
      <c r="K21" s="54"/>
      <c r="L21" s="54"/>
      <c r="M21" s="54"/>
      <c r="N21" s="54"/>
      <c r="O21" s="54"/>
      <c r="P21" s="107">
        <f t="shared" si="0"/>
        <v>0</v>
      </c>
    </row>
    <row r="22" spans="1:16" ht="15.75" x14ac:dyDescent="0.25">
      <c r="A22" s="105">
        <v>42477</v>
      </c>
      <c r="B22" s="116"/>
      <c r="C22" s="218" t="s">
        <v>95</v>
      </c>
      <c r="D22" s="54"/>
      <c r="E22" s="54"/>
      <c r="F22" s="54"/>
      <c r="G22" s="54"/>
      <c r="H22" s="54"/>
      <c r="I22" s="54"/>
      <c r="J22" s="54"/>
      <c r="K22" s="54"/>
      <c r="L22" s="54"/>
      <c r="M22" s="54"/>
      <c r="N22" s="54"/>
      <c r="O22" s="54"/>
      <c r="P22" s="107">
        <f t="shared" si="0"/>
        <v>0</v>
      </c>
    </row>
    <row r="23" spans="1:16" ht="15.75" x14ac:dyDescent="0.25">
      <c r="A23" s="105">
        <v>42478</v>
      </c>
      <c r="B23" s="116"/>
      <c r="C23" s="218" t="s">
        <v>96</v>
      </c>
      <c r="D23" s="54"/>
      <c r="E23" s="54"/>
      <c r="F23" s="54"/>
      <c r="G23" s="54"/>
      <c r="H23" s="54"/>
      <c r="I23" s="54"/>
      <c r="J23" s="54"/>
      <c r="K23" s="54"/>
      <c r="L23" s="54"/>
      <c r="M23" s="54"/>
      <c r="N23" s="54"/>
      <c r="O23" s="54"/>
      <c r="P23" s="107">
        <f t="shared" si="0"/>
        <v>0</v>
      </c>
    </row>
    <row r="24" spans="1:16" ht="15.75" x14ac:dyDescent="0.25">
      <c r="A24" s="105">
        <v>42479</v>
      </c>
      <c r="B24" s="116"/>
      <c r="C24" s="218" t="s">
        <v>97</v>
      </c>
      <c r="D24" s="54"/>
      <c r="E24" s="54"/>
      <c r="F24" s="54"/>
      <c r="G24" s="54"/>
      <c r="H24" s="54"/>
      <c r="I24" s="54"/>
      <c r="J24" s="54"/>
      <c r="K24" s="54"/>
      <c r="L24" s="54"/>
      <c r="M24" s="54"/>
      <c r="N24" s="54"/>
      <c r="O24" s="54"/>
      <c r="P24" s="107">
        <f t="shared" si="0"/>
        <v>0</v>
      </c>
    </row>
    <row r="25" spans="1:16" ht="15.75" x14ac:dyDescent="0.25">
      <c r="A25" s="105">
        <v>42480</v>
      </c>
      <c r="B25" s="116"/>
      <c r="C25" s="218" t="s">
        <v>93</v>
      </c>
      <c r="D25" s="54"/>
      <c r="E25" s="54"/>
      <c r="F25" s="54"/>
      <c r="G25" s="54"/>
      <c r="H25" s="54"/>
      <c r="I25" s="54"/>
      <c r="J25" s="54"/>
      <c r="K25" s="54"/>
      <c r="L25" s="54"/>
      <c r="M25" s="54"/>
      <c r="N25" s="54"/>
      <c r="O25" s="54"/>
      <c r="P25" s="107">
        <f t="shared" si="0"/>
        <v>0</v>
      </c>
    </row>
    <row r="26" spans="1:16" ht="15.75" x14ac:dyDescent="0.25">
      <c r="A26" s="105">
        <v>42481</v>
      </c>
      <c r="B26" s="116"/>
      <c r="C26" s="218" t="s">
        <v>94</v>
      </c>
      <c r="D26" s="54"/>
      <c r="E26" s="54"/>
      <c r="F26" s="54"/>
      <c r="G26" s="54"/>
      <c r="H26" s="54"/>
      <c r="I26" s="54"/>
      <c r="J26" s="54"/>
      <c r="K26" s="54"/>
      <c r="L26" s="54"/>
      <c r="M26" s="54"/>
      <c r="N26" s="54"/>
      <c r="O26" s="54"/>
      <c r="P26" s="107">
        <f t="shared" si="0"/>
        <v>0</v>
      </c>
    </row>
    <row r="27" spans="1:16" ht="15.75" x14ac:dyDescent="0.25">
      <c r="A27" s="105">
        <v>42482</v>
      </c>
      <c r="B27" s="116"/>
      <c r="C27" s="218" t="s">
        <v>92</v>
      </c>
      <c r="D27" s="54"/>
      <c r="E27" s="54"/>
      <c r="F27" s="54"/>
      <c r="G27" s="54"/>
      <c r="H27" s="54"/>
      <c r="I27" s="54"/>
      <c r="J27" s="54"/>
      <c r="K27" s="54"/>
      <c r="L27" s="54"/>
      <c r="M27" s="54"/>
      <c r="N27" s="54"/>
      <c r="O27" s="54"/>
      <c r="P27" s="107">
        <f t="shared" si="0"/>
        <v>0</v>
      </c>
    </row>
    <row r="28" spans="1:16" ht="15.75" x14ac:dyDescent="0.25">
      <c r="A28" s="105">
        <v>42483</v>
      </c>
      <c r="B28" s="116"/>
      <c r="C28" s="218" t="s">
        <v>91</v>
      </c>
      <c r="D28" s="54"/>
      <c r="E28" s="54"/>
      <c r="F28" s="54"/>
      <c r="G28" s="54"/>
      <c r="H28" s="54"/>
      <c r="I28" s="54"/>
      <c r="J28" s="54"/>
      <c r="K28" s="54"/>
      <c r="L28" s="54"/>
      <c r="M28" s="54"/>
      <c r="N28" s="54"/>
      <c r="O28" s="54"/>
      <c r="P28" s="107">
        <f t="shared" si="0"/>
        <v>0</v>
      </c>
    </row>
    <row r="29" spans="1:16" ht="15.75" x14ac:dyDescent="0.25">
      <c r="A29" s="105">
        <v>42484</v>
      </c>
      <c r="B29" s="116"/>
      <c r="C29" s="218" t="s">
        <v>95</v>
      </c>
      <c r="D29" s="54"/>
      <c r="E29" s="54"/>
      <c r="F29" s="54"/>
      <c r="G29" s="54"/>
      <c r="H29" s="54"/>
      <c r="I29" s="54"/>
      <c r="J29" s="54"/>
      <c r="K29" s="54"/>
      <c r="L29" s="54"/>
      <c r="M29" s="54"/>
      <c r="N29" s="54"/>
      <c r="O29" s="54"/>
      <c r="P29" s="107">
        <f t="shared" si="0"/>
        <v>0</v>
      </c>
    </row>
    <row r="30" spans="1:16" ht="15.75" x14ac:dyDescent="0.25">
      <c r="A30" s="105">
        <v>42485</v>
      </c>
      <c r="B30" s="116"/>
      <c r="C30" s="218" t="s">
        <v>96</v>
      </c>
      <c r="D30" s="54"/>
      <c r="E30" s="54"/>
      <c r="F30" s="54"/>
      <c r="G30" s="54"/>
      <c r="H30" s="54"/>
      <c r="I30" s="54"/>
      <c r="J30" s="54"/>
      <c r="K30" s="54"/>
      <c r="L30" s="54"/>
      <c r="M30" s="54"/>
      <c r="N30" s="54"/>
      <c r="O30" s="54"/>
      <c r="P30" s="107">
        <f t="shared" si="0"/>
        <v>0</v>
      </c>
    </row>
    <row r="31" spans="1:16" ht="15.75" x14ac:dyDescent="0.25">
      <c r="A31" s="105">
        <v>42486</v>
      </c>
      <c r="B31" s="116"/>
      <c r="C31" s="218" t="s">
        <v>97</v>
      </c>
      <c r="D31" s="54"/>
      <c r="E31" s="54"/>
      <c r="F31" s="54"/>
      <c r="G31" s="54"/>
      <c r="H31" s="54"/>
      <c r="I31" s="54"/>
      <c r="J31" s="54"/>
      <c r="K31" s="54"/>
      <c r="L31" s="54"/>
      <c r="M31" s="54"/>
      <c r="N31" s="54"/>
      <c r="O31" s="54"/>
      <c r="P31" s="107">
        <f t="shared" si="0"/>
        <v>0</v>
      </c>
    </row>
    <row r="32" spans="1:16" ht="15.75" x14ac:dyDescent="0.25">
      <c r="A32" s="105">
        <v>42487</v>
      </c>
      <c r="B32" s="116"/>
      <c r="C32" s="218" t="s">
        <v>93</v>
      </c>
      <c r="D32" s="54"/>
      <c r="E32" s="54"/>
      <c r="F32" s="54"/>
      <c r="G32" s="54"/>
      <c r="H32" s="54"/>
      <c r="I32" s="54"/>
      <c r="J32" s="54"/>
      <c r="K32" s="54"/>
      <c r="L32" s="54"/>
      <c r="M32" s="54"/>
      <c r="N32" s="54"/>
      <c r="O32" s="54"/>
      <c r="P32" s="107">
        <f t="shared" si="0"/>
        <v>0</v>
      </c>
    </row>
    <row r="33" spans="1:16" ht="15.75" x14ac:dyDescent="0.25">
      <c r="A33" s="105">
        <v>42488</v>
      </c>
      <c r="B33" s="116"/>
      <c r="C33" s="218" t="s">
        <v>94</v>
      </c>
      <c r="D33" s="54"/>
      <c r="E33" s="54"/>
      <c r="F33" s="54"/>
      <c r="G33" s="54"/>
      <c r="H33" s="54"/>
      <c r="I33" s="54"/>
      <c r="J33" s="54"/>
      <c r="K33" s="54"/>
      <c r="L33" s="54"/>
      <c r="M33" s="54"/>
      <c r="N33" s="54"/>
      <c r="O33" s="54"/>
      <c r="P33" s="107">
        <f t="shared" si="0"/>
        <v>0</v>
      </c>
    </row>
    <row r="34" spans="1:16" ht="15.75" x14ac:dyDescent="0.25">
      <c r="A34" s="105">
        <v>42489</v>
      </c>
      <c r="B34" s="116"/>
      <c r="C34" s="218" t="s">
        <v>92</v>
      </c>
      <c r="D34" s="54"/>
      <c r="E34" s="54"/>
      <c r="F34" s="54"/>
      <c r="G34" s="54"/>
      <c r="H34" s="54"/>
      <c r="I34" s="54"/>
      <c r="J34" s="54"/>
      <c r="K34" s="54"/>
      <c r="L34" s="54"/>
      <c r="M34" s="54"/>
      <c r="N34" s="54"/>
      <c r="O34" s="54"/>
      <c r="P34" s="107">
        <f t="shared" si="0"/>
        <v>0</v>
      </c>
    </row>
    <row r="35" spans="1:16" ht="15.75" x14ac:dyDescent="0.25">
      <c r="A35" s="105">
        <v>42490</v>
      </c>
      <c r="B35" s="116"/>
      <c r="C35" s="218" t="s">
        <v>91</v>
      </c>
      <c r="D35" s="54"/>
      <c r="E35" s="54"/>
      <c r="F35" s="54"/>
      <c r="G35" s="54"/>
      <c r="H35" s="54"/>
      <c r="I35" s="54"/>
      <c r="J35" s="54"/>
      <c r="K35" s="54"/>
      <c r="L35" s="54"/>
      <c r="M35" s="54"/>
      <c r="N35" s="54"/>
      <c r="O35" s="54"/>
      <c r="P35" s="107">
        <f t="shared" si="0"/>
        <v>0</v>
      </c>
    </row>
    <row r="36" spans="1:16" ht="15.75" x14ac:dyDescent="0.25">
      <c r="A36" s="92"/>
      <c r="B36" s="118"/>
      <c r="C36" s="94"/>
      <c r="D36" s="54"/>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sheetProtection formatCells="0" formatColumns="0" formatRows="0" insertColumns="0" insertRows="0" insertHyperlinks="0" deleteColumns="0" deleteRows="0" sort="0" autoFilter="0" pivotTables="0"/>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4'!A1" display="Daywise Charts"/>
    <hyperlink ref="E2:F3" location="'Apr B'!A1" display="Budget April"/>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P37"/>
  <sheetViews>
    <sheetView zoomScale="85" zoomScaleNormal="85" workbookViewId="0">
      <pane ySplit="5" topLeftCell="A6" activePane="bottomLeft" state="frozen"/>
      <selection pane="bottomLeft" activeCell="A6" sqref="A6"/>
    </sheetView>
  </sheetViews>
  <sheetFormatPr defaultColWidth="0" defaultRowHeight="18.75" x14ac:dyDescent="0.3"/>
  <cols>
    <col min="1" max="1" width="10.7109375" style="6" customWidth="1"/>
    <col min="2" max="2" width="5.7109375" style="6" customWidth="1"/>
    <col min="3" max="3" width="15.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+Apr!A2:D2</f>
        <v>Mr. X</v>
      </c>
      <c r="B2" s="608"/>
      <c r="C2" s="608"/>
      <c r="D2" s="609"/>
      <c r="E2" s="615" t="s">
        <v>249</v>
      </c>
      <c r="F2" s="616"/>
      <c r="G2" s="610" t="s">
        <v>50</v>
      </c>
      <c r="H2" s="603"/>
      <c r="I2" s="603"/>
      <c r="J2" s="603"/>
      <c r="K2" s="604"/>
      <c r="L2" s="603" t="s">
        <v>6</v>
      </c>
      <c r="M2" s="603"/>
      <c r="N2" s="604"/>
      <c r="P2" s="115"/>
    </row>
    <row r="3" spans="1:16" s="104" customFormat="1" ht="15.75" customHeight="1" thickBot="1" x14ac:dyDescent="0.3">
      <c r="A3" s="612" t="s">
        <v>98</v>
      </c>
      <c r="B3" s="613"/>
      <c r="C3" s="613"/>
      <c r="D3" s="614"/>
      <c r="E3" s="617"/>
      <c r="F3" s="618"/>
      <c r="G3" s="611"/>
      <c r="H3" s="605"/>
      <c r="I3" s="605"/>
      <c r="J3" s="605"/>
      <c r="K3" s="606"/>
      <c r="L3" s="605"/>
      <c r="M3" s="605"/>
      <c r="N3" s="606"/>
    </row>
    <row r="4" spans="1:16" s="104" customFormat="1" ht="23.25" x14ac:dyDescent="0.35">
      <c r="A4" s="96"/>
      <c r="B4" s="96"/>
      <c r="C4" s="96"/>
      <c r="D4" s="97"/>
      <c r="E4" s="96"/>
      <c r="P4" s="115"/>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customHeight="1" x14ac:dyDescent="0.25">
      <c r="A6" s="105">
        <v>42491</v>
      </c>
      <c r="B6" s="116"/>
      <c r="C6" s="218" t="s">
        <v>95</v>
      </c>
      <c r="D6" s="54"/>
      <c r="E6" s="54"/>
      <c r="F6" s="54"/>
      <c r="G6" s="54"/>
      <c r="H6" s="54"/>
      <c r="I6" s="54"/>
      <c r="J6" s="54"/>
      <c r="K6" s="54"/>
      <c r="L6" s="54"/>
      <c r="M6" s="54"/>
      <c r="N6" s="54"/>
      <c r="O6" s="54"/>
      <c r="P6" s="107">
        <f>SUM(E6:O6)</f>
        <v>0</v>
      </c>
    </row>
    <row r="7" spans="1:16" ht="25.5" customHeight="1" x14ac:dyDescent="0.25">
      <c r="A7" s="105">
        <v>42492</v>
      </c>
      <c r="B7" s="116"/>
      <c r="C7" s="218" t="s">
        <v>96</v>
      </c>
      <c r="D7" s="54"/>
      <c r="E7" s="54"/>
      <c r="F7" s="54"/>
      <c r="G7" s="54"/>
      <c r="H7" s="54"/>
      <c r="I7" s="54"/>
      <c r="J7" s="54"/>
      <c r="K7" s="54"/>
      <c r="L7" s="54"/>
      <c r="M7" s="54"/>
      <c r="N7" s="54"/>
      <c r="O7" s="54"/>
      <c r="P7" s="107">
        <f t="shared" ref="P7:P36" si="0">SUM(E7:O7)</f>
        <v>0</v>
      </c>
    </row>
    <row r="8" spans="1:16" ht="15.75" x14ac:dyDescent="0.25">
      <c r="A8" s="105">
        <v>42493</v>
      </c>
      <c r="B8" s="116"/>
      <c r="C8" s="218" t="s">
        <v>97</v>
      </c>
      <c r="D8" s="54"/>
      <c r="E8" s="54"/>
      <c r="F8" s="54"/>
      <c r="G8" s="54"/>
      <c r="H8" s="54"/>
      <c r="I8" s="54"/>
      <c r="J8" s="54"/>
      <c r="K8" s="54"/>
      <c r="L8" s="54"/>
      <c r="M8" s="54"/>
      <c r="N8" s="54"/>
      <c r="O8" s="54"/>
      <c r="P8" s="107">
        <f t="shared" si="0"/>
        <v>0</v>
      </c>
    </row>
    <row r="9" spans="1:16" ht="15.75" x14ac:dyDescent="0.25">
      <c r="A9" s="105">
        <v>42494</v>
      </c>
      <c r="B9" s="116"/>
      <c r="C9" s="218" t="s">
        <v>93</v>
      </c>
      <c r="D9" s="54"/>
      <c r="E9" s="54"/>
      <c r="F9" s="54"/>
      <c r="G9" s="54"/>
      <c r="H9" s="54"/>
      <c r="I9" s="54"/>
      <c r="J9" s="54"/>
      <c r="K9" s="54"/>
      <c r="L9" s="54"/>
      <c r="M9" s="54"/>
      <c r="N9" s="54"/>
      <c r="O9" s="54"/>
      <c r="P9" s="107">
        <f t="shared" si="0"/>
        <v>0</v>
      </c>
    </row>
    <row r="10" spans="1:16" ht="15.75" x14ac:dyDescent="0.25">
      <c r="A10" s="105">
        <v>42495</v>
      </c>
      <c r="B10" s="116"/>
      <c r="C10" s="218" t="s">
        <v>94</v>
      </c>
      <c r="D10" s="54"/>
      <c r="E10" s="54"/>
      <c r="F10" s="54"/>
      <c r="G10" s="54"/>
      <c r="H10" s="54"/>
      <c r="I10" s="54"/>
      <c r="J10" s="54"/>
      <c r="K10" s="54"/>
      <c r="L10" s="54"/>
      <c r="M10" s="54"/>
      <c r="N10" s="54"/>
      <c r="O10" s="54"/>
      <c r="P10" s="107">
        <f t="shared" si="0"/>
        <v>0</v>
      </c>
    </row>
    <row r="11" spans="1:16" ht="15.75" x14ac:dyDescent="0.25">
      <c r="A11" s="105">
        <v>42496</v>
      </c>
      <c r="B11" s="116"/>
      <c r="C11" s="218" t="s">
        <v>92</v>
      </c>
      <c r="D11" s="54"/>
      <c r="E11" s="54"/>
      <c r="F11" s="54"/>
      <c r="G11" s="54"/>
      <c r="H11" s="54"/>
      <c r="I11" s="54"/>
      <c r="J11" s="54"/>
      <c r="K11" s="54"/>
      <c r="L11" s="54"/>
      <c r="M11" s="54"/>
      <c r="N11" s="54"/>
      <c r="O11" s="54"/>
      <c r="P11" s="107">
        <f t="shared" si="0"/>
        <v>0</v>
      </c>
    </row>
    <row r="12" spans="1:16" ht="15.75" x14ac:dyDescent="0.25">
      <c r="A12" s="105">
        <v>42497</v>
      </c>
      <c r="B12" s="116"/>
      <c r="C12" s="218" t="s">
        <v>91</v>
      </c>
      <c r="D12" s="54"/>
      <c r="E12" s="54"/>
      <c r="F12" s="54"/>
      <c r="G12" s="54"/>
      <c r="H12" s="54"/>
      <c r="I12" s="54"/>
      <c r="J12" s="54"/>
      <c r="K12" s="54"/>
      <c r="L12" s="54"/>
      <c r="M12" s="54"/>
      <c r="N12" s="54"/>
      <c r="O12" s="54"/>
      <c r="P12" s="107">
        <f t="shared" si="0"/>
        <v>0</v>
      </c>
    </row>
    <row r="13" spans="1:16" ht="15.75" x14ac:dyDescent="0.25">
      <c r="A13" s="105">
        <v>42498</v>
      </c>
      <c r="B13" s="116"/>
      <c r="C13" s="218" t="s">
        <v>95</v>
      </c>
      <c r="D13" s="54"/>
      <c r="E13" s="54"/>
      <c r="F13" s="54"/>
      <c r="G13" s="54"/>
      <c r="H13" s="54"/>
      <c r="I13" s="54"/>
      <c r="J13" s="54"/>
      <c r="K13" s="54"/>
      <c r="L13" s="54"/>
      <c r="M13" s="54"/>
      <c r="N13" s="54"/>
      <c r="O13" s="54"/>
      <c r="P13" s="107">
        <f t="shared" si="0"/>
        <v>0</v>
      </c>
    </row>
    <row r="14" spans="1:16" ht="15.75" x14ac:dyDescent="0.25">
      <c r="A14" s="105">
        <v>42499</v>
      </c>
      <c r="B14" s="116"/>
      <c r="C14" s="218" t="s">
        <v>96</v>
      </c>
      <c r="D14" s="54"/>
      <c r="E14" s="54"/>
      <c r="F14" s="54"/>
      <c r="G14" s="54"/>
      <c r="H14" s="54"/>
      <c r="I14" s="54"/>
      <c r="J14" s="54"/>
      <c r="K14" s="54"/>
      <c r="L14" s="54"/>
      <c r="M14" s="54"/>
      <c r="N14" s="54"/>
      <c r="O14" s="54"/>
      <c r="P14" s="107">
        <f t="shared" si="0"/>
        <v>0</v>
      </c>
    </row>
    <row r="15" spans="1:16" ht="15.75" x14ac:dyDescent="0.25">
      <c r="A15" s="105">
        <v>42500</v>
      </c>
      <c r="B15" s="116"/>
      <c r="C15" s="218" t="s">
        <v>97</v>
      </c>
      <c r="D15" s="54"/>
      <c r="E15" s="54"/>
      <c r="F15" s="54"/>
      <c r="G15" s="54"/>
      <c r="H15" s="54"/>
      <c r="I15" s="54"/>
      <c r="J15" s="54"/>
      <c r="K15" s="54"/>
      <c r="L15" s="54"/>
      <c r="M15" s="54"/>
      <c r="N15" s="54"/>
      <c r="O15" s="54"/>
      <c r="P15" s="107">
        <f t="shared" si="0"/>
        <v>0</v>
      </c>
    </row>
    <row r="16" spans="1:16" ht="15.75" x14ac:dyDescent="0.25">
      <c r="A16" s="105">
        <v>42501</v>
      </c>
      <c r="B16" s="116"/>
      <c r="C16" s="218" t="s">
        <v>93</v>
      </c>
      <c r="D16" s="54"/>
      <c r="E16" s="54"/>
      <c r="F16" s="54"/>
      <c r="G16" s="54"/>
      <c r="H16" s="54"/>
      <c r="I16" s="54"/>
      <c r="J16" s="54"/>
      <c r="K16" s="54"/>
      <c r="L16" s="54"/>
      <c r="M16" s="54"/>
      <c r="N16" s="54"/>
      <c r="O16" s="54"/>
      <c r="P16" s="107">
        <f t="shared" si="0"/>
        <v>0</v>
      </c>
    </row>
    <row r="17" spans="1:16" ht="15.75" x14ac:dyDescent="0.25">
      <c r="A17" s="105">
        <v>42502</v>
      </c>
      <c r="B17" s="116"/>
      <c r="C17" s="218" t="s">
        <v>94</v>
      </c>
      <c r="D17" s="54"/>
      <c r="E17" s="54"/>
      <c r="F17" s="54"/>
      <c r="G17" s="54"/>
      <c r="H17" s="54"/>
      <c r="I17" s="54"/>
      <c r="J17" s="54"/>
      <c r="K17" s="54"/>
      <c r="L17" s="54"/>
      <c r="M17" s="54"/>
      <c r="N17" s="54"/>
      <c r="O17" s="54"/>
      <c r="P17" s="107">
        <f t="shared" si="0"/>
        <v>0</v>
      </c>
    </row>
    <row r="18" spans="1:16" ht="15.75" x14ac:dyDescent="0.25">
      <c r="A18" s="105">
        <v>42503</v>
      </c>
      <c r="B18" s="116"/>
      <c r="C18" s="218" t="s">
        <v>92</v>
      </c>
      <c r="D18" s="54"/>
      <c r="E18" s="54"/>
      <c r="F18" s="54"/>
      <c r="G18" s="54"/>
      <c r="H18" s="54"/>
      <c r="I18" s="54"/>
      <c r="J18" s="54"/>
      <c r="K18" s="54"/>
      <c r="L18" s="54"/>
      <c r="M18" s="54"/>
      <c r="N18" s="54"/>
      <c r="O18" s="54"/>
      <c r="P18" s="107">
        <f t="shared" si="0"/>
        <v>0</v>
      </c>
    </row>
    <row r="19" spans="1:16" ht="15.75" x14ac:dyDescent="0.25">
      <c r="A19" s="105">
        <v>42504</v>
      </c>
      <c r="B19" s="116"/>
      <c r="C19" s="218" t="s">
        <v>91</v>
      </c>
      <c r="D19" s="54"/>
      <c r="E19" s="54"/>
      <c r="F19" s="54"/>
      <c r="G19" s="54"/>
      <c r="H19" s="54"/>
      <c r="I19" s="54"/>
      <c r="J19" s="54"/>
      <c r="K19" s="54"/>
      <c r="L19" s="54"/>
      <c r="M19" s="54"/>
      <c r="N19" s="54"/>
      <c r="O19" s="54"/>
      <c r="P19" s="107">
        <f t="shared" si="0"/>
        <v>0</v>
      </c>
    </row>
    <row r="20" spans="1:16" ht="15.75" x14ac:dyDescent="0.25">
      <c r="A20" s="105">
        <v>42505</v>
      </c>
      <c r="B20" s="116"/>
      <c r="C20" s="218" t="s">
        <v>95</v>
      </c>
      <c r="D20" s="54"/>
      <c r="E20" s="54"/>
      <c r="F20" s="54"/>
      <c r="G20" s="54"/>
      <c r="H20" s="54"/>
      <c r="I20" s="54"/>
      <c r="J20" s="54"/>
      <c r="K20" s="54"/>
      <c r="L20" s="54"/>
      <c r="M20" s="54"/>
      <c r="N20" s="54"/>
      <c r="O20" s="54"/>
      <c r="P20" s="107">
        <f t="shared" si="0"/>
        <v>0</v>
      </c>
    </row>
    <row r="21" spans="1:16" ht="15.75" x14ac:dyDescent="0.25">
      <c r="A21" s="105">
        <v>42506</v>
      </c>
      <c r="B21" s="116"/>
      <c r="C21" s="218" t="s">
        <v>96</v>
      </c>
      <c r="D21" s="54"/>
      <c r="E21" s="54"/>
      <c r="F21" s="54"/>
      <c r="G21" s="54"/>
      <c r="H21" s="54"/>
      <c r="I21" s="54"/>
      <c r="J21" s="54"/>
      <c r="K21" s="54"/>
      <c r="L21" s="54"/>
      <c r="M21" s="54"/>
      <c r="N21" s="54"/>
      <c r="O21" s="54"/>
      <c r="P21" s="107">
        <f t="shared" si="0"/>
        <v>0</v>
      </c>
    </row>
    <row r="22" spans="1:16" ht="15.75" x14ac:dyDescent="0.25">
      <c r="A22" s="105">
        <v>42507</v>
      </c>
      <c r="B22" s="116"/>
      <c r="C22" s="218" t="s">
        <v>97</v>
      </c>
      <c r="D22" s="54"/>
      <c r="E22" s="54"/>
      <c r="F22" s="54"/>
      <c r="G22" s="54"/>
      <c r="H22" s="54"/>
      <c r="I22" s="54"/>
      <c r="J22" s="54"/>
      <c r="K22" s="54"/>
      <c r="L22" s="54"/>
      <c r="M22" s="54"/>
      <c r="N22" s="54"/>
      <c r="O22" s="54"/>
      <c r="P22" s="107">
        <f t="shared" si="0"/>
        <v>0</v>
      </c>
    </row>
    <row r="23" spans="1:16" ht="15.75" x14ac:dyDescent="0.25">
      <c r="A23" s="105">
        <v>42508</v>
      </c>
      <c r="B23" s="116"/>
      <c r="C23" s="218" t="s">
        <v>93</v>
      </c>
      <c r="D23" s="54"/>
      <c r="E23" s="54"/>
      <c r="F23" s="54"/>
      <c r="G23" s="54"/>
      <c r="H23" s="54"/>
      <c r="I23" s="54"/>
      <c r="J23" s="54"/>
      <c r="K23" s="54"/>
      <c r="L23" s="54"/>
      <c r="M23" s="54"/>
      <c r="N23" s="54"/>
      <c r="O23" s="54"/>
      <c r="P23" s="107">
        <f t="shared" si="0"/>
        <v>0</v>
      </c>
    </row>
    <row r="24" spans="1:16" ht="15.75" x14ac:dyDescent="0.25">
      <c r="A24" s="105">
        <v>42509</v>
      </c>
      <c r="B24" s="116"/>
      <c r="C24" s="218" t="s">
        <v>94</v>
      </c>
      <c r="D24" s="54"/>
      <c r="E24" s="54"/>
      <c r="F24" s="54"/>
      <c r="G24" s="54"/>
      <c r="H24" s="54"/>
      <c r="I24" s="54"/>
      <c r="J24" s="54"/>
      <c r="K24" s="54"/>
      <c r="L24" s="54"/>
      <c r="M24" s="54"/>
      <c r="N24" s="54"/>
      <c r="O24" s="54"/>
      <c r="P24" s="107">
        <f t="shared" si="0"/>
        <v>0</v>
      </c>
    </row>
    <row r="25" spans="1:16" ht="18" customHeight="1" x14ac:dyDescent="0.25">
      <c r="A25" s="105">
        <v>42510</v>
      </c>
      <c r="B25" s="116"/>
      <c r="C25" s="218" t="s">
        <v>92</v>
      </c>
      <c r="D25" s="54"/>
      <c r="E25" s="54"/>
      <c r="F25" s="54"/>
      <c r="G25" s="54"/>
      <c r="H25" s="54"/>
      <c r="I25" s="54"/>
      <c r="J25" s="54"/>
      <c r="K25" s="54"/>
      <c r="L25" s="54"/>
      <c r="M25" s="54"/>
      <c r="N25" s="54"/>
      <c r="O25" s="54"/>
      <c r="P25" s="107">
        <f t="shared" si="0"/>
        <v>0</v>
      </c>
    </row>
    <row r="26" spans="1:16" ht="15.75" x14ac:dyDescent="0.25">
      <c r="A26" s="105">
        <v>42511</v>
      </c>
      <c r="B26" s="116"/>
      <c r="C26" s="218" t="s">
        <v>91</v>
      </c>
      <c r="D26" s="54"/>
      <c r="E26" s="54"/>
      <c r="F26" s="54"/>
      <c r="G26" s="54"/>
      <c r="H26" s="54"/>
      <c r="I26" s="54"/>
      <c r="J26" s="54"/>
      <c r="K26" s="54"/>
      <c r="L26" s="54"/>
      <c r="M26" s="54"/>
      <c r="N26" s="54"/>
      <c r="O26" s="54"/>
      <c r="P26" s="107">
        <f t="shared" si="0"/>
        <v>0</v>
      </c>
    </row>
    <row r="27" spans="1:16" ht="15.75" x14ac:dyDescent="0.25">
      <c r="A27" s="105">
        <v>42512</v>
      </c>
      <c r="B27" s="116"/>
      <c r="C27" s="218" t="s">
        <v>95</v>
      </c>
      <c r="D27" s="54"/>
      <c r="E27" s="54"/>
      <c r="F27" s="54"/>
      <c r="G27" s="54"/>
      <c r="H27" s="54"/>
      <c r="I27" s="54"/>
      <c r="J27" s="54"/>
      <c r="K27" s="54"/>
      <c r="L27" s="54"/>
      <c r="M27" s="54"/>
      <c r="N27" s="54"/>
      <c r="O27" s="54"/>
      <c r="P27" s="107">
        <f t="shared" si="0"/>
        <v>0</v>
      </c>
    </row>
    <row r="28" spans="1:16" ht="15.75" x14ac:dyDescent="0.25">
      <c r="A28" s="105">
        <v>42513</v>
      </c>
      <c r="B28" s="116"/>
      <c r="C28" s="218" t="s">
        <v>96</v>
      </c>
      <c r="D28" s="54"/>
      <c r="E28" s="54"/>
      <c r="F28" s="54"/>
      <c r="G28" s="54"/>
      <c r="H28" s="54"/>
      <c r="I28" s="54"/>
      <c r="J28" s="54"/>
      <c r="K28" s="54"/>
      <c r="L28" s="54"/>
      <c r="M28" s="54"/>
      <c r="N28" s="54"/>
      <c r="O28" s="54"/>
      <c r="P28" s="107">
        <f t="shared" si="0"/>
        <v>0</v>
      </c>
    </row>
    <row r="29" spans="1:16" ht="15.75" x14ac:dyDescent="0.25">
      <c r="A29" s="105">
        <v>42514</v>
      </c>
      <c r="B29" s="116"/>
      <c r="C29" s="218" t="s">
        <v>97</v>
      </c>
      <c r="D29" s="54"/>
      <c r="E29" s="54"/>
      <c r="F29" s="54"/>
      <c r="G29" s="54"/>
      <c r="H29" s="54"/>
      <c r="I29" s="54"/>
      <c r="J29" s="54"/>
      <c r="K29" s="54"/>
      <c r="L29" s="54"/>
      <c r="M29" s="54"/>
      <c r="N29" s="54"/>
      <c r="O29" s="54"/>
      <c r="P29" s="107">
        <f t="shared" si="0"/>
        <v>0</v>
      </c>
    </row>
    <row r="30" spans="1:16" ht="15.75" x14ac:dyDescent="0.25">
      <c r="A30" s="105">
        <v>42515</v>
      </c>
      <c r="B30" s="116"/>
      <c r="C30" s="218" t="s">
        <v>93</v>
      </c>
      <c r="D30" s="54"/>
      <c r="E30" s="54"/>
      <c r="F30" s="54"/>
      <c r="G30" s="54"/>
      <c r="H30" s="54"/>
      <c r="I30" s="54"/>
      <c r="J30" s="54"/>
      <c r="K30" s="54"/>
      <c r="L30" s="54"/>
      <c r="M30" s="54"/>
      <c r="N30" s="54"/>
      <c r="O30" s="54"/>
      <c r="P30" s="107">
        <f t="shared" si="0"/>
        <v>0</v>
      </c>
    </row>
    <row r="31" spans="1:16" ht="15.75" x14ac:dyDescent="0.25">
      <c r="A31" s="105">
        <v>42516</v>
      </c>
      <c r="B31" s="116"/>
      <c r="C31" s="218" t="s">
        <v>94</v>
      </c>
      <c r="D31" s="54"/>
      <c r="E31" s="54"/>
      <c r="F31" s="54"/>
      <c r="G31" s="54"/>
      <c r="H31" s="54"/>
      <c r="I31" s="54"/>
      <c r="J31" s="54"/>
      <c r="K31" s="54"/>
      <c r="L31" s="54"/>
      <c r="M31" s="54"/>
      <c r="N31" s="54"/>
      <c r="O31" s="54"/>
      <c r="P31" s="107">
        <f t="shared" si="0"/>
        <v>0</v>
      </c>
    </row>
    <row r="32" spans="1:16" ht="15.75" x14ac:dyDescent="0.25">
      <c r="A32" s="105">
        <v>42517</v>
      </c>
      <c r="B32" s="116"/>
      <c r="C32" s="218" t="s">
        <v>92</v>
      </c>
      <c r="D32" s="54"/>
      <c r="E32" s="54"/>
      <c r="F32" s="54"/>
      <c r="G32" s="54"/>
      <c r="H32" s="54"/>
      <c r="I32" s="54"/>
      <c r="J32" s="54"/>
      <c r="K32" s="54"/>
      <c r="L32" s="54"/>
      <c r="M32" s="54"/>
      <c r="N32" s="54"/>
      <c r="O32" s="54"/>
      <c r="P32" s="107">
        <f t="shared" si="0"/>
        <v>0</v>
      </c>
    </row>
    <row r="33" spans="1:16" ht="15.75" x14ac:dyDescent="0.25">
      <c r="A33" s="105">
        <v>42518</v>
      </c>
      <c r="B33" s="116"/>
      <c r="C33" s="218" t="s">
        <v>91</v>
      </c>
      <c r="D33" s="54"/>
      <c r="E33" s="54"/>
      <c r="F33" s="54"/>
      <c r="G33" s="54"/>
      <c r="H33" s="54"/>
      <c r="I33" s="54"/>
      <c r="J33" s="54"/>
      <c r="K33" s="54"/>
      <c r="L33" s="54"/>
      <c r="M33" s="54"/>
      <c r="N33" s="54"/>
      <c r="O33" s="54"/>
      <c r="P33" s="107">
        <f t="shared" si="0"/>
        <v>0</v>
      </c>
    </row>
    <row r="34" spans="1:16" ht="15.75" x14ac:dyDescent="0.25">
      <c r="A34" s="105">
        <v>42519</v>
      </c>
      <c r="B34" s="116"/>
      <c r="C34" s="218" t="s">
        <v>95</v>
      </c>
      <c r="D34" s="54"/>
      <c r="E34" s="54"/>
      <c r="F34" s="54"/>
      <c r="G34" s="54"/>
      <c r="H34" s="54"/>
      <c r="I34" s="54"/>
      <c r="J34" s="54"/>
      <c r="K34" s="54"/>
      <c r="L34" s="54"/>
      <c r="M34" s="54"/>
      <c r="N34" s="54"/>
      <c r="O34" s="54"/>
      <c r="P34" s="107">
        <f t="shared" si="0"/>
        <v>0</v>
      </c>
    </row>
    <row r="35" spans="1:16" ht="15.75" x14ac:dyDescent="0.25">
      <c r="A35" s="105">
        <v>42520</v>
      </c>
      <c r="B35" s="116"/>
      <c r="C35" s="218" t="s">
        <v>96</v>
      </c>
      <c r="D35" s="54"/>
      <c r="E35" s="54"/>
      <c r="F35" s="54"/>
      <c r="G35" s="54"/>
      <c r="H35" s="54"/>
      <c r="I35" s="54"/>
      <c r="J35" s="54"/>
      <c r="K35" s="54"/>
      <c r="L35" s="54"/>
      <c r="M35" s="54"/>
      <c r="N35" s="54"/>
      <c r="O35" s="54"/>
      <c r="P35" s="107">
        <f t="shared" si="0"/>
        <v>0</v>
      </c>
    </row>
    <row r="36" spans="1:16" ht="15.75" x14ac:dyDescent="0.25">
      <c r="A36" s="105">
        <v>42521</v>
      </c>
      <c r="B36" s="116"/>
      <c r="C36" s="218" t="s">
        <v>97</v>
      </c>
      <c r="D36" s="54"/>
      <c r="E36" s="54"/>
      <c r="F36" s="54"/>
      <c r="G36" s="54"/>
      <c r="H36" s="54"/>
      <c r="I36" s="54"/>
      <c r="J36" s="54"/>
      <c r="K36" s="54"/>
      <c r="L36" s="54"/>
      <c r="M36" s="54"/>
      <c r="N36" s="54"/>
      <c r="O36" s="54"/>
      <c r="P36" s="108">
        <f t="shared" si="0"/>
        <v>0</v>
      </c>
    </row>
    <row r="37" spans="1:16" s="120"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5'!A1" display="Daywise Charts"/>
    <hyperlink ref="E2:F3" location="'May B'!A1" display="Budget Jan"/>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P37"/>
  <sheetViews>
    <sheetView zoomScale="85" zoomScaleNormal="85" workbookViewId="0">
      <pane ySplit="5" topLeftCell="A6" activePane="bottomLeft" state="frozen"/>
      <selection pane="bottomLeft" activeCell="A6" sqref="A6"/>
    </sheetView>
  </sheetViews>
  <sheetFormatPr defaultColWidth="0" defaultRowHeight="18.75" zeroHeight="1" x14ac:dyDescent="0.3"/>
  <cols>
    <col min="1" max="1" width="10.7109375" style="6" customWidth="1"/>
    <col min="2" max="2" width="5.7109375" style="6" customWidth="1"/>
    <col min="3" max="3" width="15.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+May!A2:D2</f>
        <v>Mr. X</v>
      </c>
      <c r="B2" s="608"/>
      <c r="C2" s="608"/>
      <c r="D2" s="609"/>
      <c r="E2" s="615" t="s">
        <v>248</v>
      </c>
      <c r="F2" s="616"/>
      <c r="G2" s="610" t="s">
        <v>50</v>
      </c>
      <c r="H2" s="603"/>
      <c r="I2" s="603"/>
      <c r="J2" s="603"/>
      <c r="K2" s="604"/>
      <c r="L2" s="603" t="s">
        <v>6</v>
      </c>
      <c r="M2" s="603"/>
      <c r="N2" s="604"/>
      <c r="P2" s="115"/>
    </row>
    <row r="3" spans="1:16" s="104" customFormat="1" ht="15.75" customHeight="1" thickBot="1" x14ac:dyDescent="0.3">
      <c r="A3" s="612" t="s">
        <v>98</v>
      </c>
      <c r="B3" s="613"/>
      <c r="C3" s="613"/>
      <c r="D3" s="614"/>
      <c r="E3" s="617"/>
      <c r="F3" s="618"/>
      <c r="G3" s="611"/>
      <c r="H3" s="605"/>
      <c r="I3" s="605"/>
      <c r="J3" s="605"/>
      <c r="K3" s="606"/>
      <c r="L3" s="605"/>
      <c r="M3" s="605"/>
      <c r="N3" s="606"/>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customHeight="1" x14ac:dyDescent="0.25">
      <c r="A6" s="105">
        <v>42522</v>
      </c>
      <c r="B6" s="116"/>
      <c r="C6" s="218" t="s">
        <v>93</v>
      </c>
      <c r="D6" s="54"/>
      <c r="E6" s="54"/>
      <c r="F6" s="54"/>
      <c r="G6" s="54"/>
      <c r="H6" s="54"/>
      <c r="I6" s="54"/>
      <c r="J6" s="54"/>
      <c r="K6" s="54"/>
      <c r="L6" s="54"/>
      <c r="M6" s="54"/>
      <c r="N6" s="54"/>
      <c r="O6" s="54"/>
      <c r="P6" s="107">
        <f>SUM(E6:O6)</f>
        <v>0</v>
      </c>
    </row>
    <row r="7" spans="1:16" ht="15.75" x14ac:dyDescent="0.25">
      <c r="A7" s="105">
        <v>42523</v>
      </c>
      <c r="B7" s="116"/>
      <c r="C7" s="218" t="s">
        <v>94</v>
      </c>
      <c r="D7" s="54"/>
      <c r="E7" s="54"/>
      <c r="F7" s="54"/>
      <c r="G7" s="54"/>
      <c r="H7" s="54"/>
      <c r="I7" s="54"/>
      <c r="J7" s="54"/>
      <c r="K7" s="54"/>
      <c r="L7" s="54"/>
      <c r="M7" s="54"/>
      <c r="N7" s="54"/>
      <c r="O7" s="54"/>
      <c r="P7" s="107">
        <f t="shared" ref="P7:P36" si="0">SUM(E7:O7)</f>
        <v>0</v>
      </c>
    </row>
    <row r="8" spans="1:16" ht="15.75" x14ac:dyDescent="0.25">
      <c r="A8" s="105">
        <v>42524</v>
      </c>
      <c r="B8" s="116"/>
      <c r="C8" s="218" t="s">
        <v>92</v>
      </c>
      <c r="D8" s="54"/>
      <c r="E8" s="54"/>
      <c r="F8" s="54"/>
      <c r="G8" s="54"/>
      <c r="H8" s="54"/>
      <c r="I8" s="54"/>
      <c r="J8" s="54"/>
      <c r="K8" s="54"/>
      <c r="L8" s="54"/>
      <c r="M8" s="54"/>
      <c r="N8" s="54"/>
      <c r="O8" s="54"/>
      <c r="P8" s="107">
        <f t="shared" si="0"/>
        <v>0</v>
      </c>
    </row>
    <row r="9" spans="1:16" ht="15.75" x14ac:dyDescent="0.25">
      <c r="A9" s="105">
        <v>42525</v>
      </c>
      <c r="B9" s="116"/>
      <c r="C9" s="218" t="s">
        <v>91</v>
      </c>
      <c r="D9" s="54"/>
      <c r="E9" s="54"/>
      <c r="F9" s="54"/>
      <c r="G9" s="54"/>
      <c r="H9" s="54"/>
      <c r="I9" s="54"/>
      <c r="J9" s="54"/>
      <c r="K9" s="54"/>
      <c r="L9" s="54"/>
      <c r="M9" s="54"/>
      <c r="N9" s="54"/>
      <c r="O9" s="54"/>
      <c r="P9" s="107">
        <f t="shared" si="0"/>
        <v>0</v>
      </c>
    </row>
    <row r="10" spans="1:16" ht="15.75" x14ac:dyDescent="0.25">
      <c r="A10" s="105">
        <v>42526</v>
      </c>
      <c r="B10" s="116"/>
      <c r="C10" s="218" t="s">
        <v>95</v>
      </c>
      <c r="D10" s="54"/>
      <c r="E10" s="54"/>
      <c r="F10" s="54"/>
      <c r="G10" s="54"/>
      <c r="H10" s="54"/>
      <c r="I10" s="54"/>
      <c r="J10" s="54"/>
      <c r="K10" s="54"/>
      <c r="L10" s="54"/>
      <c r="M10" s="54"/>
      <c r="N10" s="54"/>
      <c r="O10" s="54"/>
      <c r="P10" s="107">
        <f t="shared" si="0"/>
        <v>0</v>
      </c>
    </row>
    <row r="11" spans="1:16" ht="15.75" x14ac:dyDescent="0.25">
      <c r="A11" s="105">
        <v>42527</v>
      </c>
      <c r="B11" s="116"/>
      <c r="C11" s="218" t="s">
        <v>96</v>
      </c>
      <c r="D11" s="54"/>
      <c r="E11" s="54"/>
      <c r="F11" s="54"/>
      <c r="G11" s="54"/>
      <c r="H11" s="54"/>
      <c r="I11" s="54"/>
      <c r="J11" s="54"/>
      <c r="K11" s="54"/>
      <c r="L11" s="54"/>
      <c r="M11" s="54"/>
      <c r="N11" s="54"/>
      <c r="O11" s="54"/>
      <c r="P11" s="107">
        <f t="shared" si="0"/>
        <v>0</v>
      </c>
    </row>
    <row r="12" spans="1:16" ht="15.75" x14ac:dyDescent="0.25">
      <c r="A12" s="105">
        <v>42528</v>
      </c>
      <c r="B12" s="116"/>
      <c r="C12" s="218" t="s">
        <v>97</v>
      </c>
      <c r="D12" s="54"/>
      <c r="E12" s="54"/>
      <c r="F12" s="54"/>
      <c r="G12" s="54"/>
      <c r="H12" s="54"/>
      <c r="I12" s="54"/>
      <c r="J12" s="54"/>
      <c r="K12" s="54"/>
      <c r="L12" s="54"/>
      <c r="M12" s="54"/>
      <c r="N12" s="54"/>
      <c r="O12" s="54"/>
      <c r="P12" s="107">
        <f t="shared" si="0"/>
        <v>0</v>
      </c>
    </row>
    <row r="13" spans="1:16" ht="15.75" x14ac:dyDescent="0.25">
      <c r="A13" s="105">
        <v>42529</v>
      </c>
      <c r="B13" s="116"/>
      <c r="C13" s="218" t="s">
        <v>93</v>
      </c>
      <c r="D13" s="54"/>
      <c r="E13" s="54"/>
      <c r="F13" s="54"/>
      <c r="G13" s="54"/>
      <c r="H13" s="54"/>
      <c r="I13" s="54"/>
      <c r="J13" s="54"/>
      <c r="K13" s="54"/>
      <c r="L13" s="54"/>
      <c r="M13" s="54"/>
      <c r="N13" s="54"/>
      <c r="O13" s="54"/>
      <c r="P13" s="107">
        <f t="shared" si="0"/>
        <v>0</v>
      </c>
    </row>
    <row r="14" spans="1:16" ht="15.75" x14ac:dyDescent="0.25">
      <c r="A14" s="105">
        <v>42530</v>
      </c>
      <c r="B14" s="116"/>
      <c r="C14" s="218" t="s">
        <v>94</v>
      </c>
      <c r="D14" s="54"/>
      <c r="E14" s="54"/>
      <c r="F14" s="54"/>
      <c r="G14" s="54"/>
      <c r="H14" s="54"/>
      <c r="I14" s="54"/>
      <c r="J14" s="54"/>
      <c r="K14" s="54"/>
      <c r="L14" s="54"/>
      <c r="M14" s="54"/>
      <c r="N14" s="54"/>
      <c r="O14" s="54"/>
      <c r="P14" s="107">
        <f t="shared" si="0"/>
        <v>0</v>
      </c>
    </row>
    <row r="15" spans="1:16" ht="15.75" x14ac:dyDescent="0.25">
      <c r="A15" s="105">
        <v>42531</v>
      </c>
      <c r="B15" s="116"/>
      <c r="C15" s="218" t="s">
        <v>92</v>
      </c>
      <c r="D15" s="54"/>
      <c r="E15" s="54"/>
      <c r="F15" s="54"/>
      <c r="G15" s="54"/>
      <c r="H15" s="54"/>
      <c r="I15" s="54"/>
      <c r="J15" s="54"/>
      <c r="K15" s="54"/>
      <c r="L15" s="54"/>
      <c r="M15" s="54"/>
      <c r="N15" s="54"/>
      <c r="O15" s="54"/>
      <c r="P15" s="107">
        <f t="shared" si="0"/>
        <v>0</v>
      </c>
    </row>
    <row r="16" spans="1:16" ht="15.75" x14ac:dyDescent="0.25">
      <c r="A16" s="105">
        <v>42532</v>
      </c>
      <c r="B16" s="116"/>
      <c r="C16" s="218" t="s">
        <v>91</v>
      </c>
      <c r="D16" s="54"/>
      <c r="E16" s="54"/>
      <c r="F16" s="54"/>
      <c r="G16" s="54"/>
      <c r="H16" s="54"/>
      <c r="I16" s="54"/>
      <c r="J16" s="54"/>
      <c r="K16" s="54"/>
      <c r="L16" s="54"/>
      <c r="M16" s="54"/>
      <c r="N16" s="54"/>
      <c r="O16" s="54"/>
      <c r="P16" s="107">
        <f t="shared" si="0"/>
        <v>0</v>
      </c>
    </row>
    <row r="17" spans="1:16" ht="15.75" x14ac:dyDescent="0.25">
      <c r="A17" s="105">
        <v>42533</v>
      </c>
      <c r="B17" s="116"/>
      <c r="C17" s="218" t="s">
        <v>95</v>
      </c>
      <c r="D17" s="54"/>
      <c r="E17" s="54"/>
      <c r="F17" s="54"/>
      <c r="G17" s="54"/>
      <c r="H17" s="54"/>
      <c r="I17" s="54"/>
      <c r="J17" s="54"/>
      <c r="K17" s="54"/>
      <c r="L17" s="54"/>
      <c r="M17" s="54"/>
      <c r="N17" s="54"/>
      <c r="O17" s="54"/>
      <c r="P17" s="107">
        <f t="shared" si="0"/>
        <v>0</v>
      </c>
    </row>
    <row r="18" spans="1:16" ht="15.75" x14ac:dyDescent="0.25">
      <c r="A18" s="105">
        <v>42534</v>
      </c>
      <c r="B18" s="116"/>
      <c r="C18" s="218" t="s">
        <v>96</v>
      </c>
      <c r="D18" s="54"/>
      <c r="E18" s="54"/>
      <c r="F18" s="54"/>
      <c r="G18" s="54"/>
      <c r="H18" s="54"/>
      <c r="I18" s="54"/>
      <c r="J18" s="54"/>
      <c r="K18" s="54"/>
      <c r="L18" s="54"/>
      <c r="M18" s="54"/>
      <c r="N18" s="54"/>
      <c r="O18" s="54"/>
      <c r="P18" s="107">
        <f t="shared" si="0"/>
        <v>0</v>
      </c>
    </row>
    <row r="19" spans="1:16" ht="15.75" x14ac:dyDescent="0.25">
      <c r="A19" s="105">
        <v>42535</v>
      </c>
      <c r="B19" s="116"/>
      <c r="C19" s="218" t="s">
        <v>97</v>
      </c>
      <c r="D19" s="54"/>
      <c r="E19" s="54"/>
      <c r="F19" s="54"/>
      <c r="G19" s="54"/>
      <c r="H19" s="54"/>
      <c r="I19" s="54"/>
      <c r="J19" s="54"/>
      <c r="K19" s="54"/>
      <c r="L19" s="54"/>
      <c r="M19" s="54"/>
      <c r="N19" s="54"/>
      <c r="O19" s="54"/>
      <c r="P19" s="107">
        <f t="shared" si="0"/>
        <v>0</v>
      </c>
    </row>
    <row r="20" spans="1:16" ht="15.75" x14ac:dyDescent="0.25">
      <c r="A20" s="105">
        <v>42536</v>
      </c>
      <c r="B20" s="116"/>
      <c r="C20" s="218" t="s">
        <v>93</v>
      </c>
      <c r="D20" s="54"/>
      <c r="E20" s="54"/>
      <c r="F20" s="54"/>
      <c r="G20" s="54"/>
      <c r="H20" s="54"/>
      <c r="I20" s="54"/>
      <c r="J20" s="54"/>
      <c r="K20" s="54"/>
      <c r="L20" s="54"/>
      <c r="M20" s="54"/>
      <c r="N20" s="54"/>
      <c r="O20" s="54"/>
      <c r="P20" s="107">
        <f t="shared" si="0"/>
        <v>0</v>
      </c>
    </row>
    <row r="21" spans="1:16" ht="15.75" x14ac:dyDescent="0.25">
      <c r="A21" s="105">
        <v>42537</v>
      </c>
      <c r="B21" s="116"/>
      <c r="C21" s="218" t="s">
        <v>94</v>
      </c>
      <c r="D21" s="54"/>
      <c r="E21" s="54"/>
      <c r="F21" s="54"/>
      <c r="G21" s="54"/>
      <c r="H21" s="54"/>
      <c r="I21" s="54"/>
      <c r="J21" s="54"/>
      <c r="K21" s="54"/>
      <c r="L21" s="54"/>
      <c r="M21" s="54"/>
      <c r="N21" s="54"/>
      <c r="O21" s="54"/>
      <c r="P21" s="107">
        <f t="shared" si="0"/>
        <v>0</v>
      </c>
    </row>
    <row r="22" spans="1:16" ht="15.75" x14ac:dyDescent="0.25">
      <c r="A22" s="105">
        <v>42538</v>
      </c>
      <c r="B22" s="116"/>
      <c r="C22" s="218" t="s">
        <v>92</v>
      </c>
      <c r="D22" s="54"/>
      <c r="E22" s="54"/>
      <c r="F22" s="54"/>
      <c r="G22" s="54"/>
      <c r="H22" s="54"/>
      <c r="I22" s="54"/>
      <c r="J22" s="54"/>
      <c r="K22" s="54"/>
      <c r="L22" s="54"/>
      <c r="M22" s="54"/>
      <c r="N22" s="54"/>
      <c r="O22" s="54"/>
      <c r="P22" s="107">
        <f t="shared" si="0"/>
        <v>0</v>
      </c>
    </row>
    <row r="23" spans="1:16" ht="15.75" x14ac:dyDescent="0.25">
      <c r="A23" s="105">
        <v>42539</v>
      </c>
      <c r="B23" s="116"/>
      <c r="C23" s="218" t="s">
        <v>91</v>
      </c>
      <c r="D23" s="54"/>
      <c r="E23" s="54"/>
      <c r="F23" s="54"/>
      <c r="G23" s="54"/>
      <c r="H23" s="54"/>
      <c r="I23" s="54"/>
      <c r="J23" s="54"/>
      <c r="K23" s="54"/>
      <c r="L23" s="54"/>
      <c r="M23" s="54"/>
      <c r="N23" s="54"/>
      <c r="O23" s="54"/>
      <c r="P23" s="107">
        <f t="shared" si="0"/>
        <v>0</v>
      </c>
    </row>
    <row r="24" spans="1:16" ht="15.75" x14ac:dyDescent="0.25">
      <c r="A24" s="105">
        <v>42540</v>
      </c>
      <c r="B24" s="116"/>
      <c r="C24" s="218" t="s">
        <v>95</v>
      </c>
      <c r="D24" s="54"/>
      <c r="E24" s="54"/>
      <c r="F24" s="54"/>
      <c r="G24" s="54"/>
      <c r="H24" s="54"/>
      <c r="I24" s="54"/>
      <c r="J24" s="54"/>
      <c r="K24" s="54"/>
      <c r="L24" s="54"/>
      <c r="M24" s="54"/>
      <c r="N24" s="54"/>
      <c r="O24" s="54"/>
      <c r="P24" s="107">
        <f t="shared" si="0"/>
        <v>0</v>
      </c>
    </row>
    <row r="25" spans="1:16" ht="15.75" x14ac:dyDescent="0.25">
      <c r="A25" s="105">
        <v>42541</v>
      </c>
      <c r="B25" s="116"/>
      <c r="C25" s="218" t="s">
        <v>96</v>
      </c>
      <c r="D25" s="54"/>
      <c r="E25" s="54"/>
      <c r="F25" s="54"/>
      <c r="G25" s="54"/>
      <c r="H25" s="54"/>
      <c r="I25" s="54"/>
      <c r="J25" s="54"/>
      <c r="K25" s="54"/>
      <c r="L25" s="54"/>
      <c r="M25" s="54"/>
      <c r="N25" s="54"/>
      <c r="O25" s="54"/>
      <c r="P25" s="107">
        <f t="shared" si="0"/>
        <v>0</v>
      </c>
    </row>
    <row r="26" spans="1:16" ht="15.75" x14ac:dyDescent="0.25">
      <c r="A26" s="105">
        <v>42542</v>
      </c>
      <c r="B26" s="116"/>
      <c r="C26" s="218" t="s">
        <v>97</v>
      </c>
      <c r="D26" s="54"/>
      <c r="E26" s="54"/>
      <c r="F26" s="54"/>
      <c r="G26" s="54"/>
      <c r="H26" s="54"/>
      <c r="I26" s="54"/>
      <c r="J26" s="54"/>
      <c r="K26" s="54"/>
      <c r="L26" s="54"/>
      <c r="M26" s="54"/>
      <c r="N26" s="54"/>
      <c r="O26" s="54"/>
      <c r="P26" s="107">
        <f t="shared" si="0"/>
        <v>0</v>
      </c>
    </row>
    <row r="27" spans="1:16" ht="15.75" x14ac:dyDescent="0.25">
      <c r="A27" s="105">
        <v>42543</v>
      </c>
      <c r="B27" s="116"/>
      <c r="C27" s="218" t="s">
        <v>93</v>
      </c>
      <c r="D27" s="54"/>
      <c r="E27" s="54"/>
      <c r="F27" s="54"/>
      <c r="G27" s="54"/>
      <c r="H27" s="54"/>
      <c r="I27" s="54"/>
      <c r="J27" s="54"/>
      <c r="K27" s="54"/>
      <c r="L27" s="54"/>
      <c r="M27" s="54"/>
      <c r="N27" s="54"/>
      <c r="O27" s="54"/>
      <c r="P27" s="107">
        <f t="shared" si="0"/>
        <v>0</v>
      </c>
    </row>
    <row r="28" spans="1:16" ht="15.75" x14ac:dyDescent="0.25">
      <c r="A28" s="105">
        <v>42544</v>
      </c>
      <c r="B28" s="116"/>
      <c r="C28" s="218" t="s">
        <v>94</v>
      </c>
      <c r="D28" s="54"/>
      <c r="E28" s="54"/>
      <c r="F28" s="54"/>
      <c r="G28" s="54"/>
      <c r="H28" s="54"/>
      <c r="I28" s="54"/>
      <c r="J28" s="54"/>
      <c r="K28" s="54"/>
      <c r="L28" s="54"/>
      <c r="M28" s="54"/>
      <c r="N28" s="54"/>
      <c r="O28" s="54"/>
      <c r="P28" s="107">
        <f t="shared" si="0"/>
        <v>0</v>
      </c>
    </row>
    <row r="29" spans="1:16" ht="15.75" x14ac:dyDescent="0.25">
      <c r="A29" s="105">
        <v>42545</v>
      </c>
      <c r="B29" s="116"/>
      <c r="C29" s="218" t="s">
        <v>92</v>
      </c>
      <c r="D29" s="54"/>
      <c r="E29" s="54"/>
      <c r="F29" s="54"/>
      <c r="G29" s="54"/>
      <c r="H29" s="54"/>
      <c r="I29" s="54"/>
      <c r="J29" s="54"/>
      <c r="K29" s="54"/>
      <c r="L29" s="54"/>
      <c r="M29" s="54"/>
      <c r="N29" s="54"/>
      <c r="O29" s="54"/>
      <c r="P29" s="107">
        <f t="shared" si="0"/>
        <v>0</v>
      </c>
    </row>
    <row r="30" spans="1:16" ht="15.75" x14ac:dyDescent="0.25">
      <c r="A30" s="105">
        <v>42546</v>
      </c>
      <c r="B30" s="116"/>
      <c r="C30" s="218" t="s">
        <v>91</v>
      </c>
      <c r="D30" s="54"/>
      <c r="E30" s="54"/>
      <c r="F30" s="54"/>
      <c r="G30" s="54"/>
      <c r="H30" s="54"/>
      <c r="I30" s="54"/>
      <c r="J30" s="54"/>
      <c r="K30" s="54"/>
      <c r="L30" s="54"/>
      <c r="M30" s="54"/>
      <c r="N30" s="54"/>
      <c r="O30" s="54"/>
      <c r="P30" s="107">
        <f t="shared" si="0"/>
        <v>0</v>
      </c>
    </row>
    <row r="31" spans="1:16" ht="15.75" x14ac:dyDescent="0.25">
      <c r="A31" s="105">
        <v>42547</v>
      </c>
      <c r="B31" s="116"/>
      <c r="C31" s="218" t="s">
        <v>95</v>
      </c>
      <c r="D31" s="54"/>
      <c r="E31" s="54"/>
      <c r="F31" s="54"/>
      <c r="G31" s="54"/>
      <c r="H31" s="54"/>
      <c r="I31" s="54"/>
      <c r="J31" s="54"/>
      <c r="K31" s="54"/>
      <c r="L31" s="54"/>
      <c r="M31" s="54"/>
      <c r="N31" s="54"/>
      <c r="O31" s="54"/>
      <c r="P31" s="107">
        <f t="shared" si="0"/>
        <v>0</v>
      </c>
    </row>
    <row r="32" spans="1:16" ht="15.75" x14ac:dyDescent="0.25">
      <c r="A32" s="105">
        <v>42548</v>
      </c>
      <c r="B32" s="116"/>
      <c r="C32" s="218" t="s">
        <v>96</v>
      </c>
      <c r="D32" s="54"/>
      <c r="E32" s="54"/>
      <c r="F32" s="54"/>
      <c r="G32" s="54"/>
      <c r="H32" s="54"/>
      <c r="I32" s="54"/>
      <c r="J32" s="54"/>
      <c r="K32" s="54"/>
      <c r="L32" s="54"/>
      <c r="M32" s="54"/>
      <c r="N32" s="54"/>
      <c r="O32" s="54"/>
      <c r="P32" s="107">
        <f t="shared" si="0"/>
        <v>0</v>
      </c>
    </row>
    <row r="33" spans="1:16" ht="15.75" x14ac:dyDescent="0.25">
      <c r="A33" s="105">
        <v>42549</v>
      </c>
      <c r="B33" s="116"/>
      <c r="C33" s="218" t="s">
        <v>97</v>
      </c>
      <c r="D33" s="54"/>
      <c r="E33" s="54"/>
      <c r="F33" s="54"/>
      <c r="G33" s="54"/>
      <c r="H33" s="54"/>
      <c r="I33" s="54"/>
      <c r="J33" s="54"/>
      <c r="K33" s="54"/>
      <c r="L33" s="54"/>
      <c r="M33" s="54"/>
      <c r="N33" s="54"/>
      <c r="O33" s="54"/>
      <c r="P33" s="107">
        <f t="shared" si="0"/>
        <v>0</v>
      </c>
    </row>
    <row r="34" spans="1:16" ht="15.75" x14ac:dyDescent="0.25">
      <c r="A34" s="105">
        <v>42550</v>
      </c>
      <c r="B34" s="116"/>
      <c r="C34" s="218" t="s">
        <v>93</v>
      </c>
      <c r="D34" s="54"/>
      <c r="E34" s="54"/>
      <c r="F34" s="54"/>
      <c r="G34" s="54"/>
      <c r="H34" s="54"/>
      <c r="I34" s="54"/>
      <c r="J34" s="54"/>
      <c r="K34" s="54"/>
      <c r="L34" s="54"/>
      <c r="M34" s="54"/>
      <c r="N34" s="54"/>
      <c r="O34" s="54"/>
      <c r="P34" s="107">
        <f t="shared" si="0"/>
        <v>0</v>
      </c>
    </row>
    <row r="35" spans="1:16" ht="15.75" x14ac:dyDescent="0.25">
      <c r="A35" s="105">
        <v>42551</v>
      </c>
      <c r="B35" s="116"/>
      <c r="C35" s="218" t="s">
        <v>94</v>
      </c>
      <c r="D35" s="54"/>
      <c r="E35" s="54"/>
      <c r="F35" s="54"/>
      <c r="G35" s="54"/>
      <c r="H35" s="54"/>
      <c r="I35" s="54"/>
      <c r="J35" s="54"/>
      <c r="K35" s="54"/>
      <c r="L35" s="54"/>
      <c r="M35" s="54"/>
      <c r="N35" s="54"/>
      <c r="O35" s="54"/>
      <c r="P35" s="107">
        <f t="shared" si="0"/>
        <v>0</v>
      </c>
    </row>
    <row r="36" spans="1:16" ht="15.75" x14ac:dyDescent="0.25">
      <c r="A36" s="92"/>
      <c r="B36" s="93"/>
      <c r="C36" s="218"/>
      <c r="D36" s="54"/>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SUM(E6:E36)</f>
        <v>0</v>
      </c>
      <c r="F37" s="114">
        <f t="shared" ref="F37:P37" si="1">SUM(F6:F36)</f>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6'!A1" display="Daywise Charts"/>
    <hyperlink ref="E2:F3" location="'June B'!A1" display="Budget June"/>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332"/>
  </sheetPr>
  <dimension ref="A1:IT43"/>
  <sheetViews>
    <sheetView zoomScale="90" zoomScaleNormal="90" workbookViewId="0">
      <pane xSplit="1" ySplit="4" topLeftCell="B5" activePane="bottomRight" state="frozen"/>
      <selection pane="topRight" activeCell="B1" sqref="B1"/>
      <selection pane="bottomLeft" activeCell="A5" sqref="A5"/>
      <selection pane="bottomRight" activeCell="B5" sqref="B5"/>
    </sheetView>
  </sheetViews>
  <sheetFormatPr defaultColWidth="0" defaultRowHeight="15" zeroHeight="1" x14ac:dyDescent="0.25"/>
  <cols>
    <col min="1" max="1" width="7" style="127" customWidth="1"/>
    <col min="2" max="2" width="2.85546875" style="127" customWidth="1"/>
    <col min="3" max="3" width="18.85546875" style="127" customWidth="1"/>
    <col min="4" max="14" width="9.140625" style="127" customWidth="1"/>
    <col min="15" max="15" width="48.140625" style="127" customWidth="1"/>
    <col min="16" max="16" width="1.5703125" style="127" customWidth="1"/>
    <col min="17" max="17" width="6.140625" style="127" customWidth="1"/>
    <col min="18" max="18" width="2" style="127" customWidth="1"/>
    <col min="19" max="19" width="6.140625" style="127" customWidth="1"/>
    <col min="20" max="20" width="4.28515625" style="127" customWidth="1"/>
    <col min="21" max="16384" width="9.140625" style="127" hidden="1"/>
  </cols>
  <sheetData>
    <row r="1" spans="1:254" x14ac:dyDescent="0.25">
      <c r="A1" s="237"/>
    </row>
    <row r="2" spans="1:254" x14ac:dyDescent="0.25"/>
    <row r="3" spans="1:254" x14ac:dyDescent="0.25">
      <c r="C3" s="436" t="s">
        <v>214</v>
      </c>
      <c r="D3" s="436"/>
      <c r="E3" s="436"/>
      <c r="F3" s="436"/>
    </row>
    <row r="4" spans="1:254" x14ac:dyDescent="0.25">
      <c r="C4" s="437"/>
      <c r="D4" s="437"/>
      <c r="E4" s="437"/>
      <c r="F4" s="437"/>
    </row>
    <row r="5" spans="1:254" s="128" customFormat="1" ht="21.75" thickBot="1" x14ac:dyDescent="0.3">
      <c r="A5" s="127"/>
      <c r="B5" s="127"/>
      <c r="C5" s="33"/>
      <c r="D5" s="127"/>
      <c r="E5" s="127"/>
      <c r="F5" s="127"/>
      <c r="P5" s="127"/>
      <c r="Q5" s="127"/>
      <c r="R5" s="127"/>
    </row>
    <row r="6" spans="1:254" ht="27.75" customHeight="1" thickBot="1" x14ac:dyDescent="0.3">
      <c r="C6" s="453" t="s">
        <v>99</v>
      </c>
      <c r="D6" s="454"/>
      <c r="E6" s="454"/>
      <c r="F6" s="454"/>
      <c r="G6" s="454"/>
      <c r="H6" s="454"/>
      <c r="I6" s="454"/>
      <c r="J6" s="454"/>
      <c r="K6" s="454"/>
      <c r="L6" s="454"/>
      <c r="M6" s="454"/>
      <c r="N6" s="454"/>
      <c r="O6" s="455"/>
    </row>
    <row r="7" spans="1:254" s="130" customFormat="1" ht="85.5" customHeight="1" thickBot="1" x14ac:dyDescent="0.3">
      <c r="C7" s="450" t="s">
        <v>268</v>
      </c>
      <c r="D7" s="451"/>
      <c r="E7" s="451"/>
      <c r="F7" s="451"/>
      <c r="G7" s="451"/>
      <c r="H7" s="451"/>
      <c r="I7" s="451"/>
      <c r="J7" s="451"/>
      <c r="K7" s="451"/>
      <c r="L7" s="451"/>
      <c r="M7" s="451"/>
      <c r="N7" s="451"/>
      <c r="O7" s="452"/>
      <c r="Q7" s="438" t="s">
        <v>29</v>
      </c>
      <c r="R7" s="439"/>
      <c r="S7" s="440"/>
    </row>
    <row r="8" spans="1:254" s="132" customFormat="1" ht="15.75" customHeight="1" thickBot="1" x14ac:dyDescent="0.3">
      <c r="A8" s="127"/>
      <c r="B8" s="127"/>
      <c r="C8" s="129"/>
      <c r="D8" s="130"/>
      <c r="E8" s="130"/>
      <c r="F8" s="130"/>
      <c r="G8" s="129"/>
      <c r="H8" s="129"/>
      <c r="I8" s="129"/>
      <c r="J8" s="129"/>
      <c r="K8" s="129"/>
      <c r="L8" s="129"/>
      <c r="M8" s="129"/>
      <c r="N8" s="129"/>
      <c r="O8" s="131"/>
      <c r="P8" s="131"/>
      <c r="Q8" s="441"/>
      <c r="R8" s="442"/>
      <c r="S8" s="443"/>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row>
    <row r="9" spans="1:254" ht="27.75" customHeight="1" thickBot="1" x14ac:dyDescent="0.3">
      <c r="C9" s="453" t="s">
        <v>142</v>
      </c>
      <c r="D9" s="454"/>
      <c r="E9" s="454"/>
      <c r="F9" s="454"/>
      <c r="G9" s="454"/>
      <c r="H9" s="454"/>
      <c r="I9" s="454"/>
      <c r="J9" s="454"/>
      <c r="K9" s="454"/>
      <c r="L9" s="454"/>
      <c r="M9" s="454"/>
      <c r="N9" s="454"/>
      <c r="O9" s="455"/>
      <c r="Q9" s="444"/>
      <c r="R9" s="445"/>
      <c r="S9" s="446"/>
    </row>
    <row r="10" spans="1:254" s="133" customFormat="1" ht="16.5" thickBot="1" x14ac:dyDescent="0.3">
      <c r="A10" s="127"/>
      <c r="B10" s="127"/>
      <c r="C10" s="447" t="s">
        <v>177</v>
      </c>
      <c r="D10" s="448"/>
      <c r="E10" s="448"/>
      <c r="F10" s="448"/>
      <c r="G10" s="448"/>
      <c r="H10" s="448"/>
      <c r="I10" s="448"/>
      <c r="J10" s="448"/>
      <c r="K10" s="448"/>
      <c r="L10" s="448"/>
      <c r="M10" s="448"/>
      <c r="N10" s="448"/>
      <c r="O10" s="449"/>
    </row>
    <row r="11" spans="1:254" s="133" customFormat="1" ht="145.5" customHeight="1" thickBot="1" x14ac:dyDescent="0.3">
      <c r="A11" s="127"/>
      <c r="B11" s="127"/>
      <c r="C11" s="450" t="s">
        <v>141</v>
      </c>
      <c r="D11" s="451"/>
      <c r="E11" s="451"/>
      <c r="F11" s="451"/>
      <c r="G11" s="451"/>
      <c r="H11" s="451"/>
      <c r="I11" s="451"/>
      <c r="J11" s="451"/>
      <c r="K11" s="451"/>
      <c r="L11" s="451"/>
      <c r="M11" s="451"/>
      <c r="N11" s="451"/>
      <c r="O11" s="452"/>
    </row>
    <row r="12" spans="1:254" x14ac:dyDescent="0.25"/>
    <row r="13" spans="1:254" s="134" customFormat="1" ht="15.75" x14ac:dyDescent="0.25">
      <c r="A13" s="331"/>
      <c r="B13" s="331"/>
      <c r="C13" s="127"/>
      <c r="D13" s="127"/>
      <c r="E13" s="127"/>
      <c r="F13" s="127"/>
      <c r="G13" s="127"/>
      <c r="H13" s="127"/>
      <c r="I13" s="127"/>
      <c r="J13" s="127"/>
      <c r="K13" s="461" t="s">
        <v>269</v>
      </c>
      <c r="L13" s="462"/>
      <c r="M13" s="460" t="s">
        <v>267</v>
      </c>
      <c r="N13" s="460"/>
      <c r="O13" s="334" t="s">
        <v>266</v>
      </c>
    </row>
    <row r="14" spans="1:254" s="134" customFormat="1" ht="15.75" x14ac:dyDescent="0.25">
      <c r="A14" s="331"/>
      <c r="B14" s="331"/>
      <c r="C14" s="127"/>
      <c r="D14" s="127"/>
      <c r="E14" s="127"/>
      <c r="F14" s="127"/>
      <c r="G14" s="127"/>
      <c r="H14" s="127"/>
      <c r="I14" s="127"/>
      <c r="J14" s="127"/>
      <c r="K14" s="463"/>
      <c r="L14" s="464"/>
      <c r="M14" s="460" t="s">
        <v>260</v>
      </c>
      <c r="N14" s="460"/>
      <c r="O14" s="334" t="s">
        <v>265</v>
      </c>
    </row>
    <row r="15" spans="1:254" s="333" customFormat="1" ht="15.75" x14ac:dyDescent="0.25">
      <c r="A15" s="331"/>
      <c r="B15" s="331"/>
      <c r="C15" s="127"/>
      <c r="D15" s="127"/>
      <c r="E15" s="127"/>
      <c r="F15" s="127"/>
      <c r="G15" s="127"/>
      <c r="H15" s="127"/>
      <c r="I15" s="127"/>
      <c r="J15" s="127"/>
      <c r="K15" s="463"/>
      <c r="L15" s="464"/>
      <c r="M15" s="460" t="s">
        <v>261</v>
      </c>
      <c r="N15" s="460"/>
      <c r="O15" s="334" t="s">
        <v>262</v>
      </c>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332"/>
      <c r="DL15" s="332"/>
      <c r="DM15" s="332"/>
      <c r="DN15" s="332"/>
      <c r="DO15" s="332"/>
      <c r="DP15" s="332"/>
      <c r="DQ15" s="332"/>
      <c r="DR15" s="332"/>
      <c r="DS15" s="332"/>
      <c r="DT15" s="332"/>
      <c r="DU15" s="332"/>
      <c r="DV15" s="332"/>
      <c r="DW15" s="332"/>
      <c r="DX15" s="332"/>
      <c r="DY15" s="332"/>
      <c r="DZ15" s="332"/>
      <c r="EA15" s="332"/>
      <c r="EB15" s="332"/>
      <c r="EC15" s="332"/>
      <c r="ED15" s="332"/>
      <c r="EE15" s="332"/>
      <c r="EF15" s="332"/>
      <c r="EG15" s="332"/>
      <c r="EH15" s="332"/>
      <c r="EI15" s="332"/>
      <c r="EJ15" s="332"/>
      <c r="EK15" s="332"/>
      <c r="EL15" s="332"/>
      <c r="EM15" s="332"/>
      <c r="EN15" s="332"/>
      <c r="EO15" s="332"/>
      <c r="EP15" s="332"/>
      <c r="EQ15" s="332"/>
      <c r="ER15" s="332"/>
      <c r="ES15" s="332"/>
      <c r="ET15" s="332"/>
      <c r="EU15" s="332"/>
      <c r="EV15" s="332"/>
      <c r="EW15" s="332"/>
      <c r="EX15" s="332"/>
      <c r="EY15" s="332"/>
      <c r="EZ15" s="332"/>
      <c r="FA15" s="332"/>
      <c r="FB15" s="332"/>
      <c r="FC15" s="332"/>
      <c r="FD15" s="332"/>
      <c r="FE15" s="332"/>
      <c r="FF15" s="332"/>
      <c r="FG15" s="332"/>
      <c r="FH15" s="332"/>
      <c r="FI15" s="332"/>
      <c r="FJ15" s="332"/>
      <c r="FK15" s="332"/>
      <c r="FL15" s="332"/>
      <c r="FM15" s="332"/>
      <c r="FN15" s="332"/>
      <c r="FO15" s="332"/>
      <c r="FP15" s="332"/>
      <c r="FQ15" s="332"/>
      <c r="FR15" s="332"/>
      <c r="FS15" s="332"/>
      <c r="FT15" s="332"/>
      <c r="FU15" s="332"/>
      <c r="FV15" s="332"/>
      <c r="FW15" s="332"/>
      <c r="FX15" s="332"/>
      <c r="FY15" s="332"/>
      <c r="FZ15" s="332"/>
      <c r="GA15" s="332"/>
      <c r="GB15" s="332"/>
      <c r="GC15" s="332"/>
      <c r="GD15" s="332"/>
      <c r="GE15" s="332"/>
      <c r="GF15" s="332"/>
      <c r="GG15" s="332"/>
      <c r="GH15" s="332"/>
      <c r="GI15" s="332"/>
      <c r="GJ15" s="332"/>
      <c r="GK15" s="332"/>
      <c r="GL15" s="332"/>
      <c r="GM15" s="332"/>
      <c r="GN15" s="332"/>
      <c r="GO15" s="332"/>
      <c r="GP15" s="332"/>
      <c r="GQ15" s="332"/>
      <c r="GR15" s="332"/>
      <c r="GS15" s="332"/>
      <c r="GT15" s="332"/>
      <c r="GU15" s="332"/>
      <c r="GV15" s="332"/>
      <c r="GW15" s="332"/>
      <c r="GX15" s="332"/>
      <c r="GY15" s="332"/>
      <c r="GZ15" s="332"/>
      <c r="HA15" s="332"/>
      <c r="HB15" s="332"/>
      <c r="HC15" s="332"/>
      <c r="HD15" s="332"/>
      <c r="HE15" s="332"/>
      <c r="HF15" s="332"/>
      <c r="HG15" s="332"/>
      <c r="HH15" s="332"/>
      <c r="HI15" s="332"/>
      <c r="HJ15" s="332"/>
      <c r="HK15" s="332"/>
      <c r="HL15" s="332"/>
      <c r="HM15" s="332"/>
      <c r="HN15" s="332"/>
      <c r="HO15" s="332"/>
      <c r="HP15" s="332"/>
      <c r="HQ15" s="332"/>
      <c r="HR15" s="332"/>
      <c r="HS15" s="332"/>
      <c r="HT15" s="332"/>
      <c r="HU15" s="332"/>
      <c r="HV15" s="332"/>
      <c r="HW15" s="332"/>
      <c r="HX15" s="332"/>
      <c r="HY15" s="332"/>
      <c r="HZ15" s="332"/>
      <c r="IA15" s="332"/>
      <c r="IB15" s="332"/>
      <c r="IC15" s="332"/>
      <c r="ID15" s="332"/>
      <c r="IE15" s="332"/>
      <c r="IF15" s="332"/>
      <c r="IG15" s="332"/>
      <c r="IH15" s="332"/>
      <c r="II15" s="332"/>
      <c r="IJ15" s="332"/>
      <c r="IK15" s="332"/>
      <c r="IL15" s="332"/>
      <c r="IM15" s="332"/>
      <c r="IN15" s="332"/>
      <c r="IO15" s="332"/>
      <c r="IP15" s="332"/>
      <c r="IQ15" s="332"/>
      <c r="IR15" s="332"/>
      <c r="IS15" s="332"/>
      <c r="IT15" s="332"/>
    </row>
    <row r="16" spans="1:254" s="333" customFormat="1" ht="15.75" x14ac:dyDescent="0.25">
      <c r="A16" s="331"/>
      <c r="B16" s="331"/>
      <c r="C16" s="127"/>
      <c r="D16" s="127"/>
      <c r="E16" s="127"/>
      <c r="F16" s="127"/>
      <c r="G16" s="127"/>
      <c r="H16" s="127"/>
      <c r="I16" s="127"/>
      <c r="J16" s="127"/>
      <c r="K16" s="465"/>
      <c r="L16" s="466"/>
      <c r="M16" s="460" t="s">
        <v>263</v>
      </c>
      <c r="N16" s="460"/>
      <c r="O16" s="334" t="s">
        <v>264</v>
      </c>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332"/>
      <c r="BF16" s="332"/>
      <c r="BG16" s="332"/>
      <c r="BH16" s="332"/>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332"/>
      <c r="DL16" s="332"/>
      <c r="DM16" s="332"/>
      <c r="DN16" s="332"/>
      <c r="DO16" s="332"/>
      <c r="DP16" s="332"/>
      <c r="DQ16" s="332"/>
      <c r="DR16" s="332"/>
      <c r="DS16" s="332"/>
      <c r="DT16" s="332"/>
      <c r="DU16" s="332"/>
      <c r="DV16" s="332"/>
      <c r="DW16" s="332"/>
      <c r="DX16" s="332"/>
      <c r="DY16" s="332"/>
      <c r="DZ16" s="332"/>
      <c r="EA16" s="332"/>
      <c r="EB16" s="332"/>
      <c r="EC16" s="332"/>
      <c r="ED16" s="332"/>
      <c r="EE16" s="332"/>
      <c r="EF16" s="332"/>
      <c r="EG16" s="332"/>
      <c r="EH16" s="332"/>
      <c r="EI16" s="332"/>
      <c r="EJ16" s="332"/>
      <c r="EK16" s="332"/>
      <c r="EL16" s="332"/>
      <c r="EM16" s="332"/>
      <c r="EN16" s="332"/>
      <c r="EO16" s="332"/>
      <c r="EP16" s="332"/>
      <c r="EQ16" s="332"/>
      <c r="ER16" s="332"/>
      <c r="ES16" s="332"/>
      <c r="ET16" s="332"/>
      <c r="EU16" s="332"/>
      <c r="EV16" s="332"/>
      <c r="EW16" s="332"/>
      <c r="EX16" s="332"/>
      <c r="EY16" s="332"/>
      <c r="EZ16" s="332"/>
      <c r="FA16" s="332"/>
      <c r="FB16" s="332"/>
      <c r="FC16" s="332"/>
      <c r="FD16" s="332"/>
      <c r="FE16" s="332"/>
      <c r="FF16" s="332"/>
      <c r="FG16" s="332"/>
      <c r="FH16" s="332"/>
      <c r="FI16" s="332"/>
      <c r="FJ16" s="332"/>
      <c r="FK16" s="332"/>
      <c r="FL16" s="332"/>
      <c r="FM16" s="332"/>
      <c r="FN16" s="332"/>
      <c r="FO16" s="332"/>
      <c r="FP16" s="332"/>
      <c r="FQ16" s="332"/>
      <c r="FR16" s="332"/>
      <c r="FS16" s="332"/>
      <c r="FT16" s="332"/>
      <c r="FU16" s="332"/>
      <c r="FV16" s="332"/>
      <c r="FW16" s="332"/>
      <c r="FX16" s="332"/>
      <c r="FY16" s="332"/>
      <c r="FZ16" s="332"/>
      <c r="GA16" s="332"/>
      <c r="GB16" s="332"/>
      <c r="GC16" s="332"/>
      <c r="GD16" s="332"/>
      <c r="GE16" s="332"/>
      <c r="GF16" s="332"/>
      <c r="GG16" s="332"/>
      <c r="GH16" s="332"/>
      <c r="GI16" s="332"/>
      <c r="GJ16" s="332"/>
      <c r="GK16" s="332"/>
      <c r="GL16" s="332"/>
      <c r="GM16" s="332"/>
      <c r="GN16" s="332"/>
      <c r="GO16" s="332"/>
      <c r="GP16" s="332"/>
      <c r="GQ16" s="332"/>
      <c r="GR16" s="332"/>
      <c r="GS16" s="332"/>
      <c r="GT16" s="332"/>
      <c r="GU16" s="332"/>
      <c r="GV16" s="332"/>
      <c r="GW16" s="332"/>
      <c r="GX16" s="332"/>
      <c r="GY16" s="332"/>
      <c r="GZ16" s="332"/>
      <c r="HA16" s="332"/>
      <c r="HB16" s="332"/>
      <c r="HC16" s="332"/>
      <c r="HD16" s="332"/>
      <c r="HE16" s="332"/>
      <c r="HF16" s="332"/>
      <c r="HG16" s="332"/>
      <c r="HH16" s="332"/>
      <c r="HI16" s="332"/>
      <c r="HJ16" s="332"/>
      <c r="HK16" s="332"/>
      <c r="HL16" s="332"/>
      <c r="HM16" s="332"/>
      <c r="HN16" s="332"/>
      <c r="HO16" s="332"/>
      <c r="HP16" s="332"/>
      <c r="HQ16" s="332"/>
      <c r="HR16" s="332"/>
      <c r="HS16" s="332"/>
      <c r="HT16" s="332"/>
      <c r="HU16" s="332"/>
      <c r="HV16" s="332"/>
      <c r="HW16" s="332"/>
      <c r="HX16" s="332"/>
      <c r="HY16" s="332"/>
      <c r="HZ16" s="332"/>
      <c r="IA16" s="332"/>
      <c r="IB16" s="332"/>
      <c r="IC16" s="332"/>
      <c r="ID16" s="332"/>
      <c r="IE16" s="332"/>
      <c r="IF16" s="332"/>
      <c r="IG16" s="332"/>
      <c r="IH16" s="332"/>
      <c r="II16" s="332"/>
      <c r="IJ16" s="332"/>
      <c r="IK16" s="332"/>
      <c r="IL16" s="332"/>
      <c r="IM16" s="332"/>
      <c r="IN16" s="332"/>
      <c r="IO16" s="332"/>
      <c r="IP16" s="332"/>
      <c r="IQ16" s="332"/>
      <c r="IR16" s="332"/>
      <c r="IS16" s="332"/>
      <c r="IT16" s="332"/>
    </row>
    <row r="17" spans="1:254" s="136" customFormat="1" ht="15.75" thickBot="1" x14ac:dyDescent="0.3">
      <c r="A17" s="127"/>
      <c r="B17" s="127"/>
      <c r="C17" s="135"/>
      <c r="D17" s="127"/>
      <c r="E17" s="127"/>
      <c r="F17" s="127"/>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c r="EA17" s="135"/>
      <c r="EB17" s="135"/>
      <c r="EC17" s="135"/>
      <c r="ED17" s="135"/>
      <c r="EE17" s="135"/>
      <c r="EF17" s="135"/>
      <c r="EG17" s="135"/>
      <c r="EH17" s="135"/>
      <c r="EI17" s="135"/>
      <c r="EJ17" s="135"/>
      <c r="EK17" s="135"/>
      <c r="EL17" s="135"/>
      <c r="EM17" s="135"/>
      <c r="EN17" s="135"/>
      <c r="EO17" s="135"/>
      <c r="EP17" s="135"/>
      <c r="EQ17" s="135"/>
      <c r="ER17" s="135"/>
      <c r="ES17" s="135"/>
      <c r="ET17" s="135"/>
      <c r="EU17" s="135"/>
      <c r="EV17" s="135"/>
      <c r="EW17" s="135"/>
      <c r="EX17" s="135"/>
      <c r="EY17" s="135"/>
      <c r="EZ17" s="135"/>
      <c r="FA17" s="135"/>
      <c r="FB17" s="135"/>
      <c r="FC17" s="135"/>
      <c r="FD17" s="135"/>
      <c r="FE17" s="135"/>
      <c r="FF17" s="135"/>
      <c r="FG17" s="135"/>
      <c r="FH17" s="135"/>
      <c r="FI17" s="135"/>
      <c r="FJ17" s="135"/>
      <c r="FK17" s="135"/>
      <c r="FL17" s="135"/>
      <c r="FM17" s="135"/>
      <c r="FN17" s="135"/>
      <c r="FO17" s="135"/>
      <c r="FP17" s="135"/>
      <c r="FQ17" s="135"/>
      <c r="FR17" s="135"/>
      <c r="FS17" s="135"/>
      <c r="FT17" s="135"/>
      <c r="FU17" s="135"/>
      <c r="FV17" s="135"/>
      <c r="FW17" s="135"/>
      <c r="FX17" s="135"/>
      <c r="FY17" s="135"/>
      <c r="FZ17" s="135"/>
      <c r="GA17" s="135"/>
      <c r="GB17" s="135"/>
      <c r="GC17" s="135"/>
      <c r="GD17" s="135"/>
      <c r="GE17" s="135"/>
      <c r="GF17" s="135"/>
      <c r="GG17" s="135"/>
      <c r="GH17" s="135"/>
      <c r="GI17" s="135"/>
      <c r="GJ17" s="135"/>
      <c r="GK17" s="135"/>
      <c r="GL17" s="135"/>
      <c r="GM17" s="135"/>
      <c r="GN17" s="135"/>
      <c r="GO17" s="135"/>
      <c r="GP17" s="135"/>
      <c r="GQ17" s="135"/>
      <c r="GR17" s="135"/>
      <c r="GS17" s="135"/>
      <c r="GT17" s="135"/>
      <c r="GU17" s="135"/>
      <c r="GV17" s="135"/>
      <c r="GW17" s="135"/>
      <c r="GX17" s="135"/>
      <c r="GY17" s="135"/>
      <c r="GZ17" s="135"/>
      <c r="HA17" s="135"/>
      <c r="HB17" s="135"/>
      <c r="HC17" s="135"/>
      <c r="HD17" s="135"/>
      <c r="HE17" s="135"/>
      <c r="HF17" s="135"/>
      <c r="HG17" s="135"/>
      <c r="HH17" s="135"/>
      <c r="HI17" s="135"/>
      <c r="HJ17" s="135"/>
      <c r="HK17" s="135"/>
      <c r="HL17" s="135"/>
      <c r="HM17" s="135"/>
      <c r="HN17" s="135"/>
      <c r="HO17" s="135"/>
      <c r="HP17" s="135"/>
      <c r="HQ17" s="135"/>
      <c r="HR17" s="135"/>
      <c r="HS17" s="135"/>
      <c r="HT17" s="135"/>
      <c r="HU17" s="135"/>
      <c r="HV17" s="135"/>
      <c r="HW17" s="135"/>
      <c r="HX17" s="135"/>
      <c r="HY17" s="135"/>
      <c r="HZ17" s="135"/>
      <c r="IA17" s="135"/>
      <c r="IB17" s="135"/>
      <c r="IC17" s="135"/>
      <c r="ID17" s="135"/>
      <c r="IE17" s="135"/>
      <c r="IF17" s="135"/>
      <c r="IG17" s="135"/>
      <c r="IH17" s="135"/>
      <c r="II17" s="135"/>
      <c r="IJ17" s="135"/>
      <c r="IK17" s="135"/>
      <c r="IL17" s="135"/>
      <c r="IM17" s="135"/>
      <c r="IN17" s="135"/>
      <c r="IO17" s="135"/>
      <c r="IP17" s="135"/>
      <c r="IQ17" s="135"/>
      <c r="IR17" s="135"/>
      <c r="IS17" s="135"/>
      <c r="IT17" s="135"/>
    </row>
    <row r="18" spans="1:254" s="136" customFormat="1" ht="27.75" customHeight="1" x14ac:dyDescent="0.25">
      <c r="A18" s="127"/>
      <c r="B18" s="127"/>
      <c r="C18" s="457" t="s">
        <v>184</v>
      </c>
      <c r="D18" s="458"/>
      <c r="E18" s="458"/>
      <c r="F18" s="458"/>
      <c r="G18" s="458"/>
      <c r="H18" s="458"/>
      <c r="I18" s="458"/>
      <c r="J18" s="458"/>
      <c r="K18" s="458"/>
      <c r="L18" s="458"/>
      <c r="M18" s="458"/>
      <c r="N18" s="458"/>
      <c r="O18" s="459"/>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5"/>
      <c r="FG18" s="135"/>
      <c r="FH18" s="135"/>
      <c r="FI18" s="135"/>
      <c r="FJ18" s="135"/>
      <c r="FK18" s="135"/>
      <c r="FL18" s="135"/>
      <c r="FM18" s="135"/>
      <c r="FN18" s="135"/>
      <c r="FO18" s="135"/>
      <c r="FP18" s="135"/>
      <c r="FQ18" s="135"/>
      <c r="FR18" s="135"/>
      <c r="FS18" s="135"/>
      <c r="FT18" s="135"/>
      <c r="FU18" s="135"/>
      <c r="FV18" s="135"/>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5"/>
      <c r="HH18" s="135"/>
      <c r="HI18" s="135"/>
      <c r="HJ18" s="135"/>
      <c r="HK18" s="135"/>
      <c r="HL18" s="135"/>
      <c r="HM18" s="135"/>
      <c r="HN18" s="135"/>
      <c r="HO18" s="135"/>
      <c r="HP18" s="135"/>
      <c r="HQ18" s="135"/>
      <c r="HR18" s="135"/>
      <c r="HS18" s="135"/>
      <c r="HT18" s="135"/>
      <c r="HU18" s="135"/>
      <c r="HV18" s="135"/>
      <c r="HW18" s="135"/>
      <c r="HX18" s="135"/>
      <c r="HY18" s="135"/>
      <c r="HZ18" s="135"/>
      <c r="IA18" s="135"/>
      <c r="IB18" s="135"/>
      <c r="IC18" s="135"/>
      <c r="ID18" s="135"/>
      <c r="IE18" s="135"/>
      <c r="IF18" s="135"/>
      <c r="IG18" s="135"/>
      <c r="IH18" s="135"/>
      <c r="II18" s="135"/>
      <c r="IJ18" s="135"/>
      <c r="IK18" s="135"/>
      <c r="IL18" s="135"/>
      <c r="IM18" s="135"/>
      <c r="IN18" s="135"/>
      <c r="IO18" s="135"/>
      <c r="IP18" s="135"/>
      <c r="IQ18" s="135"/>
      <c r="IR18" s="135"/>
      <c r="IS18" s="135"/>
      <c r="IT18" s="135"/>
    </row>
    <row r="19" spans="1:254" ht="18.75" x14ac:dyDescent="0.25">
      <c r="C19" s="137" t="s">
        <v>73</v>
      </c>
      <c r="D19" s="456" t="s">
        <v>74</v>
      </c>
      <c r="E19" s="456"/>
      <c r="F19" s="456"/>
      <c r="G19" s="456"/>
      <c r="H19" s="456"/>
      <c r="I19" s="456"/>
      <c r="J19" s="456"/>
      <c r="K19" s="456"/>
      <c r="L19" s="456"/>
      <c r="M19" s="456"/>
      <c r="N19" s="456"/>
      <c r="O19" s="456"/>
    </row>
    <row r="20" spans="1:254" s="130" customFormat="1" ht="88.5" customHeight="1" x14ac:dyDescent="0.25">
      <c r="C20" s="138" t="s">
        <v>258</v>
      </c>
      <c r="D20" s="427" t="s">
        <v>259</v>
      </c>
      <c r="E20" s="428"/>
      <c r="F20" s="428"/>
      <c r="G20" s="428"/>
      <c r="H20" s="428"/>
      <c r="I20" s="428"/>
      <c r="J20" s="428"/>
      <c r="K20" s="428"/>
      <c r="L20" s="428"/>
      <c r="M20" s="428"/>
      <c r="N20" s="428"/>
      <c r="O20" s="429"/>
    </row>
    <row r="21" spans="1:254" x14ac:dyDescent="0.25">
      <c r="C21" s="138" t="s">
        <v>75</v>
      </c>
      <c r="D21" s="430" t="s">
        <v>86</v>
      </c>
      <c r="E21" s="431"/>
      <c r="F21" s="431"/>
      <c r="G21" s="431"/>
      <c r="H21" s="431"/>
      <c r="I21" s="431"/>
      <c r="J21" s="431"/>
      <c r="K21" s="431"/>
      <c r="L21" s="431"/>
      <c r="M21" s="431"/>
      <c r="N21" s="431"/>
      <c r="O21" s="432"/>
    </row>
    <row r="22" spans="1:254" x14ac:dyDescent="0.25">
      <c r="C22" s="138" t="s">
        <v>76</v>
      </c>
      <c r="D22" s="430" t="s">
        <v>77</v>
      </c>
      <c r="E22" s="431"/>
      <c r="F22" s="431"/>
      <c r="G22" s="431"/>
      <c r="H22" s="431"/>
      <c r="I22" s="431"/>
      <c r="J22" s="431"/>
      <c r="K22" s="431"/>
      <c r="L22" s="431"/>
      <c r="M22" s="431"/>
      <c r="N22" s="431"/>
      <c r="O22" s="432"/>
    </row>
    <row r="23" spans="1:254" x14ac:dyDescent="0.25">
      <c r="C23" s="138" t="s">
        <v>152</v>
      </c>
      <c r="D23" s="430" t="s">
        <v>151</v>
      </c>
      <c r="E23" s="431"/>
      <c r="F23" s="431"/>
      <c r="G23" s="431"/>
      <c r="H23" s="431"/>
      <c r="I23" s="431"/>
      <c r="J23" s="431"/>
      <c r="K23" s="431"/>
      <c r="L23" s="431"/>
      <c r="M23" s="431"/>
      <c r="N23" s="431"/>
      <c r="O23" s="432"/>
    </row>
    <row r="24" spans="1:254" x14ac:dyDescent="0.25">
      <c r="C24" s="138" t="s">
        <v>78</v>
      </c>
      <c r="D24" s="430" t="s">
        <v>89</v>
      </c>
      <c r="E24" s="431"/>
      <c r="F24" s="431"/>
      <c r="G24" s="431"/>
      <c r="H24" s="431"/>
      <c r="I24" s="431"/>
      <c r="J24" s="431"/>
      <c r="K24" s="431"/>
      <c r="L24" s="431"/>
      <c r="M24" s="431"/>
      <c r="N24" s="431"/>
      <c r="O24" s="432"/>
    </row>
    <row r="25" spans="1:254" ht="30" x14ac:dyDescent="0.25">
      <c r="C25" s="138" t="s">
        <v>79</v>
      </c>
      <c r="D25" s="430" t="s">
        <v>80</v>
      </c>
      <c r="E25" s="431"/>
      <c r="F25" s="431"/>
      <c r="G25" s="431"/>
      <c r="H25" s="431"/>
      <c r="I25" s="431"/>
      <c r="J25" s="431"/>
      <c r="K25" s="431"/>
      <c r="L25" s="431"/>
      <c r="M25" s="431"/>
      <c r="N25" s="431"/>
      <c r="O25" s="432"/>
    </row>
    <row r="26" spans="1:254" x14ac:dyDescent="0.25">
      <c r="C26" s="138" t="s">
        <v>149</v>
      </c>
      <c r="D26" s="430" t="s">
        <v>150</v>
      </c>
      <c r="E26" s="431"/>
      <c r="F26" s="431"/>
      <c r="G26" s="431"/>
      <c r="H26" s="431"/>
      <c r="I26" s="431"/>
      <c r="J26" s="431"/>
      <c r="K26" s="431"/>
      <c r="L26" s="431"/>
      <c r="M26" s="431"/>
      <c r="N26" s="431"/>
      <c r="O26" s="432"/>
    </row>
    <row r="27" spans="1:254" x14ac:dyDescent="0.25">
      <c r="C27" s="138" t="s">
        <v>81</v>
      </c>
      <c r="D27" s="430" t="s">
        <v>82</v>
      </c>
      <c r="E27" s="431"/>
      <c r="F27" s="431"/>
      <c r="G27" s="431"/>
      <c r="H27" s="431"/>
      <c r="I27" s="431"/>
      <c r="J27" s="431"/>
      <c r="K27" s="431"/>
      <c r="L27" s="431"/>
      <c r="M27" s="431"/>
      <c r="N27" s="431"/>
      <c r="O27" s="432"/>
    </row>
    <row r="28" spans="1:254" ht="15" customHeight="1" x14ac:dyDescent="0.25">
      <c r="C28" s="138" t="s">
        <v>83</v>
      </c>
      <c r="D28" s="427" t="s">
        <v>90</v>
      </c>
      <c r="E28" s="428"/>
      <c r="F28" s="428"/>
      <c r="G28" s="428"/>
      <c r="H28" s="428"/>
      <c r="I28" s="428"/>
      <c r="J28" s="428"/>
      <c r="K28" s="428"/>
      <c r="L28" s="428"/>
      <c r="M28" s="428"/>
      <c r="N28" s="428"/>
      <c r="O28" s="429"/>
    </row>
    <row r="29" spans="1:254" ht="294.75" customHeight="1" x14ac:dyDescent="0.25">
      <c r="C29" s="138" t="s">
        <v>183</v>
      </c>
      <c r="D29" s="427" t="s">
        <v>182</v>
      </c>
      <c r="E29" s="428"/>
      <c r="F29" s="428"/>
      <c r="G29" s="428"/>
      <c r="H29" s="428"/>
      <c r="I29" s="428"/>
      <c r="J29" s="428"/>
      <c r="K29" s="428"/>
      <c r="L29" s="428"/>
      <c r="M29" s="428"/>
      <c r="N29" s="428"/>
      <c r="O29" s="429"/>
    </row>
    <row r="30" spans="1:254" ht="67.5" customHeight="1" x14ac:dyDescent="0.25">
      <c r="C30" s="138" t="s">
        <v>138</v>
      </c>
      <c r="D30" s="427" t="s">
        <v>202</v>
      </c>
      <c r="E30" s="428"/>
      <c r="F30" s="428"/>
      <c r="G30" s="428"/>
      <c r="H30" s="428"/>
      <c r="I30" s="428"/>
      <c r="J30" s="428"/>
      <c r="K30" s="428"/>
      <c r="L30" s="428"/>
      <c r="M30" s="428"/>
      <c r="N30" s="428"/>
      <c r="O30" s="429"/>
    </row>
    <row r="31" spans="1:254" ht="15" customHeight="1" x14ac:dyDescent="0.25">
      <c r="C31" s="138" t="s">
        <v>147</v>
      </c>
      <c r="D31" s="427" t="s">
        <v>148</v>
      </c>
      <c r="E31" s="428"/>
      <c r="F31" s="428"/>
      <c r="G31" s="428"/>
      <c r="H31" s="428"/>
      <c r="I31" s="428"/>
      <c r="J31" s="428"/>
      <c r="K31" s="428"/>
      <c r="L31" s="428"/>
      <c r="M31" s="428"/>
      <c r="N31" s="428"/>
      <c r="O31" s="429"/>
    </row>
    <row r="32" spans="1:254" ht="39" customHeight="1" x14ac:dyDescent="0.25">
      <c r="C32" s="138" t="s">
        <v>84</v>
      </c>
      <c r="D32" s="427" t="s">
        <v>85</v>
      </c>
      <c r="E32" s="428"/>
      <c r="F32" s="428"/>
      <c r="G32" s="428"/>
      <c r="H32" s="428"/>
      <c r="I32" s="428"/>
      <c r="J32" s="428"/>
      <c r="K32" s="428"/>
      <c r="L32" s="428"/>
      <c r="M32" s="428"/>
      <c r="N32" s="428"/>
      <c r="O32" s="429"/>
    </row>
    <row r="33" spans="3:15" ht="144.75" customHeight="1" x14ac:dyDescent="0.25">
      <c r="C33" s="138" t="s">
        <v>88</v>
      </c>
      <c r="D33" s="427" t="s">
        <v>87</v>
      </c>
      <c r="E33" s="428"/>
      <c r="F33" s="428"/>
      <c r="G33" s="428"/>
      <c r="H33" s="428"/>
      <c r="I33" s="428"/>
      <c r="J33" s="428"/>
      <c r="K33" s="428"/>
      <c r="L33" s="428"/>
      <c r="M33" s="428"/>
      <c r="N33" s="428"/>
      <c r="O33" s="429"/>
    </row>
    <row r="34" spans="3:15" ht="106.5" customHeight="1" x14ac:dyDescent="0.25">
      <c r="C34" s="138" t="s">
        <v>153</v>
      </c>
      <c r="D34" s="427" t="s">
        <v>154</v>
      </c>
      <c r="E34" s="428"/>
      <c r="F34" s="428"/>
      <c r="G34" s="428"/>
      <c r="H34" s="428"/>
      <c r="I34" s="428"/>
      <c r="J34" s="428"/>
      <c r="K34" s="428"/>
      <c r="L34" s="428"/>
      <c r="M34" s="428"/>
      <c r="N34" s="428"/>
      <c r="O34" s="429"/>
    </row>
    <row r="35" spans="3:15" ht="56.25" customHeight="1" x14ac:dyDescent="0.25">
      <c r="C35" s="138" t="s">
        <v>139</v>
      </c>
      <c r="D35" s="427" t="s">
        <v>140</v>
      </c>
      <c r="E35" s="428"/>
      <c r="F35" s="428"/>
      <c r="G35" s="428"/>
      <c r="H35" s="428"/>
      <c r="I35" s="428"/>
      <c r="J35" s="428"/>
      <c r="K35" s="428"/>
      <c r="L35" s="428"/>
      <c r="M35" s="428"/>
      <c r="N35" s="428"/>
      <c r="O35" s="429"/>
    </row>
    <row r="36" spans="3:15" ht="144.75" customHeight="1" x14ac:dyDescent="0.25">
      <c r="C36" s="138" t="s">
        <v>144</v>
      </c>
      <c r="D36" s="427" t="s">
        <v>143</v>
      </c>
      <c r="E36" s="428"/>
      <c r="F36" s="428"/>
      <c r="G36" s="428"/>
      <c r="H36" s="428"/>
      <c r="I36" s="428"/>
      <c r="J36" s="428"/>
      <c r="K36" s="428"/>
      <c r="L36" s="428"/>
      <c r="M36" s="428"/>
      <c r="N36" s="428"/>
      <c r="O36" s="429"/>
    </row>
    <row r="37" spans="3:15" ht="30" x14ac:dyDescent="0.25">
      <c r="C37" s="207" t="s">
        <v>200</v>
      </c>
      <c r="D37" s="433" t="s">
        <v>201</v>
      </c>
      <c r="E37" s="434"/>
      <c r="F37" s="434"/>
      <c r="G37" s="434"/>
      <c r="H37" s="434"/>
      <c r="I37" s="434"/>
      <c r="J37" s="434"/>
      <c r="K37" s="434"/>
      <c r="L37" s="434"/>
      <c r="M37" s="434"/>
      <c r="N37" s="434"/>
      <c r="O37" s="435"/>
    </row>
    <row r="38" spans="3:15" ht="31.5" customHeight="1" x14ac:dyDescent="0.25">
      <c r="C38" s="138" t="s">
        <v>138</v>
      </c>
      <c r="D38" s="427" t="s">
        <v>145</v>
      </c>
      <c r="E38" s="428"/>
      <c r="F38" s="428"/>
      <c r="G38" s="428"/>
      <c r="H38" s="428"/>
      <c r="I38" s="428"/>
      <c r="J38" s="428"/>
      <c r="K38" s="428"/>
      <c r="L38" s="428"/>
      <c r="M38" s="428"/>
      <c r="N38" s="428"/>
      <c r="O38" s="429"/>
    </row>
    <row r="39" spans="3:15" ht="90.75" customHeight="1" x14ac:dyDescent="0.25">
      <c r="C39" s="138" t="s">
        <v>206</v>
      </c>
      <c r="D39" s="427" t="s">
        <v>205</v>
      </c>
      <c r="E39" s="428"/>
      <c r="F39" s="428"/>
      <c r="G39" s="428"/>
      <c r="H39" s="428"/>
      <c r="I39" s="428"/>
      <c r="J39" s="428"/>
      <c r="K39" s="428"/>
      <c r="L39" s="428"/>
      <c r="M39" s="428"/>
      <c r="N39" s="428"/>
      <c r="O39" s="429"/>
    </row>
    <row r="40" spans="3:15" x14ac:dyDescent="0.25">
      <c r="C40" s="138"/>
      <c r="D40" s="427"/>
      <c r="E40" s="428"/>
      <c r="F40" s="428"/>
      <c r="G40" s="428"/>
      <c r="H40" s="428"/>
      <c r="I40" s="428"/>
      <c r="J40" s="428"/>
      <c r="K40" s="428"/>
      <c r="L40" s="428"/>
      <c r="M40" s="428"/>
      <c r="N40" s="428"/>
      <c r="O40" s="429"/>
    </row>
    <row r="41" spans="3:15" x14ac:dyDescent="0.25"/>
    <row r="42" spans="3:15" x14ac:dyDescent="0.25"/>
    <row r="43" spans="3:15" x14ac:dyDescent="0.25"/>
  </sheetData>
  <mergeCells count="35">
    <mergeCell ref="D20:O20"/>
    <mergeCell ref="M13:N13"/>
    <mergeCell ref="M14:N14"/>
    <mergeCell ref="M15:N15"/>
    <mergeCell ref="M16:N16"/>
    <mergeCell ref="K13:L16"/>
    <mergeCell ref="D40:O40"/>
    <mergeCell ref="C3:F4"/>
    <mergeCell ref="Q7:S9"/>
    <mergeCell ref="D25:O25"/>
    <mergeCell ref="C10:O10"/>
    <mergeCell ref="C11:O11"/>
    <mergeCell ref="D21:O21"/>
    <mergeCell ref="D22:O22"/>
    <mergeCell ref="D24:O24"/>
    <mergeCell ref="C6:O6"/>
    <mergeCell ref="C7:O7"/>
    <mergeCell ref="C9:O9"/>
    <mergeCell ref="D19:O19"/>
    <mergeCell ref="C18:O18"/>
    <mergeCell ref="D26:O26"/>
    <mergeCell ref="D23:O23"/>
    <mergeCell ref="D39:O39"/>
    <mergeCell ref="D38:O38"/>
    <mergeCell ref="D33:O33"/>
    <mergeCell ref="D27:O27"/>
    <mergeCell ref="D28:O28"/>
    <mergeCell ref="D32:O32"/>
    <mergeCell ref="D35:O35"/>
    <mergeCell ref="D36:O36"/>
    <mergeCell ref="D31:O31"/>
    <mergeCell ref="D34:O34"/>
    <mergeCell ref="D29:O29"/>
    <mergeCell ref="D37:O37"/>
    <mergeCell ref="D30:O30"/>
  </mergeCells>
  <hyperlinks>
    <hyperlink ref="Q7:S9" location="'Track Room'!A1" display="Track Room"/>
    <hyperlink ref="C3" location="'Expense Head'!A1" display="Want to select my Own Expense Heads ??"/>
    <hyperlink ref="O14" r:id="rId1"/>
    <hyperlink ref="O15" r:id="rId2"/>
    <hyperlink ref="O16" r:id="rId3"/>
  </hyperlinks>
  <pageMargins left="0.7" right="0.7" top="0.75" bottom="0.75" header="0.3" footer="0.3"/>
  <pageSetup orientation="portrait"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P37"/>
  <sheetViews>
    <sheetView zoomScale="85" zoomScaleNormal="85" workbookViewId="0">
      <pane ySplit="5" topLeftCell="A6" activePane="bottomLeft" state="frozen"/>
      <selection pane="bottomLeft" activeCell="A6" sqref="A6"/>
    </sheetView>
  </sheetViews>
  <sheetFormatPr defaultColWidth="0" defaultRowHeight="18.75" zeroHeight="1" x14ac:dyDescent="0.3"/>
  <cols>
    <col min="1" max="1" width="10.7109375" style="6" customWidth="1"/>
    <col min="2" max="2" width="5.7109375" style="6" customWidth="1"/>
    <col min="3" max="3" width="16.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ht="19.5" customHeight="1" thickBot="1" x14ac:dyDescent="0.35">
      <c r="A2" s="607" t="str">
        <f>+June!A2:D2</f>
        <v>Mr. X</v>
      </c>
      <c r="B2" s="608"/>
      <c r="C2" s="608"/>
      <c r="D2" s="609"/>
      <c r="E2" s="615" t="s">
        <v>247</v>
      </c>
      <c r="F2" s="616"/>
      <c r="G2" s="610" t="s">
        <v>50</v>
      </c>
      <c r="H2" s="603"/>
      <c r="I2" s="603"/>
      <c r="J2" s="603"/>
      <c r="K2" s="604"/>
      <c r="L2" s="603" t="s">
        <v>6</v>
      </c>
      <c r="M2" s="603"/>
      <c r="N2" s="604"/>
      <c r="O2" s="12"/>
      <c r="P2" s="13"/>
    </row>
    <row r="3" spans="1:16" ht="15.75" customHeight="1" thickBot="1" x14ac:dyDescent="0.3">
      <c r="A3" s="612" t="s">
        <v>98</v>
      </c>
      <c r="B3" s="613"/>
      <c r="C3" s="613"/>
      <c r="D3" s="614"/>
      <c r="E3" s="617"/>
      <c r="F3" s="618"/>
      <c r="G3" s="611"/>
      <c r="H3" s="605"/>
      <c r="I3" s="605"/>
      <c r="J3" s="605"/>
      <c r="K3" s="606"/>
      <c r="L3" s="605"/>
      <c r="M3" s="605"/>
      <c r="N3" s="606"/>
      <c r="O3" s="12"/>
      <c r="P3" s="12"/>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220"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customHeight="1" x14ac:dyDescent="0.25">
      <c r="A6" s="105">
        <v>42552</v>
      </c>
      <c r="B6" s="116"/>
      <c r="C6" s="218" t="s">
        <v>92</v>
      </c>
      <c r="D6" s="219"/>
      <c r="E6" s="54"/>
      <c r="F6" s="54"/>
      <c r="G6" s="54"/>
      <c r="H6" s="54"/>
      <c r="I6" s="54"/>
      <c r="J6" s="54"/>
      <c r="K6" s="54"/>
      <c r="L6" s="54"/>
      <c r="M6" s="54"/>
      <c r="N6" s="54"/>
      <c r="O6" s="54"/>
      <c r="P6" s="107">
        <f>SUM(E6:O6)</f>
        <v>0</v>
      </c>
    </row>
    <row r="7" spans="1:16" ht="15.75" x14ac:dyDescent="0.25">
      <c r="A7" s="105">
        <v>42553</v>
      </c>
      <c r="B7" s="116"/>
      <c r="C7" s="218" t="s">
        <v>91</v>
      </c>
      <c r="D7" s="219"/>
      <c r="E7" s="54"/>
      <c r="F7" s="54"/>
      <c r="G7" s="54"/>
      <c r="H7" s="54"/>
      <c r="I7" s="54"/>
      <c r="J7" s="54"/>
      <c r="K7" s="54"/>
      <c r="L7" s="54"/>
      <c r="M7" s="54"/>
      <c r="N7" s="54"/>
      <c r="O7" s="54"/>
      <c r="P7" s="107">
        <f t="shared" ref="P7:P36" si="0">SUM(E7:O7)</f>
        <v>0</v>
      </c>
    </row>
    <row r="8" spans="1:16" ht="15.75" x14ac:dyDescent="0.25">
      <c r="A8" s="105">
        <v>42554</v>
      </c>
      <c r="B8" s="116"/>
      <c r="C8" s="218" t="s">
        <v>95</v>
      </c>
      <c r="D8" s="219"/>
      <c r="E8" s="54"/>
      <c r="F8" s="54"/>
      <c r="G8" s="54"/>
      <c r="H8" s="54"/>
      <c r="I8" s="54"/>
      <c r="J8" s="54"/>
      <c r="K8" s="54"/>
      <c r="L8" s="54"/>
      <c r="M8" s="54"/>
      <c r="N8" s="54"/>
      <c r="O8" s="54"/>
      <c r="P8" s="107">
        <f t="shared" si="0"/>
        <v>0</v>
      </c>
    </row>
    <row r="9" spans="1:16" ht="15.75" x14ac:dyDescent="0.25">
      <c r="A9" s="105">
        <v>42555</v>
      </c>
      <c r="B9" s="116"/>
      <c r="C9" s="218" t="s">
        <v>96</v>
      </c>
      <c r="D9" s="219"/>
      <c r="E9" s="54"/>
      <c r="F9" s="54"/>
      <c r="G9" s="54"/>
      <c r="H9" s="54"/>
      <c r="I9" s="54"/>
      <c r="J9" s="54"/>
      <c r="K9" s="54"/>
      <c r="L9" s="54"/>
      <c r="M9" s="54"/>
      <c r="N9" s="54"/>
      <c r="O9" s="54"/>
      <c r="P9" s="107">
        <f t="shared" si="0"/>
        <v>0</v>
      </c>
    </row>
    <row r="10" spans="1:16" ht="15.75" x14ac:dyDescent="0.25">
      <c r="A10" s="105">
        <v>42556</v>
      </c>
      <c r="B10" s="116"/>
      <c r="C10" s="218" t="s">
        <v>97</v>
      </c>
      <c r="D10" s="219"/>
      <c r="E10" s="54"/>
      <c r="F10" s="54"/>
      <c r="G10" s="54"/>
      <c r="H10" s="54"/>
      <c r="I10" s="54"/>
      <c r="J10" s="54"/>
      <c r="K10" s="54"/>
      <c r="L10" s="54"/>
      <c r="M10" s="54"/>
      <c r="N10" s="54"/>
      <c r="O10" s="54"/>
      <c r="P10" s="107">
        <f t="shared" si="0"/>
        <v>0</v>
      </c>
    </row>
    <row r="11" spans="1:16" ht="15.75" x14ac:dyDescent="0.25">
      <c r="A11" s="105">
        <v>42557</v>
      </c>
      <c r="B11" s="116"/>
      <c r="C11" s="218" t="s">
        <v>93</v>
      </c>
      <c r="D11" s="219"/>
      <c r="E11" s="54"/>
      <c r="F11" s="54"/>
      <c r="G11" s="54"/>
      <c r="H11" s="54"/>
      <c r="I11" s="54"/>
      <c r="J11" s="54"/>
      <c r="K11" s="54"/>
      <c r="L11" s="54"/>
      <c r="M11" s="54"/>
      <c r="N11" s="54"/>
      <c r="O11" s="54"/>
      <c r="P11" s="107">
        <f t="shared" si="0"/>
        <v>0</v>
      </c>
    </row>
    <row r="12" spans="1:16" ht="15.75" x14ac:dyDescent="0.25">
      <c r="A12" s="105">
        <v>42558</v>
      </c>
      <c r="B12" s="116"/>
      <c r="C12" s="218" t="s">
        <v>94</v>
      </c>
      <c r="D12" s="219"/>
      <c r="E12" s="54"/>
      <c r="F12" s="54"/>
      <c r="G12" s="54"/>
      <c r="H12" s="54"/>
      <c r="I12" s="54"/>
      <c r="J12" s="54"/>
      <c r="K12" s="54"/>
      <c r="L12" s="54"/>
      <c r="M12" s="54"/>
      <c r="N12" s="54"/>
      <c r="O12" s="54"/>
      <c r="P12" s="107">
        <f t="shared" si="0"/>
        <v>0</v>
      </c>
    </row>
    <row r="13" spans="1:16" ht="15.75" x14ac:dyDescent="0.25">
      <c r="A13" s="105">
        <v>42559</v>
      </c>
      <c r="B13" s="116"/>
      <c r="C13" s="218" t="s">
        <v>92</v>
      </c>
      <c r="D13" s="219"/>
      <c r="E13" s="54"/>
      <c r="F13" s="54"/>
      <c r="G13" s="54"/>
      <c r="H13" s="54"/>
      <c r="I13" s="54"/>
      <c r="J13" s="54"/>
      <c r="K13" s="54"/>
      <c r="L13" s="54"/>
      <c r="M13" s="54"/>
      <c r="N13" s="54"/>
      <c r="O13" s="54"/>
      <c r="P13" s="107">
        <f t="shared" si="0"/>
        <v>0</v>
      </c>
    </row>
    <row r="14" spans="1:16" ht="15.75" x14ac:dyDescent="0.25">
      <c r="A14" s="105">
        <v>42560</v>
      </c>
      <c r="B14" s="116"/>
      <c r="C14" s="218" t="s">
        <v>91</v>
      </c>
      <c r="D14" s="219"/>
      <c r="E14" s="54"/>
      <c r="F14" s="54"/>
      <c r="G14" s="54"/>
      <c r="H14" s="54"/>
      <c r="I14" s="54"/>
      <c r="J14" s="54"/>
      <c r="K14" s="54"/>
      <c r="L14" s="54"/>
      <c r="M14" s="54"/>
      <c r="N14" s="54"/>
      <c r="O14" s="54"/>
      <c r="P14" s="107">
        <f t="shared" si="0"/>
        <v>0</v>
      </c>
    </row>
    <row r="15" spans="1:16" ht="15.75" x14ac:dyDescent="0.25">
      <c r="A15" s="105">
        <v>42561</v>
      </c>
      <c r="B15" s="116"/>
      <c r="C15" s="218" t="s">
        <v>95</v>
      </c>
      <c r="D15" s="219"/>
      <c r="E15" s="54"/>
      <c r="F15" s="54"/>
      <c r="G15" s="54"/>
      <c r="H15" s="54"/>
      <c r="I15" s="54"/>
      <c r="J15" s="54"/>
      <c r="K15" s="54"/>
      <c r="L15" s="54"/>
      <c r="M15" s="54"/>
      <c r="N15" s="54"/>
      <c r="O15" s="54"/>
      <c r="P15" s="107">
        <f t="shared" si="0"/>
        <v>0</v>
      </c>
    </row>
    <row r="16" spans="1:16" ht="15.75" x14ac:dyDescent="0.25">
      <c r="A16" s="105">
        <v>42562</v>
      </c>
      <c r="B16" s="116"/>
      <c r="C16" s="218" t="s">
        <v>96</v>
      </c>
      <c r="D16" s="219"/>
      <c r="E16" s="54"/>
      <c r="F16" s="54"/>
      <c r="G16" s="54"/>
      <c r="H16" s="54"/>
      <c r="I16" s="54"/>
      <c r="J16" s="54"/>
      <c r="K16" s="54"/>
      <c r="L16" s="54"/>
      <c r="M16" s="54"/>
      <c r="N16" s="54"/>
      <c r="O16" s="54"/>
      <c r="P16" s="107">
        <f t="shared" si="0"/>
        <v>0</v>
      </c>
    </row>
    <row r="17" spans="1:16" ht="15.75" x14ac:dyDescent="0.25">
      <c r="A17" s="105">
        <v>42563</v>
      </c>
      <c r="B17" s="116"/>
      <c r="C17" s="218" t="s">
        <v>97</v>
      </c>
      <c r="D17" s="219"/>
      <c r="E17" s="54"/>
      <c r="F17" s="54"/>
      <c r="G17" s="54"/>
      <c r="H17" s="54"/>
      <c r="I17" s="54"/>
      <c r="J17" s="54"/>
      <c r="K17" s="54"/>
      <c r="L17" s="54"/>
      <c r="M17" s="54"/>
      <c r="N17" s="54"/>
      <c r="O17" s="54"/>
      <c r="P17" s="107">
        <f t="shared" si="0"/>
        <v>0</v>
      </c>
    </row>
    <row r="18" spans="1:16" ht="15.75" x14ac:dyDescent="0.25">
      <c r="A18" s="105">
        <v>42564</v>
      </c>
      <c r="B18" s="116"/>
      <c r="C18" s="218" t="s">
        <v>93</v>
      </c>
      <c r="D18" s="219"/>
      <c r="E18" s="54"/>
      <c r="F18" s="54"/>
      <c r="G18" s="54"/>
      <c r="H18" s="54"/>
      <c r="I18" s="54"/>
      <c r="J18" s="54"/>
      <c r="K18" s="54"/>
      <c r="L18" s="54"/>
      <c r="M18" s="54"/>
      <c r="N18" s="54"/>
      <c r="O18" s="54"/>
      <c r="P18" s="107">
        <f t="shared" si="0"/>
        <v>0</v>
      </c>
    </row>
    <row r="19" spans="1:16" ht="15.75" x14ac:dyDescent="0.25">
      <c r="A19" s="105">
        <v>42565</v>
      </c>
      <c r="B19" s="116"/>
      <c r="C19" s="218" t="s">
        <v>94</v>
      </c>
      <c r="D19" s="219"/>
      <c r="E19" s="54"/>
      <c r="F19" s="54"/>
      <c r="G19" s="54"/>
      <c r="H19" s="54"/>
      <c r="I19" s="54"/>
      <c r="J19" s="54"/>
      <c r="K19" s="54"/>
      <c r="L19" s="54"/>
      <c r="M19" s="54"/>
      <c r="N19" s="54"/>
      <c r="O19" s="54"/>
      <c r="P19" s="107">
        <f t="shared" si="0"/>
        <v>0</v>
      </c>
    </row>
    <row r="20" spans="1:16" ht="15.75" x14ac:dyDescent="0.25">
      <c r="A20" s="105">
        <v>42566</v>
      </c>
      <c r="B20" s="116"/>
      <c r="C20" s="218" t="s">
        <v>92</v>
      </c>
      <c r="D20" s="219"/>
      <c r="E20" s="54"/>
      <c r="F20" s="54"/>
      <c r="G20" s="54"/>
      <c r="H20" s="54"/>
      <c r="I20" s="54"/>
      <c r="J20" s="54"/>
      <c r="K20" s="54"/>
      <c r="L20" s="54"/>
      <c r="M20" s="54"/>
      <c r="N20" s="54"/>
      <c r="O20" s="54"/>
      <c r="P20" s="107">
        <f t="shared" si="0"/>
        <v>0</v>
      </c>
    </row>
    <row r="21" spans="1:16" ht="15.75" x14ac:dyDescent="0.25">
      <c r="A21" s="105">
        <v>42567</v>
      </c>
      <c r="B21" s="116"/>
      <c r="C21" s="218" t="s">
        <v>91</v>
      </c>
      <c r="D21" s="219"/>
      <c r="E21" s="54"/>
      <c r="F21" s="54"/>
      <c r="G21" s="54"/>
      <c r="H21" s="54"/>
      <c r="I21" s="54"/>
      <c r="J21" s="54"/>
      <c r="K21" s="54"/>
      <c r="L21" s="54"/>
      <c r="M21" s="54"/>
      <c r="N21" s="54"/>
      <c r="O21" s="54"/>
      <c r="P21" s="107">
        <f t="shared" si="0"/>
        <v>0</v>
      </c>
    </row>
    <row r="22" spans="1:16" ht="15.75" x14ac:dyDescent="0.25">
      <c r="A22" s="105">
        <v>42568</v>
      </c>
      <c r="B22" s="116"/>
      <c r="C22" s="218" t="s">
        <v>95</v>
      </c>
      <c r="D22" s="219"/>
      <c r="E22" s="54"/>
      <c r="F22" s="54"/>
      <c r="G22" s="54"/>
      <c r="H22" s="54"/>
      <c r="I22" s="54"/>
      <c r="J22" s="54"/>
      <c r="K22" s="54"/>
      <c r="L22" s="54"/>
      <c r="M22" s="54"/>
      <c r="N22" s="54"/>
      <c r="O22" s="54"/>
      <c r="P22" s="107">
        <f t="shared" si="0"/>
        <v>0</v>
      </c>
    </row>
    <row r="23" spans="1:16" ht="15.75" x14ac:dyDescent="0.25">
      <c r="A23" s="105">
        <v>42569</v>
      </c>
      <c r="B23" s="116"/>
      <c r="C23" s="218" t="s">
        <v>96</v>
      </c>
      <c r="D23" s="219"/>
      <c r="E23" s="54"/>
      <c r="F23" s="54"/>
      <c r="G23" s="54"/>
      <c r="H23" s="54"/>
      <c r="I23" s="54"/>
      <c r="J23" s="54"/>
      <c r="K23" s="54"/>
      <c r="L23" s="54"/>
      <c r="M23" s="54"/>
      <c r="N23" s="54"/>
      <c r="O23" s="54"/>
      <c r="P23" s="107">
        <f t="shared" si="0"/>
        <v>0</v>
      </c>
    </row>
    <row r="24" spans="1:16" ht="15.75" x14ac:dyDescent="0.25">
      <c r="A24" s="105">
        <v>42570</v>
      </c>
      <c r="B24" s="116"/>
      <c r="C24" s="218" t="s">
        <v>97</v>
      </c>
      <c r="D24" s="219"/>
      <c r="E24" s="54"/>
      <c r="F24" s="54"/>
      <c r="G24" s="54"/>
      <c r="H24" s="54"/>
      <c r="I24" s="54"/>
      <c r="J24" s="54"/>
      <c r="K24" s="54"/>
      <c r="L24" s="54"/>
      <c r="M24" s="54"/>
      <c r="N24" s="54"/>
      <c r="O24" s="54"/>
      <c r="P24" s="107">
        <f t="shared" si="0"/>
        <v>0</v>
      </c>
    </row>
    <row r="25" spans="1:16" ht="15.75" x14ac:dyDescent="0.25">
      <c r="A25" s="105">
        <v>42571</v>
      </c>
      <c r="B25" s="116"/>
      <c r="C25" s="218" t="s">
        <v>93</v>
      </c>
      <c r="D25" s="219"/>
      <c r="E25" s="54"/>
      <c r="F25" s="54"/>
      <c r="G25" s="54"/>
      <c r="H25" s="54"/>
      <c r="I25" s="54"/>
      <c r="J25" s="54"/>
      <c r="K25" s="54"/>
      <c r="L25" s="54"/>
      <c r="M25" s="54"/>
      <c r="N25" s="54"/>
      <c r="O25" s="54"/>
      <c r="P25" s="107">
        <f t="shared" si="0"/>
        <v>0</v>
      </c>
    </row>
    <row r="26" spans="1:16" ht="15.75" x14ac:dyDescent="0.25">
      <c r="A26" s="105">
        <v>42572</v>
      </c>
      <c r="B26" s="116"/>
      <c r="C26" s="218" t="s">
        <v>94</v>
      </c>
      <c r="D26" s="219"/>
      <c r="E26" s="54"/>
      <c r="F26" s="54"/>
      <c r="G26" s="54"/>
      <c r="H26" s="54"/>
      <c r="I26" s="54"/>
      <c r="J26" s="54"/>
      <c r="K26" s="54"/>
      <c r="L26" s="54"/>
      <c r="M26" s="54"/>
      <c r="N26" s="54"/>
      <c r="O26" s="54"/>
      <c r="P26" s="107">
        <f t="shared" si="0"/>
        <v>0</v>
      </c>
    </row>
    <row r="27" spans="1:16" ht="15.75" x14ac:dyDescent="0.25">
      <c r="A27" s="105">
        <v>42573</v>
      </c>
      <c r="B27" s="116"/>
      <c r="C27" s="218" t="s">
        <v>92</v>
      </c>
      <c r="D27" s="219"/>
      <c r="E27" s="54"/>
      <c r="F27" s="54"/>
      <c r="G27" s="54"/>
      <c r="H27" s="54"/>
      <c r="I27" s="54"/>
      <c r="J27" s="54"/>
      <c r="K27" s="54"/>
      <c r="L27" s="54"/>
      <c r="M27" s="54"/>
      <c r="N27" s="54"/>
      <c r="O27" s="54"/>
      <c r="P27" s="107">
        <f t="shared" si="0"/>
        <v>0</v>
      </c>
    </row>
    <row r="28" spans="1:16" ht="15.75" x14ac:dyDescent="0.25">
      <c r="A28" s="105">
        <v>42574</v>
      </c>
      <c r="B28" s="116"/>
      <c r="C28" s="218" t="s">
        <v>91</v>
      </c>
      <c r="D28" s="219"/>
      <c r="E28" s="54"/>
      <c r="F28" s="54"/>
      <c r="G28" s="54"/>
      <c r="H28" s="54"/>
      <c r="I28" s="54"/>
      <c r="J28" s="54"/>
      <c r="K28" s="54"/>
      <c r="L28" s="54"/>
      <c r="M28" s="54"/>
      <c r="N28" s="54"/>
      <c r="O28" s="54"/>
      <c r="P28" s="107">
        <f t="shared" si="0"/>
        <v>0</v>
      </c>
    </row>
    <row r="29" spans="1:16" ht="15.75" x14ac:dyDescent="0.25">
      <c r="A29" s="105">
        <v>42575</v>
      </c>
      <c r="B29" s="116"/>
      <c r="C29" s="218" t="s">
        <v>95</v>
      </c>
      <c r="D29" s="219"/>
      <c r="E29" s="54"/>
      <c r="F29" s="54"/>
      <c r="G29" s="54"/>
      <c r="H29" s="54"/>
      <c r="I29" s="54"/>
      <c r="J29" s="54"/>
      <c r="K29" s="54"/>
      <c r="L29" s="54"/>
      <c r="M29" s="54"/>
      <c r="N29" s="54"/>
      <c r="O29" s="54"/>
      <c r="P29" s="107">
        <f t="shared" si="0"/>
        <v>0</v>
      </c>
    </row>
    <row r="30" spans="1:16" ht="15.75" x14ac:dyDescent="0.25">
      <c r="A30" s="105">
        <v>42576</v>
      </c>
      <c r="B30" s="116"/>
      <c r="C30" s="218" t="s">
        <v>96</v>
      </c>
      <c r="D30" s="219"/>
      <c r="E30" s="54"/>
      <c r="F30" s="54"/>
      <c r="G30" s="54"/>
      <c r="H30" s="54"/>
      <c r="I30" s="54"/>
      <c r="J30" s="54"/>
      <c r="K30" s="54"/>
      <c r="L30" s="54"/>
      <c r="M30" s="54"/>
      <c r="N30" s="54"/>
      <c r="O30" s="54"/>
      <c r="P30" s="107">
        <f t="shared" si="0"/>
        <v>0</v>
      </c>
    </row>
    <row r="31" spans="1:16" ht="15.75" x14ac:dyDescent="0.25">
      <c r="A31" s="105">
        <v>42577</v>
      </c>
      <c r="B31" s="116"/>
      <c r="C31" s="218" t="s">
        <v>97</v>
      </c>
      <c r="D31" s="219"/>
      <c r="E31" s="54"/>
      <c r="F31" s="54"/>
      <c r="G31" s="54"/>
      <c r="H31" s="54"/>
      <c r="I31" s="54"/>
      <c r="J31" s="54"/>
      <c r="K31" s="54"/>
      <c r="L31" s="54"/>
      <c r="M31" s="54"/>
      <c r="N31" s="54"/>
      <c r="O31" s="54"/>
      <c r="P31" s="107">
        <f t="shared" si="0"/>
        <v>0</v>
      </c>
    </row>
    <row r="32" spans="1:16" ht="15.75" x14ac:dyDescent="0.25">
      <c r="A32" s="105">
        <v>42578</v>
      </c>
      <c r="B32" s="116"/>
      <c r="C32" s="218" t="s">
        <v>93</v>
      </c>
      <c r="D32" s="219"/>
      <c r="E32" s="54"/>
      <c r="F32" s="54"/>
      <c r="G32" s="54"/>
      <c r="H32" s="54"/>
      <c r="I32" s="54"/>
      <c r="J32" s="54"/>
      <c r="K32" s="54"/>
      <c r="L32" s="54"/>
      <c r="M32" s="54"/>
      <c r="N32" s="54"/>
      <c r="O32" s="54"/>
      <c r="P32" s="107">
        <f t="shared" si="0"/>
        <v>0</v>
      </c>
    </row>
    <row r="33" spans="1:16" ht="15.75" x14ac:dyDescent="0.25">
      <c r="A33" s="105">
        <v>42579</v>
      </c>
      <c r="B33" s="116"/>
      <c r="C33" s="218" t="s">
        <v>94</v>
      </c>
      <c r="D33" s="219"/>
      <c r="E33" s="54"/>
      <c r="F33" s="54"/>
      <c r="G33" s="54"/>
      <c r="H33" s="54"/>
      <c r="I33" s="54"/>
      <c r="J33" s="54"/>
      <c r="K33" s="54"/>
      <c r="L33" s="54"/>
      <c r="M33" s="54"/>
      <c r="N33" s="54"/>
      <c r="O33" s="54"/>
      <c r="P33" s="107">
        <f t="shared" si="0"/>
        <v>0</v>
      </c>
    </row>
    <row r="34" spans="1:16" ht="15.75" x14ac:dyDescent="0.25">
      <c r="A34" s="105">
        <v>42580</v>
      </c>
      <c r="B34" s="116"/>
      <c r="C34" s="218" t="s">
        <v>92</v>
      </c>
      <c r="D34" s="219"/>
      <c r="E34" s="54"/>
      <c r="F34" s="54"/>
      <c r="G34" s="54"/>
      <c r="H34" s="54"/>
      <c r="I34" s="54"/>
      <c r="J34" s="54"/>
      <c r="K34" s="54"/>
      <c r="L34" s="54"/>
      <c r="M34" s="54"/>
      <c r="N34" s="54"/>
      <c r="O34" s="54"/>
      <c r="P34" s="107">
        <f t="shared" si="0"/>
        <v>0</v>
      </c>
    </row>
    <row r="35" spans="1:16" ht="15.75" x14ac:dyDescent="0.25">
      <c r="A35" s="105">
        <v>42581</v>
      </c>
      <c r="B35" s="116"/>
      <c r="C35" s="218" t="s">
        <v>91</v>
      </c>
      <c r="D35" s="219"/>
      <c r="E35" s="54"/>
      <c r="F35" s="54"/>
      <c r="G35" s="54"/>
      <c r="H35" s="54"/>
      <c r="I35" s="54"/>
      <c r="J35" s="54"/>
      <c r="K35" s="54"/>
      <c r="L35" s="54"/>
      <c r="M35" s="54"/>
      <c r="N35" s="54"/>
      <c r="O35" s="54"/>
      <c r="P35" s="107">
        <f t="shared" si="0"/>
        <v>0</v>
      </c>
    </row>
    <row r="36" spans="1:16" ht="15.75" x14ac:dyDescent="0.25">
      <c r="A36" s="105">
        <v>42582</v>
      </c>
      <c r="B36" s="116"/>
      <c r="C36" s="218" t="s">
        <v>95</v>
      </c>
      <c r="D36" s="219"/>
      <c r="E36" s="54"/>
      <c r="F36" s="54"/>
      <c r="G36" s="54"/>
      <c r="H36" s="54"/>
      <c r="I36" s="54"/>
      <c r="J36" s="54"/>
      <c r="K36" s="54"/>
      <c r="L36" s="54"/>
      <c r="M36" s="54"/>
      <c r="N36" s="54"/>
      <c r="O36" s="54"/>
      <c r="P36" s="108">
        <f t="shared" si="0"/>
        <v>0</v>
      </c>
    </row>
    <row r="37" spans="1:16" s="14" customFormat="1" ht="15.75" x14ac:dyDescent="0.25">
      <c r="A37" s="110"/>
      <c r="B37" s="111">
        <f>SUM(B6:B36)</f>
        <v>0</v>
      </c>
      <c r="C37" s="112"/>
      <c r="D37" s="221"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7'!A1" display="Daywise Charts"/>
    <hyperlink ref="E2:F3" location="'July B'!A1" display="Budget July"/>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x14ac:dyDescent="0.3"/>
  <cols>
    <col min="1" max="1" width="10.7109375" style="6" customWidth="1"/>
    <col min="2" max="2" width="5.7109375" style="6" customWidth="1"/>
    <col min="3" max="3" width="15.28515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+July!A2:D2</f>
        <v>Mr. X</v>
      </c>
      <c r="B2" s="608"/>
      <c r="C2" s="608"/>
      <c r="D2" s="609"/>
      <c r="E2" s="619" t="s">
        <v>246</v>
      </c>
      <c r="F2" s="620"/>
      <c r="G2" s="610" t="s">
        <v>50</v>
      </c>
      <c r="H2" s="603"/>
      <c r="I2" s="603"/>
      <c r="J2" s="603"/>
      <c r="K2" s="604"/>
      <c r="L2" s="603" t="s">
        <v>6</v>
      </c>
      <c r="M2" s="603"/>
      <c r="N2" s="604"/>
      <c r="P2" s="115"/>
    </row>
    <row r="3" spans="1:16" s="104" customFormat="1" ht="15.75" customHeight="1" thickBot="1" x14ac:dyDescent="0.3">
      <c r="A3" s="612" t="s">
        <v>98</v>
      </c>
      <c r="B3" s="613"/>
      <c r="C3" s="613"/>
      <c r="D3" s="614"/>
      <c r="E3" s="621"/>
      <c r="F3" s="622"/>
      <c r="G3" s="611"/>
      <c r="H3" s="605"/>
      <c r="I3" s="605"/>
      <c r="J3" s="605"/>
      <c r="K3" s="606"/>
      <c r="L3" s="605"/>
      <c r="M3" s="605"/>
      <c r="N3" s="606"/>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x14ac:dyDescent="0.25">
      <c r="A6" s="105">
        <v>42583</v>
      </c>
      <c r="B6" s="116"/>
      <c r="C6" s="218" t="s">
        <v>96</v>
      </c>
      <c r="D6" s="99"/>
      <c r="E6" s="54"/>
      <c r="F6" s="54"/>
      <c r="G6" s="54"/>
      <c r="H6" s="54"/>
      <c r="I6" s="54"/>
      <c r="J6" s="54"/>
      <c r="K6" s="54"/>
      <c r="L6" s="54"/>
      <c r="M6" s="54"/>
      <c r="N6" s="54"/>
      <c r="O6" s="54"/>
      <c r="P6" s="107">
        <f>SUM(E6:O6)</f>
        <v>0</v>
      </c>
    </row>
    <row r="7" spans="1:16" ht="15.75" x14ac:dyDescent="0.25">
      <c r="A7" s="105">
        <v>42584</v>
      </c>
      <c r="B7" s="116"/>
      <c r="C7" s="218" t="s">
        <v>97</v>
      </c>
      <c r="D7" s="99"/>
      <c r="E7" s="54"/>
      <c r="F7" s="54"/>
      <c r="G7" s="54"/>
      <c r="H7" s="54"/>
      <c r="I7" s="54"/>
      <c r="J7" s="54"/>
      <c r="K7" s="54"/>
      <c r="L7" s="54"/>
      <c r="M7" s="54"/>
      <c r="N7" s="54"/>
      <c r="O7" s="54"/>
      <c r="P7" s="107">
        <f t="shared" ref="P7:P36" si="0">SUM(E7:O7)</f>
        <v>0</v>
      </c>
    </row>
    <row r="8" spans="1:16" ht="15.75" x14ac:dyDescent="0.25">
      <c r="A8" s="105">
        <v>42585</v>
      </c>
      <c r="B8" s="116"/>
      <c r="C8" s="218" t="s">
        <v>93</v>
      </c>
      <c r="D8" s="99"/>
      <c r="E8" s="54"/>
      <c r="F8" s="54"/>
      <c r="G8" s="54"/>
      <c r="H8" s="54"/>
      <c r="I8" s="54"/>
      <c r="J8" s="54"/>
      <c r="K8" s="54"/>
      <c r="L8" s="54"/>
      <c r="M8" s="54"/>
      <c r="N8" s="54"/>
      <c r="O8" s="54"/>
      <c r="P8" s="107">
        <f t="shared" si="0"/>
        <v>0</v>
      </c>
    </row>
    <row r="9" spans="1:16" ht="15.75" x14ac:dyDescent="0.25">
      <c r="A9" s="105">
        <v>42586</v>
      </c>
      <c r="B9" s="116"/>
      <c r="C9" s="218" t="s">
        <v>94</v>
      </c>
      <c r="D9" s="99"/>
      <c r="E9" s="54"/>
      <c r="F9" s="54"/>
      <c r="G9" s="54"/>
      <c r="H9" s="54"/>
      <c r="I9" s="54"/>
      <c r="J9" s="54"/>
      <c r="K9" s="54"/>
      <c r="L9" s="54"/>
      <c r="M9" s="54"/>
      <c r="N9" s="54"/>
      <c r="O9" s="54"/>
      <c r="P9" s="107">
        <f t="shared" si="0"/>
        <v>0</v>
      </c>
    </row>
    <row r="10" spans="1:16" ht="15.75" x14ac:dyDescent="0.25">
      <c r="A10" s="105">
        <v>42587</v>
      </c>
      <c r="B10" s="116"/>
      <c r="C10" s="218" t="s">
        <v>92</v>
      </c>
      <c r="D10" s="99"/>
      <c r="E10" s="54"/>
      <c r="F10" s="54"/>
      <c r="G10" s="54"/>
      <c r="H10" s="54"/>
      <c r="I10" s="54"/>
      <c r="J10" s="54"/>
      <c r="K10" s="54"/>
      <c r="L10" s="54"/>
      <c r="M10" s="54"/>
      <c r="N10" s="54"/>
      <c r="O10" s="54"/>
      <c r="P10" s="107">
        <f t="shared" si="0"/>
        <v>0</v>
      </c>
    </row>
    <row r="11" spans="1:16" ht="15.75" x14ac:dyDescent="0.25">
      <c r="A11" s="105">
        <v>42588</v>
      </c>
      <c r="B11" s="116"/>
      <c r="C11" s="218" t="s">
        <v>91</v>
      </c>
      <c r="D11" s="99"/>
      <c r="E11" s="54"/>
      <c r="F11" s="54"/>
      <c r="G11" s="54"/>
      <c r="H11" s="54"/>
      <c r="I11" s="54"/>
      <c r="J11" s="54"/>
      <c r="K11" s="54"/>
      <c r="L11" s="54"/>
      <c r="M11" s="54"/>
      <c r="N11" s="54"/>
      <c r="O11" s="54"/>
      <c r="P11" s="107">
        <f t="shared" si="0"/>
        <v>0</v>
      </c>
    </row>
    <row r="12" spans="1:16" ht="15.75" x14ac:dyDescent="0.25">
      <c r="A12" s="105">
        <v>42589</v>
      </c>
      <c r="B12" s="116"/>
      <c r="C12" s="218" t="s">
        <v>95</v>
      </c>
      <c r="D12" s="99"/>
      <c r="E12" s="54"/>
      <c r="F12" s="54"/>
      <c r="G12" s="54"/>
      <c r="H12" s="54"/>
      <c r="I12" s="54"/>
      <c r="J12" s="54"/>
      <c r="K12" s="54"/>
      <c r="L12" s="54"/>
      <c r="M12" s="54"/>
      <c r="N12" s="54"/>
      <c r="O12" s="54"/>
      <c r="P12" s="107">
        <f t="shared" si="0"/>
        <v>0</v>
      </c>
    </row>
    <row r="13" spans="1:16" ht="15.75" x14ac:dyDescent="0.25">
      <c r="A13" s="105">
        <v>42590</v>
      </c>
      <c r="B13" s="116"/>
      <c r="C13" s="218" t="s">
        <v>96</v>
      </c>
      <c r="D13" s="99"/>
      <c r="E13" s="54"/>
      <c r="F13" s="54"/>
      <c r="G13" s="54"/>
      <c r="H13" s="54"/>
      <c r="I13" s="54"/>
      <c r="J13" s="54"/>
      <c r="K13" s="54"/>
      <c r="L13" s="54"/>
      <c r="M13" s="54"/>
      <c r="N13" s="54"/>
      <c r="O13" s="54"/>
      <c r="P13" s="107">
        <f t="shared" si="0"/>
        <v>0</v>
      </c>
    </row>
    <row r="14" spans="1:16" ht="15.75" x14ac:dyDescent="0.25">
      <c r="A14" s="105">
        <v>42591</v>
      </c>
      <c r="B14" s="116"/>
      <c r="C14" s="218" t="s">
        <v>97</v>
      </c>
      <c r="D14" s="99"/>
      <c r="E14" s="54"/>
      <c r="F14" s="54"/>
      <c r="G14" s="54"/>
      <c r="H14" s="54"/>
      <c r="I14" s="54"/>
      <c r="J14" s="54"/>
      <c r="K14" s="54"/>
      <c r="L14" s="54"/>
      <c r="M14" s="54"/>
      <c r="N14" s="54"/>
      <c r="O14" s="54"/>
      <c r="P14" s="107">
        <f t="shared" si="0"/>
        <v>0</v>
      </c>
    </row>
    <row r="15" spans="1:16" ht="15.75" x14ac:dyDescent="0.25">
      <c r="A15" s="105">
        <v>42592</v>
      </c>
      <c r="B15" s="116"/>
      <c r="C15" s="218" t="s">
        <v>93</v>
      </c>
      <c r="D15" s="99"/>
      <c r="E15" s="54"/>
      <c r="F15" s="54"/>
      <c r="G15" s="54"/>
      <c r="H15" s="54"/>
      <c r="I15" s="54"/>
      <c r="J15" s="54"/>
      <c r="K15" s="54"/>
      <c r="L15" s="54"/>
      <c r="M15" s="54"/>
      <c r="N15" s="54"/>
      <c r="O15" s="54"/>
      <c r="P15" s="107">
        <f t="shared" si="0"/>
        <v>0</v>
      </c>
    </row>
    <row r="16" spans="1:16" ht="15.75" x14ac:dyDescent="0.25">
      <c r="A16" s="105">
        <v>42593</v>
      </c>
      <c r="B16" s="116"/>
      <c r="C16" s="218" t="s">
        <v>94</v>
      </c>
      <c r="D16" s="99"/>
      <c r="E16" s="54"/>
      <c r="F16" s="54"/>
      <c r="G16" s="54"/>
      <c r="H16" s="54"/>
      <c r="I16" s="54"/>
      <c r="J16" s="54"/>
      <c r="K16" s="54"/>
      <c r="L16" s="54"/>
      <c r="M16" s="54"/>
      <c r="N16" s="54"/>
      <c r="O16" s="54"/>
      <c r="P16" s="107">
        <f t="shared" si="0"/>
        <v>0</v>
      </c>
    </row>
    <row r="17" spans="1:16" ht="15.75" x14ac:dyDescent="0.25">
      <c r="A17" s="105">
        <v>42594</v>
      </c>
      <c r="B17" s="116"/>
      <c r="C17" s="218" t="s">
        <v>92</v>
      </c>
      <c r="D17" s="99"/>
      <c r="E17" s="54"/>
      <c r="F17" s="54"/>
      <c r="G17" s="54"/>
      <c r="H17" s="54"/>
      <c r="I17" s="54"/>
      <c r="J17" s="54"/>
      <c r="K17" s="54"/>
      <c r="L17" s="54"/>
      <c r="M17" s="54"/>
      <c r="N17" s="54"/>
      <c r="O17" s="54"/>
      <c r="P17" s="107">
        <f t="shared" si="0"/>
        <v>0</v>
      </c>
    </row>
    <row r="18" spans="1:16" ht="15.75" x14ac:dyDescent="0.25">
      <c r="A18" s="105">
        <v>42595</v>
      </c>
      <c r="B18" s="116"/>
      <c r="C18" s="218" t="s">
        <v>91</v>
      </c>
      <c r="D18" s="99"/>
      <c r="E18" s="54"/>
      <c r="F18" s="54"/>
      <c r="G18" s="54"/>
      <c r="H18" s="54"/>
      <c r="I18" s="54"/>
      <c r="J18" s="54"/>
      <c r="K18" s="54"/>
      <c r="L18" s="54"/>
      <c r="M18" s="54"/>
      <c r="N18" s="54"/>
      <c r="O18" s="54"/>
      <c r="P18" s="107">
        <f t="shared" si="0"/>
        <v>0</v>
      </c>
    </row>
    <row r="19" spans="1:16" ht="15.75" x14ac:dyDescent="0.25">
      <c r="A19" s="105">
        <v>42596</v>
      </c>
      <c r="B19" s="116"/>
      <c r="C19" s="218" t="s">
        <v>95</v>
      </c>
      <c r="D19" s="99"/>
      <c r="E19" s="54"/>
      <c r="F19" s="54"/>
      <c r="G19" s="54"/>
      <c r="H19" s="54"/>
      <c r="I19" s="54"/>
      <c r="J19" s="54"/>
      <c r="K19" s="54"/>
      <c r="L19" s="54"/>
      <c r="M19" s="54"/>
      <c r="N19" s="54"/>
      <c r="O19" s="54"/>
      <c r="P19" s="107">
        <f t="shared" si="0"/>
        <v>0</v>
      </c>
    </row>
    <row r="20" spans="1:16" ht="15.75" x14ac:dyDescent="0.25">
      <c r="A20" s="105">
        <v>42597</v>
      </c>
      <c r="B20" s="116"/>
      <c r="C20" s="218" t="s">
        <v>96</v>
      </c>
      <c r="D20" s="99"/>
      <c r="E20" s="54"/>
      <c r="F20" s="54"/>
      <c r="G20" s="54"/>
      <c r="H20" s="54"/>
      <c r="I20" s="54"/>
      <c r="J20" s="54"/>
      <c r="K20" s="54"/>
      <c r="L20" s="54"/>
      <c r="M20" s="54"/>
      <c r="N20" s="54"/>
      <c r="O20" s="54"/>
      <c r="P20" s="107">
        <f t="shared" si="0"/>
        <v>0</v>
      </c>
    </row>
    <row r="21" spans="1:16" ht="15.75" x14ac:dyDescent="0.25">
      <c r="A21" s="105">
        <v>42598</v>
      </c>
      <c r="B21" s="116"/>
      <c r="C21" s="218" t="s">
        <v>97</v>
      </c>
      <c r="D21" s="99"/>
      <c r="E21" s="54"/>
      <c r="F21" s="54"/>
      <c r="G21" s="54"/>
      <c r="H21" s="54"/>
      <c r="I21" s="54"/>
      <c r="J21" s="54"/>
      <c r="K21" s="54"/>
      <c r="L21" s="54"/>
      <c r="M21" s="54"/>
      <c r="N21" s="54"/>
      <c r="O21" s="54"/>
      <c r="P21" s="107">
        <f t="shared" si="0"/>
        <v>0</v>
      </c>
    </row>
    <row r="22" spans="1:16" ht="15.75" x14ac:dyDescent="0.25">
      <c r="A22" s="105">
        <v>42599</v>
      </c>
      <c r="B22" s="116"/>
      <c r="C22" s="218" t="s">
        <v>93</v>
      </c>
      <c r="D22" s="99"/>
      <c r="E22" s="54"/>
      <c r="F22" s="54"/>
      <c r="G22" s="54"/>
      <c r="H22" s="54"/>
      <c r="I22" s="54"/>
      <c r="J22" s="54"/>
      <c r="K22" s="54"/>
      <c r="L22" s="54"/>
      <c r="M22" s="54"/>
      <c r="N22" s="54"/>
      <c r="O22" s="54"/>
      <c r="P22" s="107">
        <f t="shared" si="0"/>
        <v>0</v>
      </c>
    </row>
    <row r="23" spans="1:16" ht="15.75" x14ac:dyDescent="0.25">
      <c r="A23" s="105">
        <v>42600</v>
      </c>
      <c r="B23" s="116"/>
      <c r="C23" s="218" t="s">
        <v>94</v>
      </c>
      <c r="D23" s="99"/>
      <c r="E23" s="54"/>
      <c r="F23" s="54"/>
      <c r="G23" s="54"/>
      <c r="H23" s="54"/>
      <c r="I23" s="54"/>
      <c r="J23" s="54"/>
      <c r="K23" s="54"/>
      <c r="L23" s="54"/>
      <c r="M23" s="54"/>
      <c r="N23" s="54"/>
      <c r="O23" s="54"/>
      <c r="P23" s="107">
        <f t="shared" si="0"/>
        <v>0</v>
      </c>
    </row>
    <row r="24" spans="1:16" ht="15.75" x14ac:dyDescent="0.25">
      <c r="A24" s="105">
        <v>42601</v>
      </c>
      <c r="B24" s="116"/>
      <c r="C24" s="218" t="s">
        <v>92</v>
      </c>
      <c r="D24" s="99"/>
      <c r="E24" s="54"/>
      <c r="F24" s="54"/>
      <c r="G24" s="54"/>
      <c r="H24" s="54"/>
      <c r="I24" s="54"/>
      <c r="J24" s="54"/>
      <c r="K24" s="54"/>
      <c r="L24" s="54"/>
      <c r="M24" s="54"/>
      <c r="N24" s="54"/>
      <c r="O24" s="54"/>
      <c r="P24" s="107">
        <f t="shared" si="0"/>
        <v>0</v>
      </c>
    </row>
    <row r="25" spans="1:16" ht="15.75" x14ac:dyDescent="0.25">
      <c r="A25" s="105">
        <v>42602</v>
      </c>
      <c r="B25" s="116"/>
      <c r="C25" s="218" t="s">
        <v>91</v>
      </c>
      <c r="D25" s="99"/>
      <c r="E25" s="54"/>
      <c r="F25" s="54"/>
      <c r="G25" s="54"/>
      <c r="H25" s="54"/>
      <c r="I25" s="54"/>
      <c r="J25" s="54"/>
      <c r="K25" s="54"/>
      <c r="L25" s="54"/>
      <c r="M25" s="54"/>
      <c r="N25" s="54"/>
      <c r="O25" s="54"/>
      <c r="P25" s="107">
        <f t="shared" si="0"/>
        <v>0</v>
      </c>
    </row>
    <row r="26" spans="1:16" ht="15.75" x14ac:dyDescent="0.25">
      <c r="A26" s="105">
        <v>42603</v>
      </c>
      <c r="B26" s="116"/>
      <c r="C26" s="218" t="s">
        <v>95</v>
      </c>
      <c r="D26" s="99"/>
      <c r="E26" s="54"/>
      <c r="F26" s="54"/>
      <c r="G26" s="54"/>
      <c r="H26" s="54"/>
      <c r="I26" s="54"/>
      <c r="J26" s="54"/>
      <c r="K26" s="54"/>
      <c r="L26" s="54"/>
      <c r="M26" s="54"/>
      <c r="N26" s="54"/>
      <c r="O26" s="54"/>
      <c r="P26" s="107">
        <f t="shared" si="0"/>
        <v>0</v>
      </c>
    </row>
    <row r="27" spans="1:16" ht="15.75" x14ac:dyDescent="0.25">
      <c r="A27" s="105">
        <v>42604</v>
      </c>
      <c r="B27" s="116"/>
      <c r="C27" s="218" t="s">
        <v>96</v>
      </c>
      <c r="D27" s="99"/>
      <c r="E27" s="54"/>
      <c r="F27" s="54"/>
      <c r="G27" s="54"/>
      <c r="H27" s="54"/>
      <c r="I27" s="54"/>
      <c r="J27" s="54"/>
      <c r="K27" s="54"/>
      <c r="L27" s="54"/>
      <c r="M27" s="54"/>
      <c r="N27" s="54"/>
      <c r="O27" s="54"/>
      <c r="P27" s="107">
        <f t="shared" si="0"/>
        <v>0</v>
      </c>
    </row>
    <row r="28" spans="1:16" ht="15.75" x14ac:dyDescent="0.25">
      <c r="A28" s="105">
        <v>42605</v>
      </c>
      <c r="B28" s="116"/>
      <c r="C28" s="218" t="s">
        <v>97</v>
      </c>
      <c r="D28" s="99"/>
      <c r="E28" s="54"/>
      <c r="F28" s="54"/>
      <c r="G28" s="54"/>
      <c r="H28" s="54"/>
      <c r="I28" s="54"/>
      <c r="J28" s="54"/>
      <c r="K28" s="54"/>
      <c r="L28" s="54"/>
      <c r="M28" s="54"/>
      <c r="N28" s="54"/>
      <c r="O28" s="54"/>
      <c r="P28" s="107">
        <f t="shared" si="0"/>
        <v>0</v>
      </c>
    </row>
    <row r="29" spans="1:16" ht="15.75" x14ac:dyDescent="0.25">
      <c r="A29" s="105">
        <v>42606</v>
      </c>
      <c r="B29" s="116"/>
      <c r="C29" s="218" t="s">
        <v>93</v>
      </c>
      <c r="D29" s="99"/>
      <c r="E29" s="54"/>
      <c r="F29" s="54"/>
      <c r="G29" s="54"/>
      <c r="H29" s="54"/>
      <c r="I29" s="54"/>
      <c r="J29" s="54"/>
      <c r="K29" s="54"/>
      <c r="L29" s="54"/>
      <c r="M29" s="54"/>
      <c r="N29" s="54"/>
      <c r="O29" s="54"/>
      <c r="P29" s="107">
        <f t="shared" si="0"/>
        <v>0</v>
      </c>
    </row>
    <row r="30" spans="1:16" ht="15.75" x14ac:dyDescent="0.25">
      <c r="A30" s="105">
        <v>42607</v>
      </c>
      <c r="B30" s="116"/>
      <c r="C30" s="218" t="s">
        <v>94</v>
      </c>
      <c r="D30" s="99"/>
      <c r="E30" s="54"/>
      <c r="F30" s="54"/>
      <c r="G30" s="54"/>
      <c r="H30" s="54"/>
      <c r="I30" s="54"/>
      <c r="J30" s="54"/>
      <c r="K30" s="54"/>
      <c r="L30" s="54"/>
      <c r="M30" s="54"/>
      <c r="N30" s="54"/>
      <c r="O30" s="54"/>
      <c r="P30" s="107">
        <f t="shared" si="0"/>
        <v>0</v>
      </c>
    </row>
    <row r="31" spans="1:16" ht="15.75" x14ac:dyDescent="0.25">
      <c r="A31" s="105">
        <v>42608</v>
      </c>
      <c r="B31" s="116"/>
      <c r="C31" s="218" t="s">
        <v>92</v>
      </c>
      <c r="D31" s="99"/>
      <c r="E31" s="54"/>
      <c r="F31" s="54"/>
      <c r="G31" s="54"/>
      <c r="H31" s="54"/>
      <c r="I31" s="54"/>
      <c r="J31" s="54"/>
      <c r="K31" s="54"/>
      <c r="L31" s="54"/>
      <c r="M31" s="54"/>
      <c r="N31" s="54"/>
      <c r="O31" s="54"/>
      <c r="P31" s="107">
        <f t="shared" si="0"/>
        <v>0</v>
      </c>
    </row>
    <row r="32" spans="1:16" ht="15.75" x14ac:dyDescent="0.25">
      <c r="A32" s="105">
        <v>42609</v>
      </c>
      <c r="B32" s="116"/>
      <c r="C32" s="218" t="s">
        <v>91</v>
      </c>
      <c r="D32" s="99"/>
      <c r="E32" s="54"/>
      <c r="F32" s="54"/>
      <c r="G32" s="54"/>
      <c r="H32" s="54"/>
      <c r="I32" s="54"/>
      <c r="J32" s="54"/>
      <c r="K32" s="54"/>
      <c r="L32" s="54"/>
      <c r="M32" s="54"/>
      <c r="N32" s="54"/>
      <c r="O32" s="54"/>
      <c r="P32" s="107">
        <f t="shared" si="0"/>
        <v>0</v>
      </c>
    </row>
    <row r="33" spans="1:16" ht="15.75" x14ac:dyDescent="0.25">
      <c r="A33" s="105">
        <v>42610</v>
      </c>
      <c r="B33" s="116"/>
      <c r="C33" s="218" t="s">
        <v>95</v>
      </c>
      <c r="D33" s="99"/>
      <c r="E33" s="54"/>
      <c r="F33" s="54"/>
      <c r="G33" s="54"/>
      <c r="H33" s="54"/>
      <c r="I33" s="54"/>
      <c r="J33" s="54"/>
      <c r="K33" s="54"/>
      <c r="L33" s="54"/>
      <c r="M33" s="54"/>
      <c r="N33" s="54"/>
      <c r="O33" s="54"/>
      <c r="P33" s="107">
        <f t="shared" si="0"/>
        <v>0</v>
      </c>
    </row>
    <row r="34" spans="1:16" ht="15.75" x14ac:dyDescent="0.25">
      <c r="A34" s="105">
        <v>42611</v>
      </c>
      <c r="B34" s="116"/>
      <c r="C34" s="218" t="s">
        <v>96</v>
      </c>
      <c r="D34" s="99"/>
      <c r="E34" s="54"/>
      <c r="F34" s="54"/>
      <c r="G34" s="54"/>
      <c r="H34" s="54"/>
      <c r="I34" s="54"/>
      <c r="J34" s="54"/>
      <c r="K34" s="54"/>
      <c r="L34" s="54"/>
      <c r="M34" s="54"/>
      <c r="N34" s="54"/>
      <c r="O34" s="54"/>
      <c r="P34" s="107">
        <f t="shared" si="0"/>
        <v>0</v>
      </c>
    </row>
    <row r="35" spans="1:16" ht="15.75" x14ac:dyDescent="0.25">
      <c r="A35" s="105">
        <v>42612</v>
      </c>
      <c r="B35" s="116"/>
      <c r="C35" s="218" t="s">
        <v>97</v>
      </c>
      <c r="D35" s="99"/>
      <c r="E35" s="54"/>
      <c r="F35" s="54"/>
      <c r="G35" s="54"/>
      <c r="H35" s="54"/>
      <c r="I35" s="54"/>
      <c r="J35" s="54"/>
      <c r="K35" s="54"/>
      <c r="L35" s="54"/>
      <c r="M35" s="54"/>
      <c r="N35" s="54"/>
      <c r="O35" s="54"/>
      <c r="P35" s="107">
        <f t="shared" si="0"/>
        <v>0</v>
      </c>
    </row>
    <row r="36" spans="1:16" ht="15.75" x14ac:dyDescent="0.25">
      <c r="A36" s="105">
        <v>42613</v>
      </c>
      <c r="B36" s="116"/>
      <c r="C36" s="218" t="s">
        <v>93</v>
      </c>
      <c r="D36" s="99"/>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5" hidden="1" customHeight="1" x14ac:dyDescent="0.3"/>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8'!A1" display="Daywise Charts"/>
    <hyperlink ref="E2:F3" location="'Aug B'!A1" display="Budget Jan"/>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x14ac:dyDescent="0.3"/>
  <cols>
    <col min="1" max="1" width="10.7109375" style="6" customWidth="1"/>
    <col min="2" max="2" width="5.7109375" style="6" customWidth="1"/>
    <col min="3" max="3" width="17.140625" style="5" customWidth="1"/>
    <col min="4" max="4" width="42.425781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+Aug!A2:D2</f>
        <v>Mr. X</v>
      </c>
      <c r="B2" s="608"/>
      <c r="C2" s="608"/>
      <c r="D2" s="609"/>
      <c r="E2" s="615" t="s">
        <v>245</v>
      </c>
      <c r="F2" s="616"/>
      <c r="G2" s="610" t="s">
        <v>50</v>
      </c>
      <c r="H2" s="603"/>
      <c r="I2" s="603"/>
      <c r="J2" s="603"/>
      <c r="K2" s="604"/>
      <c r="L2" s="603" t="s">
        <v>6</v>
      </c>
      <c r="M2" s="603"/>
      <c r="N2" s="604"/>
      <c r="P2" s="115"/>
    </row>
    <row r="3" spans="1:16" s="104" customFormat="1" ht="15.75" customHeight="1" thickBot="1" x14ac:dyDescent="0.3">
      <c r="A3" s="612" t="s">
        <v>98</v>
      </c>
      <c r="B3" s="613"/>
      <c r="C3" s="613"/>
      <c r="D3" s="614"/>
      <c r="E3" s="617"/>
      <c r="F3" s="618"/>
      <c r="G3" s="611"/>
      <c r="H3" s="605"/>
      <c r="I3" s="605"/>
      <c r="J3" s="605"/>
      <c r="K3" s="606"/>
      <c r="L3" s="605"/>
      <c r="M3" s="605"/>
      <c r="N3" s="606"/>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x14ac:dyDescent="0.25">
      <c r="A6" s="105">
        <v>42614</v>
      </c>
      <c r="B6" s="116"/>
      <c r="C6" s="218" t="s">
        <v>94</v>
      </c>
      <c r="D6" s="53"/>
      <c r="E6" s="54"/>
      <c r="F6" s="54"/>
      <c r="G6" s="54"/>
      <c r="H6" s="54"/>
      <c r="I6" s="54"/>
      <c r="J6" s="54"/>
      <c r="K6" s="54"/>
      <c r="L6" s="54"/>
      <c r="M6" s="54"/>
      <c r="N6" s="54"/>
      <c r="O6" s="54"/>
      <c r="P6" s="107">
        <f>SUM(E6:O6)</f>
        <v>0</v>
      </c>
    </row>
    <row r="7" spans="1:16" ht="15.75" x14ac:dyDescent="0.25">
      <c r="A7" s="105">
        <v>42615</v>
      </c>
      <c r="B7" s="116"/>
      <c r="C7" s="218" t="s">
        <v>92</v>
      </c>
      <c r="D7" s="53"/>
      <c r="E7" s="54"/>
      <c r="F7" s="54"/>
      <c r="G7" s="54"/>
      <c r="H7" s="54"/>
      <c r="I7" s="54"/>
      <c r="J7" s="54"/>
      <c r="K7" s="54"/>
      <c r="L7" s="54"/>
      <c r="M7" s="54"/>
      <c r="N7" s="54"/>
      <c r="O7" s="54"/>
      <c r="P7" s="107">
        <f t="shared" ref="P7:P36" si="0">SUM(E7:O7)</f>
        <v>0</v>
      </c>
    </row>
    <row r="8" spans="1:16" ht="15.75" x14ac:dyDescent="0.25">
      <c r="A8" s="105">
        <v>42616</v>
      </c>
      <c r="B8" s="116"/>
      <c r="C8" s="218" t="s">
        <v>91</v>
      </c>
      <c r="D8" s="53"/>
      <c r="E8" s="54"/>
      <c r="F8" s="54"/>
      <c r="G8" s="54"/>
      <c r="H8" s="54"/>
      <c r="I8" s="54"/>
      <c r="J8" s="54"/>
      <c r="K8" s="54"/>
      <c r="L8" s="54"/>
      <c r="M8" s="54"/>
      <c r="N8" s="54"/>
      <c r="O8" s="54"/>
      <c r="P8" s="107">
        <f t="shared" si="0"/>
        <v>0</v>
      </c>
    </row>
    <row r="9" spans="1:16" ht="15.75" x14ac:dyDescent="0.25">
      <c r="A9" s="105">
        <v>42617</v>
      </c>
      <c r="B9" s="116"/>
      <c r="C9" s="218" t="s">
        <v>95</v>
      </c>
      <c r="D9" s="53"/>
      <c r="E9" s="54"/>
      <c r="F9" s="54"/>
      <c r="G9" s="54"/>
      <c r="H9" s="54"/>
      <c r="I9" s="54"/>
      <c r="J9" s="54"/>
      <c r="K9" s="54"/>
      <c r="L9" s="54"/>
      <c r="M9" s="54"/>
      <c r="N9" s="54"/>
      <c r="O9" s="54"/>
      <c r="P9" s="107">
        <f t="shared" si="0"/>
        <v>0</v>
      </c>
    </row>
    <row r="10" spans="1:16" ht="15.75" x14ac:dyDescent="0.25">
      <c r="A10" s="105">
        <v>42618</v>
      </c>
      <c r="B10" s="116"/>
      <c r="C10" s="218" t="s">
        <v>96</v>
      </c>
      <c r="D10" s="53"/>
      <c r="E10" s="54"/>
      <c r="F10" s="54"/>
      <c r="G10" s="54"/>
      <c r="H10" s="54"/>
      <c r="I10" s="54"/>
      <c r="J10" s="54"/>
      <c r="K10" s="54"/>
      <c r="L10" s="54"/>
      <c r="M10" s="54"/>
      <c r="N10" s="54"/>
      <c r="O10" s="54"/>
      <c r="P10" s="107">
        <f t="shared" si="0"/>
        <v>0</v>
      </c>
    </row>
    <row r="11" spans="1:16" ht="15.75" x14ac:dyDescent="0.25">
      <c r="A11" s="105">
        <v>42619</v>
      </c>
      <c r="B11" s="116"/>
      <c r="C11" s="218" t="s">
        <v>97</v>
      </c>
      <c r="D11" s="53"/>
      <c r="E11" s="54"/>
      <c r="F11" s="54"/>
      <c r="G11" s="54"/>
      <c r="H11" s="54"/>
      <c r="I11" s="54"/>
      <c r="J11" s="54"/>
      <c r="K11" s="54"/>
      <c r="L11" s="54"/>
      <c r="M11" s="54"/>
      <c r="N11" s="54"/>
      <c r="O11" s="54"/>
      <c r="P11" s="107">
        <f t="shared" si="0"/>
        <v>0</v>
      </c>
    </row>
    <row r="12" spans="1:16" ht="15.75" x14ac:dyDescent="0.25">
      <c r="A12" s="105">
        <v>42620</v>
      </c>
      <c r="B12" s="116"/>
      <c r="C12" s="218" t="s">
        <v>93</v>
      </c>
      <c r="D12" s="53"/>
      <c r="E12" s="54"/>
      <c r="F12" s="54"/>
      <c r="G12" s="54"/>
      <c r="H12" s="54"/>
      <c r="I12" s="54"/>
      <c r="J12" s="54"/>
      <c r="K12" s="54"/>
      <c r="L12" s="54"/>
      <c r="M12" s="54"/>
      <c r="N12" s="54"/>
      <c r="O12" s="54"/>
      <c r="P12" s="107">
        <f t="shared" si="0"/>
        <v>0</v>
      </c>
    </row>
    <row r="13" spans="1:16" ht="15.75" x14ac:dyDescent="0.25">
      <c r="A13" s="105">
        <v>42621</v>
      </c>
      <c r="B13" s="116"/>
      <c r="C13" s="218" t="s">
        <v>94</v>
      </c>
      <c r="D13" s="53"/>
      <c r="E13" s="54"/>
      <c r="F13" s="54"/>
      <c r="G13" s="54"/>
      <c r="H13" s="54"/>
      <c r="I13" s="54"/>
      <c r="J13" s="54"/>
      <c r="K13" s="54"/>
      <c r="L13" s="54"/>
      <c r="M13" s="54"/>
      <c r="N13" s="54"/>
      <c r="O13" s="54"/>
      <c r="P13" s="107">
        <f t="shared" si="0"/>
        <v>0</v>
      </c>
    </row>
    <row r="14" spans="1:16" ht="15.75" x14ac:dyDescent="0.25">
      <c r="A14" s="105">
        <v>42622</v>
      </c>
      <c r="B14" s="116"/>
      <c r="C14" s="218" t="s">
        <v>92</v>
      </c>
      <c r="D14" s="53"/>
      <c r="E14" s="54"/>
      <c r="F14" s="54"/>
      <c r="G14" s="54"/>
      <c r="H14" s="54"/>
      <c r="I14" s="54"/>
      <c r="J14" s="54"/>
      <c r="K14" s="54"/>
      <c r="L14" s="54"/>
      <c r="M14" s="54"/>
      <c r="N14" s="54"/>
      <c r="O14" s="54"/>
      <c r="P14" s="107">
        <f t="shared" si="0"/>
        <v>0</v>
      </c>
    </row>
    <row r="15" spans="1:16" ht="15.75" x14ac:dyDescent="0.25">
      <c r="A15" s="105">
        <v>42623</v>
      </c>
      <c r="B15" s="116"/>
      <c r="C15" s="218" t="s">
        <v>91</v>
      </c>
      <c r="D15" s="53"/>
      <c r="E15" s="54"/>
      <c r="F15" s="54"/>
      <c r="G15" s="54"/>
      <c r="H15" s="54"/>
      <c r="I15" s="54"/>
      <c r="J15" s="54"/>
      <c r="K15" s="54"/>
      <c r="L15" s="54"/>
      <c r="M15" s="54"/>
      <c r="N15" s="54"/>
      <c r="O15" s="54"/>
      <c r="P15" s="107">
        <f t="shared" si="0"/>
        <v>0</v>
      </c>
    </row>
    <row r="16" spans="1:16" ht="15.75" x14ac:dyDescent="0.25">
      <c r="A16" s="105">
        <v>42624</v>
      </c>
      <c r="B16" s="116"/>
      <c r="C16" s="218" t="s">
        <v>95</v>
      </c>
      <c r="D16" s="53"/>
      <c r="E16" s="54"/>
      <c r="F16" s="54"/>
      <c r="G16" s="54"/>
      <c r="H16" s="54"/>
      <c r="I16" s="54"/>
      <c r="J16" s="54"/>
      <c r="K16" s="54"/>
      <c r="L16" s="54"/>
      <c r="M16" s="54"/>
      <c r="N16" s="54"/>
      <c r="O16" s="54"/>
      <c r="P16" s="107">
        <f t="shared" si="0"/>
        <v>0</v>
      </c>
    </row>
    <row r="17" spans="1:16" ht="15.75" x14ac:dyDescent="0.25">
      <c r="A17" s="105">
        <v>42625</v>
      </c>
      <c r="B17" s="116"/>
      <c r="C17" s="218" t="s">
        <v>96</v>
      </c>
      <c r="D17" s="53"/>
      <c r="E17" s="54"/>
      <c r="F17" s="54"/>
      <c r="G17" s="54"/>
      <c r="H17" s="54"/>
      <c r="I17" s="54"/>
      <c r="J17" s="54"/>
      <c r="K17" s="54"/>
      <c r="L17" s="54"/>
      <c r="M17" s="54"/>
      <c r="N17" s="54"/>
      <c r="O17" s="54"/>
      <c r="P17" s="107">
        <f t="shared" si="0"/>
        <v>0</v>
      </c>
    </row>
    <row r="18" spans="1:16" ht="15.75" x14ac:dyDescent="0.25">
      <c r="A18" s="105">
        <v>42626</v>
      </c>
      <c r="B18" s="116"/>
      <c r="C18" s="218" t="s">
        <v>97</v>
      </c>
      <c r="D18" s="53"/>
      <c r="E18" s="54"/>
      <c r="F18" s="54"/>
      <c r="G18" s="54"/>
      <c r="H18" s="54"/>
      <c r="I18" s="54"/>
      <c r="J18" s="54"/>
      <c r="K18" s="54"/>
      <c r="L18" s="54"/>
      <c r="M18" s="54"/>
      <c r="N18" s="54"/>
      <c r="O18" s="54"/>
      <c r="P18" s="107">
        <f t="shared" si="0"/>
        <v>0</v>
      </c>
    </row>
    <row r="19" spans="1:16" ht="15.75" x14ac:dyDescent="0.25">
      <c r="A19" s="105">
        <v>42627</v>
      </c>
      <c r="B19" s="116"/>
      <c r="C19" s="218" t="s">
        <v>93</v>
      </c>
      <c r="D19" s="53"/>
      <c r="E19" s="54"/>
      <c r="F19" s="54"/>
      <c r="G19" s="54"/>
      <c r="H19" s="54"/>
      <c r="I19" s="54"/>
      <c r="J19" s="54"/>
      <c r="K19" s="54"/>
      <c r="L19" s="54"/>
      <c r="M19" s="54"/>
      <c r="N19" s="54"/>
      <c r="O19" s="54"/>
      <c r="P19" s="107">
        <f t="shared" si="0"/>
        <v>0</v>
      </c>
    </row>
    <row r="20" spans="1:16" ht="15.75" x14ac:dyDescent="0.25">
      <c r="A20" s="105">
        <v>42628</v>
      </c>
      <c r="B20" s="116"/>
      <c r="C20" s="218" t="s">
        <v>94</v>
      </c>
      <c r="D20" s="53"/>
      <c r="E20" s="54"/>
      <c r="F20" s="54"/>
      <c r="G20" s="54"/>
      <c r="H20" s="54"/>
      <c r="I20" s="54"/>
      <c r="J20" s="54"/>
      <c r="K20" s="54"/>
      <c r="L20" s="54"/>
      <c r="M20" s="54"/>
      <c r="N20" s="54"/>
      <c r="O20" s="54"/>
      <c r="P20" s="107">
        <f t="shared" si="0"/>
        <v>0</v>
      </c>
    </row>
    <row r="21" spans="1:16" ht="15.75" x14ac:dyDescent="0.25">
      <c r="A21" s="105">
        <v>42629</v>
      </c>
      <c r="B21" s="116"/>
      <c r="C21" s="218" t="s">
        <v>92</v>
      </c>
      <c r="D21" s="53"/>
      <c r="E21" s="54"/>
      <c r="F21" s="54"/>
      <c r="G21" s="54"/>
      <c r="H21" s="54"/>
      <c r="I21" s="54"/>
      <c r="J21" s="54"/>
      <c r="K21" s="54"/>
      <c r="L21" s="54"/>
      <c r="M21" s="54"/>
      <c r="N21" s="54"/>
      <c r="O21" s="54"/>
      <c r="P21" s="107">
        <f t="shared" si="0"/>
        <v>0</v>
      </c>
    </row>
    <row r="22" spans="1:16" ht="15.75" x14ac:dyDescent="0.25">
      <c r="A22" s="105">
        <v>42630</v>
      </c>
      <c r="B22" s="116"/>
      <c r="C22" s="218" t="s">
        <v>91</v>
      </c>
      <c r="D22" s="53"/>
      <c r="E22" s="54"/>
      <c r="F22" s="54"/>
      <c r="G22" s="54"/>
      <c r="H22" s="54"/>
      <c r="I22" s="54"/>
      <c r="J22" s="54"/>
      <c r="K22" s="54"/>
      <c r="L22" s="54"/>
      <c r="M22" s="54"/>
      <c r="N22" s="54"/>
      <c r="O22" s="54"/>
      <c r="P22" s="107">
        <f t="shared" si="0"/>
        <v>0</v>
      </c>
    </row>
    <row r="23" spans="1:16" ht="15.75" x14ac:dyDescent="0.25">
      <c r="A23" s="105">
        <v>42631</v>
      </c>
      <c r="B23" s="116"/>
      <c r="C23" s="218" t="s">
        <v>95</v>
      </c>
      <c r="D23" s="53"/>
      <c r="E23" s="54"/>
      <c r="F23" s="54"/>
      <c r="G23" s="54"/>
      <c r="H23" s="54"/>
      <c r="I23" s="54"/>
      <c r="J23" s="54"/>
      <c r="K23" s="54"/>
      <c r="L23" s="54"/>
      <c r="M23" s="54"/>
      <c r="N23" s="54"/>
      <c r="O23" s="54"/>
      <c r="P23" s="107">
        <f t="shared" si="0"/>
        <v>0</v>
      </c>
    </row>
    <row r="24" spans="1:16" ht="15.75" x14ac:dyDescent="0.25">
      <c r="A24" s="105">
        <v>42632</v>
      </c>
      <c r="B24" s="116"/>
      <c r="C24" s="218" t="s">
        <v>96</v>
      </c>
      <c r="D24" s="53"/>
      <c r="E24" s="54"/>
      <c r="F24" s="54"/>
      <c r="G24" s="54"/>
      <c r="H24" s="54"/>
      <c r="I24" s="54"/>
      <c r="J24" s="54"/>
      <c r="K24" s="54"/>
      <c r="L24" s="54"/>
      <c r="M24" s="54"/>
      <c r="N24" s="54"/>
      <c r="O24" s="54"/>
      <c r="P24" s="107">
        <f t="shared" si="0"/>
        <v>0</v>
      </c>
    </row>
    <row r="25" spans="1:16" ht="15.75" x14ac:dyDescent="0.25">
      <c r="A25" s="105">
        <v>42633</v>
      </c>
      <c r="B25" s="116"/>
      <c r="C25" s="218" t="s">
        <v>97</v>
      </c>
      <c r="D25" s="53"/>
      <c r="E25" s="54"/>
      <c r="F25" s="54"/>
      <c r="G25" s="54"/>
      <c r="H25" s="54"/>
      <c r="I25" s="54"/>
      <c r="J25" s="54"/>
      <c r="K25" s="54"/>
      <c r="L25" s="54"/>
      <c r="M25" s="54"/>
      <c r="N25" s="54"/>
      <c r="O25" s="54"/>
      <c r="P25" s="107">
        <f t="shared" si="0"/>
        <v>0</v>
      </c>
    </row>
    <row r="26" spans="1:16" ht="15.75" x14ac:dyDescent="0.25">
      <c r="A26" s="105">
        <v>42634</v>
      </c>
      <c r="B26" s="116"/>
      <c r="C26" s="218" t="s">
        <v>93</v>
      </c>
      <c r="D26" s="53"/>
      <c r="E26" s="54"/>
      <c r="F26" s="54"/>
      <c r="G26" s="54"/>
      <c r="H26" s="54"/>
      <c r="I26" s="54"/>
      <c r="J26" s="54"/>
      <c r="K26" s="54"/>
      <c r="L26" s="54"/>
      <c r="M26" s="54"/>
      <c r="N26" s="54"/>
      <c r="O26" s="54"/>
      <c r="P26" s="107">
        <f t="shared" si="0"/>
        <v>0</v>
      </c>
    </row>
    <row r="27" spans="1:16" ht="15.75" x14ac:dyDescent="0.25">
      <c r="A27" s="105">
        <v>42635</v>
      </c>
      <c r="B27" s="116"/>
      <c r="C27" s="218" t="s">
        <v>94</v>
      </c>
      <c r="D27" s="53"/>
      <c r="E27" s="54"/>
      <c r="F27" s="54"/>
      <c r="G27" s="54"/>
      <c r="H27" s="54"/>
      <c r="I27" s="54"/>
      <c r="J27" s="54"/>
      <c r="K27" s="54"/>
      <c r="L27" s="54"/>
      <c r="M27" s="54"/>
      <c r="N27" s="54"/>
      <c r="O27" s="54"/>
      <c r="P27" s="107">
        <f t="shared" si="0"/>
        <v>0</v>
      </c>
    </row>
    <row r="28" spans="1:16" ht="15.75" x14ac:dyDescent="0.25">
      <c r="A28" s="105">
        <v>42636</v>
      </c>
      <c r="B28" s="116"/>
      <c r="C28" s="218" t="s">
        <v>92</v>
      </c>
      <c r="D28" s="53"/>
      <c r="E28" s="54"/>
      <c r="F28" s="54"/>
      <c r="G28" s="54"/>
      <c r="H28" s="54"/>
      <c r="I28" s="54"/>
      <c r="J28" s="54"/>
      <c r="K28" s="54"/>
      <c r="L28" s="54"/>
      <c r="M28" s="54"/>
      <c r="N28" s="54"/>
      <c r="O28" s="54"/>
      <c r="P28" s="107">
        <f t="shared" si="0"/>
        <v>0</v>
      </c>
    </row>
    <row r="29" spans="1:16" ht="15.75" x14ac:dyDescent="0.25">
      <c r="A29" s="105">
        <v>42637</v>
      </c>
      <c r="B29" s="116"/>
      <c r="C29" s="218" t="s">
        <v>91</v>
      </c>
      <c r="D29" s="53"/>
      <c r="E29" s="54"/>
      <c r="F29" s="54"/>
      <c r="G29" s="54"/>
      <c r="H29" s="54"/>
      <c r="I29" s="54"/>
      <c r="J29" s="54"/>
      <c r="K29" s="54"/>
      <c r="L29" s="54"/>
      <c r="M29" s="54"/>
      <c r="N29" s="54"/>
      <c r="O29" s="54"/>
      <c r="P29" s="107">
        <f t="shared" si="0"/>
        <v>0</v>
      </c>
    </row>
    <row r="30" spans="1:16" ht="15.75" x14ac:dyDescent="0.25">
      <c r="A30" s="105">
        <v>42638</v>
      </c>
      <c r="B30" s="116"/>
      <c r="C30" s="218" t="s">
        <v>95</v>
      </c>
      <c r="D30" s="53"/>
      <c r="E30" s="54"/>
      <c r="F30" s="54"/>
      <c r="G30" s="54"/>
      <c r="H30" s="54"/>
      <c r="I30" s="54"/>
      <c r="J30" s="54"/>
      <c r="K30" s="54"/>
      <c r="L30" s="54"/>
      <c r="M30" s="54"/>
      <c r="N30" s="54"/>
      <c r="O30" s="54"/>
      <c r="P30" s="107">
        <f t="shared" si="0"/>
        <v>0</v>
      </c>
    </row>
    <row r="31" spans="1:16" ht="15.75" x14ac:dyDescent="0.25">
      <c r="A31" s="105">
        <v>42639</v>
      </c>
      <c r="B31" s="116"/>
      <c r="C31" s="218" t="s">
        <v>96</v>
      </c>
      <c r="D31" s="53"/>
      <c r="E31" s="54"/>
      <c r="F31" s="54"/>
      <c r="G31" s="54"/>
      <c r="H31" s="54"/>
      <c r="I31" s="54"/>
      <c r="J31" s="54"/>
      <c r="K31" s="54"/>
      <c r="L31" s="54"/>
      <c r="M31" s="54"/>
      <c r="N31" s="54"/>
      <c r="O31" s="54"/>
      <c r="P31" s="107">
        <f t="shared" si="0"/>
        <v>0</v>
      </c>
    </row>
    <row r="32" spans="1:16" ht="15.75" x14ac:dyDescent="0.25">
      <c r="A32" s="105">
        <v>42640</v>
      </c>
      <c r="B32" s="116"/>
      <c r="C32" s="218" t="s">
        <v>97</v>
      </c>
      <c r="D32" s="53"/>
      <c r="E32" s="54"/>
      <c r="F32" s="54"/>
      <c r="G32" s="54"/>
      <c r="H32" s="54"/>
      <c r="I32" s="54"/>
      <c r="J32" s="54"/>
      <c r="K32" s="54"/>
      <c r="L32" s="54"/>
      <c r="M32" s="54"/>
      <c r="N32" s="54"/>
      <c r="O32" s="54"/>
      <c r="P32" s="107">
        <f t="shared" si="0"/>
        <v>0</v>
      </c>
    </row>
    <row r="33" spans="1:16" ht="15.75" x14ac:dyDescent="0.25">
      <c r="A33" s="105">
        <v>42641</v>
      </c>
      <c r="B33" s="116"/>
      <c r="C33" s="218" t="s">
        <v>93</v>
      </c>
      <c r="D33" s="53"/>
      <c r="E33" s="54"/>
      <c r="F33" s="54"/>
      <c r="G33" s="54"/>
      <c r="H33" s="54"/>
      <c r="I33" s="54"/>
      <c r="J33" s="54"/>
      <c r="K33" s="54"/>
      <c r="L33" s="54"/>
      <c r="M33" s="54"/>
      <c r="N33" s="54"/>
      <c r="O33" s="54"/>
      <c r="P33" s="107">
        <f t="shared" si="0"/>
        <v>0</v>
      </c>
    </row>
    <row r="34" spans="1:16" ht="15.75" x14ac:dyDescent="0.25">
      <c r="A34" s="105">
        <v>42642</v>
      </c>
      <c r="B34" s="116"/>
      <c r="C34" s="218" t="s">
        <v>94</v>
      </c>
      <c r="D34" s="53"/>
      <c r="E34" s="54"/>
      <c r="F34" s="54"/>
      <c r="G34" s="54"/>
      <c r="H34" s="54"/>
      <c r="I34" s="54"/>
      <c r="J34" s="54"/>
      <c r="K34" s="54"/>
      <c r="L34" s="54"/>
      <c r="M34" s="54"/>
      <c r="N34" s="54"/>
      <c r="O34" s="54"/>
      <c r="P34" s="107">
        <f t="shared" si="0"/>
        <v>0</v>
      </c>
    </row>
    <row r="35" spans="1:16" ht="15.75" x14ac:dyDescent="0.25">
      <c r="A35" s="105">
        <v>42643</v>
      </c>
      <c r="B35" s="116"/>
      <c r="C35" s="218" t="s">
        <v>92</v>
      </c>
      <c r="D35" s="53"/>
      <c r="E35" s="54"/>
      <c r="F35" s="54"/>
      <c r="G35" s="54"/>
      <c r="H35" s="54"/>
      <c r="I35" s="54"/>
      <c r="J35" s="54"/>
      <c r="K35" s="54"/>
      <c r="L35" s="54"/>
      <c r="M35" s="54"/>
      <c r="N35" s="54"/>
      <c r="O35" s="54"/>
      <c r="P35" s="107">
        <f t="shared" si="0"/>
        <v>0</v>
      </c>
    </row>
    <row r="36" spans="1:16" ht="15.75" x14ac:dyDescent="0.25">
      <c r="A36" s="92"/>
      <c r="B36" s="116"/>
      <c r="C36" s="94"/>
      <c r="D36" s="95"/>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x14ac:dyDescent="0.3"/>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9'!A1" display="Daywise Charts"/>
    <hyperlink ref="E2:F3" location="'Sept B'!A1" display="Budget Sept"/>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x14ac:dyDescent="0.3"/>
  <cols>
    <col min="1" max="1" width="10.7109375" style="6" customWidth="1"/>
    <col min="2" max="2" width="5.7109375" style="6" customWidth="1"/>
    <col min="3" max="3" width="18.57031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s="104" customFormat="1" ht="19.5" customHeight="1" thickBot="1" x14ac:dyDescent="0.35">
      <c r="A2" s="607" t="str">
        <f>+Sept!A2:D2</f>
        <v>Mr. X</v>
      </c>
      <c r="B2" s="608"/>
      <c r="C2" s="608"/>
      <c r="D2" s="609"/>
      <c r="E2" s="615" t="s">
        <v>244</v>
      </c>
      <c r="F2" s="616"/>
      <c r="G2" s="610" t="s">
        <v>50</v>
      </c>
      <c r="H2" s="603"/>
      <c r="I2" s="603"/>
      <c r="J2" s="603"/>
      <c r="K2" s="604"/>
      <c r="L2" s="603" t="s">
        <v>6</v>
      </c>
      <c r="M2" s="603"/>
      <c r="N2" s="604"/>
      <c r="P2" s="115"/>
    </row>
    <row r="3" spans="1:16" s="104" customFormat="1" ht="15.75" customHeight="1" thickBot="1" x14ac:dyDescent="0.3">
      <c r="A3" s="612" t="s">
        <v>98</v>
      </c>
      <c r="B3" s="613"/>
      <c r="C3" s="613"/>
      <c r="D3" s="614"/>
      <c r="E3" s="617"/>
      <c r="F3" s="618"/>
      <c r="G3" s="611"/>
      <c r="H3" s="605"/>
      <c r="I3" s="605"/>
      <c r="J3" s="605"/>
      <c r="K3" s="606"/>
      <c r="L3" s="605"/>
      <c r="M3" s="605"/>
      <c r="N3" s="606"/>
    </row>
    <row r="4" spans="1:16" s="104" customFormat="1" ht="23.25" x14ac:dyDescent="0.35">
      <c r="A4" s="96"/>
      <c r="B4" s="96"/>
      <c r="C4" s="96"/>
      <c r="D4" s="97"/>
      <c r="E4" s="96"/>
      <c r="P4" s="115"/>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x14ac:dyDescent="0.25">
      <c r="A6" s="105">
        <v>42644</v>
      </c>
      <c r="B6" s="116"/>
      <c r="C6" s="218" t="s">
        <v>91</v>
      </c>
      <c r="D6" s="99"/>
      <c r="E6" s="54"/>
      <c r="F6" s="54"/>
      <c r="G6" s="54"/>
      <c r="H6" s="54"/>
      <c r="I6" s="54"/>
      <c r="J6" s="54"/>
      <c r="K6" s="54"/>
      <c r="L6" s="54"/>
      <c r="M6" s="54"/>
      <c r="N6" s="54"/>
      <c r="O6" s="54"/>
      <c r="P6" s="107">
        <f>SUM(E6:O6)</f>
        <v>0</v>
      </c>
    </row>
    <row r="7" spans="1:16" ht="15.75" x14ac:dyDescent="0.25">
      <c r="A7" s="105">
        <v>42645</v>
      </c>
      <c r="B7" s="116"/>
      <c r="C7" s="218" t="s">
        <v>95</v>
      </c>
      <c r="D7" s="99"/>
      <c r="E7" s="54"/>
      <c r="F7" s="54"/>
      <c r="G7" s="54"/>
      <c r="H7" s="54"/>
      <c r="I7" s="54"/>
      <c r="J7" s="54"/>
      <c r="K7" s="54"/>
      <c r="L7" s="54"/>
      <c r="M7" s="54"/>
      <c r="N7" s="54"/>
      <c r="O7" s="54"/>
      <c r="P7" s="107">
        <f t="shared" ref="P7:P36" si="0">SUM(E7:O7)</f>
        <v>0</v>
      </c>
    </row>
    <row r="8" spans="1:16" ht="15.75" x14ac:dyDescent="0.25">
      <c r="A8" s="105">
        <v>42646</v>
      </c>
      <c r="B8" s="116"/>
      <c r="C8" s="218" t="s">
        <v>96</v>
      </c>
      <c r="D8" s="99"/>
      <c r="E8" s="54"/>
      <c r="F8" s="54"/>
      <c r="G8" s="54"/>
      <c r="H8" s="54"/>
      <c r="I8" s="54"/>
      <c r="J8" s="54"/>
      <c r="K8" s="54"/>
      <c r="L8" s="54"/>
      <c r="M8" s="54"/>
      <c r="N8" s="54"/>
      <c r="O8" s="54"/>
      <c r="P8" s="107">
        <f t="shared" si="0"/>
        <v>0</v>
      </c>
    </row>
    <row r="9" spans="1:16" ht="15.75" x14ac:dyDescent="0.25">
      <c r="A9" s="105">
        <v>42647</v>
      </c>
      <c r="B9" s="116"/>
      <c r="C9" s="218" t="s">
        <v>97</v>
      </c>
      <c r="D9" s="99"/>
      <c r="E9" s="54"/>
      <c r="F9" s="54"/>
      <c r="G9" s="54"/>
      <c r="H9" s="54"/>
      <c r="I9" s="54"/>
      <c r="J9" s="54"/>
      <c r="K9" s="54"/>
      <c r="L9" s="54"/>
      <c r="M9" s="54"/>
      <c r="N9" s="54"/>
      <c r="O9" s="54"/>
      <c r="P9" s="107">
        <f t="shared" si="0"/>
        <v>0</v>
      </c>
    </row>
    <row r="10" spans="1:16" ht="15.75" x14ac:dyDescent="0.25">
      <c r="A10" s="105">
        <v>42648</v>
      </c>
      <c r="B10" s="116"/>
      <c r="C10" s="218" t="s">
        <v>93</v>
      </c>
      <c r="D10" s="99"/>
      <c r="E10" s="54"/>
      <c r="F10" s="54"/>
      <c r="G10" s="54"/>
      <c r="H10" s="54"/>
      <c r="I10" s="54"/>
      <c r="J10" s="54"/>
      <c r="K10" s="54"/>
      <c r="L10" s="54"/>
      <c r="M10" s="54"/>
      <c r="N10" s="54"/>
      <c r="O10" s="54"/>
      <c r="P10" s="107">
        <f t="shared" si="0"/>
        <v>0</v>
      </c>
    </row>
    <row r="11" spans="1:16" ht="15.75" x14ac:dyDescent="0.25">
      <c r="A11" s="105">
        <v>42649</v>
      </c>
      <c r="B11" s="116"/>
      <c r="C11" s="218" t="s">
        <v>94</v>
      </c>
      <c r="D11" s="99"/>
      <c r="E11" s="54"/>
      <c r="F11" s="54"/>
      <c r="G11" s="54"/>
      <c r="H11" s="54"/>
      <c r="I11" s="54"/>
      <c r="J11" s="54"/>
      <c r="K11" s="54"/>
      <c r="L11" s="54"/>
      <c r="M11" s="54"/>
      <c r="N11" s="54"/>
      <c r="O11" s="54"/>
      <c r="P11" s="107">
        <f t="shared" si="0"/>
        <v>0</v>
      </c>
    </row>
    <row r="12" spans="1:16" ht="15.75" x14ac:dyDescent="0.25">
      <c r="A12" s="105">
        <v>42650</v>
      </c>
      <c r="B12" s="116"/>
      <c r="C12" s="218" t="s">
        <v>92</v>
      </c>
      <c r="D12" s="99"/>
      <c r="E12" s="54"/>
      <c r="F12" s="54"/>
      <c r="G12" s="54"/>
      <c r="H12" s="54"/>
      <c r="I12" s="54"/>
      <c r="J12" s="54"/>
      <c r="K12" s="54"/>
      <c r="L12" s="54"/>
      <c r="M12" s="54"/>
      <c r="N12" s="54"/>
      <c r="O12" s="54"/>
      <c r="P12" s="107">
        <f t="shared" si="0"/>
        <v>0</v>
      </c>
    </row>
    <row r="13" spans="1:16" ht="15.75" x14ac:dyDescent="0.25">
      <c r="A13" s="105">
        <v>42651</v>
      </c>
      <c r="B13" s="116"/>
      <c r="C13" s="218" t="s">
        <v>91</v>
      </c>
      <c r="D13" s="99"/>
      <c r="E13" s="54"/>
      <c r="F13" s="54"/>
      <c r="G13" s="54"/>
      <c r="H13" s="54"/>
      <c r="I13" s="54"/>
      <c r="J13" s="54"/>
      <c r="K13" s="54"/>
      <c r="L13" s="54"/>
      <c r="M13" s="54"/>
      <c r="N13" s="54"/>
      <c r="O13" s="54"/>
      <c r="P13" s="107">
        <f t="shared" si="0"/>
        <v>0</v>
      </c>
    </row>
    <row r="14" spans="1:16" ht="15.75" x14ac:dyDescent="0.25">
      <c r="A14" s="105">
        <v>42652</v>
      </c>
      <c r="B14" s="116"/>
      <c r="C14" s="218" t="s">
        <v>95</v>
      </c>
      <c r="D14" s="99"/>
      <c r="E14" s="54"/>
      <c r="F14" s="54"/>
      <c r="G14" s="54"/>
      <c r="H14" s="54"/>
      <c r="I14" s="54"/>
      <c r="J14" s="54"/>
      <c r="K14" s="54"/>
      <c r="L14" s="54"/>
      <c r="M14" s="54"/>
      <c r="N14" s="54"/>
      <c r="O14" s="54"/>
      <c r="P14" s="107">
        <f t="shared" si="0"/>
        <v>0</v>
      </c>
    </row>
    <row r="15" spans="1:16" ht="15.75" x14ac:dyDescent="0.25">
      <c r="A15" s="105">
        <v>42653</v>
      </c>
      <c r="B15" s="116"/>
      <c r="C15" s="218" t="s">
        <v>96</v>
      </c>
      <c r="D15" s="99"/>
      <c r="E15" s="54"/>
      <c r="F15" s="54"/>
      <c r="G15" s="54"/>
      <c r="H15" s="54"/>
      <c r="I15" s="54"/>
      <c r="J15" s="54"/>
      <c r="K15" s="54"/>
      <c r="L15" s="54"/>
      <c r="M15" s="54"/>
      <c r="N15" s="54"/>
      <c r="O15" s="54"/>
      <c r="P15" s="107">
        <f t="shared" si="0"/>
        <v>0</v>
      </c>
    </row>
    <row r="16" spans="1:16" ht="15.75" x14ac:dyDescent="0.25">
      <c r="A16" s="105">
        <v>42654</v>
      </c>
      <c r="B16" s="116"/>
      <c r="C16" s="218" t="s">
        <v>97</v>
      </c>
      <c r="D16" s="99"/>
      <c r="E16" s="54"/>
      <c r="F16" s="54"/>
      <c r="G16" s="54"/>
      <c r="H16" s="54"/>
      <c r="I16" s="54"/>
      <c r="J16" s="54"/>
      <c r="K16" s="54"/>
      <c r="L16" s="54"/>
      <c r="M16" s="54"/>
      <c r="N16" s="54"/>
      <c r="O16" s="54"/>
      <c r="P16" s="107">
        <f t="shared" si="0"/>
        <v>0</v>
      </c>
    </row>
    <row r="17" spans="1:16" ht="15.75" x14ac:dyDescent="0.25">
      <c r="A17" s="105">
        <v>42655</v>
      </c>
      <c r="B17" s="116"/>
      <c r="C17" s="218" t="s">
        <v>93</v>
      </c>
      <c r="D17" s="99"/>
      <c r="E17" s="54"/>
      <c r="F17" s="54"/>
      <c r="G17" s="54"/>
      <c r="H17" s="54"/>
      <c r="I17" s="54"/>
      <c r="J17" s="54"/>
      <c r="K17" s="54"/>
      <c r="L17" s="54"/>
      <c r="M17" s="54"/>
      <c r="N17" s="54"/>
      <c r="O17" s="54"/>
      <c r="P17" s="107">
        <f t="shared" si="0"/>
        <v>0</v>
      </c>
    </row>
    <row r="18" spans="1:16" ht="15.75" x14ac:dyDescent="0.25">
      <c r="A18" s="105">
        <v>42656</v>
      </c>
      <c r="B18" s="116"/>
      <c r="C18" s="218" t="s">
        <v>94</v>
      </c>
      <c r="D18" s="99"/>
      <c r="E18" s="54"/>
      <c r="F18" s="54"/>
      <c r="G18" s="54"/>
      <c r="H18" s="54"/>
      <c r="I18" s="54"/>
      <c r="J18" s="54"/>
      <c r="K18" s="54"/>
      <c r="L18" s="54"/>
      <c r="M18" s="54"/>
      <c r="N18" s="54"/>
      <c r="O18" s="54"/>
      <c r="P18" s="107">
        <f t="shared" si="0"/>
        <v>0</v>
      </c>
    </row>
    <row r="19" spans="1:16" ht="15.75" x14ac:dyDescent="0.25">
      <c r="A19" s="105">
        <v>42657</v>
      </c>
      <c r="B19" s="116"/>
      <c r="C19" s="218" t="s">
        <v>92</v>
      </c>
      <c r="D19" s="99"/>
      <c r="E19" s="54"/>
      <c r="F19" s="54"/>
      <c r="G19" s="54"/>
      <c r="H19" s="54"/>
      <c r="I19" s="54"/>
      <c r="J19" s="54"/>
      <c r="K19" s="54"/>
      <c r="L19" s="54"/>
      <c r="M19" s="54"/>
      <c r="N19" s="54"/>
      <c r="O19" s="54"/>
      <c r="P19" s="107">
        <f t="shared" si="0"/>
        <v>0</v>
      </c>
    </row>
    <row r="20" spans="1:16" ht="15.75" x14ac:dyDescent="0.25">
      <c r="A20" s="105">
        <v>42658</v>
      </c>
      <c r="B20" s="116"/>
      <c r="C20" s="218" t="s">
        <v>91</v>
      </c>
      <c r="D20" s="99"/>
      <c r="E20" s="54"/>
      <c r="F20" s="54"/>
      <c r="G20" s="54"/>
      <c r="H20" s="54"/>
      <c r="I20" s="54"/>
      <c r="J20" s="54"/>
      <c r="K20" s="54"/>
      <c r="L20" s="54"/>
      <c r="M20" s="54"/>
      <c r="N20" s="54"/>
      <c r="O20" s="54"/>
      <c r="P20" s="107">
        <f t="shared" si="0"/>
        <v>0</v>
      </c>
    </row>
    <row r="21" spans="1:16" ht="15.75" x14ac:dyDescent="0.25">
      <c r="A21" s="105">
        <v>42659</v>
      </c>
      <c r="B21" s="116"/>
      <c r="C21" s="218" t="s">
        <v>95</v>
      </c>
      <c r="D21" s="99"/>
      <c r="E21" s="54"/>
      <c r="F21" s="54"/>
      <c r="G21" s="54"/>
      <c r="H21" s="54"/>
      <c r="I21" s="54"/>
      <c r="J21" s="54"/>
      <c r="K21" s="54"/>
      <c r="L21" s="54"/>
      <c r="M21" s="54"/>
      <c r="N21" s="54"/>
      <c r="O21" s="54"/>
      <c r="P21" s="107">
        <f t="shared" si="0"/>
        <v>0</v>
      </c>
    </row>
    <row r="22" spans="1:16" ht="15.75" x14ac:dyDescent="0.25">
      <c r="A22" s="105">
        <v>42660</v>
      </c>
      <c r="B22" s="116"/>
      <c r="C22" s="218" t="s">
        <v>96</v>
      </c>
      <c r="D22" s="99"/>
      <c r="E22" s="54"/>
      <c r="F22" s="54"/>
      <c r="G22" s="54"/>
      <c r="H22" s="54"/>
      <c r="I22" s="54"/>
      <c r="J22" s="54"/>
      <c r="K22" s="54"/>
      <c r="L22" s="54"/>
      <c r="M22" s="54"/>
      <c r="N22" s="54"/>
      <c r="O22" s="54"/>
      <c r="P22" s="107">
        <f t="shared" si="0"/>
        <v>0</v>
      </c>
    </row>
    <row r="23" spans="1:16" ht="15.75" x14ac:dyDescent="0.25">
      <c r="A23" s="105">
        <v>42661</v>
      </c>
      <c r="B23" s="116"/>
      <c r="C23" s="218" t="s">
        <v>97</v>
      </c>
      <c r="D23" s="99"/>
      <c r="E23" s="54"/>
      <c r="F23" s="54"/>
      <c r="G23" s="54"/>
      <c r="H23" s="54"/>
      <c r="I23" s="54"/>
      <c r="J23" s="54"/>
      <c r="K23" s="54"/>
      <c r="L23" s="54"/>
      <c r="M23" s="54"/>
      <c r="N23" s="54"/>
      <c r="O23" s="54"/>
      <c r="P23" s="107">
        <f t="shared" si="0"/>
        <v>0</v>
      </c>
    </row>
    <row r="24" spans="1:16" ht="15.75" x14ac:dyDescent="0.25">
      <c r="A24" s="105">
        <v>42662</v>
      </c>
      <c r="B24" s="116"/>
      <c r="C24" s="218" t="s">
        <v>93</v>
      </c>
      <c r="D24" s="99"/>
      <c r="E24" s="54"/>
      <c r="F24" s="54"/>
      <c r="G24" s="54"/>
      <c r="H24" s="54"/>
      <c r="I24" s="54"/>
      <c r="J24" s="54"/>
      <c r="K24" s="54"/>
      <c r="L24" s="54"/>
      <c r="M24" s="54"/>
      <c r="N24" s="54"/>
      <c r="O24" s="54"/>
      <c r="P24" s="107">
        <f t="shared" si="0"/>
        <v>0</v>
      </c>
    </row>
    <row r="25" spans="1:16" ht="15.75" x14ac:dyDescent="0.25">
      <c r="A25" s="105">
        <v>42663</v>
      </c>
      <c r="B25" s="116"/>
      <c r="C25" s="218" t="s">
        <v>94</v>
      </c>
      <c r="D25" s="99"/>
      <c r="E25" s="54"/>
      <c r="F25" s="54"/>
      <c r="G25" s="54"/>
      <c r="H25" s="54"/>
      <c r="I25" s="54"/>
      <c r="J25" s="54"/>
      <c r="K25" s="54"/>
      <c r="L25" s="54"/>
      <c r="M25" s="54"/>
      <c r="N25" s="54"/>
      <c r="O25" s="54"/>
      <c r="P25" s="107">
        <f t="shared" si="0"/>
        <v>0</v>
      </c>
    </row>
    <row r="26" spans="1:16" ht="15.75" x14ac:dyDescent="0.25">
      <c r="A26" s="105">
        <v>42664</v>
      </c>
      <c r="B26" s="116"/>
      <c r="C26" s="218" t="s">
        <v>92</v>
      </c>
      <c r="D26" s="99"/>
      <c r="E26" s="54"/>
      <c r="F26" s="54"/>
      <c r="G26" s="54"/>
      <c r="H26" s="54"/>
      <c r="I26" s="54"/>
      <c r="J26" s="54"/>
      <c r="K26" s="54"/>
      <c r="L26" s="54"/>
      <c r="M26" s="54"/>
      <c r="N26" s="54"/>
      <c r="O26" s="54"/>
      <c r="P26" s="107">
        <f t="shared" si="0"/>
        <v>0</v>
      </c>
    </row>
    <row r="27" spans="1:16" ht="15.75" x14ac:dyDescent="0.25">
      <c r="A27" s="105">
        <v>42665</v>
      </c>
      <c r="B27" s="116"/>
      <c r="C27" s="218" t="s">
        <v>91</v>
      </c>
      <c r="D27" s="99"/>
      <c r="E27" s="54"/>
      <c r="F27" s="54"/>
      <c r="G27" s="54"/>
      <c r="H27" s="54"/>
      <c r="I27" s="54"/>
      <c r="J27" s="54"/>
      <c r="K27" s="54"/>
      <c r="L27" s="54"/>
      <c r="M27" s="54"/>
      <c r="N27" s="54"/>
      <c r="O27" s="54"/>
      <c r="P27" s="107">
        <f t="shared" si="0"/>
        <v>0</v>
      </c>
    </row>
    <row r="28" spans="1:16" ht="15.75" x14ac:dyDescent="0.25">
      <c r="A28" s="105">
        <v>42666</v>
      </c>
      <c r="B28" s="116"/>
      <c r="C28" s="218" t="s">
        <v>95</v>
      </c>
      <c r="D28" s="99"/>
      <c r="E28" s="54"/>
      <c r="F28" s="54"/>
      <c r="G28" s="54"/>
      <c r="H28" s="54"/>
      <c r="I28" s="54"/>
      <c r="J28" s="54"/>
      <c r="K28" s="54"/>
      <c r="L28" s="54"/>
      <c r="M28" s="54"/>
      <c r="N28" s="54"/>
      <c r="O28" s="54"/>
      <c r="P28" s="107">
        <f t="shared" si="0"/>
        <v>0</v>
      </c>
    </row>
    <row r="29" spans="1:16" ht="15.75" x14ac:dyDescent="0.25">
      <c r="A29" s="105">
        <v>42667</v>
      </c>
      <c r="B29" s="116"/>
      <c r="C29" s="218" t="s">
        <v>96</v>
      </c>
      <c r="D29" s="99"/>
      <c r="E29" s="54"/>
      <c r="F29" s="54"/>
      <c r="G29" s="54"/>
      <c r="H29" s="54"/>
      <c r="I29" s="54"/>
      <c r="J29" s="54"/>
      <c r="K29" s="54"/>
      <c r="L29" s="54"/>
      <c r="M29" s="54"/>
      <c r="N29" s="54"/>
      <c r="O29" s="54"/>
      <c r="P29" s="107">
        <f t="shared" si="0"/>
        <v>0</v>
      </c>
    </row>
    <row r="30" spans="1:16" ht="15.75" x14ac:dyDescent="0.25">
      <c r="A30" s="105">
        <v>42668</v>
      </c>
      <c r="B30" s="116"/>
      <c r="C30" s="218" t="s">
        <v>97</v>
      </c>
      <c r="D30" s="99"/>
      <c r="E30" s="54"/>
      <c r="F30" s="54"/>
      <c r="G30" s="54"/>
      <c r="H30" s="54"/>
      <c r="I30" s="54"/>
      <c r="J30" s="54"/>
      <c r="K30" s="54"/>
      <c r="L30" s="54"/>
      <c r="M30" s="54"/>
      <c r="N30" s="54"/>
      <c r="O30" s="54"/>
      <c r="P30" s="107">
        <f t="shared" si="0"/>
        <v>0</v>
      </c>
    </row>
    <row r="31" spans="1:16" ht="15.75" x14ac:dyDescent="0.25">
      <c r="A31" s="105">
        <v>42669</v>
      </c>
      <c r="B31" s="116"/>
      <c r="C31" s="218" t="s">
        <v>93</v>
      </c>
      <c r="D31" s="99"/>
      <c r="E31" s="54"/>
      <c r="F31" s="54"/>
      <c r="G31" s="54"/>
      <c r="H31" s="54"/>
      <c r="I31" s="54"/>
      <c r="J31" s="54"/>
      <c r="K31" s="54"/>
      <c r="L31" s="54"/>
      <c r="M31" s="54"/>
      <c r="N31" s="54"/>
      <c r="O31" s="54"/>
      <c r="P31" s="107">
        <f t="shared" si="0"/>
        <v>0</v>
      </c>
    </row>
    <row r="32" spans="1:16" ht="15.75" x14ac:dyDescent="0.25">
      <c r="A32" s="105">
        <v>42670</v>
      </c>
      <c r="B32" s="116"/>
      <c r="C32" s="218" t="s">
        <v>94</v>
      </c>
      <c r="D32" s="99"/>
      <c r="E32" s="54"/>
      <c r="F32" s="54"/>
      <c r="G32" s="54"/>
      <c r="H32" s="54"/>
      <c r="I32" s="54"/>
      <c r="J32" s="54"/>
      <c r="K32" s="54"/>
      <c r="L32" s="54"/>
      <c r="M32" s="54"/>
      <c r="N32" s="54"/>
      <c r="O32" s="54"/>
      <c r="P32" s="107">
        <f t="shared" si="0"/>
        <v>0</v>
      </c>
    </row>
    <row r="33" spans="1:16" ht="15.75" x14ac:dyDescent="0.25">
      <c r="A33" s="105">
        <v>42671</v>
      </c>
      <c r="B33" s="116"/>
      <c r="C33" s="218" t="s">
        <v>92</v>
      </c>
      <c r="D33" s="99"/>
      <c r="E33" s="54"/>
      <c r="F33" s="54"/>
      <c r="G33" s="54"/>
      <c r="H33" s="54"/>
      <c r="I33" s="54"/>
      <c r="J33" s="54"/>
      <c r="K33" s="54"/>
      <c r="L33" s="54"/>
      <c r="M33" s="54"/>
      <c r="N33" s="54"/>
      <c r="O33" s="54"/>
      <c r="P33" s="107">
        <f t="shared" si="0"/>
        <v>0</v>
      </c>
    </row>
    <row r="34" spans="1:16" ht="15.75" x14ac:dyDescent="0.25">
      <c r="A34" s="105">
        <v>42672</v>
      </c>
      <c r="B34" s="116"/>
      <c r="C34" s="218" t="s">
        <v>91</v>
      </c>
      <c r="D34" s="99"/>
      <c r="E34" s="54"/>
      <c r="F34" s="54"/>
      <c r="G34" s="54"/>
      <c r="H34" s="54"/>
      <c r="I34" s="54"/>
      <c r="J34" s="54"/>
      <c r="K34" s="54"/>
      <c r="L34" s="54"/>
      <c r="M34" s="54"/>
      <c r="N34" s="54"/>
      <c r="O34" s="54"/>
      <c r="P34" s="107">
        <f t="shared" si="0"/>
        <v>0</v>
      </c>
    </row>
    <row r="35" spans="1:16" ht="15.75" x14ac:dyDescent="0.25">
      <c r="A35" s="105">
        <v>42673</v>
      </c>
      <c r="B35" s="116"/>
      <c r="C35" s="218" t="s">
        <v>95</v>
      </c>
      <c r="D35" s="99"/>
      <c r="E35" s="54"/>
      <c r="F35" s="54"/>
      <c r="G35" s="54"/>
      <c r="H35" s="54"/>
      <c r="I35" s="54"/>
      <c r="J35" s="54"/>
      <c r="K35" s="54"/>
      <c r="L35" s="54"/>
      <c r="M35" s="54"/>
      <c r="N35" s="54"/>
      <c r="O35" s="54"/>
      <c r="P35" s="107">
        <f t="shared" si="0"/>
        <v>0</v>
      </c>
    </row>
    <row r="36" spans="1:16" ht="15.75" x14ac:dyDescent="0.25">
      <c r="A36" s="105">
        <v>42674</v>
      </c>
      <c r="B36" s="116"/>
      <c r="C36" s="218" t="s">
        <v>96</v>
      </c>
      <c r="D36" s="99"/>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x14ac:dyDescent="0.3"/>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0_'!A1" display="Daywise Charts"/>
    <hyperlink ref="E2:F3" location="'Oct B'!A1" display="Budget Jan"/>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P116"/>
  <sheetViews>
    <sheetView zoomScale="85" zoomScaleNormal="85" workbookViewId="0">
      <pane ySplit="5" topLeftCell="A6" activePane="bottomLeft" state="frozen"/>
      <selection pane="bottomLeft" activeCell="A6" sqref="A6"/>
    </sheetView>
  </sheetViews>
  <sheetFormatPr defaultColWidth="0" defaultRowHeight="18.75" zeroHeight="1" x14ac:dyDescent="0.3"/>
  <cols>
    <col min="1" max="1" width="10.7109375" style="6" customWidth="1"/>
    <col min="2" max="2" width="5.7109375" style="6" customWidth="1"/>
    <col min="3" max="3" width="17.7109375" style="5" customWidth="1"/>
    <col min="4" max="4" width="46.140625" style="23" customWidth="1"/>
    <col min="5" max="5" width="11" style="5" customWidth="1"/>
    <col min="6" max="15" width="11" style="1" customWidth="1"/>
    <col min="16" max="16" width="11.85546875" style="4" customWidth="1"/>
    <col min="17" max="16384" width="9.140625" style="30" hidden="1"/>
  </cols>
  <sheetData>
    <row r="1" spans="1:16" s="12" customFormat="1" ht="19.5" thickBot="1" x14ac:dyDescent="0.35">
      <c r="A1" s="8"/>
      <c r="B1" s="8"/>
      <c r="C1" s="9"/>
      <c r="D1" s="22"/>
      <c r="E1" s="9"/>
      <c r="F1" s="10"/>
      <c r="G1" s="10"/>
      <c r="H1" s="10"/>
      <c r="I1" s="10"/>
      <c r="J1" s="10"/>
      <c r="K1" s="10"/>
      <c r="L1" s="10"/>
      <c r="M1" s="10"/>
      <c r="N1" s="10"/>
      <c r="O1" s="10"/>
      <c r="P1" s="11"/>
    </row>
    <row r="2" spans="1:16" s="12" customFormat="1" ht="19.5" customHeight="1" thickBot="1" x14ac:dyDescent="0.35">
      <c r="A2" s="626" t="str">
        <f>+Oct!A2:D2</f>
        <v>Mr. X</v>
      </c>
      <c r="B2" s="627"/>
      <c r="C2" s="627"/>
      <c r="D2" s="628"/>
      <c r="E2" s="615" t="s">
        <v>243</v>
      </c>
      <c r="F2" s="616"/>
      <c r="G2" s="610" t="s">
        <v>50</v>
      </c>
      <c r="H2" s="603"/>
      <c r="I2" s="603"/>
      <c r="J2" s="603"/>
      <c r="K2" s="604"/>
      <c r="L2" s="603" t="s">
        <v>6</v>
      </c>
      <c r="M2" s="603"/>
      <c r="N2" s="604"/>
      <c r="P2" s="13"/>
    </row>
    <row r="3" spans="1:16" s="12" customFormat="1" ht="15.75" customHeight="1" thickBot="1" x14ac:dyDescent="0.3">
      <c r="A3" s="623" t="s">
        <v>98</v>
      </c>
      <c r="B3" s="624"/>
      <c r="C3" s="624"/>
      <c r="D3" s="625"/>
      <c r="E3" s="617"/>
      <c r="F3" s="618"/>
      <c r="G3" s="611"/>
      <c r="H3" s="605"/>
      <c r="I3" s="605"/>
      <c r="J3" s="605"/>
      <c r="K3" s="606"/>
      <c r="L3" s="605"/>
      <c r="M3" s="605"/>
      <c r="N3" s="606"/>
    </row>
    <row r="4" spans="1:16" s="12" customFormat="1" ht="23.25" x14ac:dyDescent="0.35">
      <c r="A4" s="96"/>
      <c r="B4" s="96"/>
      <c r="C4" s="96"/>
      <c r="D4" s="97"/>
      <c r="E4" s="96"/>
      <c r="P4" s="13"/>
    </row>
    <row r="5" spans="1:16" s="12" customFormat="1"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s="12" customFormat="1" ht="15.75" x14ac:dyDescent="0.25">
      <c r="A6" s="105">
        <v>42675</v>
      </c>
      <c r="B6" s="116"/>
      <c r="C6" s="218" t="s">
        <v>97</v>
      </c>
      <c r="D6" s="99"/>
      <c r="E6" s="54"/>
      <c r="F6" s="54"/>
      <c r="G6" s="54"/>
      <c r="H6" s="54"/>
      <c r="I6" s="54"/>
      <c r="J6" s="54"/>
      <c r="K6" s="54"/>
      <c r="L6" s="54"/>
      <c r="M6" s="54"/>
      <c r="N6" s="54"/>
      <c r="O6" s="54"/>
      <c r="P6" s="107">
        <f>SUM(E6:O6)</f>
        <v>0</v>
      </c>
    </row>
    <row r="7" spans="1:16" s="12" customFormat="1" ht="15.75" x14ac:dyDescent="0.25">
      <c r="A7" s="105">
        <v>42676</v>
      </c>
      <c r="B7" s="116"/>
      <c r="C7" s="218" t="s">
        <v>93</v>
      </c>
      <c r="D7" s="99"/>
      <c r="E7" s="54"/>
      <c r="F7" s="54"/>
      <c r="G7" s="54"/>
      <c r="H7" s="54"/>
      <c r="I7" s="54"/>
      <c r="J7" s="54"/>
      <c r="K7" s="54"/>
      <c r="L7" s="54"/>
      <c r="M7" s="54"/>
      <c r="N7" s="54"/>
      <c r="O7" s="54"/>
      <c r="P7" s="107">
        <f t="shared" ref="P7:P36" si="0">SUM(E7:O7)</f>
        <v>0</v>
      </c>
    </row>
    <row r="8" spans="1:16" s="12" customFormat="1" ht="15.75" x14ac:dyDescent="0.25">
      <c r="A8" s="105">
        <v>42677</v>
      </c>
      <c r="B8" s="116"/>
      <c r="C8" s="218" t="s">
        <v>94</v>
      </c>
      <c r="D8" s="99"/>
      <c r="E8" s="54"/>
      <c r="F8" s="54"/>
      <c r="G8" s="54"/>
      <c r="H8" s="54"/>
      <c r="I8" s="54"/>
      <c r="J8" s="54"/>
      <c r="K8" s="54"/>
      <c r="L8" s="54"/>
      <c r="M8" s="54"/>
      <c r="N8" s="54"/>
      <c r="O8" s="54"/>
      <c r="P8" s="107">
        <f t="shared" si="0"/>
        <v>0</v>
      </c>
    </row>
    <row r="9" spans="1:16" s="12" customFormat="1" ht="15.75" x14ac:dyDescent="0.25">
      <c r="A9" s="105">
        <v>42678</v>
      </c>
      <c r="B9" s="116"/>
      <c r="C9" s="218" t="s">
        <v>92</v>
      </c>
      <c r="D9" s="99"/>
      <c r="E9" s="54"/>
      <c r="F9" s="54"/>
      <c r="G9" s="54"/>
      <c r="H9" s="54"/>
      <c r="I9" s="54"/>
      <c r="J9" s="54"/>
      <c r="K9" s="54"/>
      <c r="L9" s="54"/>
      <c r="M9" s="54"/>
      <c r="N9" s="54"/>
      <c r="O9" s="54"/>
      <c r="P9" s="107">
        <f t="shared" si="0"/>
        <v>0</v>
      </c>
    </row>
    <row r="10" spans="1:16" s="12" customFormat="1" ht="15.75" x14ac:dyDescent="0.25">
      <c r="A10" s="105">
        <v>42679</v>
      </c>
      <c r="B10" s="116"/>
      <c r="C10" s="218" t="s">
        <v>91</v>
      </c>
      <c r="D10" s="99"/>
      <c r="E10" s="54"/>
      <c r="F10" s="54"/>
      <c r="G10" s="54"/>
      <c r="H10" s="54"/>
      <c r="I10" s="54"/>
      <c r="J10" s="54"/>
      <c r="K10" s="54"/>
      <c r="L10" s="54"/>
      <c r="M10" s="54"/>
      <c r="N10" s="54"/>
      <c r="O10" s="54"/>
      <c r="P10" s="107">
        <f t="shared" si="0"/>
        <v>0</v>
      </c>
    </row>
    <row r="11" spans="1:16" s="12" customFormat="1" ht="15.75" x14ac:dyDescent="0.25">
      <c r="A11" s="105">
        <v>42680</v>
      </c>
      <c r="B11" s="116"/>
      <c r="C11" s="218" t="s">
        <v>95</v>
      </c>
      <c r="D11" s="99"/>
      <c r="E11" s="54"/>
      <c r="F11" s="54"/>
      <c r="G11" s="54"/>
      <c r="H11" s="54"/>
      <c r="I11" s="54"/>
      <c r="J11" s="54"/>
      <c r="K11" s="54"/>
      <c r="L11" s="54"/>
      <c r="M11" s="54"/>
      <c r="N11" s="54"/>
      <c r="O11" s="54"/>
      <c r="P11" s="107">
        <f t="shared" si="0"/>
        <v>0</v>
      </c>
    </row>
    <row r="12" spans="1:16" s="12" customFormat="1" ht="15.75" x14ac:dyDescent="0.25">
      <c r="A12" s="105">
        <v>42681</v>
      </c>
      <c r="B12" s="116"/>
      <c r="C12" s="218" t="s">
        <v>96</v>
      </c>
      <c r="D12" s="99"/>
      <c r="E12" s="54"/>
      <c r="F12" s="54"/>
      <c r="G12" s="54"/>
      <c r="H12" s="54"/>
      <c r="I12" s="54"/>
      <c r="J12" s="54"/>
      <c r="K12" s="54"/>
      <c r="L12" s="54"/>
      <c r="M12" s="54"/>
      <c r="N12" s="54"/>
      <c r="O12" s="54"/>
      <c r="P12" s="107">
        <f t="shared" si="0"/>
        <v>0</v>
      </c>
    </row>
    <row r="13" spans="1:16" s="12" customFormat="1" ht="15.75" x14ac:dyDescent="0.25">
      <c r="A13" s="105">
        <v>42682</v>
      </c>
      <c r="B13" s="116"/>
      <c r="C13" s="218" t="s">
        <v>97</v>
      </c>
      <c r="D13" s="99"/>
      <c r="E13" s="54"/>
      <c r="F13" s="54"/>
      <c r="G13" s="54"/>
      <c r="H13" s="54"/>
      <c r="I13" s="54"/>
      <c r="J13" s="54"/>
      <c r="K13" s="54"/>
      <c r="L13" s="54"/>
      <c r="M13" s="54"/>
      <c r="N13" s="54"/>
      <c r="O13" s="54"/>
      <c r="P13" s="107">
        <f t="shared" si="0"/>
        <v>0</v>
      </c>
    </row>
    <row r="14" spans="1:16" s="12" customFormat="1" ht="15.75" x14ac:dyDescent="0.25">
      <c r="A14" s="105">
        <v>42683</v>
      </c>
      <c r="B14" s="116"/>
      <c r="C14" s="218" t="s">
        <v>93</v>
      </c>
      <c r="D14" s="99"/>
      <c r="E14" s="54"/>
      <c r="F14" s="54"/>
      <c r="G14" s="54"/>
      <c r="H14" s="54"/>
      <c r="I14" s="54"/>
      <c r="J14" s="54"/>
      <c r="K14" s="54"/>
      <c r="L14" s="54"/>
      <c r="M14" s="54"/>
      <c r="N14" s="54"/>
      <c r="O14" s="54"/>
      <c r="P14" s="107">
        <f t="shared" si="0"/>
        <v>0</v>
      </c>
    </row>
    <row r="15" spans="1:16" s="12" customFormat="1" ht="15.75" x14ac:dyDescent="0.25">
      <c r="A15" s="105">
        <v>42684</v>
      </c>
      <c r="B15" s="116"/>
      <c r="C15" s="218" t="s">
        <v>94</v>
      </c>
      <c r="D15" s="99"/>
      <c r="E15" s="54"/>
      <c r="F15" s="54"/>
      <c r="G15" s="54"/>
      <c r="H15" s="54"/>
      <c r="I15" s="54"/>
      <c r="J15" s="54"/>
      <c r="K15" s="54"/>
      <c r="L15" s="54"/>
      <c r="M15" s="54"/>
      <c r="N15" s="54"/>
      <c r="O15" s="54"/>
      <c r="P15" s="107">
        <f t="shared" si="0"/>
        <v>0</v>
      </c>
    </row>
    <row r="16" spans="1:16" s="12" customFormat="1" ht="15.75" x14ac:dyDescent="0.25">
      <c r="A16" s="105">
        <v>42685</v>
      </c>
      <c r="B16" s="116"/>
      <c r="C16" s="218" t="s">
        <v>92</v>
      </c>
      <c r="D16" s="99"/>
      <c r="E16" s="54"/>
      <c r="F16" s="54"/>
      <c r="G16" s="54"/>
      <c r="H16" s="54"/>
      <c r="I16" s="54"/>
      <c r="J16" s="54"/>
      <c r="K16" s="54"/>
      <c r="L16" s="54"/>
      <c r="M16" s="54"/>
      <c r="N16" s="54"/>
      <c r="O16" s="54"/>
      <c r="P16" s="107">
        <f t="shared" si="0"/>
        <v>0</v>
      </c>
    </row>
    <row r="17" spans="1:16" s="12" customFormat="1" ht="15.75" x14ac:dyDescent="0.25">
      <c r="A17" s="105">
        <v>42686</v>
      </c>
      <c r="B17" s="116"/>
      <c r="C17" s="218" t="s">
        <v>91</v>
      </c>
      <c r="D17" s="99"/>
      <c r="E17" s="54"/>
      <c r="F17" s="54"/>
      <c r="G17" s="54"/>
      <c r="H17" s="54"/>
      <c r="I17" s="54"/>
      <c r="J17" s="54"/>
      <c r="K17" s="54"/>
      <c r="L17" s="54"/>
      <c r="M17" s="54"/>
      <c r="N17" s="54"/>
      <c r="O17" s="54"/>
      <c r="P17" s="107">
        <f t="shared" si="0"/>
        <v>0</v>
      </c>
    </row>
    <row r="18" spans="1:16" s="12" customFormat="1" ht="15.75" x14ac:dyDescent="0.25">
      <c r="A18" s="105">
        <v>42687</v>
      </c>
      <c r="B18" s="116"/>
      <c r="C18" s="218" t="s">
        <v>95</v>
      </c>
      <c r="D18" s="99"/>
      <c r="E18" s="54"/>
      <c r="F18" s="54"/>
      <c r="G18" s="54"/>
      <c r="H18" s="54"/>
      <c r="I18" s="54"/>
      <c r="J18" s="54"/>
      <c r="K18" s="54"/>
      <c r="L18" s="54"/>
      <c r="M18" s="54"/>
      <c r="N18" s="54"/>
      <c r="O18" s="54"/>
      <c r="P18" s="107">
        <f t="shared" si="0"/>
        <v>0</v>
      </c>
    </row>
    <row r="19" spans="1:16" s="12" customFormat="1" ht="15.75" x14ac:dyDescent="0.25">
      <c r="A19" s="105">
        <v>42688</v>
      </c>
      <c r="B19" s="116"/>
      <c r="C19" s="218" t="s">
        <v>96</v>
      </c>
      <c r="D19" s="99"/>
      <c r="E19" s="54"/>
      <c r="F19" s="54"/>
      <c r="G19" s="54"/>
      <c r="H19" s="54"/>
      <c r="I19" s="54"/>
      <c r="J19" s="54"/>
      <c r="K19" s="54"/>
      <c r="L19" s="54"/>
      <c r="M19" s="54"/>
      <c r="N19" s="54"/>
      <c r="O19" s="54"/>
      <c r="P19" s="107">
        <f t="shared" si="0"/>
        <v>0</v>
      </c>
    </row>
    <row r="20" spans="1:16" s="12" customFormat="1" ht="15.75" x14ac:dyDescent="0.25">
      <c r="A20" s="105">
        <v>42689</v>
      </c>
      <c r="B20" s="116"/>
      <c r="C20" s="218" t="s">
        <v>97</v>
      </c>
      <c r="D20" s="99"/>
      <c r="E20" s="54"/>
      <c r="F20" s="54"/>
      <c r="G20" s="54"/>
      <c r="H20" s="54"/>
      <c r="I20" s="54"/>
      <c r="J20" s="54"/>
      <c r="K20" s="54"/>
      <c r="L20" s="54"/>
      <c r="M20" s="54"/>
      <c r="N20" s="54"/>
      <c r="O20" s="54"/>
      <c r="P20" s="107">
        <f t="shared" si="0"/>
        <v>0</v>
      </c>
    </row>
    <row r="21" spans="1:16" s="12" customFormat="1" ht="15.75" x14ac:dyDescent="0.25">
      <c r="A21" s="105">
        <v>42690</v>
      </c>
      <c r="B21" s="116"/>
      <c r="C21" s="218" t="s">
        <v>93</v>
      </c>
      <c r="D21" s="99"/>
      <c r="E21" s="54"/>
      <c r="F21" s="54"/>
      <c r="G21" s="54"/>
      <c r="H21" s="54"/>
      <c r="I21" s="54"/>
      <c r="J21" s="54"/>
      <c r="K21" s="54"/>
      <c r="L21" s="54"/>
      <c r="M21" s="54"/>
      <c r="N21" s="54"/>
      <c r="O21" s="54"/>
      <c r="P21" s="107">
        <f t="shared" si="0"/>
        <v>0</v>
      </c>
    </row>
    <row r="22" spans="1:16" s="12" customFormat="1" ht="15.75" x14ac:dyDescent="0.25">
      <c r="A22" s="105">
        <v>42691</v>
      </c>
      <c r="B22" s="116"/>
      <c r="C22" s="218" t="s">
        <v>94</v>
      </c>
      <c r="D22" s="99"/>
      <c r="E22" s="54"/>
      <c r="F22" s="54"/>
      <c r="G22" s="54"/>
      <c r="H22" s="54"/>
      <c r="I22" s="54"/>
      <c r="J22" s="54"/>
      <c r="K22" s="54"/>
      <c r="L22" s="54"/>
      <c r="M22" s="54"/>
      <c r="N22" s="54"/>
      <c r="O22" s="54"/>
      <c r="P22" s="107">
        <f t="shared" si="0"/>
        <v>0</v>
      </c>
    </row>
    <row r="23" spans="1:16" s="12" customFormat="1" ht="15.75" x14ac:dyDescent="0.25">
      <c r="A23" s="105">
        <v>42692</v>
      </c>
      <c r="B23" s="116"/>
      <c r="C23" s="218" t="s">
        <v>92</v>
      </c>
      <c r="D23" s="99"/>
      <c r="E23" s="54"/>
      <c r="F23" s="54"/>
      <c r="G23" s="54"/>
      <c r="H23" s="54"/>
      <c r="I23" s="54"/>
      <c r="J23" s="54"/>
      <c r="K23" s="54"/>
      <c r="L23" s="54"/>
      <c r="M23" s="54"/>
      <c r="N23" s="54"/>
      <c r="O23" s="54"/>
      <c r="P23" s="107">
        <f t="shared" si="0"/>
        <v>0</v>
      </c>
    </row>
    <row r="24" spans="1:16" s="12" customFormat="1" ht="15.75" x14ac:dyDescent="0.25">
      <c r="A24" s="105">
        <v>42693</v>
      </c>
      <c r="B24" s="116"/>
      <c r="C24" s="218" t="s">
        <v>91</v>
      </c>
      <c r="D24" s="99"/>
      <c r="E24" s="54"/>
      <c r="F24" s="54"/>
      <c r="G24" s="54"/>
      <c r="H24" s="54"/>
      <c r="I24" s="54"/>
      <c r="J24" s="54"/>
      <c r="K24" s="54"/>
      <c r="L24" s="54"/>
      <c r="M24" s="54"/>
      <c r="N24" s="54"/>
      <c r="O24" s="54"/>
      <c r="P24" s="107">
        <f t="shared" si="0"/>
        <v>0</v>
      </c>
    </row>
    <row r="25" spans="1:16" s="12" customFormat="1" ht="15.75" x14ac:dyDescent="0.25">
      <c r="A25" s="105">
        <v>42694</v>
      </c>
      <c r="B25" s="116"/>
      <c r="C25" s="218" t="s">
        <v>95</v>
      </c>
      <c r="D25" s="99"/>
      <c r="E25" s="54"/>
      <c r="F25" s="54"/>
      <c r="G25" s="54"/>
      <c r="H25" s="54"/>
      <c r="I25" s="54"/>
      <c r="J25" s="54"/>
      <c r="K25" s="54"/>
      <c r="L25" s="54"/>
      <c r="M25" s="54"/>
      <c r="N25" s="54"/>
      <c r="O25" s="54"/>
      <c r="P25" s="107">
        <f t="shared" si="0"/>
        <v>0</v>
      </c>
    </row>
    <row r="26" spans="1:16" s="12" customFormat="1" ht="15.75" x14ac:dyDescent="0.25">
      <c r="A26" s="105">
        <v>42695</v>
      </c>
      <c r="B26" s="116"/>
      <c r="C26" s="218" t="s">
        <v>96</v>
      </c>
      <c r="D26" s="99"/>
      <c r="E26" s="54"/>
      <c r="F26" s="54"/>
      <c r="G26" s="54"/>
      <c r="H26" s="54"/>
      <c r="I26" s="54"/>
      <c r="J26" s="54"/>
      <c r="K26" s="54"/>
      <c r="L26" s="54"/>
      <c r="M26" s="54"/>
      <c r="N26" s="54"/>
      <c r="O26" s="54"/>
      <c r="P26" s="107">
        <f t="shared" si="0"/>
        <v>0</v>
      </c>
    </row>
    <row r="27" spans="1:16" s="12" customFormat="1" ht="15.75" x14ac:dyDescent="0.25">
      <c r="A27" s="105">
        <v>42696</v>
      </c>
      <c r="B27" s="116"/>
      <c r="C27" s="218" t="s">
        <v>97</v>
      </c>
      <c r="D27" s="99"/>
      <c r="E27" s="54"/>
      <c r="F27" s="54"/>
      <c r="G27" s="54"/>
      <c r="H27" s="54"/>
      <c r="I27" s="54"/>
      <c r="J27" s="54"/>
      <c r="K27" s="54"/>
      <c r="L27" s="54"/>
      <c r="M27" s="54"/>
      <c r="N27" s="54"/>
      <c r="O27" s="54"/>
      <c r="P27" s="107">
        <f t="shared" si="0"/>
        <v>0</v>
      </c>
    </row>
    <row r="28" spans="1:16" s="12" customFormat="1" ht="15.75" x14ac:dyDescent="0.25">
      <c r="A28" s="105">
        <v>42697</v>
      </c>
      <c r="B28" s="116"/>
      <c r="C28" s="218" t="s">
        <v>93</v>
      </c>
      <c r="D28" s="99"/>
      <c r="E28" s="54"/>
      <c r="F28" s="54"/>
      <c r="G28" s="54"/>
      <c r="H28" s="54"/>
      <c r="I28" s="54"/>
      <c r="J28" s="54"/>
      <c r="K28" s="54"/>
      <c r="L28" s="54"/>
      <c r="M28" s="54"/>
      <c r="N28" s="54"/>
      <c r="O28" s="54"/>
      <c r="P28" s="107">
        <f t="shared" si="0"/>
        <v>0</v>
      </c>
    </row>
    <row r="29" spans="1:16" s="12" customFormat="1" ht="15.75" x14ac:dyDescent="0.25">
      <c r="A29" s="105">
        <v>42698</v>
      </c>
      <c r="B29" s="116"/>
      <c r="C29" s="218" t="s">
        <v>94</v>
      </c>
      <c r="D29" s="99"/>
      <c r="E29" s="54"/>
      <c r="F29" s="54"/>
      <c r="G29" s="54"/>
      <c r="H29" s="54"/>
      <c r="I29" s="54"/>
      <c r="J29" s="54"/>
      <c r="K29" s="54"/>
      <c r="L29" s="54"/>
      <c r="M29" s="54"/>
      <c r="N29" s="54"/>
      <c r="O29" s="54"/>
      <c r="P29" s="107">
        <f t="shared" si="0"/>
        <v>0</v>
      </c>
    </row>
    <row r="30" spans="1:16" s="12" customFormat="1" ht="15.75" x14ac:dyDescent="0.25">
      <c r="A30" s="105">
        <v>42699</v>
      </c>
      <c r="B30" s="116"/>
      <c r="C30" s="218" t="s">
        <v>92</v>
      </c>
      <c r="D30" s="99"/>
      <c r="E30" s="54"/>
      <c r="F30" s="54"/>
      <c r="G30" s="54"/>
      <c r="H30" s="54"/>
      <c r="I30" s="54"/>
      <c r="J30" s="54"/>
      <c r="K30" s="54"/>
      <c r="L30" s="54"/>
      <c r="M30" s="54"/>
      <c r="N30" s="54"/>
      <c r="O30" s="54"/>
      <c r="P30" s="107">
        <f t="shared" si="0"/>
        <v>0</v>
      </c>
    </row>
    <row r="31" spans="1:16" s="12" customFormat="1" ht="15.75" x14ac:dyDescent="0.25">
      <c r="A31" s="105">
        <v>42700</v>
      </c>
      <c r="B31" s="116"/>
      <c r="C31" s="218" t="s">
        <v>91</v>
      </c>
      <c r="D31" s="99"/>
      <c r="E31" s="54"/>
      <c r="F31" s="54"/>
      <c r="G31" s="54"/>
      <c r="H31" s="54"/>
      <c r="I31" s="54"/>
      <c r="J31" s="54"/>
      <c r="K31" s="54"/>
      <c r="L31" s="54"/>
      <c r="M31" s="54"/>
      <c r="N31" s="54"/>
      <c r="O31" s="54"/>
      <c r="P31" s="107">
        <f t="shared" si="0"/>
        <v>0</v>
      </c>
    </row>
    <row r="32" spans="1:16" s="12" customFormat="1" ht="15.75" x14ac:dyDescent="0.25">
      <c r="A32" s="105">
        <v>42701</v>
      </c>
      <c r="B32" s="116"/>
      <c r="C32" s="218" t="s">
        <v>95</v>
      </c>
      <c r="D32" s="99"/>
      <c r="E32" s="54"/>
      <c r="F32" s="54"/>
      <c r="G32" s="54"/>
      <c r="H32" s="54"/>
      <c r="I32" s="54"/>
      <c r="J32" s="54"/>
      <c r="K32" s="54"/>
      <c r="L32" s="54"/>
      <c r="M32" s="54"/>
      <c r="N32" s="54"/>
      <c r="O32" s="54"/>
      <c r="P32" s="107">
        <f t="shared" si="0"/>
        <v>0</v>
      </c>
    </row>
    <row r="33" spans="1:16" s="12" customFormat="1" ht="15.75" x14ac:dyDescent="0.25">
      <c r="A33" s="105">
        <v>42702</v>
      </c>
      <c r="B33" s="116"/>
      <c r="C33" s="218" t="s">
        <v>96</v>
      </c>
      <c r="D33" s="99"/>
      <c r="E33" s="54"/>
      <c r="F33" s="54"/>
      <c r="G33" s="54"/>
      <c r="H33" s="54"/>
      <c r="I33" s="54"/>
      <c r="J33" s="54"/>
      <c r="K33" s="54"/>
      <c r="L33" s="54"/>
      <c r="M33" s="54"/>
      <c r="N33" s="54"/>
      <c r="O33" s="54"/>
      <c r="P33" s="107">
        <f t="shared" si="0"/>
        <v>0</v>
      </c>
    </row>
    <row r="34" spans="1:16" s="12" customFormat="1" ht="15.75" x14ac:dyDescent="0.25">
      <c r="A34" s="105">
        <v>42703</v>
      </c>
      <c r="B34" s="116"/>
      <c r="C34" s="218" t="s">
        <v>97</v>
      </c>
      <c r="D34" s="99"/>
      <c r="E34" s="54"/>
      <c r="F34" s="54"/>
      <c r="G34" s="54"/>
      <c r="H34" s="54"/>
      <c r="I34" s="54"/>
      <c r="J34" s="54"/>
      <c r="K34" s="54"/>
      <c r="L34" s="54"/>
      <c r="M34" s="54"/>
      <c r="N34" s="54"/>
      <c r="O34" s="54"/>
      <c r="P34" s="107">
        <f t="shared" si="0"/>
        <v>0</v>
      </c>
    </row>
    <row r="35" spans="1:16" s="12" customFormat="1" ht="15.75" x14ac:dyDescent="0.25">
      <c r="A35" s="105">
        <v>42704</v>
      </c>
      <c r="B35" s="116"/>
      <c r="C35" s="218" t="s">
        <v>93</v>
      </c>
      <c r="D35" s="99"/>
      <c r="E35" s="54"/>
      <c r="F35" s="54"/>
      <c r="G35" s="54"/>
      <c r="H35" s="54"/>
      <c r="I35" s="54"/>
      <c r="J35" s="54"/>
      <c r="K35" s="54"/>
      <c r="L35" s="54"/>
      <c r="M35" s="54"/>
      <c r="N35" s="54"/>
      <c r="O35" s="54"/>
      <c r="P35" s="107">
        <f t="shared" si="0"/>
        <v>0</v>
      </c>
    </row>
    <row r="36" spans="1:16" s="12" customFormat="1" ht="15.75" x14ac:dyDescent="0.25">
      <c r="A36" s="90"/>
      <c r="B36" s="98"/>
      <c r="C36" s="94"/>
      <c r="D36" s="95"/>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5" hidden="1" customHeight="1" x14ac:dyDescent="0.3"/>
    <row r="39" spans="1:16" ht="15" hidden="1" customHeight="1" x14ac:dyDescent="0.3"/>
    <row r="40" spans="1:16" ht="15" hidden="1" customHeight="1" x14ac:dyDescent="0.3"/>
    <row r="41" spans="1:16" ht="15" hidden="1" customHeight="1" x14ac:dyDescent="0.3"/>
    <row r="42" spans="1:16" ht="15" hidden="1" customHeight="1" x14ac:dyDescent="0.3"/>
    <row r="43" spans="1:16" ht="15" hidden="1" customHeight="1" x14ac:dyDescent="0.3"/>
    <row r="44" spans="1:16" ht="15" hidden="1" customHeight="1" x14ac:dyDescent="0.3"/>
    <row r="45" spans="1:16" ht="15" hidden="1" customHeight="1" x14ac:dyDescent="0.3"/>
    <row r="46" spans="1:16" ht="15" hidden="1" customHeight="1" x14ac:dyDescent="0.3"/>
    <row r="47" spans="1:16" ht="15" hidden="1" customHeight="1" x14ac:dyDescent="0.3"/>
    <row r="48" spans="1:16"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ht="15" hidden="1" customHeight="1" x14ac:dyDescent="0.3"/>
    <row r="82" ht="15" hidden="1" customHeight="1" x14ac:dyDescent="0.3"/>
    <row r="83" ht="15" hidden="1" customHeight="1" x14ac:dyDescent="0.3"/>
    <row r="84" ht="15" hidden="1" customHeight="1" x14ac:dyDescent="0.3"/>
    <row r="85" ht="15" hidden="1" customHeight="1" x14ac:dyDescent="0.3"/>
    <row r="86" ht="15" hidden="1" customHeight="1" x14ac:dyDescent="0.3"/>
    <row r="87" ht="15" hidden="1" customHeight="1" x14ac:dyDescent="0.3"/>
    <row r="88" ht="15" hidden="1" customHeight="1" x14ac:dyDescent="0.3"/>
    <row r="89" ht="15" hidden="1" customHeight="1" x14ac:dyDescent="0.3"/>
    <row r="90" ht="15" hidden="1" customHeight="1" x14ac:dyDescent="0.3"/>
    <row r="91" ht="15" hidden="1" customHeight="1" x14ac:dyDescent="0.3"/>
    <row r="92" ht="15" hidden="1" customHeight="1" x14ac:dyDescent="0.3"/>
    <row r="93" ht="15" hidden="1" customHeight="1" x14ac:dyDescent="0.3"/>
    <row r="94" ht="15" hidden="1" customHeight="1" x14ac:dyDescent="0.3"/>
    <row r="95" ht="15" hidden="1" customHeight="1" x14ac:dyDescent="0.3"/>
    <row r="96" ht="15" hidden="1" customHeight="1" x14ac:dyDescent="0.3"/>
    <row r="97" ht="15" hidden="1" customHeight="1" x14ac:dyDescent="0.3"/>
    <row r="98" ht="15" hidden="1" customHeight="1" x14ac:dyDescent="0.3"/>
    <row r="99" ht="15" hidden="1" customHeight="1" x14ac:dyDescent="0.3"/>
    <row r="100" ht="15" hidden="1" customHeight="1" x14ac:dyDescent="0.3"/>
    <row r="101" ht="15" hidden="1" customHeight="1" x14ac:dyDescent="0.3"/>
    <row r="102" ht="15" hidden="1" customHeight="1" x14ac:dyDescent="0.3"/>
    <row r="103" ht="15" hidden="1" customHeight="1" x14ac:dyDescent="0.3"/>
    <row r="104" ht="15" hidden="1" customHeight="1" x14ac:dyDescent="0.3"/>
    <row r="105" ht="15" hidden="1" customHeight="1" x14ac:dyDescent="0.3"/>
    <row r="106" ht="15" hidden="1" customHeight="1" x14ac:dyDescent="0.3"/>
    <row r="107" ht="15" hidden="1" customHeight="1" x14ac:dyDescent="0.3"/>
    <row r="108" ht="15" hidden="1" customHeight="1" x14ac:dyDescent="0.3"/>
    <row r="109" ht="15" hidden="1" customHeight="1" x14ac:dyDescent="0.3"/>
    <row r="110" ht="15" hidden="1" customHeight="1" x14ac:dyDescent="0.3"/>
    <row r="111" ht="15" hidden="1" customHeight="1" x14ac:dyDescent="0.3"/>
    <row r="112" ht="15" hidden="1" customHeight="1" x14ac:dyDescent="0.3"/>
    <row r="113" ht="15" hidden="1" customHeight="1" x14ac:dyDescent="0.3"/>
    <row r="114" ht="15" hidden="1" customHeight="1" x14ac:dyDescent="0.3"/>
    <row r="115" ht="15" hidden="1" customHeight="1" x14ac:dyDescent="0.3"/>
    <row r="116" ht="15" hidden="1" customHeight="1" x14ac:dyDescent="0.3"/>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1'!A1" display="Daywise Charts"/>
    <hyperlink ref="E2:F3" location="'Nov B'!A1" display="Budget Nov"/>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P116"/>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x14ac:dyDescent="0.3"/>
  <cols>
    <col min="1" max="1" width="10.7109375" style="6" customWidth="1"/>
    <col min="2" max="2" width="5.7109375" style="6" customWidth="1"/>
    <col min="3" max="3" width="17.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x14ac:dyDescent="0.35">
      <c r="A1" s="8"/>
      <c r="B1" s="8"/>
      <c r="C1" s="9"/>
      <c r="D1" s="22"/>
      <c r="E1" s="9"/>
      <c r="F1" s="10"/>
      <c r="G1" s="10"/>
      <c r="H1" s="10"/>
      <c r="I1" s="10"/>
      <c r="J1" s="10"/>
      <c r="K1" s="10"/>
      <c r="L1" s="10"/>
      <c r="M1" s="10"/>
      <c r="N1" s="10"/>
      <c r="O1" s="10"/>
      <c r="P1" s="11"/>
    </row>
    <row r="2" spans="1:16" ht="19.5" customHeight="1" thickBot="1" x14ac:dyDescent="0.35">
      <c r="A2" s="626" t="str">
        <f>+Nov!A2:D2</f>
        <v>Mr. X</v>
      </c>
      <c r="B2" s="627"/>
      <c r="C2" s="627"/>
      <c r="D2" s="628"/>
      <c r="E2" s="615" t="s">
        <v>242</v>
      </c>
      <c r="F2" s="616"/>
      <c r="G2" s="610" t="s">
        <v>50</v>
      </c>
      <c r="H2" s="603"/>
      <c r="I2" s="603"/>
      <c r="J2" s="603"/>
      <c r="K2" s="604"/>
      <c r="L2" s="603" t="s">
        <v>6</v>
      </c>
      <c r="M2" s="603"/>
      <c r="N2" s="604"/>
      <c r="O2" s="12"/>
      <c r="P2" s="13"/>
    </row>
    <row r="3" spans="1:16" ht="15.75" customHeight="1" thickBot="1" x14ac:dyDescent="0.3">
      <c r="A3" s="623" t="s">
        <v>98</v>
      </c>
      <c r="B3" s="624"/>
      <c r="C3" s="624"/>
      <c r="D3" s="625"/>
      <c r="E3" s="617"/>
      <c r="F3" s="618"/>
      <c r="G3" s="611"/>
      <c r="H3" s="605"/>
      <c r="I3" s="605"/>
      <c r="J3" s="605"/>
      <c r="K3" s="606"/>
      <c r="L3" s="605"/>
      <c r="M3" s="605"/>
      <c r="N3" s="606"/>
      <c r="O3" s="12"/>
      <c r="P3" s="12"/>
    </row>
    <row r="4" spans="1:16" ht="23.25" x14ac:dyDescent="0.35">
      <c r="A4" s="96"/>
      <c r="B4" s="96"/>
      <c r="C4" s="96"/>
      <c r="D4" s="97"/>
      <c r="E4" s="96"/>
      <c r="F4" s="12"/>
      <c r="G4" s="12"/>
      <c r="H4" s="12"/>
      <c r="I4" s="12"/>
      <c r="J4" s="12"/>
      <c r="K4" s="12"/>
      <c r="L4" s="12"/>
      <c r="M4" s="12"/>
      <c r="N4" s="12"/>
      <c r="O4" s="12"/>
      <c r="P4" s="13"/>
    </row>
    <row r="5" spans="1:16" ht="60" x14ac:dyDescent="0.25">
      <c r="A5" s="102" t="s">
        <v>0</v>
      </c>
      <c r="B5" s="102" t="s">
        <v>49</v>
      </c>
      <c r="C5" s="103" t="s">
        <v>1</v>
      </c>
      <c r="D5" s="103" t="s">
        <v>3</v>
      </c>
      <c r="E5" s="103" t="str">
        <f>+Summary!H3</f>
        <v xml:space="preserve">Day to Day - Household </v>
      </c>
      <c r="F5" s="103" t="str">
        <f>+Summary!I3</f>
        <v>Petrol - Vehicle - Transport</v>
      </c>
      <c r="G5" s="103" t="str">
        <f>+Summary!J3</f>
        <v>Meal  (Hotels etc.)</v>
      </c>
      <c r="H5" s="103" t="str">
        <f>+Summary!K3</f>
        <v>Phone - Internet</v>
      </c>
      <c r="I5" s="103" t="str">
        <f>+Summary!L3</f>
        <v>Movies/Clubs/Holidays</v>
      </c>
      <c r="J5" s="103" t="str">
        <f>+Summary!M3</f>
        <v>Medical &amp; Health Care</v>
      </c>
      <c r="K5" s="103" t="str">
        <f>+Summary!N3</f>
        <v>Donations,Social Work</v>
      </c>
      <c r="L5" s="103" t="str">
        <f>+Summary!O3</f>
        <v>..Gifts..</v>
      </c>
      <c r="M5" s="103" t="str">
        <f>+Summary!P3</f>
        <v xml:space="preserve">Studies &amp; Office </v>
      </c>
      <c r="N5" s="103" t="str">
        <f>+Summary!Q3</f>
        <v>Clothes</v>
      </c>
      <c r="O5" s="103" t="str">
        <f>+Summary!R3</f>
        <v>Investments</v>
      </c>
      <c r="P5" s="103" t="s">
        <v>2</v>
      </c>
    </row>
    <row r="6" spans="1:16" ht="15.75" x14ac:dyDescent="0.25">
      <c r="A6" s="105">
        <v>42705</v>
      </c>
      <c r="B6" s="116"/>
      <c r="C6" s="218" t="s">
        <v>94</v>
      </c>
      <c r="D6" s="99"/>
      <c r="E6" s="54"/>
      <c r="F6" s="54"/>
      <c r="G6" s="54"/>
      <c r="H6" s="54"/>
      <c r="I6" s="54"/>
      <c r="J6" s="54"/>
      <c r="K6" s="54"/>
      <c r="L6" s="54"/>
      <c r="M6" s="54"/>
      <c r="N6" s="54"/>
      <c r="O6" s="54"/>
      <c r="P6" s="107">
        <f>SUM(E6:O6)</f>
        <v>0</v>
      </c>
    </row>
    <row r="7" spans="1:16" ht="15.75" x14ac:dyDescent="0.25">
      <c r="A7" s="105">
        <v>42706</v>
      </c>
      <c r="B7" s="116"/>
      <c r="C7" s="218" t="s">
        <v>92</v>
      </c>
      <c r="D7" s="99"/>
      <c r="E7" s="54"/>
      <c r="F7" s="54"/>
      <c r="G7" s="54"/>
      <c r="H7" s="54"/>
      <c r="I7" s="54"/>
      <c r="J7" s="54"/>
      <c r="K7" s="54"/>
      <c r="L7" s="54"/>
      <c r="M7" s="54"/>
      <c r="N7" s="54"/>
      <c r="O7" s="54"/>
      <c r="P7" s="107">
        <f t="shared" ref="P7:P36" si="0">SUM(E7:O7)</f>
        <v>0</v>
      </c>
    </row>
    <row r="8" spans="1:16" ht="15.75" x14ac:dyDescent="0.25">
      <c r="A8" s="105">
        <v>42707</v>
      </c>
      <c r="B8" s="116"/>
      <c r="C8" s="218" t="s">
        <v>91</v>
      </c>
      <c r="D8" s="53"/>
      <c r="E8" s="54"/>
      <c r="F8" s="54"/>
      <c r="G8" s="54"/>
      <c r="H8" s="54"/>
      <c r="I8" s="54"/>
      <c r="J8" s="54"/>
      <c r="K8" s="54"/>
      <c r="L8" s="54"/>
      <c r="M8" s="54"/>
      <c r="N8" s="54"/>
      <c r="O8" s="54"/>
      <c r="P8" s="107">
        <f t="shared" si="0"/>
        <v>0</v>
      </c>
    </row>
    <row r="9" spans="1:16" ht="15.75" x14ac:dyDescent="0.25">
      <c r="A9" s="105">
        <v>42708</v>
      </c>
      <c r="B9" s="116"/>
      <c r="C9" s="218" t="s">
        <v>95</v>
      </c>
      <c r="D9" s="53"/>
      <c r="E9" s="54"/>
      <c r="F9" s="54"/>
      <c r="G9" s="54"/>
      <c r="H9" s="54"/>
      <c r="I9" s="54"/>
      <c r="J9" s="54"/>
      <c r="K9" s="54"/>
      <c r="L9" s="54"/>
      <c r="M9" s="54"/>
      <c r="N9" s="54"/>
      <c r="O9" s="54"/>
      <c r="P9" s="107">
        <f t="shared" si="0"/>
        <v>0</v>
      </c>
    </row>
    <row r="10" spans="1:16" ht="15.75" x14ac:dyDescent="0.25">
      <c r="A10" s="105">
        <v>42709</v>
      </c>
      <c r="B10" s="116"/>
      <c r="C10" s="218" t="s">
        <v>96</v>
      </c>
      <c r="D10" s="53"/>
      <c r="E10" s="54"/>
      <c r="F10" s="54"/>
      <c r="G10" s="54"/>
      <c r="H10" s="54"/>
      <c r="I10" s="54"/>
      <c r="J10" s="54"/>
      <c r="K10" s="54"/>
      <c r="L10" s="54"/>
      <c r="M10" s="54"/>
      <c r="N10" s="54"/>
      <c r="O10" s="54"/>
      <c r="P10" s="107">
        <f t="shared" si="0"/>
        <v>0</v>
      </c>
    </row>
    <row r="11" spans="1:16" ht="15.75" x14ac:dyDescent="0.25">
      <c r="A11" s="105">
        <v>42710</v>
      </c>
      <c r="B11" s="116"/>
      <c r="C11" s="218" t="s">
        <v>97</v>
      </c>
      <c r="D11" s="53"/>
      <c r="E11" s="54"/>
      <c r="F11" s="54"/>
      <c r="G11" s="54"/>
      <c r="H11" s="54"/>
      <c r="I11" s="54"/>
      <c r="J11" s="54"/>
      <c r="K11" s="54"/>
      <c r="L11" s="54"/>
      <c r="M11" s="54"/>
      <c r="N11" s="54"/>
      <c r="O11" s="54"/>
      <c r="P11" s="107">
        <f t="shared" si="0"/>
        <v>0</v>
      </c>
    </row>
    <row r="12" spans="1:16" ht="15.75" x14ac:dyDescent="0.25">
      <c r="A12" s="105">
        <v>42711</v>
      </c>
      <c r="B12" s="116"/>
      <c r="C12" s="218" t="s">
        <v>93</v>
      </c>
      <c r="D12" s="53"/>
      <c r="E12" s="54"/>
      <c r="F12" s="54"/>
      <c r="G12" s="54"/>
      <c r="H12" s="54"/>
      <c r="I12" s="54"/>
      <c r="J12" s="54"/>
      <c r="K12" s="54"/>
      <c r="L12" s="54"/>
      <c r="M12" s="54"/>
      <c r="N12" s="54"/>
      <c r="O12" s="54"/>
      <c r="P12" s="107">
        <f t="shared" si="0"/>
        <v>0</v>
      </c>
    </row>
    <row r="13" spans="1:16" ht="15.75" x14ac:dyDescent="0.25">
      <c r="A13" s="105">
        <v>42712</v>
      </c>
      <c r="B13" s="116"/>
      <c r="C13" s="218" t="s">
        <v>94</v>
      </c>
      <c r="D13" s="53"/>
      <c r="E13" s="54"/>
      <c r="F13" s="54"/>
      <c r="G13" s="54"/>
      <c r="H13" s="54"/>
      <c r="I13" s="54"/>
      <c r="J13" s="54"/>
      <c r="K13" s="54"/>
      <c r="L13" s="54"/>
      <c r="M13" s="54"/>
      <c r="N13" s="54"/>
      <c r="O13" s="54"/>
      <c r="P13" s="107">
        <f t="shared" si="0"/>
        <v>0</v>
      </c>
    </row>
    <row r="14" spans="1:16" ht="15.75" x14ac:dyDescent="0.25">
      <c r="A14" s="105">
        <v>42713</v>
      </c>
      <c r="B14" s="116"/>
      <c r="C14" s="218" t="s">
        <v>92</v>
      </c>
      <c r="D14" s="53"/>
      <c r="E14" s="54"/>
      <c r="F14" s="54"/>
      <c r="G14" s="54"/>
      <c r="H14" s="54"/>
      <c r="I14" s="54"/>
      <c r="J14" s="54"/>
      <c r="K14" s="54"/>
      <c r="L14" s="54"/>
      <c r="M14" s="54"/>
      <c r="N14" s="54"/>
      <c r="O14" s="54"/>
      <c r="P14" s="107">
        <f t="shared" si="0"/>
        <v>0</v>
      </c>
    </row>
    <row r="15" spans="1:16" ht="15.75" x14ac:dyDescent="0.25">
      <c r="A15" s="105">
        <v>42714</v>
      </c>
      <c r="B15" s="116"/>
      <c r="C15" s="218" t="s">
        <v>91</v>
      </c>
      <c r="D15" s="53"/>
      <c r="E15" s="54"/>
      <c r="F15" s="54"/>
      <c r="G15" s="54"/>
      <c r="H15" s="54"/>
      <c r="I15" s="54"/>
      <c r="J15" s="54"/>
      <c r="K15" s="54"/>
      <c r="L15" s="54"/>
      <c r="M15" s="54"/>
      <c r="N15" s="54"/>
      <c r="O15" s="54"/>
      <c r="P15" s="107">
        <f t="shared" si="0"/>
        <v>0</v>
      </c>
    </row>
    <row r="16" spans="1:16" ht="15.75" x14ac:dyDescent="0.25">
      <c r="A16" s="105">
        <v>42715</v>
      </c>
      <c r="B16" s="116"/>
      <c r="C16" s="218" t="s">
        <v>95</v>
      </c>
      <c r="D16" s="53"/>
      <c r="E16" s="54"/>
      <c r="F16" s="54"/>
      <c r="G16" s="54"/>
      <c r="H16" s="54"/>
      <c r="I16" s="54"/>
      <c r="J16" s="54"/>
      <c r="K16" s="54"/>
      <c r="L16" s="54"/>
      <c r="M16" s="54"/>
      <c r="N16" s="54"/>
      <c r="O16" s="54"/>
      <c r="P16" s="107">
        <f t="shared" si="0"/>
        <v>0</v>
      </c>
    </row>
    <row r="17" spans="1:16" ht="15.75" x14ac:dyDescent="0.25">
      <c r="A17" s="105">
        <v>42716</v>
      </c>
      <c r="B17" s="116"/>
      <c r="C17" s="218" t="s">
        <v>96</v>
      </c>
      <c r="D17" s="53"/>
      <c r="E17" s="54"/>
      <c r="F17" s="54"/>
      <c r="G17" s="54"/>
      <c r="H17" s="54"/>
      <c r="I17" s="54"/>
      <c r="J17" s="54"/>
      <c r="K17" s="54"/>
      <c r="L17" s="54"/>
      <c r="M17" s="54"/>
      <c r="N17" s="54"/>
      <c r="O17" s="54"/>
      <c r="P17" s="107">
        <f t="shared" si="0"/>
        <v>0</v>
      </c>
    </row>
    <row r="18" spans="1:16" ht="15.75" x14ac:dyDescent="0.25">
      <c r="A18" s="105">
        <v>42717</v>
      </c>
      <c r="B18" s="116"/>
      <c r="C18" s="218" t="s">
        <v>97</v>
      </c>
      <c r="D18" s="53"/>
      <c r="E18" s="54"/>
      <c r="F18" s="54"/>
      <c r="G18" s="54"/>
      <c r="H18" s="54"/>
      <c r="I18" s="54"/>
      <c r="J18" s="54"/>
      <c r="K18" s="54"/>
      <c r="L18" s="54"/>
      <c r="M18" s="54"/>
      <c r="N18" s="54"/>
      <c r="O18" s="54"/>
      <c r="P18" s="107">
        <f t="shared" si="0"/>
        <v>0</v>
      </c>
    </row>
    <row r="19" spans="1:16" ht="15.75" x14ac:dyDescent="0.25">
      <c r="A19" s="105">
        <v>42718</v>
      </c>
      <c r="B19" s="116"/>
      <c r="C19" s="218" t="s">
        <v>93</v>
      </c>
      <c r="D19" s="53"/>
      <c r="E19" s="54"/>
      <c r="F19" s="54"/>
      <c r="G19" s="54"/>
      <c r="H19" s="54"/>
      <c r="I19" s="54"/>
      <c r="J19" s="54"/>
      <c r="K19" s="54"/>
      <c r="L19" s="54"/>
      <c r="M19" s="54"/>
      <c r="N19" s="54"/>
      <c r="O19" s="54"/>
      <c r="P19" s="107">
        <f t="shared" si="0"/>
        <v>0</v>
      </c>
    </row>
    <row r="20" spans="1:16" ht="15.75" x14ac:dyDescent="0.25">
      <c r="A20" s="105">
        <v>42719</v>
      </c>
      <c r="B20" s="116"/>
      <c r="C20" s="218" t="s">
        <v>94</v>
      </c>
      <c r="D20" s="53"/>
      <c r="E20" s="54"/>
      <c r="F20" s="54"/>
      <c r="G20" s="54"/>
      <c r="H20" s="54"/>
      <c r="I20" s="54"/>
      <c r="J20" s="54"/>
      <c r="K20" s="54"/>
      <c r="L20" s="54"/>
      <c r="M20" s="54"/>
      <c r="N20" s="54"/>
      <c r="O20" s="54"/>
      <c r="P20" s="107">
        <f t="shared" si="0"/>
        <v>0</v>
      </c>
    </row>
    <row r="21" spans="1:16" ht="15.75" x14ac:dyDescent="0.25">
      <c r="A21" s="105">
        <v>42720</v>
      </c>
      <c r="B21" s="116"/>
      <c r="C21" s="218" t="s">
        <v>92</v>
      </c>
      <c r="D21" s="53"/>
      <c r="E21" s="54"/>
      <c r="F21" s="54"/>
      <c r="G21" s="54"/>
      <c r="H21" s="54"/>
      <c r="I21" s="54"/>
      <c r="J21" s="54"/>
      <c r="K21" s="54"/>
      <c r="L21" s="54"/>
      <c r="M21" s="54"/>
      <c r="N21" s="54"/>
      <c r="O21" s="54"/>
      <c r="P21" s="107">
        <f t="shared" si="0"/>
        <v>0</v>
      </c>
    </row>
    <row r="22" spans="1:16" ht="15.75" x14ac:dyDescent="0.25">
      <c r="A22" s="105">
        <v>42721</v>
      </c>
      <c r="B22" s="116"/>
      <c r="C22" s="218" t="s">
        <v>91</v>
      </c>
      <c r="D22" s="53"/>
      <c r="E22" s="54"/>
      <c r="F22" s="54"/>
      <c r="G22" s="54"/>
      <c r="H22" s="54"/>
      <c r="I22" s="54"/>
      <c r="J22" s="54"/>
      <c r="K22" s="54"/>
      <c r="L22" s="54"/>
      <c r="M22" s="54"/>
      <c r="N22" s="54"/>
      <c r="O22" s="54"/>
      <c r="P22" s="107">
        <f t="shared" si="0"/>
        <v>0</v>
      </c>
    </row>
    <row r="23" spans="1:16" ht="15.75" x14ac:dyDescent="0.25">
      <c r="A23" s="105">
        <v>42722</v>
      </c>
      <c r="B23" s="116"/>
      <c r="C23" s="218" t="s">
        <v>95</v>
      </c>
      <c r="D23" s="53"/>
      <c r="E23" s="54"/>
      <c r="F23" s="54"/>
      <c r="G23" s="54"/>
      <c r="H23" s="54"/>
      <c r="I23" s="54"/>
      <c r="J23" s="54"/>
      <c r="K23" s="54"/>
      <c r="L23" s="54"/>
      <c r="M23" s="54"/>
      <c r="N23" s="54"/>
      <c r="O23" s="54"/>
      <c r="P23" s="107">
        <f t="shared" si="0"/>
        <v>0</v>
      </c>
    </row>
    <row r="24" spans="1:16" ht="15.75" x14ac:dyDescent="0.25">
      <c r="A24" s="105">
        <v>42723</v>
      </c>
      <c r="B24" s="116"/>
      <c r="C24" s="218" t="s">
        <v>96</v>
      </c>
      <c r="D24" s="53"/>
      <c r="E24" s="54"/>
      <c r="F24" s="54"/>
      <c r="G24" s="54"/>
      <c r="H24" s="54"/>
      <c r="I24" s="54"/>
      <c r="J24" s="54"/>
      <c r="K24" s="54"/>
      <c r="L24" s="54"/>
      <c r="M24" s="54"/>
      <c r="N24" s="54"/>
      <c r="O24" s="54"/>
      <c r="P24" s="107">
        <f t="shared" si="0"/>
        <v>0</v>
      </c>
    </row>
    <row r="25" spans="1:16" ht="15.75" x14ac:dyDescent="0.25">
      <c r="A25" s="105">
        <v>42724</v>
      </c>
      <c r="B25" s="116"/>
      <c r="C25" s="218" t="s">
        <v>97</v>
      </c>
      <c r="D25" s="53"/>
      <c r="E25" s="54"/>
      <c r="F25" s="54"/>
      <c r="G25" s="54"/>
      <c r="H25" s="54"/>
      <c r="I25" s="54"/>
      <c r="J25" s="54"/>
      <c r="K25" s="54"/>
      <c r="L25" s="54"/>
      <c r="M25" s="54"/>
      <c r="N25" s="54"/>
      <c r="O25" s="54"/>
      <c r="P25" s="107">
        <f t="shared" si="0"/>
        <v>0</v>
      </c>
    </row>
    <row r="26" spans="1:16" ht="15.75" x14ac:dyDescent="0.25">
      <c r="A26" s="105">
        <v>42725</v>
      </c>
      <c r="B26" s="116"/>
      <c r="C26" s="218" t="s">
        <v>93</v>
      </c>
      <c r="D26" s="53"/>
      <c r="E26" s="54"/>
      <c r="F26" s="54"/>
      <c r="G26" s="54"/>
      <c r="H26" s="54"/>
      <c r="I26" s="54"/>
      <c r="J26" s="54"/>
      <c r="K26" s="54"/>
      <c r="L26" s="54"/>
      <c r="M26" s="54"/>
      <c r="N26" s="54"/>
      <c r="O26" s="54"/>
      <c r="P26" s="107">
        <f t="shared" si="0"/>
        <v>0</v>
      </c>
    </row>
    <row r="27" spans="1:16" ht="15.75" x14ac:dyDescent="0.25">
      <c r="A27" s="105">
        <v>42726</v>
      </c>
      <c r="B27" s="116"/>
      <c r="C27" s="218" t="s">
        <v>94</v>
      </c>
      <c r="D27" s="53"/>
      <c r="E27" s="54"/>
      <c r="F27" s="54"/>
      <c r="G27" s="54"/>
      <c r="H27" s="54"/>
      <c r="I27" s="54"/>
      <c r="J27" s="54"/>
      <c r="K27" s="54"/>
      <c r="L27" s="54"/>
      <c r="M27" s="54"/>
      <c r="N27" s="54"/>
      <c r="O27" s="54"/>
      <c r="P27" s="107">
        <f t="shared" si="0"/>
        <v>0</v>
      </c>
    </row>
    <row r="28" spans="1:16" ht="15.75" x14ac:dyDescent="0.25">
      <c r="A28" s="105">
        <v>42727</v>
      </c>
      <c r="B28" s="116"/>
      <c r="C28" s="218" t="s">
        <v>92</v>
      </c>
      <c r="D28" s="53"/>
      <c r="E28" s="54"/>
      <c r="F28" s="54"/>
      <c r="G28" s="54"/>
      <c r="H28" s="54"/>
      <c r="I28" s="54"/>
      <c r="J28" s="54"/>
      <c r="K28" s="54"/>
      <c r="L28" s="54"/>
      <c r="M28" s="54"/>
      <c r="N28" s="54"/>
      <c r="O28" s="54"/>
      <c r="P28" s="107">
        <f t="shared" si="0"/>
        <v>0</v>
      </c>
    </row>
    <row r="29" spans="1:16" ht="15.75" x14ac:dyDescent="0.25">
      <c r="A29" s="105">
        <v>42728</v>
      </c>
      <c r="B29" s="116"/>
      <c r="C29" s="218" t="s">
        <v>91</v>
      </c>
      <c r="D29" s="53"/>
      <c r="E29" s="54"/>
      <c r="F29" s="54"/>
      <c r="G29" s="54"/>
      <c r="H29" s="54"/>
      <c r="I29" s="54"/>
      <c r="J29" s="54"/>
      <c r="K29" s="54"/>
      <c r="L29" s="54"/>
      <c r="M29" s="54"/>
      <c r="N29" s="54"/>
      <c r="O29" s="54"/>
      <c r="P29" s="107">
        <f t="shared" si="0"/>
        <v>0</v>
      </c>
    </row>
    <row r="30" spans="1:16" ht="15.75" x14ac:dyDescent="0.25">
      <c r="A30" s="105">
        <v>42729</v>
      </c>
      <c r="B30" s="116"/>
      <c r="C30" s="218" t="s">
        <v>95</v>
      </c>
      <c r="D30" s="53"/>
      <c r="E30" s="54"/>
      <c r="F30" s="54"/>
      <c r="G30" s="54"/>
      <c r="H30" s="54"/>
      <c r="I30" s="54"/>
      <c r="J30" s="54"/>
      <c r="K30" s="54"/>
      <c r="L30" s="54"/>
      <c r="M30" s="54"/>
      <c r="N30" s="54"/>
      <c r="O30" s="54"/>
      <c r="P30" s="107">
        <f t="shared" si="0"/>
        <v>0</v>
      </c>
    </row>
    <row r="31" spans="1:16" ht="15.75" x14ac:dyDescent="0.25">
      <c r="A31" s="105">
        <v>42730</v>
      </c>
      <c r="B31" s="116"/>
      <c r="C31" s="218" t="s">
        <v>96</v>
      </c>
      <c r="D31" s="53"/>
      <c r="E31" s="54"/>
      <c r="F31" s="54"/>
      <c r="G31" s="54"/>
      <c r="H31" s="54"/>
      <c r="I31" s="54"/>
      <c r="J31" s="54"/>
      <c r="K31" s="54"/>
      <c r="L31" s="54"/>
      <c r="M31" s="54"/>
      <c r="N31" s="54"/>
      <c r="O31" s="54"/>
      <c r="P31" s="107">
        <f t="shared" si="0"/>
        <v>0</v>
      </c>
    </row>
    <row r="32" spans="1:16" ht="15.75" x14ac:dyDescent="0.25">
      <c r="A32" s="105">
        <v>42731</v>
      </c>
      <c r="B32" s="116"/>
      <c r="C32" s="218" t="s">
        <v>97</v>
      </c>
      <c r="D32" s="53"/>
      <c r="E32" s="54"/>
      <c r="F32" s="54"/>
      <c r="G32" s="54"/>
      <c r="H32" s="54"/>
      <c r="I32" s="54"/>
      <c r="J32" s="54"/>
      <c r="K32" s="54"/>
      <c r="L32" s="54"/>
      <c r="M32" s="54"/>
      <c r="N32" s="54"/>
      <c r="O32" s="54"/>
      <c r="P32" s="107">
        <f t="shared" si="0"/>
        <v>0</v>
      </c>
    </row>
    <row r="33" spans="1:16" ht="15.75" x14ac:dyDescent="0.25">
      <c r="A33" s="105">
        <v>42732</v>
      </c>
      <c r="B33" s="116"/>
      <c r="C33" s="218" t="s">
        <v>93</v>
      </c>
      <c r="D33" s="53"/>
      <c r="E33" s="54"/>
      <c r="F33" s="54"/>
      <c r="G33" s="54"/>
      <c r="H33" s="54"/>
      <c r="I33" s="54"/>
      <c r="J33" s="54"/>
      <c r="K33" s="54"/>
      <c r="L33" s="54"/>
      <c r="M33" s="54"/>
      <c r="N33" s="54"/>
      <c r="O33" s="54"/>
      <c r="P33" s="107">
        <f t="shared" si="0"/>
        <v>0</v>
      </c>
    </row>
    <row r="34" spans="1:16" ht="15.75" x14ac:dyDescent="0.25">
      <c r="A34" s="105">
        <v>42733</v>
      </c>
      <c r="B34" s="116"/>
      <c r="C34" s="218" t="s">
        <v>94</v>
      </c>
      <c r="D34" s="53"/>
      <c r="E34" s="54"/>
      <c r="F34" s="54"/>
      <c r="G34" s="54"/>
      <c r="H34" s="54"/>
      <c r="I34" s="54"/>
      <c r="J34" s="54"/>
      <c r="K34" s="54"/>
      <c r="L34" s="54"/>
      <c r="M34" s="54"/>
      <c r="N34" s="54"/>
      <c r="O34" s="54"/>
      <c r="P34" s="107">
        <f t="shared" si="0"/>
        <v>0</v>
      </c>
    </row>
    <row r="35" spans="1:16" ht="15.75" x14ac:dyDescent="0.25">
      <c r="A35" s="105">
        <v>42734</v>
      </c>
      <c r="B35" s="116"/>
      <c r="C35" s="218" t="s">
        <v>92</v>
      </c>
      <c r="D35" s="53"/>
      <c r="E35" s="54"/>
      <c r="F35" s="54"/>
      <c r="G35" s="54"/>
      <c r="H35" s="54"/>
      <c r="I35" s="54"/>
      <c r="J35" s="54"/>
      <c r="K35" s="54"/>
      <c r="L35" s="54"/>
      <c r="M35" s="54"/>
      <c r="N35" s="54"/>
      <c r="O35" s="54"/>
      <c r="P35" s="107">
        <f t="shared" si="0"/>
        <v>0</v>
      </c>
    </row>
    <row r="36" spans="1:16" ht="15.75" x14ac:dyDescent="0.25">
      <c r="A36" s="105">
        <v>42735</v>
      </c>
      <c r="B36" s="116"/>
      <c r="C36" s="218" t="s">
        <v>91</v>
      </c>
      <c r="D36" s="53"/>
      <c r="E36" s="54"/>
      <c r="F36" s="54"/>
      <c r="G36" s="54"/>
      <c r="H36" s="54"/>
      <c r="I36" s="54"/>
      <c r="J36" s="54"/>
      <c r="K36" s="54"/>
      <c r="L36" s="54"/>
      <c r="M36" s="54"/>
      <c r="N36" s="54"/>
      <c r="O36" s="54"/>
      <c r="P36" s="108">
        <f t="shared" si="0"/>
        <v>0</v>
      </c>
    </row>
    <row r="37" spans="1:16" s="14" customFormat="1" ht="15.75" x14ac:dyDescent="0.25">
      <c r="A37" s="110"/>
      <c r="B37" s="111">
        <f>SUM(B6:B36)</f>
        <v>0</v>
      </c>
      <c r="C37" s="112"/>
      <c r="D37" s="113" t="s">
        <v>2</v>
      </c>
      <c r="E37" s="114">
        <f t="shared" ref="E37:P37" si="1">SUM(E6:E36)</f>
        <v>0</v>
      </c>
      <c r="F37" s="114">
        <f t="shared" si="1"/>
        <v>0</v>
      </c>
      <c r="G37" s="114">
        <f t="shared" si="1"/>
        <v>0</v>
      </c>
      <c r="H37" s="114">
        <f t="shared" si="1"/>
        <v>0</v>
      </c>
      <c r="I37" s="114">
        <f t="shared" si="1"/>
        <v>0</v>
      </c>
      <c r="J37" s="114">
        <f t="shared" si="1"/>
        <v>0</v>
      </c>
      <c r="K37" s="114">
        <f t="shared" si="1"/>
        <v>0</v>
      </c>
      <c r="L37" s="114">
        <f t="shared" si="1"/>
        <v>0</v>
      </c>
      <c r="M37" s="114">
        <f t="shared" si="1"/>
        <v>0</v>
      </c>
      <c r="N37" s="114">
        <f t="shared" si="1"/>
        <v>0</v>
      </c>
      <c r="O37" s="114">
        <f t="shared" si="1"/>
        <v>0</v>
      </c>
      <c r="P37" s="109">
        <f t="shared" si="1"/>
        <v>0</v>
      </c>
    </row>
    <row r="38" spans="1:16" ht="18.75" hidden="1" customHeight="1" x14ac:dyDescent="0.3"/>
    <row r="39" spans="1:16" ht="18.75" hidden="1" customHeight="1" x14ac:dyDescent="0.3"/>
    <row r="40" spans="1:16" ht="18.75" hidden="1" customHeight="1" x14ac:dyDescent="0.3"/>
    <row r="41" spans="1:16" ht="18.75" hidden="1" customHeight="1" x14ac:dyDescent="0.3"/>
    <row r="42" spans="1:16" ht="18.75" hidden="1" customHeight="1" x14ac:dyDescent="0.3"/>
    <row r="43" spans="1:16" ht="18.75" hidden="1" customHeight="1" x14ac:dyDescent="0.3"/>
    <row r="44" spans="1:16" ht="18.75" hidden="1" customHeight="1" x14ac:dyDescent="0.3"/>
    <row r="45" spans="1:16" ht="18.75" hidden="1" customHeight="1" x14ac:dyDescent="0.3"/>
    <row r="46" spans="1:16" ht="18.75" hidden="1" customHeight="1" x14ac:dyDescent="0.3"/>
    <row r="47" spans="1:16" ht="18.75" hidden="1" customHeight="1" x14ac:dyDescent="0.3"/>
    <row r="48" spans="1:16" ht="18.75" hidden="1" customHeight="1" x14ac:dyDescent="0.3"/>
    <row r="49" ht="18.75" hidden="1" customHeight="1" x14ac:dyDescent="0.3"/>
    <row r="50" ht="18.75" hidden="1" customHeight="1" x14ac:dyDescent="0.3"/>
    <row r="51" ht="18.75" hidden="1" customHeight="1" x14ac:dyDescent="0.3"/>
    <row r="52" ht="18.75" hidden="1" customHeight="1" x14ac:dyDescent="0.3"/>
    <row r="53" ht="18.75" hidden="1" customHeight="1" x14ac:dyDescent="0.3"/>
    <row r="54" ht="18.75" hidden="1" customHeight="1" x14ac:dyDescent="0.3"/>
    <row r="55" ht="18.75" hidden="1" customHeight="1" x14ac:dyDescent="0.3"/>
    <row r="56" ht="18.75" hidden="1" customHeight="1" x14ac:dyDescent="0.3"/>
    <row r="57" ht="18.75" hidden="1" customHeight="1" x14ac:dyDescent="0.3"/>
    <row r="58" ht="18.75" hidden="1" customHeight="1" x14ac:dyDescent="0.3"/>
    <row r="59" ht="18.75" hidden="1" customHeight="1" x14ac:dyDescent="0.3"/>
    <row r="60" ht="18.75" hidden="1" customHeight="1" x14ac:dyDescent="0.3"/>
    <row r="61" ht="18.75" hidden="1" customHeight="1" x14ac:dyDescent="0.3"/>
    <row r="62" ht="18.75" hidden="1" customHeight="1" x14ac:dyDescent="0.3"/>
    <row r="63" ht="18.75" hidden="1" customHeight="1" x14ac:dyDescent="0.3"/>
    <row r="64" ht="18.75" hidden="1" customHeight="1" x14ac:dyDescent="0.3"/>
    <row r="65" ht="18.75" hidden="1" customHeight="1" x14ac:dyDescent="0.3"/>
    <row r="66" ht="18.75" hidden="1" customHeight="1" x14ac:dyDescent="0.3"/>
    <row r="67" ht="18.75" hidden="1" customHeight="1" x14ac:dyDescent="0.3"/>
    <row r="68" ht="18.75" hidden="1" customHeight="1" x14ac:dyDescent="0.3"/>
    <row r="69" ht="18.75" hidden="1" customHeight="1" x14ac:dyDescent="0.3"/>
    <row r="70" ht="18.75" hidden="1" customHeight="1" x14ac:dyDescent="0.3"/>
    <row r="71" ht="18.75" hidden="1" customHeight="1" x14ac:dyDescent="0.3"/>
    <row r="72" ht="18.75" hidden="1" customHeight="1" x14ac:dyDescent="0.3"/>
    <row r="73" ht="18.75" hidden="1" customHeight="1" x14ac:dyDescent="0.3"/>
    <row r="74" ht="18.75" hidden="1" customHeight="1" x14ac:dyDescent="0.3"/>
    <row r="75" ht="18.75" hidden="1" customHeight="1" x14ac:dyDescent="0.3"/>
    <row r="76" ht="18.75" hidden="1" customHeight="1" x14ac:dyDescent="0.3"/>
    <row r="77" ht="18.75" hidden="1" customHeight="1" x14ac:dyDescent="0.3"/>
    <row r="78" ht="18.75" hidden="1" customHeight="1" x14ac:dyDescent="0.3"/>
    <row r="79" ht="18.75" hidden="1" customHeight="1" x14ac:dyDescent="0.3"/>
    <row r="80" ht="18.75" hidden="1" customHeight="1" x14ac:dyDescent="0.3"/>
    <row r="81" ht="18.75" hidden="1" customHeight="1" x14ac:dyDescent="0.3"/>
    <row r="82" ht="18.75" hidden="1" customHeight="1" x14ac:dyDescent="0.3"/>
    <row r="83" ht="18.75" hidden="1" customHeight="1" x14ac:dyDescent="0.3"/>
    <row r="84" ht="18.75" hidden="1" customHeight="1" x14ac:dyDescent="0.3"/>
    <row r="85" ht="18.75" hidden="1" customHeight="1" x14ac:dyDescent="0.3"/>
    <row r="86" ht="18.75" hidden="1" customHeight="1" x14ac:dyDescent="0.3"/>
    <row r="87" ht="18.75" hidden="1" customHeight="1" x14ac:dyDescent="0.3"/>
    <row r="88" ht="18.75" hidden="1" customHeight="1" x14ac:dyDescent="0.3"/>
    <row r="89" ht="18.75" hidden="1" customHeight="1" x14ac:dyDescent="0.3"/>
    <row r="90" ht="18.75" hidden="1" customHeight="1" x14ac:dyDescent="0.3"/>
    <row r="91" ht="18.75" hidden="1" customHeight="1" x14ac:dyDescent="0.3"/>
    <row r="92" ht="18.75" hidden="1" customHeight="1" x14ac:dyDescent="0.3"/>
    <row r="93" ht="18.75" hidden="1" customHeight="1" x14ac:dyDescent="0.3"/>
    <row r="94" ht="18.75" hidden="1" customHeight="1" x14ac:dyDescent="0.3"/>
    <row r="95" ht="18.75" hidden="1" customHeight="1" x14ac:dyDescent="0.3"/>
    <row r="96" ht="18.75" hidden="1" customHeight="1" x14ac:dyDescent="0.3"/>
    <row r="97" ht="18.75" hidden="1" customHeight="1" x14ac:dyDescent="0.3"/>
    <row r="98" ht="18.75" hidden="1" customHeight="1" x14ac:dyDescent="0.3"/>
    <row r="99" ht="18.75" hidden="1" customHeight="1" x14ac:dyDescent="0.3"/>
    <row r="100" ht="18.75" hidden="1" customHeight="1" x14ac:dyDescent="0.3"/>
    <row r="101" ht="18.75" hidden="1" customHeight="1" x14ac:dyDescent="0.3"/>
    <row r="102" ht="18.75" hidden="1" customHeight="1" x14ac:dyDescent="0.3"/>
    <row r="103" ht="18.75" hidden="1" customHeight="1" x14ac:dyDescent="0.3"/>
    <row r="104" ht="18.75" hidden="1" customHeight="1" x14ac:dyDescent="0.3"/>
    <row r="105" ht="18.75" hidden="1" customHeight="1" x14ac:dyDescent="0.3"/>
    <row r="106" ht="18.75" hidden="1" customHeight="1" x14ac:dyDescent="0.3"/>
    <row r="107" ht="18.75" hidden="1" customHeight="1" x14ac:dyDescent="0.3"/>
    <row r="108" ht="18.75" hidden="1" customHeight="1" x14ac:dyDescent="0.3"/>
    <row r="109" ht="18.75" hidden="1" customHeight="1" x14ac:dyDescent="0.3"/>
    <row r="110" ht="18.75" hidden="1" customHeight="1" x14ac:dyDescent="0.3"/>
    <row r="111" ht="18.75" hidden="1" customHeight="1" x14ac:dyDescent="0.3"/>
    <row r="112" ht="18.75" hidden="1" customHeight="1" x14ac:dyDescent="0.3"/>
    <row r="113" ht="18.75" hidden="1" customHeight="1" x14ac:dyDescent="0.3"/>
    <row r="114" ht="18.75" hidden="1" customHeight="1" x14ac:dyDescent="0.3"/>
    <row r="115" ht="18.75" hidden="1" customHeight="1" x14ac:dyDescent="0.3"/>
    <row r="116" ht="18.75" hidden="1" customHeight="1" x14ac:dyDescent="0.3"/>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2'!A1" display="Daywise Charts"/>
    <hyperlink ref="E2:F3" location="'Dec B'!A1" display="Budget Jan"/>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10F85"/>
  </sheetPr>
  <dimension ref="A1:H25"/>
  <sheetViews>
    <sheetView zoomScale="90" zoomScaleNormal="90" workbookViewId="0"/>
  </sheetViews>
  <sheetFormatPr defaultColWidth="0" defaultRowHeight="15" zeroHeight="1" x14ac:dyDescent="0.25"/>
  <cols>
    <col min="1" max="1" width="9.140625" style="86" customWidth="1"/>
    <col min="2" max="2" width="140.5703125" style="142" customWidth="1"/>
    <col min="3" max="3" width="4.5703125" customWidth="1"/>
    <col min="4" max="5" width="10" style="39" customWidth="1"/>
    <col min="6" max="6" width="10" customWidth="1"/>
    <col min="7" max="7" width="4.5703125" customWidth="1"/>
    <col min="8" max="8" width="0" hidden="1" customWidth="1"/>
    <col min="9" max="16384" width="9.140625" hidden="1"/>
  </cols>
  <sheetData>
    <row r="1" spans="1:7" s="1" customFormat="1" x14ac:dyDescent="0.25">
      <c r="A1" s="84"/>
      <c r="B1" s="139"/>
    </row>
    <row r="2" spans="1:7" ht="18.75" x14ac:dyDescent="0.25">
      <c r="A2" s="82" t="s">
        <v>30</v>
      </c>
      <c r="B2" s="83" t="s">
        <v>51</v>
      </c>
      <c r="C2" s="1"/>
      <c r="D2" s="1"/>
      <c r="E2" s="1"/>
      <c r="F2" s="1"/>
      <c r="G2" s="1"/>
    </row>
    <row r="3" spans="1:7" ht="18.75" x14ac:dyDescent="0.3">
      <c r="A3" s="81"/>
      <c r="B3" s="81"/>
      <c r="C3" s="80"/>
      <c r="D3" s="470" t="s">
        <v>29</v>
      </c>
      <c r="E3" s="470"/>
      <c r="F3" s="470"/>
      <c r="G3" s="21"/>
    </row>
    <row r="4" spans="1:7" s="89" customFormat="1" ht="15.75" x14ac:dyDescent="0.25">
      <c r="A4" s="82">
        <v>1</v>
      </c>
      <c r="B4" s="87" t="s">
        <v>31</v>
      </c>
      <c r="C4" s="88"/>
      <c r="D4" s="470"/>
      <c r="E4" s="470"/>
      <c r="F4" s="470"/>
      <c r="G4" s="88"/>
    </row>
    <row r="5" spans="1:7" ht="30" x14ac:dyDescent="0.25">
      <c r="A5" s="81"/>
      <c r="B5" s="140" t="s">
        <v>32</v>
      </c>
      <c r="C5" s="19"/>
      <c r="D5" s="470"/>
      <c r="E5" s="470"/>
      <c r="F5" s="470"/>
      <c r="G5" s="19"/>
    </row>
    <row r="6" spans="1:7" s="89" customFormat="1" ht="15.75" x14ac:dyDescent="0.25">
      <c r="A6" s="82">
        <v>2</v>
      </c>
      <c r="B6" s="87" t="s">
        <v>33</v>
      </c>
      <c r="C6" s="88"/>
      <c r="D6" s="88"/>
      <c r="E6" s="88"/>
      <c r="F6" s="88"/>
      <c r="G6" s="88"/>
    </row>
    <row r="7" spans="1:7" ht="45" x14ac:dyDescent="0.25">
      <c r="A7" s="81"/>
      <c r="B7" s="140" t="s">
        <v>34</v>
      </c>
      <c r="C7" s="19"/>
      <c r="D7" s="19"/>
      <c r="E7" s="19"/>
      <c r="F7" s="19"/>
      <c r="G7" s="19"/>
    </row>
    <row r="8" spans="1:7" s="89" customFormat="1" ht="15.75" x14ac:dyDescent="0.25">
      <c r="A8" s="82">
        <v>3</v>
      </c>
      <c r="B8" s="87" t="s">
        <v>35</v>
      </c>
      <c r="C8" s="88"/>
      <c r="D8" s="88"/>
      <c r="E8" s="88"/>
      <c r="F8" s="88"/>
      <c r="G8" s="88"/>
    </row>
    <row r="9" spans="1:7" ht="60" x14ac:dyDescent="0.25">
      <c r="A9" s="81"/>
      <c r="B9" s="140" t="s">
        <v>36</v>
      </c>
      <c r="C9" s="19"/>
      <c r="D9" s="19"/>
      <c r="E9" s="19"/>
      <c r="F9" s="19"/>
      <c r="G9" s="19"/>
    </row>
    <row r="10" spans="1:7" s="89" customFormat="1" ht="15.75" x14ac:dyDescent="0.25">
      <c r="A10" s="82">
        <v>4</v>
      </c>
      <c r="B10" s="87" t="s">
        <v>37</v>
      </c>
      <c r="C10" s="88"/>
      <c r="D10" s="88"/>
      <c r="E10" s="88"/>
      <c r="F10" s="88"/>
      <c r="G10" s="88"/>
    </row>
    <row r="11" spans="1:7" ht="60" x14ac:dyDescent="0.25">
      <c r="A11" s="81"/>
      <c r="B11" s="140" t="s">
        <v>178</v>
      </c>
      <c r="C11" s="19"/>
      <c r="D11" s="19"/>
      <c r="E11" s="19"/>
      <c r="F11" s="19"/>
      <c r="G11" s="19"/>
    </row>
    <row r="12" spans="1:7" s="89" customFormat="1" ht="15.75" x14ac:dyDescent="0.25">
      <c r="A12" s="82">
        <v>5</v>
      </c>
      <c r="B12" s="87" t="s">
        <v>38</v>
      </c>
      <c r="C12" s="88"/>
      <c r="D12" s="88"/>
      <c r="E12" s="88"/>
      <c r="F12" s="88"/>
      <c r="G12" s="88"/>
    </row>
    <row r="13" spans="1:7" ht="60" x14ac:dyDescent="0.25">
      <c r="A13" s="81"/>
      <c r="B13" s="140" t="s">
        <v>39</v>
      </c>
      <c r="C13" s="19"/>
      <c r="D13" s="19"/>
      <c r="E13" s="19"/>
      <c r="F13" s="19"/>
      <c r="G13" s="19"/>
    </row>
    <row r="14" spans="1:7" s="89" customFormat="1" ht="15.75" x14ac:dyDescent="0.25">
      <c r="A14" s="82">
        <v>6</v>
      </c>
      <c r="B14" s="87" t="s">
        <v>40</v>
      </c>
      <c r="C14" s="88"/>
      <c r="D14" s="88"/>
      <c r="E14" s="88"/>
      <c r="F14" s="88"/>
      <c r="G14" s="88"/>
    </row>
    <row r="15" spans="1:7" ht="60" x14ac:dyDescent="0.25">
      <c r="A15" s="81"/>
      <c r="B15" s="140" t="s">
        <v>179</v>
      </c>
      <c r="C15" s="19"/>
      <c r="D15" s="19"/>
      <c r="E15" s="19"/>
      <c r="F15" s="19"/>
      <c r="G15" s="19"/>
    </row>
    <row r="16" spans="1:7" s="89" customFormat="1" ht="15.75" x14ac:dyDescent="0.25">
      <c r="A16" s="82">
        <v>7</v>
      </c>
      <c r="B16" s="87" t="s">
        <v>41</v>
      </c>
      <c r="C16" s="88"/>
      <c r="D16" s="88"/>
      <c r="E16" s="88"/>
      <c r="F16" s="88"/>
      <c r="G16" s="88"/>
    </row>
    <row r="17" spans="1:7" ht="75" x14ac:dyDescent="0.25">
      <c r="A17" s="81"/>
      <c r="B17" s="140" t="s">
        <v>42</v>
      </c>
      <c r="C17" s="19"/>
      <c r="D17" s="19"/>
      <c r="E17" s="19"/>
      <c r="F17" s="19"/>
      <c r="G17" s="19"/>
    </row>
    <row r="18" spans="1:7" s="89" customFormat="1" ht="15.75" x14ac:dyDescent="0.25">
      <c r="A18" s="82">
        <v>8</v>
      </c>
      <c r="B18" s="87" t="s">
        <v>43</v>
      </c>
      <c r="C18" s="88"/>
      <c r="D18" s="88"/>
      <c r="E18" s="88"/>
      <c r="F18" s="88"/>
      <c r="G18" s="88"/>
    </row>
    <row r="19" spans="1:7" ht="60" x14ac:dyDescent="0.25">
      <c r="A19" s="81"/>
      <c r="B19" s="140" t="s">
        <v>44</v>
      </c>
      <c r="C19" s="19"/>
      <c r="D19" s="19"/>
      <c r="E19" s="19"/>
      <c r="F19" s="19"/>
      <c r="G19" s="19"/>
    </row>
    <row r="20" spans="1:7" s="89" customFormat="1" ht="15.75" x14ac:dyDescent="0.25">
      <c r="A20" s="82">
        <v>9</v>
      </c>
      <c r="B20" s="87" t="s">
        <v>45</v>
      </c>
      <c r="C20" s="88"/>
      <c r="D20" s="88"/>
      <c r="E20" s="88"/>
      <c r="F20" s="88"/>
      <c r="G20" s="88"/>
    </row>
    <row r="21" spans="1:7" ht="75" x14ac:dyDescent="0.25">
      <c r="A21" s="81"/>
      <c r="B21" s="140" t="s">
        <v>46</v>
      </c>
      <c r="C21" s="19"/>
      <c r="D21" s="19"/>
      <c r="E21" s="19"/>
      <c r="F21" s="19"/>
      <c r="G21" s="19"/>
    </row>
    <row r="22" spans="1:7" s="89" customFormat="1" ht="15.75" x14ac:dyDescent="0.25">
      <c r="A22" s="82">
        <v>10</v>
      </c>
      <c r="B22" s="87" t="s">
        <v>47</v>
      </c>
      <c r="C22" s="88"/>
      <c r="D22" s="88"/>
      <c r="E22" s="88"/>
      <c r="F22" s="88"/>
      <c r="G22" s="88"/>
    </row>
    <row r="23" spans="1:7" ht="60" x14ac:dyDescent="0.25">
      <c r="A23" s="81"/>
      <c r="B23" s="140" t="s">
        <v>48</v>
      </c>
      <c r="C23" s="19"/>
      <c r="D23" s="19"/>
      <c r="E23" s="19"/>
      <c r="F23" s="19"/>
      <c r="G23" s="19"/>
    </row>
    <row r="24" spans="1:7" s="39" customFormat="1" x14ac:dyDescent="0.25">
      <c r="A24" s="78"/>
      <c r="B24" s="79"/>
      <c r="C24" s="19"/>
      <c r="D24" s="19"/>
      <c r="E24" s="19"/>
      <c r="F24" s="19"/>
      <c r="G24" s="19"/>
    </row>
    <row r="25" spans="1:7" hidden="1" x14ac:dyDescent="0.25">
      <c r="A25" s="85"/>
      <c r="B25" s="141"/>
      <c r="C25" s="19"/>
      <c r="D25" s="19"/>
      <c r="E25" s="19"/>
      <c r="F25" s="19"/>
      <c r="G25" s="19"/>
    </row>
  </sheetData>
  <sheetProtection password="E886" sheet="1" objects="1" scenarios="1"/>
  <mergeCells count="1">
    <mergeCell ref="D3:F5"/>
  </mergeCells>
  <hyperlinks>
    <hyperlink ref="D3:F5" location="'Track Room'!A1" display="Track Room"/>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zoomScale="80" zoomScaleNormal="80" workbookViewId="0">
      <selection sqref="A1:D1"/>
    </sheetView>
  </sheetViews>
  <sheetFormatPr defaultColWidth="0" defaultRowHeight="15" zeroHeight="1" x14ac:dyDescent="0.25"/>
  <cols>
    <col min="1" max="3" width="9.140625" customWidth="1"/>
    <col min="4" max="4" width="10.28515625" customWidth="1"/>
    <col min="5" max="16" width="9.140625" customWidth="1"/>
    <col min="17" max="17" width="12" bestFit="1" customWidth="1"/>
    <col min="18" max="20" width="9.140625" customWidth="1"/>
    <col min="21" max="16384" width="9.140625" hidden="1"/>
  </cols>
  <sheetData>
    <row r="1" spans="1:20" s="50" customFormat="1" ht="19.5" customHeight="1" thickBot="1" x14ac:dyDescent="0.3">
      <c r="A1" s="629" t="str">
        <f>+Dec!A2:D2</f>
        <v>Mr. X</v>
      </c>
      <c r="B1" s="630"/>
      <c r="C1" s="630"/>
      <c r="D1" s="631"/>
      <c r="E1" s="632">
        <v>42370</v>
      </c>
      <c r="F1" s="633"/>
      <c r="G1" s="636" t="s">
        <v>50</v>
      </c>
      <c r="H1" s="637"/>
      <c r="I1" s="637"/>
      <c r="J1" s="637"/>
      <c r="K1" s="638"/>
      <c r="L1" s="636"/>
      <c r="M1" s="637"/>
      <c r="N1" s="637"/>
      <c r="O1" s="637"/>
      <c r="P1" s="638"/>
      <c r="Q1" s="648">
        <f>+Jan!B37</f>
        <v>1</v>
      </c>
      <c r="R1" s="642" t="s">
        <v>6</v>
      </c>
      <c r="S1" s="643"/>
      <c r="T1" s="644"/>
    </row>
    <row r="2" spans="1:20" s="50" customFormat="1" ht="15.75" customHeight="1" thickBot="1" x14ac:dyDescent="0.3">
      <c r="A2" s="623" t="s">
        <v>98</v>
      </c>
      <c r="B2" s="624"/>
      <c r="C2" s="624"/>
      <c r="D2" s="625"/>
      <c r="E2" s="634"/>
      <c r="F2" s="635"/>
      <c r="G2" s="639"/>
      <c r="H2" s="640"/>
      <c r="I2" s="640"/>
      <c r="J2" s="640"/>
      <c r="K2" s="641"/>
      <c r="L2" s="639"/>
      <c r="M2" s="640"/>
      <c r="N2" s="640"/>
      <c r="O2" s="640"/>
      <c r="P2" s="641"/>
      <c r="Q2" s="649"/>
      <c r="R2" s="645"/>
      <c r="S2" s="646"/>
      <c r="T2" s="647"/>
    </row>
    <row r="3" spans="1:20" s="20" customFormat="1" ht="15.75" x14ac:dyDescent="0.25"/>
    <row r="4" spans="1:20" s="1" customFormat="1"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sheetData>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workbookViewId="0">
      <selection sqref="A1:D1"/>
    </sheetView>
  </sheetViews>
  <sheetFormatPr defaultColWidth="0" defaultRowHeight="15" zeroHeight="1" x14ac:dyDescent="0.25"/>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x14ac:dyDescent="0.3">
      <c r="A1" s="623" t="str">
        <f>+'1'!A1:D1</f>
        <v>Mr. X</v>
      </c>
      <c r="B1" s="624"/>
      <c r="C1" s="624"/>
      <c r="D1" s="625"/>
      <c r="E1" s="656">
        <v>42401</v>
      </c>
      <c r="F1" s="657"/>
      <c r="G1" s="660" t="s">
        <v>50</v>
      </c>
      <c r="H1" s="661"/>
      <c r="I1" s="661"/>
      <c r="J1" s="661"/>
      <c r="K1" s="662"/>
      <c r="L1" s="660"/>
      <c r="M1" s="661"/>
      <c r="N1" s="661"/>
      <c r="O1" s="661"/>
      <c r="P1" s="662"/>
      <c r="Q1" s="666">
        <f>+Feb!B37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x14ac:dyDescent="0.3">
      <c r="A1" s="623" t="str">
        <f>+'2_'!A1:D1</f>
        <v>Mr. X</v>
      </c>
      <c r="B1" s="624"/>
      <c r="C1" s="624"/>
      <c r="D1" s="625"/>
      <c r="E1" s="656">
        <v>42430</v>
      </c>
      <c r="F1" s="657"/>
      <c r="G1" s="660" t="s">
        <v>50</v>
      </c>
      <c r="H1" s="661"/>
      <c r="I1" s="661"/>
      <c r="J1" s="661"/>
      <c r="K1" s="662"/>
      <c r="L1" s="660"/>
      <c r="M1" s="661"/>
      <c r="N1" s="661"/>
      <c r="O1" s="661"/>
      <c r="P1" s="662"/>
      <c r="Q1" s="666">
        <f>+Mar!B37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1"/>
  <sheetViews>
    <sheetView zoomScale="90" zoomScaleNormal="90" workbookViewId="0">
      <selection activeCell="L14" sqref="L14:P14"/>
    </sheetView>
  </sheetViews>
  <sheetFormatPr defaultColWidth="0" defaultRowHeight="25.5" zeroHeight="1" x14ac:dyDescent="0.25"/>
  <cols>
    <col min="1" max="1" width="3.7109375" style="57" customWidth="1"/>
    <col min="2" max="2" width="7.7109375" style="57" customWidth="1"/>
    <col min="3" max="3" width="4.28515625" style="57" customWidth="1"/>
    <col min="4" max="4" width="6.7109375" style="57" customWidth="1"/>
    <col min="5" max="5" width="5.140625" style="57" customWidth="1"/>
    <col min="6" max="6" width="5.5703125" style="57" customWidth="1"/>
    <col min="7" max="14" width="9.140625" style="34" customWidth="1"/>
    <col min="15" max="18" width="9.140625" style="57" customWidth="1"/>
    <col min="19" max="19" width="13.7109375" style="57" customWidth="1"/>
    <col min="20" max="20" width="31.140625" style="57" customWidth="1"/>
    <col min="21" max="21" width="9.140625" style="57" customWidth="1"/>
    <col min="22" max="16384" width="9.140625" style="58" hidden="1"/>
  </cols>
  <sheetData>
    <row r="1" spans="1:21" ht="26.25" thickBot="1" x14ac:dyDescent="0.3"/>
    <row r="2" spans="1:21" s="61" customFormat="1" ht="28.5" customHeight="1" thickBot="1" x14ac:dyDescent="0.3">
      <c r="A2" s="34"/>
      <c r="B2" s="470" t="s">
        <v>29</v>
      </c>
      <c r="C2" s="470"/>
      <c r="D2" s="470"/>
      <c r="E2" s="34"/>
      <c r="F2" s="478" t="s">
        <v>156</v>
      </c>
      <c r="G2" s="478"/>
      <c r="H2" s="478"/>
      <c r="I2" s="478"/>
      <c r="J2" s="478"/>
      <c r="K2" s="478"/>
      <c r="L2" s="478"/>
      <c r="M2" s="34"/>
      <c r="N2" s="59"/>
      <c r="O2" s="34"/>
      <c r="P2" s="60"/>
      <c r="Q2" s="34"/>
      <c r="R2" s="34"/>
      <c r="S2" s="34"/>
      <c r="T2" s="34"/>
      <c r="U2" s="34"/>
    </row>
    <row r="3" spans="1:21" ht="14.25" customHeight="1" x14ac:dyDescent="0.25">
      <c r="B3" s="470"/>
      <c r="C3" s="470"/>
      <c r="D3" s="470"/>
      <c r="F3" s="62"/>
      <c r="M3" s="63"/>
      <c r="N3" s="64"/>
      <c r="O3" s="64"/>
      <c r="P3" s="64"/>
    </row>
    <row r="4" spans="1:21" s="35" customFormat="1" ht="25.5" customHeight="1" x14ac:dyDescent="0.25">
      <c r="A4" s="56"/>
      <c r="B4" s="470"/>
      <c r="C4" s="470"/>
      <c r="D4" s="470"/>
      <c r="E4" s="65"/>
      <c r="F4" s="119" t="s">
        <v>69</v>
      </c>
      <c r="G4" s="474" t="s">
        <v>61</v>
      </c>
      <c r="H4" s="474"/>
      <c r="I4" s="474"/>
      <c r="J4" s="474"/>
      <c r="K4" s="474"/>
      <c r="L4" s="474"/>
      <c r="M4" s="474"/>
      <c r="N4" s="474"/>
      <c r="O4" s="474"/>
      <c r="P4" s="474"/>
      <c r="Q4" s="474"/>
      <c r="R4" s="474"/>
      <c r="S4" s="474"/>
      <c r="T4" s="474"/>
      <c r="U4" s="56"/>
    </row>
    <row r="5" spans="1:21" s="35" customFormat="1" ht="24.75" customHeight="1" x14ac:dyDescent="0.25">
      <c r="A5" s="56"/>
      <c r="B5" s="67"/>
      <c r="C5" s="67"/>
      <c r="D5" s="67"/>
      <c r="E5" s="56"/>
      <c r="F5" s="66">
        <v>1</v>
      </c>
      <c r="G5" s="471" t="s">
        <v>114</v>
      </c>
      <c r="H5" s="471"/>
      <c r="I5" s="471"/>
      <c r="J5" s="471"/>
      <c r="K5" s="471"/>
      <c r="L5" s="471"/>
      <c r="M5" s="471"/>
      <c r="N5" s="471"/>
      <c r="O5" s="471"/>
      <c r="P5" s="471"/>
      <c r="Q5" s="471"/>
      <c r="R5" s="471"/>
      <c r="S5" s="471"/>
      <c r="T5" s="471"/>
      <c r="U5" s="56"/>
    </row>
    <row r="6" spans="1:21" s="68" customFormat="1" ht="24.75" customHeight="1" x14ac:dyDescent="0.25">
      <c r="A6" s="67"/>
      <c r="B6" s="67"/>
      <c r="C6" s="67"/>
      <c r="D6" s="67"/>
      <c r="E6" s="67"/>
      <c r="F6" s="66">
        <f>+F5+1</f>
        <v>2</v>
      </c>
      <c r="G6" s="471" t="s">
        <v>165</v>
      </c>
      <c r="H6" s="471"/>
      <c r="I6" s="471"/>
      <c r="J6" s="471"/>
      <c r="K6" s="471"/>
      <c r="L6" s="471"/>
      <c r="M6" s="471"/>
      <c r="N6" s="471"/>
      <c r="O6" s="471"/>
      <c r="P6" s="471"/>
      <c r="Q6" s="471"/>
      <c r="R6" s="471"/>
      <c r="S6" s="471"/>
      <c r="T6" s="471"/>
      <c r="U6" s="67"/>
    </row>
    <row r="7" spans="1:21" s="68" customFormat="1" ht="24.75" customHeight="1" x14ac:dyDescent="0.25">
      <c r="A7" s="67"/>
      <c r="B7" s="67"/>
      <c r="C7" s="67"/>
      <c r="D7" s="67"/>
      <c r="E7" s="67"/>
      <c r="F7" s="66">
        <f t="shared" ref="F7:F14" si="0">+F6+1</f>
        <v>3</v>
      </c>
      <c r="G7" s="471" t="s">
        <v>166</v>
      </c>
      <c r="H7" s="471"/>
      <c r="I7" s="471"/>
      <c r="J7" s="471"/>
      <c r="K7" s="471"/>
      <c r="L7" s="471"/>
      <c r="M7" s="471"/>
      <c r="N7" s="471"/>
      <c r="O7" s="471"/>
      <c r="P7" s="471"/>
      <c r="Q7" s="471"/>
      <c r="R7" s="471"/>
      <c r="S7" s="471"/>
      <c r="T7" s="471"/>
      <c r="U7" s="67"/>
    </row>
    <row r="8" spans="1:21" s="68" customFormat="1" ht="24.75" customHeight="1" x14ac:dyDescent="0.25">
      <c r="A8" s="67"/>
      <c r="B8" s="67"/>
      <c r="C8" s="67"/>
      <c r="D8" s="67"/>
      <c r="E8" s="67"/>
      <c r="F8" s="66">
        <f t="shared" si="0"/>
        <v>4</v>
      </c>
      <c r="G8" s="473" t="s">
        <v>70</v>
      </c>
      <c r="H8" s="471"/>
      <c r="I8" s="471"/>
      <c r="J8" s="471"/>
      <c r="K8" s="471"/>
      <c r="L8" s="471"/>
      <c r="M8" s="471"/>
      <c r="N8" s="471"/>
      <c r="O8" s="471"/>
      <c r="P8" s="471"/>
      <c r="Q8" s="471"/>
      <c r="R8" s="471"/>
      <c r="S8" s="471"/>
      <c r="T8" s="471"/>
      <c r="U8" s="67"/>
    </row>
    <row r="9" spans="1:21" s="68" customFormat="1" ht="24.75" customHeight="1" x14ac:dyDescent="0.25">
      <c r="A9" s="67"/>
      <c r="B9" s="67"/>
      <c r="C9" s="67"/>
      <c r="D9" s="67"/>
      <c r="E9" s="67"/>
      <c r="F9" s="66">
        <f t="shared" si="0"/>
        <v>5</v>
      </c>
      <c r="G9" s="471" t="s">
        <v>115</v>
      </c>
      <c r="H9" s="471"/>
      <c r="I9" s="471"/>
      <c r="J9" s="471"/>
      <c r="K9" s="471"/>
      <c r="L9" s="471"/>
      <c r="M9" s="471"/>
      <c r="N9" s="471"/>
      <c r="O9" s="471"/>
      <c r="P9" s="471"/>
      <c r="Q9" s="471"/>
      <c r="R9" s="471"/>
      <c r="S9" s="471"/>
      <c r="T9" s="471"/>
      <c r="U9" s="67"/>
    </row>
    <row r="10" spans="1:21" s="68" customFormat="1" ht="24.75" customHeight="1" x14ac:dyDescent="0.25">
      <c r="A10" s="67"/>
      <c r="B10" s="67"/>
      <c r="C10" s="67"/>
      <c r="D10" s="67"/>
      <c r="E10" s="67"/>
      <c r="F10" s="66">
        <f t="shared" si="0"/>
        <v>6</v>
      </c>
      <c r="G10" s="471" t="s">
        <v>167</v>
      </c>
      <c r="H10" s="471"/>
      <c r="I10" s="471"/>
      <c r="J10" s="471"/>
      <c r="K10" s="471"/>
      <c r="L10" s="471"/>
      <c r="M10" s="471"/>
      <c r="N10" s="471"/>
      <c r="O10" s="471"/>
      <c r="P10" s="471"/>
      <c r="Q10" s="471"/>
      <c r="R10" s="471"/>
      <c r="S10" s="471"/>
      <c r="T10" s="471"/>
      <c r="U10" s="67"/>
    </row>
    <row r="11" spans="1:21" s="68" customFormat="1" ht="24.75" customHeight="1" x14ac:dyDescent="0.25">
      <c r="A11" s="67"/>
      <c r="B11" s="67"/>
      <c r="C11" s="67"/>
      <c r="D11" s="67"/>
      <c r="E11" s="67"/>
      <c r="F11" s="66">
        <f t="shared" si="0"/>
        <v>7</v>
      </c>
      <c r="G11" s="471" t="s">
        <v>116</v>
      </c>
      <c r="H11" s="471"/>
      <c r="I11" s="471"/>
      <c r="J11" s="471"/>
      <c r="K11" s="471"/>
      <c r="L11" s="471"/>
      <c r="M11" s="471"/>
      <c r="N11" s="471"/>
      <c r="O11" s="471"/>
      <c r="P11" s="471"/>
      <c r="Q11" s="471"/>
      <c r="R11" s="471"/>
      <c r="S11" s="471"/>
      <c r="T11" s="471"/>
      <c r="U11" s="67"/>
    </row>
    <row r="12" spans="1:21" s="68" customFormat="1" ht="24.75" customHeight="1" x14ac:dyDescent="0.25">
      <c r="A12" s="67"/>
      <c r="B12" s="67"/>
      <c r="C12" s="67"/>
      <c r="D12" s="67"/>
      <c r="E12" s="67"/>
      <c r="F12" s="66">
        <f t="shared" si="0"/>
        <v>8</v>
      </c>
      <c r="G12" s="475" t="s">
        <v>168</v>
      </c>
      <c r="H12" s="476"/>
      <c r="I12" s="476"/>
      <c r="J12" s="476"/>
      <c r="K12" s="476"/>
      <c r="L12" s="476"/>
      <c r="M12" s="476"/>
      <c r="N12" s="476"/>
      <c r="O12" s="476"/>
      <c r="P12" s="476"/>
      <c r="Q12" s="476"/>
      <c r="R12" s="476"/>
      <c r="S12" s="476"/>
      <c r="T12" s="477"/>
      <c r="U12" s="67"/>
    </row>
    <row r="13" spans="1:21" ht="24.75" customHeight="1" x14ac:dyDescent="0.25">
      <c r="F13" s="66">
        <f t="shared" si="0"/>
        <v>9</v>
      </c>
      <c r="G13" s="471" t="s">
        <v>117</v>
      </c>
      <c r="H13" s="471"/>
      <c r="I13" s="471"/>
      <c r="J13" s="471"/>
      <c r="K13" s="471"/>
      <c r="L13" s="471"/>
      <c r="M13" s="471"/>
      <c r="N13" s="471"/>
      <c r="O13" s="471"/>
      <c r="P13" s="471"/>
      <c r="Q13" s="471"/>
      <c r="R13" s="471"/>
      <c r="S13" s="471"/>
      <c r="T13" s="471"/>
    </row>
    <row r="14" spans="1:21" ht="24.75" customHeight="1" x14ac:dyDescent="0.25">
      <c r="F14" s="66">
        <f t="shared" si="0"/>
        <v>10</v>
      </c>
      <c r="G14" s="472" t="s">
        <v>71</v>
      </c>
      <c r="H14" s="472"/>
      <c r="I14" s="472"/>
      <c r="J14" s="472"/>
      <c r="K14" s="472"/>
      <c r="L14" s="468" t="s">
        <v>72</v>
      </c>
      <c r="M14" s="468"/>
      <c r="N14" s="468"/>
      <c r="O14" s="468"/>
      <c r="P14" s="468"/>
      <c r="Q14" s="469"/>
      <c r="R14" s="469"/>
      <c r="S14" s="469"/>
      <c r="T14" s="469"/>
    </row>
    <row r="15" spans="1:21" ht="12.75" customHeight="1" x14ac:dyDescent="0.25">
      <c r="F15" s="467"/>
      <c r="G15" s="467"/>
      <c r="H15" s="467"/>
      <c r="I15" s="467"/>
      <c r="J15" s="467"/>
      <c r="K15" s="467"/>
      <c r="L15" s="467"/>
      <c r="M15" s="467"/>
      <c r="N15" s="467"/>
      <c r="O15" s="467"/>
      <c r="P15" s="467"/>
      <c r="Q15" s="467"/>
      <c r="R15" s="467"/>
      <c r="S15" s="467"/>
      <c r="T15" s="467"/>
    </row>
    <row r="16" spans="1:21" x14ac:dyDescent="0.25"/>
    <row r="17" x14ac:dyDescent="0.25"/>
    <row r="18" x14ac:dyDescent="0.25"/>
    <row r="19" x14ac:dyDescent="0.25"/>
    <row r="20" x14ac:dyDescent="0.25"/>
    <row r="21" x14ac:dyDescent="0.25"/>
  </sheetData>
  <mergeCells count="16">
    <mergeCell ref="F15:T15"/>
    <mergeCell ref="L14:P14"/>
    <mergeCell ref="Q14:T14"/>
    <mergeCell ref="B2:D4"/>
    <mergeCell ref="G9:T9"/>
    <mergeCell ref="G11:T11"/>
    <mergeCell ref="G13:T13"/>
    <mergeCell ref="G14:K14"/>
    <mergeCell ref="G8:T8"/>
    <mergeCell ref="G4:T4"/>
    <mergeCell ref="G5:T5"/>
    <mergeCell ref="G6:T6"/>
    <mergeCell ref="G7:T7"/>
    <mergeCell ref="G12:T12"/>
    <mergeCell ref="G10:T10"/>
    <mergeCell ref="F2:L2"/>
  </mergeCells>
  <hyperlinks>
    <hyperlink ref="L14:T14" location="'Jan-14'!A1" display="Click Here "/>
    <hyperlink ref="B2:D4" location="'Track Room'!A1" display="Track Room"/>
    <hyperlink ref="L14:P14" location="Jan!A1" display="Click Here "/>
  </hyperlinks>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+'3_'!A1:D1</f>
        <v>Mr. X</v>
      </c>
      <c r="B1" s="624"/>
      <c r="C1" s="624"/>
      <c r="D1" s="625"/>
      <c r="E1" s="656">
        <v>42461</v>
      </c>
      <c r="F1" s="657"/>
      <c r="G1" s="660" t="s">
        <v>50</v>
      </c>
      <c r="H1" s="661"/>
      <c r="I1" s="661"/>
      <c r="J1" s="661"/>
      <c r="K1" s="662"/>
      <c r="L1" s="660"/>
      <c r="M1" s="661"/>
      <c r="N1" s="661"/>
      <c r="O1" s="661"/>
      <c r="P1" s="662"/>
      <c r="Q1" s="666">
        <f>+Apr!B37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2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+'4'!A1:D1</f>
        <v>Mr. X</v>
      </c>
      <c r="B1" s="624"/>
      <c r="C1" s="624"/>
      <c r="D1" s="625"/>
      <c r="E1" s="656">
        <v>42491</v>
      </c>
      <c r="F1" s="657"/>
      <c r="G1" s="660" t="s">
        <v>50</v>
      </c>
      <c r="H1" s="661"/>
      <c r="I1" s="661"/>
      <c r="J1" s="661"/>
      <c r="K1" s="662"/>
      <c r="L1" s="660"/>
      <c r="M1" s="661"/>
      <c r="N1" s="661"/>
      <c r="O1" s="661"/>
      <c r="P1" s="662"/>
      <c r="Q1" s="666">
        <f>+May!B37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2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+'5'!A1:D1</f>
        <v>Mr. X</v>
      </c>
      <c r="B1" s="624"/>
      <c r="C1" s="624"/>
      <c r="D1" s="625"/>
      <c r="E1" s="656">
        <v>42522</v>
      </c>
      <c r="F1" s="657"/>
      <c r="G1" s="660" t="s">
        <v>50</v>
      </c>
      <c r="H1" s="661"/>
      <c r="I1" s="661"/>
      <c r="J1" s="661"/>
      <c r="K1" s="662"/>
      <c r="L1" s="660"/>
      <c r="M1" s="661"/>
      <c r="N1" s="661"/>
      <c r="O1" s="661"/>
      <c r="P1" s="662"/>
      <c r="Q1" s="666">
        <f>+June!B37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+'6'!A1:D1</f>
        <v>Mr. X</v>
      </c>
      <c r="B1" s="624"/>
      <c r="C1" s="624"/>
      <c r="D1" s="625"/>
      <c r="E1" s="656">
        <v>42552</v>
      </c>
      <c r="F1" s="657"/>
      <c r="G1" s="660" t="s">
        <v>50</v>
      </c>
      <c r="H1" s="661"/>
      <c r="I1" s="661"/>
      <c r="J1" s="661"/>
      <c r="K1" s="662"/>
      <c r="L1" s="660"/>
      <c r="M1" s="661"/>
      <c r="N1" s="661"/>
      <c r="O1" s="661"/>
      <c r="P1" s="662"/>
      <c r="Q1" s="666">
        <f>+July!B37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+'7'!A1:D1</f>
        <v>Mr. X</v>
      </c>
      <c r="B1" s="624"/>
      <c r="C1" s="624"/>
      <c r="D1" s="625"/>
      <c r="E1" s="656">
        <v>42583</v>
      </c>
      <c r="F1" s="657"/>
      <c r="G1" s="660" t="s">
        <v>50</v>
      </c>
      <c r="H1" s="661"/>
      <c r="I1" s="661"/>
      <c r="J1" s="661"/>
      <c r="K1" s="662"/>
      <c r="L1" s="660"/>
      <c r="M1" s="661"/>
      <c r="N1" s="661"/>
      <c r="O1" s="661"/>
      <c r="P1" s="662"/>
      <c r="Q1" s="666">
        <f>+Aug!B37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+'8'!A1:D1</f>
        <v>Mr. X</v>
      </c>
      <c r="B1" s="624"/>
      <c r="C1" s="624"/>
      <c r="D1" s="625"/>
      <c r="E1" s="656">
        <v>42614</v>
      </c>
      <c r="F1" s="657"/>
      <c r="G1" s="660" t="s">
        <v>50</v>
      </c>
      <c r="H1" s="661"/>
      <c r="I1" s="661"/>
      <c r="J1" s="661"/>
      <c r="K1" s="662"/>
      <c r="L1" s="660"/>
      <c r="M1" s="661"/>
      <c r="N1" s="661"/>
      <c r="O1" s="661"/>
      <c r="P1" s="662"/>
      <c r="Q1" s="666">
        <f>+Sept!B37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2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+'9'!A1:D1</f>
        <v>Mr. X</v>
      </c>
      <c r="B1" s="624"/>
      <c r="C1" s="624"/>
      <c r="D1" s="625"/>
      <c r="E1" s="656">
        <v>42644</v>
      </c>
      <c r="F1" s="657"/>
      <c r="G1" s="660" t="s">
        <v>50</v>
      </c>
      <c r="H1" s="661"/>
      <c r="I1" s="661"/>
      <c r="J1" s="661"/>
      <c r="K1" s="662"/>
      <c r="L1" s="660"/>
      <c r="M1" s="661"/>
      <c r="N1" s="661"/>
      <c r="O1" s="661"/>
      <c r="P1" s="662"/>
      <c r="Q1" s="666">
        <f>+Oct!B37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2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+'10_'!A1:D1</f>
        <v>Mr. X</v>
      </c>
      <c r="B1" s="624"/>
      <c r="C1" s="624"/>
      <c r="D1" s="625"/>
      <c r="E1" s="656">
        <v>42675</v>
      </c>
      <c r="F1" s="657"/>
      <c r="G1" s="660" t="s">
        <v>50</v>
      </c>
      <c r="H1" s="661"/>
      <c r="I1" s="661"/>
      <c r="J1" s="661"/>
      <c r="K1" s="662"/>
      <c r="L1" s="660"/>
      <c r="M1" s="661"/>
      <c r="N1" s="661"/>
      <c r="O1" s="661"/>
      <c r="P1" s="662"/>
      <c r="Q1" s="666">
        <f>+Nov!B37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5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sqref="A1:D1"/>
    </sheetView>
  </sheetViews>
  <sheetFormatPr defaultColWidth="0" defaultRowHeight="15" zeroHeight="1" x14ac:dyDescent="0.25"/>
  <cols>
    <col min="1" max="21" width="9.140625" style="1" customWidth="1"/>
    <col min="22" max="16384" width="9.140625" style="1" hidden="1"/>
  </cols>
  <sheetData>
    <row r="1" spans="1:20" s="50" customFormat="1" ht="19.5" customHeight="1" thickBot="1" x14ac:dyDescent="0.3">
      <c r="A1" s="623" t="str">
        <f>+'11'!A1:D1</f>
        <v>Mr. X</v>
      </c>
      <c r="B1" s="624"/>
      <c r="C1" s="624"/>
      <c r="D1" s="625"/>
      <c r="E1" s="656">
        <v>42705</v>
      </c>
      <c r="F1" s="657"/>
      <c r="G1" s="660" t="s">
        <v>50</v>
      </c>
      <c r="H1" s="661"/>
      <c r="I1" s="661"/>
      <c r="J1" s="661"/>
      <c r="K1" s="662"/>
      <c r="L1" s="660"/>
      <c r="M1" s="661"/>
      <c r="N1" s="661"/>
      <c r="O1" s="661"/>
      <c r="P1" s="662"/>
      <c r="Q1" s="666">
        <f>+Dec!B37</f>
        <v>0</v>
      </c>
      <c r="R1" s="650" t="s">
        <v>6</v>
      </c>
      <c r="S1" s="651"/>
      <c r="T1" s="652"/>
    </row>
    <row r="2" spans="1:20" s="50" customFormat="1" ht="15.75" customHeight="1" thickBot="1" x14ac:dyDescent="0.3">
      <c r="A2" s="623" t="s">
        <v>98</v>
      </c>
      <c r="B2" s="624"/>
      <c r="C2" s="624"/>
      <c r="D2" s="625"/>
      <c r="E2" s="658"/>
      <c r="F2" s="659"/>
      <c r="G2" s="663"/>
      <c r="H2" s="664"/>
      <c r="I2" s="664"/>
      <c r="J2" s="664"/>
      <c r="K2" s="665"/>
      <c r="L2" s="663"/>
      <c r="M2" s="664"/>
      <c r="N2" s="664"/>
      <c r="O2" s="664"/>
      <c r="P2" s="665"/>
      <c r="Q2" s="667"/>
      <c r="R2" s="653"/>
      <c r="S2" s="654"/>
      <c r="T2" s="655"/>
    </row>
    <row r="3" spans="1:20" s="20" customFormat="1" ht="15.75"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30343"/>
  </sheetPr>
  <dimension ref="B2:H19"/>
  <sheetViews>
    <sheetView zoomScale="115" zoomScaleNormal="115" workbookViewId="0">
      <selection activeCell="B2" sqref="B2"/>
    </sheetView>
  </sheetViews>
  <sheetFormatPr defaultRowHeight="15" x14ac:dyDescent="0.25"/>
  <cols>
    <col min="1" max="1" width="5.85546875" style="225" customWidth="1"/>
    <col min="2" max="2" width="26.42578125" style="225" bestFit="1" customWidth="1"/>
    <col min="3" max="3" width="10.5703125" style="225" bestFit="1" customWidth="1"/>
    <col min="4" max="4" width="9.140625" style="225"/>
    <col min="5" max="5" width="10.140625" style="225" bestFit="1" customWidth="1"/>
    <col min="6" max="6" width="9.140625" style="225"/>
    <col min="7" max="7" width="13" style="225" bestFit="1" customWidth="1"/>
    <col min="8" max="16384" width="9.140625" style="225"/>
  </cols>
  <sheetData>
    <row r="2" spans="2:8" ht="18.75" x14ac:dyDescent="0.25">
      <c r="B2" s="324" t="s">
        <v>108</v>
      </c>
      <c r="F2" s="668" t="s">
        <v>6</v>
      </c>
      <c r="G2" s="668"/>
      <c r="H2" s="668"/>
    </row>
    <row r="4" spans="2:8" ht="15.75" thickBot="1" x14ac:dyDescent="0.3"/>
    <row r="5" spans="2:8" x14ac:dyDescent="0.25">
      <c r="B5" s="321">
        <f>+'Track Room'!$K$31</f>
        <v>1</v>
      </c>
    </row>
    <row r="6" spans="2:8" x14ac:dyDescent="0.25">
      <c r="B6" s="322">
        <v>365</v>
      </c>
    </row>
    <row r="7" spans="2:8" x14ac:dyDescent="0.25">
      <c r="B7" s="323">
        <f>+B5/B6</f>
        <v>2.7397260273972603E-3</v>
      </c>
    </row>
    <row r="9" spans="2:8" x14ac:dyDescent="0.25">
      <c r="B9" s="325" t="s">
        <v>100</v>
      </c>
      <c r="C9" s="326"/>
      <c r="D9" s="326"/>
      <c r="E9" s="326"/>
      <c r="F9" s="326"/>
      <c r="G9" s="326"/>
    </row>
    <row r="10" spans="2:8" x14ac:dyDescent="0.25">
      <c r="B10" s="325" t="s">
        <v>101</v>
      </c>
      <c r="C10" s="326"/>
      <c r="D10" s="326"/>
      <c r="E10" s="326"/>
      <c r="F10" s="326"/>
      <c r="G10" s="326"/>
    </row>
    <row r="11" spans="2:8" x14ac:dyDescent="0.25">
      <c r="B11" s="325" t="s">
        <v>102</v>
      </c>
      <c r="C11" s="326"/>
      <c r="D11" s="326"/>
      <c r="E11" s="326"/>
      <c r="F11" s="326"/>
      <c r="G11" s="326"/>
    </row>
    <row r="12" spans="2:8" x14ac:dyDescent="0.25">
      <c r="B12" s="327" t="str">
        <f>+CONCATENATE($C$12,$F$12,$D$12,$G$12,$E$12)</f>
        <v>2/17/1989</v>
      </c>
      <c r="C12" s="326">
        <f>+'Expense Head'!$G$10</f>
        <v>2</v>
      </c>
      <c r="D12" s="326">
        <f>+'Expense Head'!$F$10</f>
        <v>17</v>
      </c>
      <c r="E12" s="326">
        <f>+'Expense Head'!$H$10</f>
        <v>1989</v>
      </c>
      <c r="F12" s="328" t="s">
        <v>209</v>
      </c>
      <c r="G12" s="328" t="s">
        <v>209</v>
      </c>
    </row>
    <row r="13" spans="2:8" x14ac:dyDescent="0.25">
      <c r="B13" s="329">
        <f ca="1">+TODAY()</f>
        <v>42369</v>
      </c>
      <c r="C13" s="326"/>
      <c r="D13" s="326"/>
      <c r="E13" s="326"/>
      <c r="F13" s="326"/>
      <c r="G13" s="326"/>
    </row>
    <row r="14" spans="2:8" x14ac:dyDescent="0.25">
      <c r="B14" s="330"/>
      <c r="D14" s="326"/>
      <c r="E14" s="327"/>
      <c r="F14" s="326"/>
      <c r="G14" s="326"/>
    </row>
    <row r="15" spans="2:8" x14ac:dyDescent="0.25">
      <c r="B15" s="326"/>
      <c r="C15" s="326"/>
      <c r="D15" s="326"/>
      <c r="E15" s="326"/>
      <c r="F15" s="326"/>
      <c r="G15" s="326"/>
    </row>
    <row r="16" spans="2:8" x14ac:dyDescent="0.25">
      <c r="B16" s="325" t="str">
        <f ca="1">+DATEDIF(B12,B13,"Y")&amp;" Years,"&amp;DATEDIF(B12,B13,"YM")&amp;" Months,"&amp;DATEDIF(B12,B13,"MD")&amp;" Days "</f>
        <v xml:space="preserve">26 Years,10 Months,14 Days </v>
      </c>
      <c r="C16" s="326"/>
      <c r="D16" s="326"/>
      <c r="E16" s="326"/>
      <c r="F16" s="326"/>
      <c r="G16" s="326"/>
    </row>
    <row r="17" spans="2:7" x14ac:dyDescent="0.25">
      <c r="B17" s="326"/>
      <c r="C17" s="326">
        <f>+'Expense Head'!$F$10</f>
        <v>17</v>
      </c>
      <c r="D17" s="326">
        <f>+'Expense Head'!$G$10</f>
        <v>2</v>
      </c>
      <c r="E17" s="326">
        <f>+'Expense Head'!$H$10</f>
        <v>1989</v>
      </c>
      <c r="F17" s="326" t="s">
        <v>112</v>
      </c>
      <c r="G17" s="326" t="s">
        <v>112</v>
      </c>
    </row>
    <row r="18" spans="2:7" x14ac:dyDescent="0.25">
      <c r="B18" s="326"/>
      <c r="C18" s="326"/>
      <c r="D18" s="326"/>
      <c r="E18" s="326"/>
      <c r="F18" s="326"/>
      <c r="G18" s="326"/>
    </row>
    <row r="19" spans="2:7" x14ac:dyDescent="0.25">
      <c r="B19" s="330"/>
      <c r="C19" s="327" t="str">
        <f>+CONCATENATE($C$17,$F$17,$D$17,$G$17,$E$17)</f>
        <v>17-2-1989</v>
      </c>
      <c r="D19" s="326"/>
      <c r="E19" s="326"/>
      <c r="F19" s="326"/>
      <c r="G19" s="326"/>
    </row>
  </sheetData>
  <sheetProtection password="E886" sheet="1" objects="1" scenarios="1"/>
  <mergeCells count="1">
    <mergeCell ref="F2:H2"/>
  </mergeCells>
  <hyperlinks>
    <hyperlink ref="F2" location="'Control Panel'!A1" display="Control Panel"/>
    <hyperlink ref="F2:H2" location="'Track Room'!A1" display="Go to Track Room"/>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92D050"/>
  </sheetPr>
  <dimension ref="B1:W48"/>
  <sheetViews>
    <sheetView topLeftCell="B1" zoomScale="80" zoomScaleNormal="80" workbookViewId="0">
      <selection activeCell="E14" sqref="E14:H18"/>
    </sheetView>
  </sheetViews>
  <sheetFormatPr defaultColWidth="0" defaultRowHeight="18.75" zeroHeight="1" x14ac:dyDescent="0.3"/>
  <cols>
    <col min="1" max="1" width="9.140625" style="18" hidden="1" customWidth="1"/>
    <col min="2" max="2" width="5.140625" style="43" customWidth="1"/>
    <col min="3" max="3" width="0.5703125" style="43" customWidth="1"/>
    <col min="4" max="4" width="5.140625" style="43" customWidth="1"/>
    <col min="5" max="5" width="20.5703125" style="43" customWidth="1"/>
    <col min="6" max="8" width="9" style="43" customWidth="1"/>
    <col min="9" max="9" width="2.140625" style="43" customWidth="1"/>
    <col min="10" max="10" width="14.7109375" style="43" customWidth="1"/>
    <col min="11" max="11" width="29.7109375" style="43" customWidth="1"/>
    <col min="12" max="12" width="5.42578125" style="43" customWidth="1"/>
    <col min="13" max="13" width="0.5703125" style="43" customWidth="1"/>
    <col min="14" max="14" width="5.42578125" style="43" customWidth="1"/>
    <col min="15" max="15" width="11.5703125" style="43" customWidth="1"/>
    <col min="16" max="16" width="47.28515625" style="43" customWidth="1"/>
    <col min="17" max="17" width="8.85546875" style="43" customWidth="1"/>
    <col min="18" max="18" width="12.28515625" style="18" customWidth="1"/>
    <col min="19" max="21" width="9.140625" style="18" customWidth="1"/>
    <col min="22" max="23" width="0" style="18" hidden="1" customWidth="1"/>
    <col min="24" max="16384" width="9.140625" style="18" hidden="1"/>
  </cols>
  <sheetData>
    <row r="1" spans="3:23" x14ac:dyDescent="0.3"/>
    <row r="2" spans="3:23" ht="18.75" customHeight="1" x14ac:dyDescent="0.3">
      <c r="C2" s="480" t="s">
        <v>175</v>
      </c>
      <c r="D2" s="480"/>
      <c r="E2" s="480"/>
      <c r="F2" s="480"/>
      <c r="G2" s="480"/>
      <c r="H2" s="480"/>
      <c r="I2" s="480"/>
      <c r="J2" s="480"/>
      <c r="K2" s="480"/>
      <c r="L2" s="480"/>
      <c r="M2" s="480"/>
    </row>
    <row r="3" spans="3:23" ht="18.75" customHeight="1" x14ac:dyDescent="0.3">
      <c r="C3" s="480"/>
      <c r="D3" s="480"/>
      <c r="E3" s="480"/>
      <c r="F3" s="480"/>
      <c r="G3" s="480"/>
      <c r="H3" s="480"/>
      <c r="I3" s="480"/>
      <c r="J3" s="480"/>
      <c r="K3" s="480"/>
      <c r="L3" s="480"/>
      <c r="M3" s="480"/>
    </row>
    <row r="4" spans="3:23" x14ac:dyDescent="0.3">
      <c r="C4" s="43">
        <v>0.5</v>
      </c>
    </row>
    <row r="5" spans="3:23" ht="2.1" customHeight="1" x14ac:dyDescent="0.3">
      <c r="C5" s="479"/>
      <c r="D5" s="479"/>
      <c r="E5" s="479"/>
      <c r="F5" s="479"/>
      <c r="G5" s="479"/>
      <c r="H5" s="479"/>
      <c r="I5" s="479"/>
      <c r="J5" s="479"/>
      <c r="K5" s="479"/>
      <c r="L5" s="479"/>
      <c r="M5" s="479"/>
    </row>
    <row r="6" spans="3:23" x14ac:dyDescent="0.3">
      <c r="C6" s="479"/>
      <c r="M6" s="479"/>
    </row>
    <row r="7" spans="3:23" x14ac:dyDescent="0.3">
      <c r="C7" s="479"/>
      <c r="E7" s="69" t="s">
        <v>73</v>
      </c>
      <c r="F7" s="491" t="s">
        <v>270</v>
      </c>
      <c r="G7" s="491"/>
      <c r="H7" s="491"/>
      <c r="J7" s="494" t="s">
        <v>185</v>
      </c>
      <c r="K7" s="494"/>
      <c r="M7" s="479"/>
      <c r="O7" s="496" t="s">
        <v>113</v>
      </c>
      <c r="P7" s="496"/>
    </row>
    <row r="8" spans="3:23" x14ac:dyDescent="0.3">
      <c r="C8" s="479"/>
      <c r="J8" s="494" t="s">
        <v>28</v>
      </c>
      <c r="K8" s="494"/>
      <c r="M8" s="479"/>
      <c r="O8" s="496"/>
      <c r="P8" s="496"/>
    </row>
    <row r="9" spans="3:23" x14ac:dyDescent="0.3">
      <c r="C9" s="479"/>
      <c r="E9" s="492" t="s">
        <v>105</v>
      </c>
      <c r="F9" s="47" t="s">
        <v>109</v>
      </c>
      <c r="G9" s="47" t="s">
        <v>110</v>
      </c>
      <c r="H9" s="47" t="s">
        <v>111</v>
      </c>
      <c r="J9" s="124">
        <v>1</v>
      </c>
      <c r="K9" s="100" t="s">
        <v>174</v>
      </c>
      <c r="M9" s="479"/>
      <c r="O9" s="496"/>
      <c r="P9" s="496"/>
    </row>
    <row r="10" spans="3:23" x14ac:dyDescent="0.3">
      <c r="C10" s="479"/>
      <c r="E10" s="493"/>
      <c r="F10" s="101">
        <v>17</v>
      </c>
      <c r="G10" s="101">
        <v>2</v>
      </c>
      <c r="H10" s="101">
        <v>1989</v>
      </c>
      <c r="I10" s="126"/>
      <c r="J10" s="124">
        <v>2</v>
      </c>
      <c r="K10" s="100" t="s">
        <v>53</v>
      </c>
      <c r="L10" s="44"/>
      <c r="M10" s="479"/>
      <c r="N10" s="44"/>
      <c r="O10" s="496"/>
      <c r="P10" s="496"/>
    </row>
    <row r="11" spans="3:23" ht="19.5" customHeight="1" x14ac:dyDescent="0.3">
      <c r="C11" s="479"/>
      <c r="I11" s="44"/>
      <c r="J11" s="124">
        <v>3</v>
      </c>
      <c r="K11" s="100" t="s">
        <v>24</v>
      </c>
      <c r="L11" s="44"/>
      <c r="M11" s="479"/>
      <c r="N11" s="44"/>
      <c r="O11" s="495" t="s">
        <v>15</v>
      </c>
      <c r="P11" s="495"/>
    </row>
    <row r="12" spans="3:23" x14ac:dyDescent="0.3">
      <c r="C12" s="479"/>
      <c r="I12" s="44"/>
      <c r="J12" s="124">
        <v>4</v>
      </c>
      <c r="K12" s="100" t="s">
        <v>56</v>
      </c>
      <c r="L12" s="44"/>
      <c r="M12" s="479"/>
      <c r="N12" s="44"/>
      <c r="O12" s="495"/>
      <c r="P12" s="495"/>
    </row>
    <row r="13" spans="3:23" ht="18.75" customHeight="1" x14ac:dyDescent="0.3">
      <c r="C13" s="479"/>
      <c r="I13" s="44"/>
      <c r="J13" s="124">
        <v>5</v>
      </c>
      <c r="K13" s="100" t="s">
        <v>20</v>
      </c>
      <c r="L13" s="44"/>
      <c r="M13" s="479"/>
      <c r="N13" s="44"/>
      <c r="O13" s="122" t="s">
        <v>13</v>
      </c>
      <c r="P13" s="122" t="s">
        <v>7</v>
      </c>
      <c r="R13" s="490"/>
      <c r="S13" s="490"/>
      <c r="T13" s="490"/>
      <c r="U13" s="55"/>
      <c r="V13" s="55"/>
      <c r="W13" s="55"/>
    </row>
    <row r="14" spans="3:23" ht="18.75" customHeight="1" x14ac:dyDescent="0.3">
      <c r="C14" s="479"/>
      <c r="E14" s="481" t="s">
        <v>29</v>
      </c>
      <c r="F14" s="482"/>
      <c r="G14" s="482"/>
      <c r="H14" s="483"/>
      <c r="I14" s="44"/>
      <c r="J14" s="124">
        <v>6</v>
      </c>
      <c r="K14" s="100" t="s">
        <v>217</v>
      </c>
      <c r="L14" s="44"/>
      <c r="M14" s="479"/>
      <c r="N14" s="44"/>
      <c r="O14" s="45">
        <v>1</v>
      </c>
      <c r="P14" s="46" t="s">
        <v>9</v>
      </c>
      <c r="R14" s="490"/>
      <c r="S14" s="490"/>
      <c r="T14" s="490"/>
    </row>
    <row r="15" spans="3:23" ht="18.75" customHeight="1" x14ac:dyDescent="0.3">
      <c r="C15" s="479"/>
      <c r="E15" s="484"/>
      <c r="F15" s="485"/>
      <c r="G15" s="485"/>
      <c r="H15" s="486"/>
      <c r="I15" s="44"/>
      <c r="J15" s="124">
        <v>7</v>
      </c>
      <c r="K15" s="46" t="s">
        <v>171</v>
      </c>
      <c r="L15" s="44"/>
      <c r="M15" s="479"/>
      <c r="N15" s="44"/>
      <c r="O15" s="45">
        <f t="shared" ref="O15:O26" si="0">+O14+1</f>
        <v>2</v>
      </c>
      <c r="P15" s="46" t="s">
        <v>8</v>
      </c>
    </row>
    <row r="16" spans="3:23" ht="18.75" customHeight="1" x14ac:dyDescent="0.3">
      <c r="C16" s="479"/>
      <c r="E16" s="484"/>
      <c r="F16" s="485"/>
      <c r="G16" s="485"/>
      <c r="H16" s="486"/>
      <c r="I16" s="44"/>
      <c r="J16" s="124">
        <v>8</v>
      </c>
      <c r="K16" s="100" t="s">
        <v>198</v>
      </c>
      <c r="L16" s="44"/>
      <c r="M16" s="479"/>
      <c r="N16" s="44"/>
      <c r="O16" s="45">
        <f t="shared" si="0"/>
        <v>3</v>
      </c>
      <c r="P16" s="46" t="s">
        <v>12</v>
      </c>
    </row>
    <row r="17" spans="3:16" ht="18.75" customHeight="1" x14ac:dyDescent="0.3">
      <c r="C17" s="479"/>
      <c r="E17" s="484"/>
      <c r="F17" s="485"/>
      <c r="G17" s="485"/>
      <c r="H17" s="486"/>
      <c r="I17" s="44"/>
      <c r="J17" s="124">
        <v>9</v>
      </c>
      <c r="K17" s="100" t="s">
        <v>104</v>
      </c>
      <c r="L17" s="44"/>
      <c r="M17" s="479"/>
      <c r="N17" s="44"/>
      <c r="O17" s="45">
        <f t="shared" si="0"/>
        <v>4</v>
      </c>
      <c r="P17" s="46" t="s">
        <v>174</v>
      </c>
    </row>
    <row r="18" spans="3:16" ht="18.75" customHeight="1" x14ac:dyDescent="0.3">
      <c r="C18" s="479"/>
      <c r="E18" s="487"/>
      <c r="F18" s="488"/>
      <c r="G18" s="488"/>
      <c r="H18" s="489"/>
      <c r="I18" s="44"/>
      <c r="J18" s="124">
        <v>10</v>
      </c>
      <c r="K18" s="46" t="s">
        <v>199</v>
      </c>
      <c r="L18" s="44"/>
      <c r="M18" s="479"/>
      <c r="N18" s="44"/>
      <c r="O18" s="45">
        <f t="shared" si="0"/>
        <v>5</v>
      </c>
      <c r="P18" s="46" t="s">
        <v>10</v>
      </c>
    </row>
    <row r="19" spans="3:16" ht="19.5" customHeight="1" x14ac:dyDescent="0.3">
      <c r="C19" s="479"/>
      <c r="I19" s="44"/>
      <c r="L19" s="44"/>
      <c r="M19" s="479"/>
      <c r="N19" s="44"/>
      <c r="O19" s="45">
        <f t="shared" si="0"/>
        <v>6</v>
      </c>
      <c r="P19" s="46" t="s">
        <v>26</v>
      </c>
    </row>
    <row r="20" spans="3:16" x14ac:dyDescent="0.3">
      <c r="C20" s="479"/>
      <c r="I20" s="44"/>
      <c r="L20" s="44"/>
      <c r="M20" s="479"/>
      <c r="N20" s="44"/>
      <c r="O20" s="45">
        <f t="shared" si="0"/>
        <v>7</v>
      </c>
      <c r="P20" s="46" t="s">
        <v>11</v>
      </c>
    </row>
    <row r="21" spans="3:16" x14ac:dyDescent="0.3">
      <c r="C21" s="479"/>
      <c r="I21" s="44"/>
      <c r="J21" s="123">
        <v>11</v>
      </c>
      <c r="K21" s="125" t="s">
        <v>196</v>
      </c>
      <c r="L21" s="44"/>
      <c r="M21" s="479"/>
      <c r="N21" s="44"/>
      <c r="O21" s="45">
        <f t="shared" si="0"/>
        <v>8</v>
      </c>
      <c r="P21" s="46" t="s">
        <v>14</v>
      </c>
    </row>
    <row r="22" spans="3:16" x14ac:dyDescent="0.3">
      <c r="C22" s="479"/>
      <c r="I22" s="44"/>
      <c r="J22" s="44"/>
      <c r="K22" s="44"/>
      <c r="L22" s="44"/>
      <c r="M22" s="479"/>
      <c r="N22" s="44"/>
      <c r="O22" s="45">
        <f t="shared" si="0"/>
        <v>9</v>
      </c>
      <c r="P22" s="46" t="s">
        <v>169</v>
      </c>
    </row>
    <row r="23" spans="3:16" ht="18.75" customHeight="1" x14ac:dyDescent="0.3">
      <c r="C23" s="479"/>
      <c r="E23" s="1"/>
      <c r="F23" s="1"/>
      <c r="G23" s="1"/>
      <c r="H23" s="1"/>
      <c r="M23" s="479"/>
      <c r="O23" s="45">
        <f t="shared" si="0"/>
        <v>10</v>
      </c>
      <c r="P23" s="46" t="s">
        <v>199</v>
      </c>
    </row>
    <row r="24" spans="3:16" ht="18.75" customHeight="1" x14ac:dyDescent="0.3">
      <c r="C24" s="479"/>
      <c r="E24" s="1"/>
      <c r="F24" s="1"/>
      <c r="G24" s="1"/>
      <c r="H24" s="1"/>
      <c r="M24" s="479"/>
      <c r="O24" s="45">
        <f t="shared" si="0"/>
        <v>11</v>
      </c>
      <c r="P24" s="46" t="s">
        <v>170</v>
      </c>
    </row>
    <row r="25" spans="3:16" ht="18.75" customHeight="1" x14ac:dyDescent="0.3">
      <c r="C25" s="479"/>
      <c r="E25" s="1"/>
      <c r="F25" s="1"/>
      <c r="G25" s="1"/>
      <c r="H25" s="1"/>
      <c r="M25" s="479"/>
      <c r="O25" s="45">
        <f t="shared" si="0"/>
        <v>12</v>
      </c>
      <c r="P25" s="46" t="s">
        <v>173</v>
      </c>
    </row>
    <row r="26" spans="3:16" ht="18.75" customHeight="1" x14ac:dyDescent="0.3">
      <c r="C26" s="479"/>
      <c r="M26" s="479"/>
      <c r="O26" s="45">
        <f t="shared" si="0"/>
        <v>13</v>
      </c>
      <c r="P26" s="46" t="s">
        <v>4</v>
      </c>
    </row>
    <row r="27" spans="3:16" ht="2.1" customHeight="1" x14ac:dyDescent="0.3">
      <c r="C27" s="479"/>
      <c r="D27" s="479"/>
      <c r="E27" s="479"/>
      <c r="F27" s="479"/>
      <c r="G27" s="479"/>
      <c r="H27" s="479"/>
      <c r="I27" s="479"/>
      <c r="J27" s="479"/>
      <c r="K27" s="479"/>
      <c r="L27" s="479"/>
      <c r="M27" s="479"/>
      <c r="O27" s="18"/>
      <c r="P27" s="18"/>
    </row>
    <row r="28" spans="3:16" x14ac:dyDescent="0.3">
      <c r="O28" s="45">
        <f>+O26+1</f>
        <v>14</v>
      </c>
      <c r="P28" s="46" t="s">
        <v>171</v>
      </c>
    </row>
    <row r="29" spans="3:16" x14ac:dyDescent="0.3">
      <c r="O29" s="45">
        <f>+O28+1</f>
        <v>15</v>
      </c>
      <c r="P29" s="46" t="s">
        <v>172</v>
      </c>
    </row>
    <row r="30" spans="3:16" x14ac:dyDescent="0.3">
      <c r="O30" s="45">
        <f t="shared" ref="O30:O35" si="1">+O29+1</f>
        <v>16</v>
      </c>
      <c r="P30" s="46" t="s">
        <v>4</v>
      </c>
    </row>
    <row r="31" spans="3:16" x14ac:dyDescent="0.3">
      <c r="O31" s="45">
        <f t="shared" si="1"/>
        <v>17</v>
      </c>
      <c r="P31" s="46" t="s">
        <v>23</v>
      </c>
    </row>
    <row r="32" spans="3:16" x14ac:dyDescent="0.3">
      <c r="O32" s="45">
        <f t="shared" si="1"/>
        <v>18</v>
      </c>
      <c r="P32" s="46" t="s">
        <v>52</v>
      </c>
    </row>
    <row r="33" spans="15:16" x14ac:dyDescent="0.3">
      <c r="O33" s="45">
        <f t="shared" si="1"/>
        <v>19</v>
      </c>
      <c r="P33" s="46" t="s">
        <v>22</v>
      </c>
    </row>
    <row r="34" spans="15:16" x14ac:dyDescent="0.3">
      <c r="O34" s="45">
        <f t="shared" si="1"/>
        <v>20</v>
      </c>
      <c r="P34" s="46" t="s">
        <v>19</v>
      </c>
    </row>
    <row r="35" spans="15:16" x14ac:dyDescent="0.3">
      <c r="O35" s="45">
        <f t="shared" si="1"/>
        <v>21</v>
      </c>
      <c r="P35" s="46" t="s">
        <v>27</v>
      </c>
    </row>
    <row r="36" spans="15:16" x14ac:dyDescent="0.3">
      <c r="O36" s="18"/>
      <c r="P36" s="18"/>
    </row>
    <row r="37" spans="15:16" x14ac:dyDescent="0.3"/>
    <row r="38" spans="15:16" hidden="1" x14ac:dyDescent="0.3"/>
    <row r="39" spans="15:16" hidden="1" x14ac:dyDescent="0.3"/>
    <row r="40" spans="15:16" hidden="1" x14ac:dyDescent="0.3"/>
    <row r="41" spans="15:16" hidden="1" x14ac:dyDescent="0.3"/>
    <row r="42" spans="15:16" hidden="1" x14ac:dyDescent="0.3"/>
    <row r="43" spans="15:16" hidden="1" x14ac:dyDescent="0.3"/>
    <row r="44" spans="15:16" hidden="1" x14ac:dyDescent="0.3"/>
    <row r="45" spans="15:16" hidden="1" x14ac:dyDescent="0.3"/>
    <row r="46" spans="15:16" x14ac:dyDescent="0.3"/>
    <row r="47" spans="15:16" x14ac:dyDescent="0.3"/>
    <row r="48" spans="15:16" x14ac:dyDescent="0.3"/>
  </sheetData>
  <mergeCells count="13">
    <mergeCell ref="R13:T14"/>
    <mergeCell ref="F7:H7"/>
    <mergeCell ref="E9:E10"/>
    <mergeCell ref="J8:K8"/>
    <mergeCell ref="O11:P12"/>
    <mergeCell ref="O7:P10"/>
    <mergeCell ref="J7:K7"/>
    <mergeCell ref="C27:M27"/>
    <mergeCell ref="C5:M5"/>
    <mergeCell ref="C6:C26"/>
    <mergeCell ref="M6:M26"/>
    <mergeCell ref="C2:M3"/>
    <mergeCell ref="E14:H18"/>
  </mergeCells>
  <conditionalFormatting sqref="J9:J18 J21">
    <cfRule type="colorScale" priority="55">
      <colorScale>
        <cfvo type="min"/>
        <cfvo type="percentile" val="50"/>
        <cfvo type="max"/>
        <color rgb="FFF8696B"/>
        <color rgb="FFFFEB84"/>
        <color rgb="FF63BE7B"/>
      </colorScale>
    </cfRule>
  </conditionalFormatting>
  <conditionalFormatting sqref="J9:J18 J21">
    <cfRule type="colorScale" priority="57">
      <colorScale>
        <cfvo type="min"/>
        <cfvo type="max"/>
        <color rgb="FF33CCFF"/>
        <color rgb="FFFFEF9C"/>
      </colorScale>
    </cfRule>
  </conditionalFormatting>
  <hyperlinks>
    <hyperlink ref="E14:G18" location="'Track Room'!A1" display="Track Room"/>
  </hyperlinks>
  <pageMargins left="0.7" right="0.7" top="0.75" bottom="0.75" header="0.3" footer="0.3"/>
  <pageSetup orientation="portrait"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12"/>
  <sheetViews>
    <sheetView zoomScale="85" zoomScaleNormal="85" workbookViewId="0">
      <pane ySplit="6" topLeftCell="A7" activePane="bottomLeft" state="frozen"/>
      <selection pane="bottomLeft" activeCell="A7" sqref="A7"/>
    </sheetView>
  </sheetViews>
  <sheetFormatPr defaultColWidth="0" defaultRowHeight="15" zeroHeight="1" x14ac:dyDescent="0.25"/>
  <cols>
    <col min="1" max="1" width="8.7109375" style="311" customWidth="1"/>
    <col min="2" max="2" width="38.42578125" style="312" customWidth="1"/>
    <col min="3" max="3" width="38.42578125" style="313" customWidth="1"/>
    <col min="4" max="4" width="32.5703125" style="313" customWidth="1"/>
    <col min="5" max="5" width="34" style="314" customWidth="1"/>
    <col min="6" max="6" width="23.42578125" style="313" customWidth="1"/>
    <col min="7" max="7" width="2.5703125" style="275" customWidth="1"/>
    <col min="8" max="10" width="5.28515625" style="273" customWidth="1"/>
    <col min="11" max="11" width="4.28515625" style="275" customWidth="1"/>
    <col min="12" max="16384" width="9.140625" style="315" hidden="1"/>
  </cols>
  <sheetData>
    <row r="1" spans="1:12" s="273" customFormat="1" x14ac:dyDescent="0.25">
      <c r="A1" s="272"/>
      <c r="C1" s="272"/>
      <c r="D1" s="272"/>
      <c r="E1" s="274"/>
      <c r="F1" s="272"/>
      <c r="G1" s="275"/>
      <c r="K1" s="275"/>
    </row>
    <row r="2" spans="1:12" s="273" customFormat="1" ht="10.5" customHeight="1" x14ac:dyDescent="0.25">
      <c r="A2" s="272"/>
      <c r="B2" s="671" t="s">
        <v>29</v>
      </c>
      <c r="C2" s="671"/>
      <c r="D2" s="272"/>
      <c r="E2" s="672" t="str">
        <f>+'12'!A1</f>
        <v>Mr. X</v>
      </c>
      <c r="F2" s="272"/>
      <c r="G2" s="275"/>
      <c r="K2" s="275"/>
    </row>
    <row r="3" spans="1:12" s="273" customFormat="1" ht="10.5" customHeight="1" x14ac:dyDescent="0.25">
      <c r="A3" s="272"/>
      <c r="B3" s="671"/>
      <c r="C3" s="671"/>
      <c r="D3" s="272"/>
      <c r="E3" s="672"/>
      <c r="F3" s="272"/>
      <c r="G3" s="275"/>
      <c r="K3" s="275"/>
    </row>
    <row r="4" spans="1:12" s="273" customFormat="1" ht="10.5" customHeight="1" x14ac:dyDescent="0.25">
      <c r="A4" s="272"/>
      <c r="B4" s="671"/>
      <c r="C4" s="671"/>
      <c r="D4" s="272"/>
      <c r="E4" s="672"/>
      <c r="F4" s="272"/>
      <c r="G4" s="275"/>
      <c r="K4" s="275"/>
    </row>
    <row r="5" spans="1:12" s="273" customFormat="1" x14ac:dyDescent="0.25">
      <c r="A5" s="272"/>
      <c r="C5" s="272"/>
      <c r="D5" s="272"/>
      <c r="E5" s="274"/>
      <c r="F5" s="272"/>
      <c r="G5" s="275"/>
      <c r="K5" s="275"/>
    </row>
    <row r="6" spans="1:12" s="282" customFormat="1" ht="30" customHeight="1" x14ac:dyDescent="0.25">
      <c r="A6" s="276" t="s">
        <v>124</v>
      </c>
      <c r="B6" s="277" t="s">
        <v>118</v>
      </c>
      <c r="C6" s="276" t="s">
        <v>119</v>
      </c>
      <c r="D6" s="276" t="s">
        <v>120</v>
      </c>
      <c r="E6" s="278" t="s">
        <v>137</v>
      </c>
      <c r="F6" s="279" t="s">
        <v>121</v>
      </c>
      <c r="G6" s="280"/>
      <c r="H6" s="281"/>
      <c r="I6" s="281"/>
      <c r="J6" s="281"/>
      <c r="K6" s="280"/>
    </row>
    <row r="7" spans="1:12" s="286" customFormat="1" ht="15.75" x14ac:dyDescent="0.25">
      <c r="A7" s="283" t="s">
        <v>125</v>
      </c>
      <c r="B7" s="669" t="s">
        <v>256</v>
      </c>
      <c r="C7" s="670"/>
      <c r="D7" s="670"/>
      <c r="E7" s="670"/>
      <c r="F7" s="679"/>
      <c r="G7" s="284"/>
      <c r="H7" s="673" t="s">
        <v>29</v>
      </c>
      <c r="I7" s="674"/>
      <c r="J7" s="675"/>
      <c r="K7" s="284"/>
      <c r="L7" s="285"/>
    </row>
    <row r="8" spans="1:12" s="294" customFormat="1" ht="18.75" x14ac:dyDescent="0.3">
      <c r="A8" s="287">
        <v>1</v>
      </c>
      <c r="B8" s="288" t="s">
        <v>129</v>
      </c>
      <c r="C8" s="270"/>
      <c r="D8" s="289"/>
      <c r="E8" s="290"/>
      <c r="F8" s="291"/>
      <c r="G8" s="292"/>
      <c r="H8" s="676"/>
      <c r="I8" s="677"/>
      <c r="J8" s="678"/>
      <c r="K8" s="292"/>
      <c r="L8" s="293"/>
    </row>
    <row r="9" spans="1:12" s="294" customFormat="1" ht="18.75" x14ac:dyDescent="0.3">
      <c r="A9" s="287">
        <f>+A8+1</f>
        <v>2</v>
      </c>
      <c r="B9" s="288" t="s">
        <v>130</v>
      </c>
      <c r="C9" s="270"/>
      <c r="D9" s="289"/>
      <c r="E9" s="295"/>
      <c r="F9" s="291"/>
      <c r="G9" s="292"/>
      <c r="H9" s="676"/>
      <c r="I9" s="677"/>
      <c r="J9" s="678"/>
      <c r="K9" s="292"/>
      <c r="L9" s="293"/>
    </row>
    <row r="10" spans="1:12" s="294" customFormat="1" ht="18.75" x14ac:dyDescent="0.3">
      <c r="A10" s="287">
        <f t="shared" ref="A10:A21" si="0">+A9+1</f>
        <v>3</v>
      </c>
      <c r="B10" s="288"/>
      <c r="C10" s="270"/>
      <c r="D10" s="289"/>
      <c r="E10" s="295"/>
      <c r="F10" s="291"/>
      <c r="G10" s="292"/>
      <c r="H10" s="676"/>
      <c r="I10" s="677"/>
      <c r="J10" s="678"/>
      <c r="K10" s="292"/>
      <c r="L10" s="293"/>
    </row>
    <row r="11" spans="1:12" s="294" customFormat="1" x14ac:dyDescent="0.25">
      <c r="A11" s="287">
        <f t="shared" si="0"/>
        <v>4</v>
      </c>
      <c r="B11" s="296"/>
      <c r="C11" s="270"/>
      <c r="D11" s="289"/>
      <c r="E11" s="295"/>
      <c r="F11" s="291"/>
      <c r="G11" s="292"/>
      <c r="H11" s="676"/>
      <c r="I11" s="677"/>
      <c r="J11" s="678"/>
      <c r="K11" s="292"/>
      <c r="L11" s="293"/>
    </row>
    <row r="12" spans="1:12" s="300" customFormat="1" x14ac:dyDescent="0.25">
      <c r="A12" s="287">
        <f t="shared" si="0"/>
        <v>5</v>
      </c>
      <c r="B12" s="297"/>
      <c r="C12" s="298"/>
      <c r="D12" s="298"/>
      <c r="E12" s="295"/>
      <c r="F12" s="291"/>
      <c r="G12" s="292"/>
      <c r="H12" s="292"/>
      <c r="I12" s="292"/>
      <c r="J12" s="292"/>
      <c r="K12" s="292"/>
      <c r="L12" s="299"/>
    </row>
    <row r="13" spans="1:12" s="300" customFormat="1" x14ac:dyDescent="0.25">
      <c r="A13" s="287">
        <f t="shared" si="0"/>
        <v>6</v>
      </c>
      <c r="B13" s="297"/>
      <c r="C13" s="298"/>
      <c r="D13" s="298"/>
      <c r="E13" s="295"/>
      <c r="F13" s="291"/>
      <c r="G13" s="292"/>
      <c r="H13" s="292"/>
      <c r="I13" s="292"/>
      <c r="J13" s="292"/>
      <c r="K13" s="292"/>
      <c r="L13" s="299"/>
    </row>
    <row r="14" spans="1:12" s="300" customFormat="1" x14ac:dyDescent="0.25">
      <c r="A14" s="287">
        <f t="shared" si="0"/>
        <v>7</v>
      </c>
      <c r="B14" s="296"/>
      <c r="C14" s="298"/>
      <c r="D14" s="298"/>
      <c r="E14" s="295"/>
      <c r="F14" s="291"/>
      <c r="G14" s="292"/>
      <c r="H14" s="292"/>
      <c r="I14" s="292"/>
      <c r="J14" s="292"/>
      <c r="K14" s="292"/>
      <c r="L14" s="299"/>
    </row>
    <row r="15" spans="1:12" s="300" customFormat="1" x14ac:dyDescent="0.25">
      <c r="A15" s="287">
        <f t="shared" si="0"/>
        <v>8</v>
      </c>
      <c r="B15" s="296"/>
      <c r="C15" s="298"/>
      <c r="D15" s="298"/>
      <c r="E15" s="295"/>
      <c r="F15" s="291"/>
      <c r="G15" s="292"/>
      <c r="H15" s="292"/>
      <c r="I15" s="292"/>
      <c r="J15" s="292"/>
      <c r="K15" s="292"/>
      <c r="L15" s="299"/>
    </row>
    <row r="16" spans="1:12" s="300" customFormat="1" x14ac:dyDescent="0.25">
      <c r="A16" s="287">
        <f t="shared" si="0"/>
        <v>9</v>
      </c>
      <c r="B16" s="296"/>
      <c r="C16" s="298"/>
      <c r="D16" s="298"/>
      <c r="E16" s="295"/>
      <c r="F16" s="291"/>
      <c r="G16" s="292"/>
      <c r="H16" s="292"/>
      <c r="I16" s="292"/>
      <c r="J16" s="292"/>
      <c r="K16" s="292"/>
      <c r="L16" s="299"/>
    </row>
    <row r="17" spans="1:12" s="300" customFormat="1" x14ac:dyDescent="0.25">
      <c r="A17" s="287">
        <f t="shared" si="0"/>
        <v>10</v>
      </c>
      <c r="B17" s="296"/>
      <c r="C17" s="298"/>
      <c r="D17" s="298"/>
      <c r="E17" s="295"/>
      <c r="F17" s="291"/>
      <c r="G17" s="292"/>
      <c r="H17" s="292"/>
      <c r="I17" s="292"/>
      <c r="J17" s="292"/>
      <c r="K17" s="292"/>
      <c r="L17" s="299"/>
    </row>
    <row r="18" spans="1:12" s="300" customFormat="1" x14ac:dyDescent="0.25">
      <c r="A18" s="287">
        <f t="shared" si="0"/>
        <v>11</v>
      </c>
      <c r="B18" s="296"/>
      <c r="C18" s="298"/>
      <c r="D18" s="298"/>
      <c r="E18" s="295"/>
      <c r="F18" s="291"/>
      <c r="G18" s="292"/>
      <c r="H18" s="292"/>
      <c r="I18" s="292"/>
      <c r="J18" s="292"/>
      <c r="K18" s="292"/>
      <c r="L18" s="299"/>
    </row>
    <row r="19" spans="1:12" s="300" customFormat="1" x14ac:dyDescent="0.25">
      <c r="A19" s="287">
        <f t="shared" si="0"/>
        <v>12</v>
      </c>
      <c r="B19" s="296"/>
      <c r="C19" s="298"/>
      <c r="D19" s="298"/>
      <c r="E19" s="295"/>
      <c r="F19" s="291"/>
      <c r="G19" s="292"/>
      <c r="H19" s="292"/>
      <c r="I19" s="292"/>
      <c r="J19" s="292"/>
      <c r="K19" s="292"/>
      <c r="L19" s="299"/>
    </row>
    <row r="20" spans="1:12" s="300" customFormat="1" x14ac:dyDescent="0.25">
      <c r="A20" s="287">
        <f t="shared" si="0"/>
        <v>13</v>
      </c>
      <c r="B20" s="296"/>
      <c r="C20" s="298"/>
      <c r="D20" s="298"/>
      <c r="E20" s="295"/>
      <c r="F20" s="291"/>
      <c r="G20" s="292"/>
      <c r="H20" s="292"/>
      <c r="I20" s="292"/>
      <c r="J20" s="292"/>
      <c r="K20" s="292"/>
      <c r="L20" s="299"/>
    </row>
    <row r="21" spans="1:12" s="300" customFormat="1" x14ac:dyDescent="0.25">
      <c r="A21" s="287">
        <f t="shared" si="0"/>
        <v>14</v>
      </c>
      <c r="B21" s="296"/>
      <c r="C21" s="298"/>
      <c r="D21" s="298"/>
      <c r="E21" s="295"/>
      <c r="F21" s="291"/>
      <c r="G21" s="292"/>
      <c r="H21" s="292"/>
      <c r="I21" s="292"/>
      <c r="J21" s="292"/>
      <c r="K21" s="292"/>
      <c r="L21" s="299"/>
    </row>
    <row r="22" spans="1:12" s="303" customFormat="1" ht="15.75" x14ac:dyDescent="0.25">
      <c r="A22" s="301" t="s">
        <v>126</v>
      </c>
      <c r="B22" s="669" t="s">
        <v>123</v>
      </c>
      <c r="C22" s="670"/>
      <c r="D22" s="670"/>
      <c r="E22" s="670"/>
      <c r="F22" s="670"/>
      <c r="G22" s="284"/>
      <c r="H22" s="284"/>
      <c r="I22" s="284"/>
      <c r="J22" s="284"/>
      <c r="K22" s="284"/>
      <c r="L22" s="302"/>
    </row>
    <row r="23" spans="1:12" s="300" customFormat="1" ht="18.75" x14ac:dyDescent="0.3">
      <c r="A23" s="287">
        <v>1</v>
      </c>
      <c r="B23" s="288" t="s">
        <v>131</v>
      </c>
      <c r="C23" s="289"/>
      <c r="D23" s="290"/>
      <c r="E23" s="290"/>
      <c r="F23" s="291"/>
      <c r="G23" s="292"/>
      <c r="H23" s="292"/>
      <c r="I23" s="292"/>
      <c r="J23" s="292"/>
      <c r="K23" s="292"/>
      <c r="L23" s="299"/>
    </row>
    <row r="24" spans="1:12" s="300" customFormat="1" ht="18.75" x14ac:dyDescent="0.3">
      <c r="A24" s="287">
        <f>+A23+1</f>
        <v>2</v>
      </c>
      <c r="B24" s="288" t="s">
        <v>192</v>
      </c>
      <c r="C24" s="289"/>
      <c r="D24" s="290"/>
      <c r="E24" s="290"/>
      <c r="F24" s="291"/>
      <c r="G24" s="292"/>
      <c r="H24" s="292"/>
      <c r="I24" s="292"/>
      <c r="J24" s="292"/>
      <c r="K24" s="292"/>
      <c r="L24" s="299"/>
    </row>
    <row r="25" spans="1:12" s="300" customFormat="1" ht="18.75" x14ac:dyDescent="0.3">
      <c r="A25" s="287">
        <f t="shared" ref="A25:A42" si="1">+A24+1</f>
        <v>3</v>
      </c>
      <c r="B25" s="288" t="s">
        <v>193</v>
      </c>
      <c r="C25" s="289"/>
      <c r="D25" s="289"/>
      <c r="E25" s="290"/>
      <c r="F25" s="291"/>
      <c r="G25" s="292"/>
      <c r="H25" s="292"/>
      <c r="I25" s="292"/>
      <c r="J25" s="292"/>
      <c r="K25" s="292"/>
      <c r="L25" s="299"/>
    </row>
    <row r="26" spans="1:12" s="300" customFormat="1" ht="18.75" x14ac:dyDescent="0.3">
      <c r="A26" s="287">
        <f t="shared" si="1"/>
        <v>4</v>
      </c>
      <c r="B26" s="288" t="s">
        <v>132</v>
      </c>
      <c r="C26" s="289"/>
      <c r="D26" s="289"/>
      <c r="E26" s="290"/>
      <c r="F26" s="291"/>
      <c r="G26" s="292"/>
      <c r="H26" s="292"/>
      <c r="I26" s="292"/>
      <c r="J26" s="292"/>
      <c r="K26" s="292"/>
      <c r="L26" s="299"/>
    </row>
    <row r="27" spans="1:12" s="300" customFormat="1" ht="18.75" x14ac:dyDescent="0.3">
      <c r="A27" s="287">
        <f t="shared" si="1"/>
        <v>5</v>
      </c>
      <c r="B27" s="304" t="s">
        <v>204</v>
      </c>
      <c r="C27" s="271"/>
      <c r="D27" s="298"/>
      <c r="E27" s="295"/>
      <c r="F27" s="291"/>
      <c r="G27" s="292"/>
      <c r="H27" s="292"/>
      <c r="I27" s="292"/>
      <c r="J27" s="292"/>
      <c r="K27" s="292"/>
      <c r="L27" s="299"/>
    </row>
    <row r="28" spans="1:12" s="300" customFormat="1" ht="18.75" x14ac:dyDescent="0.3">
      <c r="A28" s="287">
        <f t="shared" si="1"/>
        <v>6</v>
      </c>
      <c r="B28" s="304"/>
      <c r="C28" s="298"/>
      <c r="D28" s="298"/>
      <c r="E28" s="295"/>
      <c r="F28" s="291"/>
      <c r="G28" s="292"/>
      <c r="H28" s="292"/>
      <c r="I28" s="292"/>
      <c r="J28" s="292"/>
      <c r="K28" s="292"/>
      <c r="L28" s="299"/>
    </row>
    <row r="29" spans="1:12" s="300" customFormat="1" ht="18.75" x14ac:dyDescent="0.3">
      <c r="A29" s="287">
        <f t="shared" si="1"/>
        <v>7</v>
      </c>
      <c r="B29" s="304"/>
      <c r="C29" s="298"/>
      <c r="D29" s="298"/>
      <c r="E29" s="295"/>
      <c r="F29" s="291"/>
      <c r="G29" s="292"/>
      <c r="H29" s="292"/>
      <c r="I29" s="292"/>
      <c r="J29" s="292"/>
      <c r="K29" s="292"/>
      <c r="L29" s="299"/>
    </row>
    <row r="30" spans="1:12" s="300" customFormat="1" ht="18.75" x14ac:dyDescent="0.3">
      <c r="A30" s="287">
        <f t="shared" si="1"/>
        <v>8</v>
      </c>
      <c r="B30" s="304"/>
      <c r="C30" s="305"/>
      <c r="D30" s="298"/>
      <c r="E30" s="295"/>
      <c r="F30" s="291"/>
      <c r="G30" s="292"/>
      <c r="H30" s="292"/>
      <c r="I30" s="292"/>
      <c r="J30" s="292"/>
      <c r="K30" s="292"/>
      <c r="L30" s="299"/>
    </row>
    <row r="31" spans="1:12" s="300" customFormat="1" x14ac:dyDescent="0.25">
      <c r="A31" s="287">
        <f t="shared" si="1"/>
        <v>9</v>
      </c>
      <c r="B31" s="296"/>
      <c r="C31" s="298"/>
      <c r="D31" s="298"/>
      <c r="E31" s="295"/>
      <c r="F31" s="291"/>
      <c r="G31" s="292"/>
      <c r="H31" s="292"/>
      <c r="I31" s="292"/>
      <c r="J31" s="292"/>
      <c r="K31" s="292"/>
      <c r="L31" s="299"/>
    </row>
    <row r="32" spans="1:12" s="300" customFormat="1" x14ac:dyDescent="0.25">
      <c r="A32" s="287">
        <f t="shared" si="1"/>
        <v>10</v>
      </c>
      <c r="B32" s="296"/>
      <c r="C32" s="298"/>
      <c r="D32" s="298"/>
      <c r="E32" s="295"/>
      <c r="F32" s="291"/>
      <c r="G32" s="292"/>
      <c r="H32" s="292"/>
      <c r="I32" s="292"/>
      <c r="J32" s="292"/>
      <c r="K32" s="292"/>
      <c r="L32" s="299"/>
    </row>
    <row r="33" spans="1:12" s="300" customFormat="1" x14ac:dyDescent="0.25">
      <c r="A33" s="287">
        <f t="shared" si="1"/>
        <v>11</v>
      </c>
      <c r="B33" s="296"/>
      <c r="C33" s="298"/>
      <c r="D33" s="298"/>
      <c r="E33" s="306"/>
      <c r="F33" s="307"/>
      <c r="G33" s="292"/>
      <c r="H33" s="292"/>
      <c r="I33" s="292"/>
      <c r="J33" s="292"/>
      <c r="K33" s="292"/>
      <c r="L33" s="299"/>
    </row>
    <row r="34" spans="1:12" s="300" customFormat="1" x14ac:dyDescent="0.25">
      <c r="A34" s="287">
        <f t="shared" si="1"/>
        <v>12</v>
      </c>
      <c r="B34" s="296"/>
      <c r="C34" s="298"/>
      <c r="D34" s="298"/>
      <c r="E34" s="306"/>
      <c r="F34" s="307"/>
      <c r="G34" s="292"/>
      <c r="H34" s="292"/>
      <c r="I34" s="292"/>
      <c r="J34" s="292"/>
      <c r="K34" s="292"/>
      <c r="L34" s="299"/>
    </row>
    <row r="35" spans="1:12" s="300" customFormat="1" x14ac:dyDescent="0.25">
      <c r="A35" s="287">
        <f t="shared" si="1"/>
        <v>13</v>
      </c>
      <c r="B35" s="296"/>
      <c r="C35" s="270"/>
      <c r="D35" s="289"/>
      <c r="E35" s="295"/>
      <c r="F35" s="308"/>
      <c r="G35" s="292"/>
      <c r="H35" s="292"/>
      <c r="I35" s="292"/>
      <c r="J35" s="292"/>
      <c r="K35" s="292"/>
      <c r="L35" s="299"/>
    </row>
    <row r="36" spans="1:12" s="300" customFormat="1" x14ac:dyDescent="0.25">
      <c r="A36" s="287">
        <f t="shared" si="1"/>
        <v>14</v>
      </c>
      <c r="B36" s="296"/>
      <c r="C36" s="298"/>
      <c r="D36" s="298"/>
      <c r="E36" s="295"/>
      <c r="F36" s="291"/>
      <c r="G36" s="292"/>
      <c r="H36" s="292"/>
      <c r="I36" s="292"/>
      <c r="J36" s="292"/>
      <c r="K36" s="292"/>
      <c r="L36" s="299"/>
    </row>
    <row r="37" spans="1:12" s="300" customFormat="1" x14ac:dyDescent="0.25">
      <c r="A37" s="287">
        <f t="shared" si="1"/>
        <v>15</v>
      </c>
      <c r="B37" s="296"/>
      <c r="C37" s="298"/>
      <c r="D37" s="298"/>
      <c r="E37" s="295"/>
      <c r="F37" s="291"/>
      <c r="G37" s="292"/>
      <c r="H37" s="292"/>
      <c r="I37" s="292"/>
      <c r="J37" s="292"/>
      <c r="K37" s="292"/>
      <c r="L37" s="299"/>
    </row>
    <row r="38" spans="1:12" s="300" customFormat="1" x14ac:dyDescent="0.25">
      <c r="A38" s="287">
        <f t="shared" si="1"/>
        <v>16</v>
      </c>
      <c r="B38" s="296"/>
      <c r="C38" s="298"/>
      <c r="D38" s="298"/>
      <c r="E38" s="289"/>
      <c r="F38" s="291"/>
      <c r="G38" s="292"/>
      <c r="H38" s="292"/>
      <c r="I38" s="292"/>
      <c r="J38" s="292"/>
      <c r="K38" s="292"/>
      <c r="L38" s="299"/>
    </row>
    <row r="39" spans="1:12" s="300" customFormat="1" x14ac:dyDescent="0.25">
      <c r="A39" s="287">
        <f t="shared" si="1"/>
        <v>17</v>
      </c>
      <c r="B39" s="296"/>
      <c r="C39" s="298"/>
      <c r="D39" s="298"/>
      <c r="E39" s="298"/>
      <c r="F39" s="291"/>
      <c r="G39" s="292"/>
      <c r="H39" s="292"/>
      <c r="I39" s="292"/>
      <c r="J39" s="292"/>
      <c r="K39" s="292"/>
      <c r="L39" s="299"/>
    </row>
    <row r="40" spans="1:12" s="300" customFormat="1" x14ac:dyDescent="0.25">
      <c r="A40" s="287">
        <f t="shared" si="1"/>
        <v>18</v>
      </c>
      <c r="B40" s="296"/>
      <c r="C40" s="298"/>
      <c r="D40" s="298"/>
      <c r="E40" s="298"/>
      <c r="F40" s="291"/>
      <c r="G40" s="292"/>
      <c r="H40" s="292"/>
      <c r="I40" s="292"/>
      <c r="J40" s="292"/>
      <c r="K40" s="292"/>
      <c r="L40" s="299"/>
    </row>
    <row r="41" spans="1:12" s="300" customFormat="1" x14ac:dyDescent="0.25">
      <c r="A41" s="287">
        <f t="shared" si="1"/>
        <v>19</v>
      </c>
      <c r="B41" s="296"/>
      <c r="C41" s="298"/>
      <c r="D41" s="298"/>
      <c r="E41" s="298"/>
      <c r="F41" s="291"/>
      <c r="G41" s="292"/>
      <c r="H41" s="292"/>
      <c r="I41" s="292"/>
      <c r="J41" s="292"/>
      <c r="K41" s="292"/>
      <c r="L41" s="299"/>
    </row>
    <row r="42" spans="1:12" s="300" customFormat="1" x14ac:dyDescent="0.25">
      <c r="A42" s="287">
        <f t="shared" si="1"/>
        <v>20</v>
      </c>
      <c r="B42" s="296"/>
      <c r="C42" s="298"/>
      <c r="D42" s="289"/>
      <c r="E42" s="295"/>
      <c r="F42" s="291"/>
      <c r="G42" s="292"/>
      <c r="H42" s="292"/>
      <c r="I42" s="292"/>
      <c r="J42" s="292"/>
      <c r="K42" s="292"/>
      <c r="L42" s="299"/>
    </row>
    <row r="43" spans="1:12" s="303" customFormat="1" ht="15.75" x14ac:dyDescent="0.25">
      <c r="A43" s="301" t="s">
        <v>127</v>
      </c>
      <c r="B43" s="669" t="s">
        <v>122</v>
      </c>
      <c r="C43" s="670"/>
      <c r="D43" s="670"/>
      <c r="E43" s="670"/>
      <c r="F43" s="670"/>
      <c r="G43" s="284"/>
      <c r="H43" s="284"/>
      <c r="I43" s="284"/>
      <c r="J43" s="284"/>
      <c r="K43" s="284"/>
      <c r="L43" s="302"/>
    </row>
    <row r="44" spans="1:12" s="300" customFormat="1" ht="18.75" x14ac:dyDescent="0.3">
      <c r="A44" s="287">
        <v>1</v>
      </c>
      <c r="B44" s="288" t="s">
        <v>133</v>
      </c>
      <c r="C44" s="270"/>
      <c r="D44" s="289"/>
      <c r="E44" s="295"/>
      <c r="F44" s="291"/>
      <c r="G44" s="292"/>
      <c r="H44" s="292"/>
      <c r="I44" s="292"/>
      <c r="J44" s="292"/>
      <c r="K44" s="292"/>
      <c r="L44" s="299"/>
    </row>
    <row r="45" spans="1:12" s="300" customFormat="1" ht="18.75" x14ac:dyDescent="0.3">
      <c r="A45" s="287">
        <f t="shared" ref="A45:A58" si="2">+A44+1</f>
        <v>2</v>
      </c>
      <c r="B45" s="304" t="s">
        <v>255</v>
      </c>
      <c r="C45" s="270"/>
      <c r="D45" s="289"/>
      <c r="E45" s="295"/>
      <c r="F45" s="291"/>
      <c r="G45" s="292"/>
      <c r="H45" s="292"/>
      <c r="I45" s="292"/>
      <c r="J45" s="292"/>
      <c r="K45" s="292"/>
      <c r="L45" s="299"/>
    </row>
    <row r="46" spans="1:12" s="300" customFormat="1" ht="18.75" x14ac:dyDescent="0.3">
      <c r="A46" s="287">
        <f t="shared" si="2"/>
        <v>3</v>
      </c>
      <c r="B46" s="304" t="s">
        <v>203</v>
      </c>
      <c r="C46" s="270"/>
      <c r="D46" s="289"/>
      <c r="E46" s="309"/>
      <c r="F46" s="291"/>
      <c r="G46" s="292"/>
      <c r="H46" s="292"/>
      <c r="I46" s="292"/>
      <c r="J46" s="292"/>
      <c r="K46" s="292"/>
      <c r="L46" s="299"/>
    </row>
    <row r="47" spans="1:12" s="300" customFormat="1" ht="18.75" x14ac:dyDescent="0.3">
      <c r="A47" s="287">
        <f t="shared" si="2"/>
        <v>4</v>
      </c>
      <c r="B47" s="288" t="s">
        <v>134</v>
      </c>
      <c r="C47" s="270"/>
      <c r="D47" s="289"/>
      <c r="E47" s="295"/>
      <c r="F47" s="291"/>
      <c r="G47" s="292"/>
      <c r="H47" s="292"/>
      <c r="I47" s="292"/>
      <c r="J47" s="292"/>
      <c r="K47" s="292"/>
      <c r="L47" s="299"/>
    </row>
    <row r="48" spans="1:12" s="300" customFormat="1" ht="18.75" x14ac:dyDescent="0.3">
      <c r="A48" s="287">
        <f t="shared" si="2"/>
        <v>5</v>
      </c>
      <c r="B48" s="288" t="s">
        <v>188</v>
      </c>
      <c r="C48" s="270"/>
      <c r="D48" s="289"/>
      <c r="E48" s="295"/>
      <c r="F48" s="291"/>
      <c r="G48" s="292"/>
      <c r="H48" s="292"/>
      <c r="I48" s="292"/>
      <c r="J48" s="292"/>
      <c r="K48" s="292"/>
      <c r="L48" s="299"/>
    </row>
    <row r="49" spans="1:12" s="300" customFormat="1" ht="18.75" x14ac:dyDescent="0.3">
      <c r="A49" s="287">
        <f t="shared" si="2"/>
        <v>6</v>
      </c>
      <c r="B49" s="288" t="s">
        <v>189</v>
      </c>
      <c r="C49" s="270"/>
      <c r="D49" s="289"/>
      <c r="E49" s="295"/>
      <c r="F49" s="291"/>
      <c r="G49" s="292"/>
      <c r="H49" s="292"/>
      <c r="I49" s="292"/>
      <c r="J49" s="292"/>
      <c r="K49" s="292"/>
      <c r="L49" s="299"/>
    </row>
    <row r="50" spans="1:12" s="300" customFormat="1" ht="18.75" x14ac:dyDescent="0.3">
      <c r="A50" s="287">
        <f t="shared" si="2"/>
        <v>7</v>
      </c>
      <c r="B50" s="288" t="s">
        <v>135</v>
      </c>
      <c r="C50" s="270"/>
      <c r="D50" s="289"/>
      <c r="E50" s="295"/>
      <c r="F50" s="291"/>
      <c r="G50" s="292"/>
      <c r="H50" s="292"/>
      <c r="I50" s="292"/>
      <c r="J50" s="292"/>
      <c r="K50" s="292"/>
      <c r="L50" s="299"/>
    </row>
    <row r="51" spans="1:12" s="300" customFormat="1" ht="18.75" x14ac:dyDescent="0.3">
      <c r="A51" s="287">
        <f t="shared" si="2"/>
        <v>8</v>
      </c>
      <c r="B51" s="288" t="s">
        <v>190</v>
      </c>
      <c r="C51" s="270"/>
      <c r="D51" s="289"/>
      <c r="E51" s="295"/>
      <c r="F51" s="291"/>
      <c r="G51" s="292"/>
      <c r="H51" s="292"/>
      <c r="I51" s="292"/>
      <c r="J51" s="292"/>
      <c r="K51" s="292"/>
      <c r="L51" s="299"/>
    </row>
    <row r="52" spans="1:12" s="300" customFormat="1" ht="18.75" x14ac:dyDescent="0.3">
      <c r="A52" s="287">
        <f t="shared" si="2"/>
        <v>9</v>
      </c>
      <c r="B52" s="288" t="s">
        <v>191</v>
      </c>
      <c r="C52" s="270"/>
      <c r="D52" s="289"/>
      <c r="E52" s="295"/>
      <c r="F52" s="291"/>
      <c r="G52" s="292"/>
      <c r="H52" s="292"/>
      <c r="I52" s="292"/>
      <c r="J52" s="292"/>
      <c r="K52" s="292"/>
      <c r="L52" s="299"/>
    </row>
    <row r="53" spans="1:12" s="300" customFormat="1" ht="18.75" x14ac:dyDescent="0.3">
      <c r="A53" s="287">
        <f t="shared" si="2"/>
        <v>10</v>
      </c>
      <c r="B53" s="304" t="s">
        <v>207</v>
      </c>
      <c r="C53" s="298"/>
      <c r="D53" s="298"/>
      <c r="E53" s="295"/>
      <c r="F53" s="291"/>
      <c r="G53" s="292"/>
      <c r="H53" s="292"/>
      <c r="I53" s="292"/>
      <c r="J53" s="292"/>
      <c r="K53" s="292"/>
      <c r="L53" s="299"/>
    </row>
    <row r="54" spans="1:12" s="300" customFormat="1" ht="18.75" x14ac:dyDescent="0.3">
      <c r="A54" s="287">
        <f t="shared" si="2"/>
        <v>11</v>
      </c>
      <c r="B54" s="304" t="s">
        <v>253</v>
      </c>
      <c r="C54" s="270"/>
      <c r="D54" s="298"/>
      <c r="E54" s="295"/>
      <c r="F54" s="291"/>
      <c r="G54" s="292"/>
      <c r="H54" s="292"/>
      <c r="I54" s="292"/>
      <c r="J54" s="292"/>
      <c r="K54" s="292"/>
      <c r="L54" s="299"/>
    </row>
    <row r="55" spans="1:12" s="300" customFormat="1" ht="18.75" x14ac:dyDescent="0.3">
      <c r="A55" s="287">
        <f t="shared" si="2"/>
        <v>12</v>
      </c>
      <c r="B55" s="288" t="s">
        <v>187</v>
      </c>
      <c r="C55" s="298"/>
      <c r="D55" s="298"/>
      <c r="E55" s="295"/>
      <c r="F55" s="291"/>
      <c r="G55" s="292"/>
      <c r="H55" s="292"/>
      <c r="I55" s="292"/>
      <c r="J55" s="292"/>
      <c r="K55" s="292"/>
      <c r="L55" s="299"/>
    </row>
    <row r="56" spans="1:12" s="300" customFormat="1" x14ac:dyDescent="0.25">
      <c r="A56" s="287">
        <f t="shared" si="2"/>
        <v>13</v>
      </c>
      <c r="B56" s="297"/>
      <c r="C56" s="298"/>
      <c r="D56" s="298"/>
      <c r="E56" s="295"/>
      <c r="F56" s="291"/>
      <c r="G56" s="292"/>
      <c r="H56" s="292"/>
      <c r="I56" s="292"/>
      <c r="J56" s="292"/>
      <c r="K56" s="292"/>
      <c r="L56" s="299"/>
    </row>
    <row r="57" spans="1:12" s="300" customFormat="1" x14ac:dyDescent="0.25">
      <c r="A57" s="287">
        <f t="shared" si="2"/>
        <v>14</v>
      </c>
      <c r="B57" s="297"/>
      <c r="C57" s="298"/>
      <c r="D57" s="298"/>
      <c r="E57" s="295"/>
      <c r="F57" s="291"/>
      <c r="G57" s="292"/>
      <c r="H57" s="292"/>
      <c r="I57" s="292"/>
      <c r="J57" s="292"/>
      <c r="K57" s="292"/>
      <c r="L57" s="299"/>
    </row>
    <row r="58" spans="1:12" s="300" customFormat="1" x14ac:dyDescent="0.25">
      <c r="A58" s="287">
        <f t="shared" si="2"/>
        <v>15</v>
      </c>
      <c r="B58" s="296"/>
      <c r="C58" s="298"/>
      <c r="D58" s="298"/>
      <c r="E58" s="295"/>
      <c r="F58" s="291"/>
      <c r="G58" s="292"/>
      <c r="H58" s="292"/>
      <c r="I58" s="292"/>
      <c r="J58" s="292"/>
      <c r="K58" s="292"/>
      <c r="L58" s="299"/>
    </row>
    <row r="59" spans="1:12" s="303" customFormat="1" ht="15.75" x14ac:dyDescent="0.25">
      <c r="A59" s="301" t="s">
        <v>128</v>
      </c>
      <c r="B59" s="669" t="s">
        <v>208</v>
      </c>
      <c r="C59" s="670"/>
      <c r="D59" s="670"/>
      <c r="E59" s="670"/>
      <c r="F59" s="670"/>
      <c r="G59" s="284"/>
      <c r="H59" s="284"/>
      <c r="I59" s="284"/>
      <c r="J59" s="284"/>
      <c r="K59" s="284"/>
      <c r="L59" s="302"/>
    </row>
    <row r="60" spans="1:12" s="300" customFormat="1" ht="18.75" x14ac:dyDescent="0.3">
      <c r="A60" s="287">
        <v>1</v>
      </c>
      <c r="B60" s="288" t="s">
        <v>194</v>
      </c>
      <c r="C60" s="289"/>
      <c r="D60" s="289"/>
      <c r="E60" s="295"/>
      <c r="F60" s="291"/>
      <c r="G60" s="292"/>
      <c r="H60" s="292"/>
      <c r="I60" s="292"/>
      <c r="J60" s="292"/>
      <c r="K60" s="292"/>
      <c r="L60" s="299"/>
    </row>
    <row r="61" spans="1:12" s="300" customFormat="1" ht="18.75" x14ac:dyDescent="0.3">
      <c r="A61" s="287">
        <f t="shared" ref="A61:A74" si="3">+A60+1</f>
        <v>2</v>
      </c>
      <c r="B61" s="288" t="s">
        <v>195</v>
      </c>
      <c r="C61" s="289"/>
      <c r="D61" s="289"/>
      <c r="E61" s="295"/>
      <c r="F61" s="291"/>
      <c r="G61" s="292"/>
      <c r="H61" s="292"/>
      <c r="I61" s="292"/>
      <c r="J61" s="292"/>
      <c r="K61" s="292"/>
      <c r="L61" s="299"/>
    </row>
    <row r="62" spans="1:12" s="300" customFormat="1" ht="18.75" x14ac:dyDescent="0.3">
      <c r="A62" s="287">
        <f t="shared" si="3"/>
        <v>3</v>
      </c>
      <c r="B62" s="288" t="s">
        <v>136</v>
      </c>
      <c r="C62" s="310"/>
      <c r="D62" s="298"/>
      <c r="E62" s="295"/>
      <c r="F62" s="291"/>
      <c r="G62" s="292"/>
      <c r="H62" s="292"/>
      <c r="I62" s="292"/>
      <c r="J62" s="292"/>
      <c r="K62" s="292"/>
      <c r="L62" s="299"/>
    </row>
    <row r="63" spans="1:12" s="300" customFormat="1" ht="18.75" x14ac:dyDescent="0.3">
      <c r="A63" s="287">
        <f t="shared" si="3"/>
        <v>4</v>
      </c>
      <c r="B63" s="304" t="s">
        <v>254</v>
      </c>
      <c r="C63" s="298"/>
      <c r="D63" s="298"/>
      <c r="E63" s="295"/>
      <c r="F63" s="291"/>
      <c r="G63" s="292"/>
      <c r="H63" s="292"/>
      <c r="I63" s="292"/>
      <c r="J63" s="292"/>
      <c r="K63" s="292"/>
      <c r="L63" s="299"/>
    </row>
    <row r="64" spans="1:12" s="300" customFormat="1" ht="18.75" x14ac:dyDescent="0.3">
      <c r="A64" s="287">
        <f t="shared" si="3"/>
        <v>5</v>
      </c>
      <c r="B64" s="304"/>
      <c r="C64" s="298"/>
      <c r="D64" s="298"/>
      <c r="E64" s="295"/>
      <c r="F64" s="291"/>
      <c r="G64" s="292"/>
      <c r="H64" s="292"/>
      <c r="I64" s="292"/>
      <c r="J64" s="292"/>
      <c r="K64" s="292"/>
      <c r="L64" s="299"/>
    </row>
    <row r="65" spans="1:12" s="300" customFormat="1" x14ac:dyDescent="0.25">
      <c r="A65" s="287">
        <f t="shared" si="3"/>
        <v>6</v>
      </c>
      <c r="B65" s="296"/>
      <c r="C65" s="298"/>
      <c r="D65" s="298"/>
      <c r="E65" s="295"/>
      <c r="F65" s="291"/>
      <c r="G65" s="292"/>
      <c r="H65" s="292"/>
      <c r="I65" s="292"/>
      <c r="J65" s="292"/>
      <c r="K65" s="292"/>
      <c r="L65" s="299"/>
    </row>
    <row r="66" spans="1:12" s="300" customFormat="1" x14ac:dyDescent="0.25">
      <c r="A66" s="287">
        <f t="shared" si="3"/>
        <v>7</v>
      </c>
      <c r="B66" s="296"/>
      <c r="C66" s="298"/>
      <c r="D66" s="298"/>
      <c r="E66" s="295"/>
      <c r="F66" s="291"/>
      <c r="G66" s="292"/>
      <c r="H66" s="292"/>
      <c r="I66" s="292"/>
      <c r="J66" s="292"/>
      <c r="K66" s="292"/>
      <c r="L66" s="299"/>
    </row>
    <row r="67" spans="1:12" s="300" customFormat="1" x14ac:dyDescent="0.25">
      <c r="A67" s="287">
        <f t="shared" si="3"/>
        <v>8</v>
      </c>
      <c r="B67" s="296"/>
      <c r="C67" s="298"/>
      <c r="D67" s="298"/>
      <c r="E67" s="295"/>
      <c r="F67" s="291"/>
      <c r="G67" s="292"/>
      <c r="H67" s="292"/>
      <c r="I67" s="292"/>
      <c r="J67" s="292"/>
      <c r="K67" s="292"/>
      <c r="L67" s="299"/>
    </row>
    <row r="68" spans="1:12" s="300" customFormat="1" x14ac:dyDescent="0.25">
      <c r="A68" s="287">
        <f t="shared" si="3"/>
        <v>9</v>
      </c>
      <c r="B68" s="296"/>
      <c r="C68" s="298"/>
      <c r="D68" s="298"/>
      <c r="E68" s="295"/>
      <c r="F68" s="291"/>
      <c r="G68" s="292"/>
      <c r="H68" s="292"/>
      <c r="I68" s="292"/>
      <c r="J68" s="292"/>
      <c r="K68" s="292"/>
      <c r="L68" s="299"/>
    </row>
    <row r="69" spans="1:12" s="300" customFormat="1" x14ac:dyDescent="0.25">
      <c r="A69" s="287">
        <f t="shared" si="3"/>
        <v>10</v>
      </c>
      <c r="B69" s="296"/>
      <c r="C69" s="298"/>
      <c r="D69" s="298"/>
      <c r="E69" s="295"/>
      <c r="F69" s="291"/>
      <c r="G69" s="292"/>
      <c r="H69" s="292"/>
      <c r="I69" s="292"/>
      <c r="J69" s="292"/>
      <c r="K69" s="292"/>
      <c r="L69" s="299"/>
    </row>
    <row r="70" spans="1:12" s="300" customFormat="1" x14ac:dyDescent="0.25">
      <c r="A70" s="287">
        <f t="shared" si="3"/>
        <v>11</v>
      </c>
      <c r="B70" s="296"/>
      <c r="C70" s="298"/>
      <c r="D70" s="298"/>
      <c r="E70" s="295"/>
      <c r="F70" s="291"/>
      <c r="G70" s="292"/>
      <c r="H70" s="292"/>
      <c r="I70" s="292"/>
      <c r="J70" s="292"/>
      <c r="K70" s="292"/>
      <c r="L70" s="299"/>
    </row>
    <row r="71" spans="1:12" s="300" customFormat="1" x14ac:dyDescent="0.25">
      <c r="A71" s="287">
        <f t="shared" si="3"/>
        <v>12</v>
      </c>
      <c r="B71" s="296"/>
      <c r="C71" s="298"/>
      <c r="D71" s="298"/>
      <c r="E71" s="295"/>
      <c r="F71" s="291"/>
      <c r="G71" s="292"/>
      <c r="H71" s="292"/>
      <c r="I71" s="292"/>
      <c r="J71" s="292"/>
      <c r="K71" s="292"/>
      <c r="L71" s="299"/>
    </row>
    <row r="72" spans="1:12" s="300" customFormat="1" x14ac:dyDescent="0.25">
      <c r="A72" s="287">
        <f t="shared" si="3"/>
        <v>13</v>
      </c>
      <c r="B72" s="296"/>
      <c r="C72" s="298"/>
      <c r="D72" s="298"/>
      <c r="E72" s="295"/>
      <c r="F72" s="291"/>
      <c r="G72" s="292"/>
      <c r="H72" s="292"/>
      <c r="I72" s="292"/>
      <c r="J72" s="292"/>
      <c r="K72" s="292"/>
      <c r="L72" s="299"/>
    </row>
    <row r="73" spans="1:12" s="300" customFormat="1" x14ac:dyDescent="0.25">
      <c r="A73" s="287">
        <f t="shared" si="3"/>
        <v>14</v>
      </c>
      <c r="B73" s="296"/>
      <c r="C73" s="298"/>
      <c r="D73" s="298"/>
      <c r="E73" s="295"/>
      <c r="F73" s="291"/>
      <c r="G73" s="292"/>
      <c r="H73" s="292"/>
      <c r="I73" s="292"/>
      <c r="J73" s="292"/>
      <c r="K73" s="292"/>
      <c r="L73" s="299"/>
    </row>
    <row r="74" spans="1:12" s="300" customFormat="1" x14ac:dyDescent="0.25">
      <c r="A74" s="287">
        <f t="shared" si="3"/>
        <v>15</v>
      </c>
      <c r="B74" s="296"/>
      <c r="C74" s="298"/>
      <c r="D74" s="298"/>
      <c r="E74" s="295"/>
      <c r="F74" s="291"/>
      <c r="G74" s="292"/>
      <c r="H74" s="292"/>
      <c r="I74" s="292"/>
      <c r="J74" s="292"/>
      <c r="K74" s="292"/>
      <c r="L74" s="299"/>
    </row>
    <row r="75" spans="1:12" hidden="1" x14ac:dyDescent="0.25"/>
    <row r="76" spans="1:12" hidden="1" x14ac:dyDescent="0.25"/>
    <row r="77" spans="1:12" hidden="1" x14ac:dyDescent="0.25"/>
    <row r="78" spans="1:12" hidden="1" x14ac:dyDescent="0.25"/>
    <row r="79" spans="1:12" hidden="1" x14ac:dyDescent="0.25"/>
    <row r="80" spans="1:12"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sheetData>
  <mergeCells count="7">
    <mergeCell ref="B43:F43"/>
    <mergeCell ref="B59:F59"/>
    <mergeCell ref="B2:C4"/>
    <mergeCell ref="E2:E4"/>
    <mergeCell ref="H7:J11"/>
    <mergeCell ref="B7:F7"/>
    <mergeCell ref="B22:F22"/>
  </mergeCells>
  <hyperlinks>
    <hyperlink ref="H7:J11" location="'Track Room'!A1" display="Track Room"/>
    <hyperlink ref="B2:C4" location="'Track Room'!A1" display="Track Room"/>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85" zoomScaleNormal="85" workbookViewId="0"/>
  </sheetViews>
  <sheetFormatPr defaultColWidth="0" defaultRowHeight="15" zeroHeight="1" x14ac:dyDescent="0.25"/>
  <cols>
    <col min="1" max="16" width="9.140625" customWidth="1"/>
    <col min="17" max="16384" width="9.140625" hidden="1"/>
  </cols>
  <sheetData>
    <row r="1" spans="13:15" x14ac:dyDescent="0.25"/>
    <row r="2" spans="13:15" ht="15" customHeight="1" x14ac:dyDescent="0.25">
      <c r="M2" s="673" t="s">
        <v>29</v>
      </c>
      <c r="N2" s="674"/>
      <c r="O2" s="675"/>
    </row>
    <row r="3" spans="13:15" ht="15" customHeight="1" x14ac:dyDescent="0.25">
      <c r="M3" s="676"/>
      <c r="N3" s="677"/>
      <c r="O3" s="678"/>
    </row>
    <row r="4" spans="13:15" ht="15" customHeight="1" x14ac:dyDescent="0.25">
      <c r="M4" s="676"/>
      <c r="N4" s="677"/>
      <c r="O4" s="678"/>
    </row>
    <row r="5" spans="13:15" ht="15" customHeight="1" x14ac:dyDescent="0.25">
      <c r="M5" s="676"/>
      <c r="N5" s="677"/>
      <c r="O5" s="678"/>
    </row>
    <row r="6" spans="13:15" ht="15" customHeight="1" x14ac:dyDescent="0.25">
      <c r="M6" s="676"/>
      <c r="N6" s="677"/>
      <c r="O6" s="678"/>
    </row>
    <row r="7" spans="13:15" x14ac:dyDescent="0.25"/>
    <row r="8" spans="13:15" x14ac:dyDescent="0.25"/>
    <row r="9" spans="13:15" x14ac:dyDescent="0.25"/>
    <row r="10" spans="13:15" x14ac:dyDescent="0.25"/>
    <row r="11" spans="13:15" x14ac:dyDescent="0.25"/>
    <row r="12" spans="13:15" x14ac:dyDescent="0.25"/>
    <row r="13" spans="13:15" x14ac:dyDescent="0.25"/>
    <row r="14" spans="13:15" x14ac:dyDescent="0.25"/>
    <row r="15" spans="13:15" x14ac:dyDescent="0.25"/>
    <row r="16" spans="13:1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sheetData>
  <mergeCells count="1">
    <mergeCell ref="M2:O6"/>
  </mergeCells>
  <hyperlinks>
    <hyperlink ref="M2:O6" location="'Track Room'!A1" display="Track Room"/>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Room'!J30</f>
        <v>42705</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+Summary!H15</f>
        <v>0</v>
      </c>
      <c r="E8" s="257">
        <f>+'Nov B'!E8</f>
        <v>500</v>
      </c>
      <c r="F8" s="257">
        <f>+E8-D8</f>
        <v>500</v>
      </c>
      <c r="I8" s="39"/>
      <c r="J8" s="39"/>
      <c r="K8" s="39"/>
      <c r="L8" s="39"/>
      <c r="M8" s="39"/>
      <c r="N8" s="39"/>
      <c r="O8" s="39"/>
    </row>
    <row r="9" spans="3:15" s="1" customFormat="1" x14ac:dyDescent="0.25">
      <c r="C9" s="259" t="str">
        <f>+'Track Room'!Q20</f>
        <v>Petrol - Vehicle - Transport</v>
      </c>
      <c r="D9" s="257">
        <f>+Summary!I15</f>
        <v>0</v>
      </c>
      <c r="E9" s="257">
        <f>+'Nov B'!E9</f>
        <v>2000</v>
      </c>
      <c r="F9" s="257">
        <f t="shared" ref="F9:F18" si="0">+E9-D9</f>
        <v>2000</v>
      </c>
      <c r="I9" s="39"/>
      <c r="J9" s="39"/>
      <c r="K9" s="39"/>
      <c r="L9" s="39"/>
      <c r="M9" s="39"/>
      <c r="N9" s="39"/>
      <c r="O9" s="39"/>
    </row>
    <row r="10" spans="3:15" s="1" customFormat="1" x14ac:dyDescent="0.25">
      <c r="C10" s="259" t="str">
        <f>+'Track Room'!Q21</f>
        <v>Meal  (Hotels etc.)</v>
      </c>
      <c r="D10" s="257">
        <f>+Summary!J15</f>
        <v>0</v>
      </c>
      <c r="E10" s="257">
        <f>+'Nov B'!E10</f>
        <v>1500</v>
      </c>
      <c r="F10" s="257">
        <f t="shared" si="0"/>
        <v>1500</v>
      </c>
      <c r="I10" s="39"/>
      <c r="J10" s="39"/>
      <c r="K10" s="39"/>
      <c r="L10" s="39"/>
      <c r="M10" s="39"/>
      <c r="N10" s="39"/>
      <c r="O10" s="39"/>
    </row>
    <row r="11" spans="3:15" s="1" customFormat="1" x14ac:dyDescent="0.25">
      <c r="C11" s="259" t="str">
        <f>+'Track Room'!Q22</f>
        <v>Phone - Internet</v>
      </c>
      <c r="D11" s="257">
        <f>+Summary!K15</f>
        <v>0</v>
      </c>
      <c r="E11" s="257">
        <f>+'Nov B'!E11</f>
        <v>1000</v>
      </c>
      <c r="F11" s="257">
        <f t="shared" si="0"/>
        <v>1000</v>
      </c>
      <c r="I11" s="39"/>
      <c r="J11" s="39"/>
      <c r="K11" s="39"/>
      <c r="L11" s="39"/>
      <c r="M11" s="39"/>
      <c r="N11" s="39"/>
      <c r="O11" s="39"/>
    </row>
    <row r="12" spans="3:15" s="1" customFormat="1" x14ac:dyDescent="0.25">
      <c r="C12" s="259" t="str">
        <f>+'Track Room'!Q23</f>
        <v>Movies/Clubs/Holidays</v>
      </c>
      <c r="D12" s="257">
        <f>+Summary!L15</f>
        <v>0</v>
      </c>
      <c r="E12" s="257">
        <f>+'Nov B'!E12</f>
        <v>500</v>
      </c>
      <c r="F12" s="257">
        <f t="shared" si="0"/>
        <v>500</v>
      </c>
      <c r="I12" s="39"/>
      <c r="J12" s="39"/>
      <c r="K12" s="39"/>
      <c r="L12" s="39"/>
      <c r="M12" s="39"/>
      <c r="N12" s="39"/>
      <c r="O12" s="39"/>
    </row>
    <row r="13" spans="3:15" s="1" customFormat="1" x14ac:dyDescent="0.25">
      <c r="C13" s="259" t="str">
        <f>+'Track Room'!Q24</f>
        <v>Medical &amp; Health Care</v>
      </c>
      <c r="D13" s="257">
        <f>+Summary!M15</f>
        <v>0</v>
      </c>
      <c r="E13" s="257">
        <f>+'Nov B'!E13</f>
        <v>200</v>
      </c>
      <c r="F13" s="257">
        <f t="shared" si="0"/>
        <v>200</v>
      </c>
      <c r="I13" s="39"/>
      <c r="J13" s="39"/>
      <c r="K13" s="39"/>
      <c r="L13" s="39"/>
      <c r="M13" s="39"/>
      <c r="N13" s="39"/>
      <c r="O13" s="39"/>
    </row>
    <row r="14" spans="3:15" s="1" customFormat="1" x14ac:dyDescent="0.25">
      <c r="C14" s="259" t="str">
        <f>+'Track Room'!Q25</f>
        <v>Donations,Social Work</v>
      </c>
      <c r="D14" s="257">
        <f>+Summary!N15</f>
        <v>0</v>
      </c>
      <c r="E14" s="257">
        <f>+'Nov B'!E14</f>
        <v>500</v>
      </c>
      <c r="F14" s="257">
        <f t="shared" si="0"/>
        <v>500</v>
      </c>
      <c r="I14" s="39"/>
      <c r="J14" s="39"/>
      <c r="K14" s="39"/>
      <c r="L14" s="39"/>
      <c r="M14" s="39"/>
      <c r="N14" s="39"/>
      <c r="O14" s="39"/>
    </row>
    <row r="15" spans="3:15" s="1" customFormat="1" x14ac:dyDescent="0.25">
      <c r="C15" s="259" t="str">
        <f>+'Track Room'!Q26</f>
        <v>..Gifts..</v>
      </c>
      <c r="D15" s="257">
        <f>+Summary!O15</f>
        <v>0</v>
      </c>
      <c r="E15" s="257">
        <f>+'Nov B'!E15</f>
        <v>100</v>
      </c>
      <c r="F15" s="257">
        <f t="shared" si="0"/>
        <v>100</v>
      </c>
      <c r="I15" s="39"/>
      <c r="J15" s="39"/>
      <c r="K15" s="39"/>
      <c r="L15" s="39"/>
      <c r="M15" s="39"/>
      <c r="N15" s="39"/>
      <c r="O15" s="39"/>
    </row>
    <row r="16" spans="3:15" s="1" customFormat="1" x14ac:dyDescent="0.25">
      <c r="C16" s="259" t="str">
        <f>+'Track Room'!Q27</f>
        <v xml:space="preserve">Studies &amp; Office </v>
      </c>
      <c r="D16" s="257">
        <f>+Summary!P15</f>
        <v>0</v>
      </c>
      <c r="E16" s="257">
        <f>+'Nov B'!E16</f>
        <v>1000</v>
      </c>
      <c r="F16" s="257">
        <f t="shared" si="0"/>
        <v>1000</v>
      </c>
      <c r="I16" s="39"/>
      <c r="J16" s="39"/>
      <c r="K16" s="39"/>
      <c r="L16" s="39"/>
      <c r="M16" s="39"/>
      <c r="N16" s="39"/>
      <c r="O16" s="39"/>
    </row>
    <row r="17" spans="3:15" s="1" customFormat="1" x14ac:dyDescent="0.25">
      <c r="C17" s="259" t="str">
        <f>+'Track Room'!Q28</f>
        <v>Clothes</v>
      </c>
      <c r="D17" s="257">
        <f>+Summary!Q15</f>
        <v>0</v>
      </c>
      <c r="E17" s="257">
        <f>+'Nov B'!E17</f>
        <v>1500</v>
      </c>
      <c r="F17" s="257">
        <f t="shared" si="0"/>
        <v>1500</v>
      </c>
      <c r="I17" s="39"/>
      <c r="J17" s="39"/>
      <c r="K17" s="39"/>
      <c r="L17" s="39"/>
      <c r="M17" s="39"/>
      <c r="N17" s="39"/>
      <c r="O17" s="39"/>
    </row>
    <row r="18" spans="3:15" s="1" customFormat="1" x14ac:dyDescent="0.25">
      <c r="C18" s="259" t="str">
        <f>+'Track Room'!Q29</f>
        <v>Investments</v>
      </c>
      <c r="D18" s="257">
        <f>+Summary!R15</f>
        <v>0</v>
      </c>
      <c r="E18" s="257">
        <f>+'Nov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Room'!J29</f>
        <v>42675</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+Summary!H14</f>
        <v>0</v>
      </c>
      <c r="E8" s="257">
        <f>+'Oct B'!E8</f>
        <v>500</v>
      </c>
      <c r="F8" s="257">
        <f>+E8-D8</f>
        <v>500</v>
      </c>
      <c r="I8" s="39"/>
      <c r="J8" s="39"/>
      <c r="K8" s="39"/>
      <c r="L8" s="39"/>
      <c r="M8" s="39"/>
      <c r="N8" s="39"/>
      <c r="O8" s="39"/>
    </row>
    <row r="9" spans="3:15" s="1" customFormat="1" x14ac:dyDescent="0.25">
      <c r="C9" s="259" t="str">
        <f>+'Track Room'!Q20</f>
        <v>Petrol - Vehicle - Transport</v>
      </c>
      <c r="D9" s="257">
        <f>+Summary!I14</f>
        <v>0</v>
      </c>
      <c r="E9" s="257">
        <f>+'Oct B'!E9</f>
        <v>2000</v>
      </c>
      <c r="F9" s="257">
        <f t="shared" ref="F9:F18" si="0">+E9-D9</f>
        <v>2000</v>
      </c>
      <c r="I9" s="39"/>
      <c r="J9" s="39"/>
      <c r="K9" s="39"/>
      <c r="L9" s="39"/>
      <c r="M9" s="39"/>
      <c r="N9" s="39"/>
      <c r="O9" s="39"/>
    </row>
    <row r="10" spans="3:15" s="1" customFormat="1" x14ac:dyDescent="0.25">
      <c r="C10" s="259" t="str">
        <f>+'Track Room'!Q21</f>
        <v>Meal  (Hotels etc.)</v>
      </c>
      <c r="D10" s="257">
        <f>+Summary!J14</f>
        <v>0</v>
      </c>
      <c r="E10" s="257">
        <f>+'Oct B'!E10</f>
        <v>1500</v>
      </c>
      <c r="F10" s="257">
        <f t="shared" si="0"/>
        <v>1500</v>
      </c>
      <c r="I10" s="39"/>
      <c r="J10" s="39"/>
      <c r="K10" s="39"/>
      <c r="L10" s="39"/>
      <c r="M10" s="39"/>
      <c r="N10" s="39"/>
      <c r="O10" s="39"/>
    </row>
    <row r="11" spans="3:15" s="1" customFormat="1" x14ac:dyDescent="0.25">
      <c r="C11" s="259" t="str">
        <f>+'Track Room'!Q22</f>
        <v>Phone - Internet</v>
      </c>
      <c r="D11" s="257">
        <f>+Summary!K14</f>
        <v>0</v>
      </c>
      <c r="E11" s="257">
        <f>+'Oct B'!E11</f>
        <v>1000</v>
      </c>
      <c r="F11" s="257">
        <f t="shared" si="0"/>
        <v>1000</v>
      </c>
      <c r="I11" s="39"/>
      <c r="J11" s="39"/>
      <c r="K11" s="39"/>
      <c r="L11" s="39"/>
      <c r="M11" s="39"/>
      <c r="N11" s="39"/>
      <c r="O11" s="39"/>
    </row>
    <row r="12" spans="3:15" s="1" customFormat="1" x14ac:dyDescent="0.25">
      <c r="C12" s="259" t="str">
        <f>+'Track Room'!Q23</f>
        <v>Movies/Clubs/Holidays</v>
      </c>
      <c r="D12" s="257">
        <f>+Summary!L14</f>
        <v>0</v>
      </c>
      <c r="E12" s="257">
        <f>+'Oct B'!E12</f>
        <v>500</v>
      </c>
      <c r="F12" s="257">
        <f t="shared" si="0"/>
        <v>500</v>
      </c>
      <c r="I12" s="39"/>
      <c r="J12" s="39"/>
      <c r="K12" s="39"/>
      <c r="L12" s="39"/>
      <c r="M12" s="39"/>
      <c r="N12" s="39"/>
      <c r="O12" s="39"/>
    </row>
    <row r="13" spans="3:15" s="1" customFormat="1" x14ac:dyDescent="0.25">
      <c r="C13" s="259" t="str">
        <f>+'Track Room'!Q24</f>
        <v>Medical &amp; Health Care</v>
      </c>
      <c r="D13" s="257">
        <f>+Summary!M14</f>
        <v>0</v>
      </c>
      <c r="E13" s="257">
        <f>+'Oct B'!E13</f>
        <v>200</v>
      </c>
      <c r="F13" s="257">
        <f t="shared" si="0"/>
        <v>200</v>
      </c>
      <c r="I13" s="39"/>
      <c r="J13" s="39"/>
      <c r="K13" s="39"/>
      <c r="L13" s="39"/>
      <c r="M13" s="39"/>
      <c r="N13" s="39"/>
      <c r="O13" s="39"/>
    </row>
    <row r="14" spans="3:15" s="1" customFormat="1" x14ac:dyDescent="0.25">
      <c r="C14" s="259" t="str">
        <f>+'Track Room'!Q25</f>
        <v>Donations,Social Work</v>
      </c>
      <c r="D14" s="257">
        <f>+Summary!N14</f>
        <v>0</v>
      </c>
      <c r="E14" s="257">
        <f>+'Oct B'!E14</f>
        <v>500</v>
      </c>
      <c r="F14" s="257">
        <f t="shared" si="0"/>
        <v>500</v>
      </c>
      <c r="I14" s="39"/>
      <c r="J14" s="39"/>
      <c r="K14" s="39"/>
      <c r="L14" s="39"/>
      <c r="M14" s="39"/>
      <c r="N14" s="39"/>
      <c r="O14" s="39"/>
    </row>
    <row r="15" spans="3:15" s="1" customFormat="1" x14ac:dyDescent="0.25">
      <c r="C15" s="259" t="str">
        <f>+'Track Room'!Q26</f>
        <v>..Gifts..</v>
      </c>
      <c r="D15" s="257">
        <f>+Summary!O14</f>
        <v>0</v>
      </c>
      <c r="E15" s="257">
        <f>+'Oct B'!E15</f>
        <v>100</v>
      </c>
      <c r="F15" s="257">
        <f t="shared" si="0"/>
        <v>100</v>
      </c>
      <c r="I15" s="39"/>
      <c r="J15" s="39"/>
      <c r="K15" s="39"/>
      <c r="L15" s="39"/>
      <c r="M15" s="39"/>
      <c r="N15" s="39"/>
      <c r="O15" s="39"/>
    </row>
    <row r="16" spans="3:15" s="1" customFormat="1" x14ac:dyDescent="0.25">
      <c r="C16" s="259" t="str">
        <f>+'Track Room'!Q27</f>
        <v xml:space="preserve">Studies &amp; Office </v>
      </c>
      <c r="D16" s="257">
        <f>+Summary!P14</f>
        <v>0</v>
      </c>
      <c r="E16" s="257">
        <f>+'Oct B'!E16</f>
        <v>1000</v>
      </c>
      <c r="F16" s="257">
        <f t="shared" si="0"/>
        <v>1000</v>
      </c>
      <c r="I16" s="39"/>
      <c r="J16" s="39"/>
      <c r="K16" s="39"/>
      <c r="L16" s="39"/>
      <c r="M16" s="39"/>
      <c r="N16" s="39"/>
      <c r="O16" s="39"/>
    </row>
    <row r="17" spans="3:15" s="1" customFormat="1" x14ac:dyDescent="0.25">
      <c r="C17" s="259" t="str">
        <f>+'Track Room'!Q28</f>
        <v>Clothes</v>
      </c>
      <c r="D17" s="257">
        <f>+Summary!Q14</f>
        <v>0</v>
      </c>
      <c r="E17" s="257">
        <f>+'Oct B'!E17</f>
        <v>1500</v>
      </c>
      <c r="F17" s="257">
        <f t="shared" si="0"/>
        <v>1500</v>
      </c>
      <c r="I17" s="39"/>
      <c r="J17" s="39"/>
      <c r="K17" s="39"/>
      <c r="L17" s="39"/>
      <c r="M17" s="39"/>
      <c r="N17" s="39"/>
      <c r="O17" s="39"/>
    </row>
    <row r="18" spans="3:15" s="1" customFormat="1" x14ac:dyDescent="0.25">
      <c r="C18" s="259" t="str">
        <f>+'Track Room'!Q29</f>
        <v>Investments</v>
      </c>
      <c r="D18" s="257">
        <f>+Summary!R14</f>
        <v>0</v>
      </c>
      <c r="E18" s="257">
        <f>+'Oct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election activeCell="F19" sqref="F19"/>
    </sheetView>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Room'!J28</f>
        <v>42644</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+Summary!H13</f>
        <v>0</v>
      </c>
      <c r="E8" s="257">
        <f>+'Sept B'!E8</f>
        <v>500</v>
      </c>
      <c r="F8" s="257">
        <f>+E8-D8</f>
        <v>500</v>
      </c>
      <c r="I8" s="39"/>
      <c r="J8" s="39"/>
      <c r="K8" s="39"/>
      <c r="L8" s="39"/>
      <c r="M8" s="39"/>
      <c r="N8" s="39"/>
      <c r="O8" s="39"/>
    </row>
    <row r="9" spans="3:15" s="1" customFormat="1" x14ac:dyDescent="0.25">
      <c r="C9" s="259" t="str">
        <f>+'Track Room'!Q20</f>
        <v>Petrol - Vehicle - Transport</v>
      </c>
      <c r="D9" s="257">
        <f>+Summary!I13</f>
        <v>0</v>
      </c>
      <c r="E9" s="257">
        <f>+'Sept B'!E9</f>
        <v>2000</v>
      </c>
      <c r="F9" s="257">
        <f t="shared" ref="F9:F18" si="0">+E9-D9</f>
        <v>2000</v>
      </c>
      <c r="I9" s="39"/>
      <c r="J9" s="39"/>
      <c r="K9" s="39"/>
      <c r="L9" s="39"/>
      <c r="M9" s="39"/>
      <c r="N9" s="39"/>
      <c r="O9" s="39"/>
    </row>
    <row r="10" spans="3:15" s="1" customFormat="1" x14ac:dyDescent="0.25">
      <c r="C10" s="259" t="str">
        <f>+'Track Room'!Q21</f>
        <v>Meal  (Hotels etc.)</v>
      </c>
      <c r="D10" s="257">
        <f>+Summary!J13</f>
        <v>0</v>
      </c>
      <c r="E10" s="257">
        <f>+'Sept B'!E10</f>
        <v>1500</v>
      </c>
      <c r="F10" s="257">
        <f t="shared" si="0"/>
        <v>1500</v>
      </c>
      <c r="I10" s="39"/>
      <c r="J10" s="39"/>
      <c r="K10" s="39"/>
      <c r="L10" s="39"/>
      <c r="M10" s="39"/>
      <c r="N10" s="39"/>
      <c r="O10" s="39"/>
    </row>
    <row r="11" spans="3:15" s="1" customFormat="1" x14ac:dyDescent="0.25">
      <c r="C11" s="259" t="str">
        <f>+'Track Room'!Q22</f>
        <v>Phone - Internet</v>
      </c>
      <c r="D11" s="257">
        <f>+Summary!K13</f>
        <v>0</v>
      </c>
      <c r="E11" s="257">
        <f>+'Sept B'!E11</f>
        <v>1000</v>
      </c>
      <c r="F11" s="257">
        <f t="shared" si="0"/>
        <v>1000</v>
      </c>
      <c r="I11" s="39"/>
      <c r="J11" s="39"/>
      <c r="K11" s="39"/>
      <c r="L11" s="39"/>
      <c r="M11" s="39"/>
      <c r="N11" s="39"/>
      <c r="O11" s="39"/>
    </row>
    <row r="12" spans="3:15" s="1" customFormat="1" x14ac:dyDescent="0.25">
      <c r="C12" s="259" t="str">
        <f>+'Track Room'!Q23</f>
        <v>Movies/Clubs/Holidays</v>
      </c>
      <c r="D12" s="257">
        <f>+Summary!L13</f>
        <v>0</v>
      </c>
      <c r="E12" s="257">
        <f>+'Sept B'!E12</f>
        <v>500</v>
      </c>
      <c r="F12" s="257">
        <f t="shared" si="0"/>
        <v>500</v>
      </c>
      <c r="I12" s="39"/>
      <c r="J12" s="39"/>
      <c r="K12" s="39"/>
      <c r="L12" s="39"/>
      <c r="M12" s="39"/>
      <c r="N12" s="39"/>
      <c r="O12" s="39"/>
    </row>
    <row r="13" spans="3:15" s="1" customFormat="1" x14ac:dyDescent="0.25">
      <c r="C13" s="259" t="str">
        <f>+'Track Room'!Q24</f>
        <v>Medical &amp; Health Care</v>
      </c>
      <c r="D13" s="257">
        <f>+Summary!M13</f>
        <v>0</v>
      </c>
      <c r="E13" s="257">
        <f>+'Sept B'!E13</f>
        <v>200</v>
      </c>
      <c r="F13" s="257">
        <f t="shared" si="0"/>
        <v>200</v>
      </c>
      <c r="I13" s="39"/>
      <c r="J13" s="39"/>
      <c r="K13" s="39"/>
      <c r="L13" s="39"/>
      <c r="M13" s="39"/>
      <c r="N13" s="39"/>
      <c r="O13" s="39"/>
    </row>
    <row r="14" spans="3:15" s="1" customFormat="1" x14ac:dyDescent="0.25">
      <c r="C14" s="259" t="str">
        <f>+'Track Room'!Q25</f>
        <v>Donations,Social Work</v>
      </c>
      <c r="D14" s="257">
        <f>+Summary!N13</f>
        <v>0</v>
      </c>
      <c r="E14" s="257">
        <f>+'Sept B'!E14</f>
        <v>500</v>
      </c>
      <c r="F14" s="257">
        <f t="shared" si="0"/>
        <v>500</v>
      </c>
      <c r="I14" s="39"/>
      <c r="J14" s="39"/>
      <c r="K14" s="39"/>
      <c r="L14" s="39"/>
      <c r="M14" s="39"/>
      <c r="N14" s="39"/>
      <c r="O14" s="39"/>
    </row>
    <row r="15" spans="3:15" s="1" customFormat="1" x14ac:dyDescent="0.25">
      <c r="C15" s="259" t="str">
        <f>+'Track Room'!Q26</f>
        <v>..Gifts..</v>
      </c>
      <c r="D15" s="257">
        <f>+Summary!O13</f>
        <v>0</v>
      </c>
      <c r="E15" s="257">
        <f>+'Sept B'!E15</f>
        <v>100</v>
      </c>
      <c r="F15" s="257">
        <f t="shared" si="0"/>
        <v>100</v>
      </c>
      <c r="I15" s="39"/>
      <c r="J15" s="39"/>
      <c r="K15" s="39"/>
      <c r="L15" s="39"/>
      <c r="M15" s="39"/>
      <c r="N15" s="39"/>
      <c r="O15" s="39"/>
    </row>
    <row r="16" spans="3:15" s="1" customFormat="1" x14ac:dyDescent="0.25">
      <c r="C16" s="259" t="str">
        <f>+'Track Room'!Q27</f>
        <v xml:space="preserve">Studies &amp; Office </v>
      </c>
      <c r="D16" s="257">
        <f>+Summary!P13</f>
        <v>0</v>
      </c>
      <c r="E16" s="257">
        <f>+'Sept B'!E16</f>
        <v>1000</v>
      </c>
      <c r="F16" s="257">
        <f t="shared" si="0"/>
        <v>1000</v>
      </c>
      <c r="I16" s="39"/>
      <c r="J16" s="39"/>
      <c r="K16" s="39"/>
      <c r="L16" s="39"/>
      <c r="M16" s="39"/>
      <c r="N16" s="39"/>
      <c r="O16" s="39"/>
    </row>
    <row r="17" spans="3:15" s="1" customFormat="1" x14ac:dyDescent="0.25">
      <c r="C17" s="259" t="str">
        <f>+'Track Room'!Q28</f>
        <v>Clothes</v>
      </c>
      <c r="D17" s="257">
        <f>+Summary!Q13</f>
        <v>0</v>
      </c>
      <c r="E17" s="257">
        <f>+'Sept B'!E17</f>
        <v>1500</v>
      </c>
      <c r="F17" s="257">
        <f t="shared" si="0"/>
        <v>1500</v>
      </c>
      <c r="I17" s="39"/>
      <c r="J17" s="39"/>
      <c r="K17" s="39"/>
      <c r="L17" s="39"/>
      <c r="M17" s="39"/>
      <c r="N17" s="39"/>
      <c r="O17" s="39"/>
    </row>
    <row r="18" spans="3:15" s="1" customFormat="1" x14ac:dyDescent="0.25">
      <c r="C18" s="259" t="str">
        <f>+'Track Room'!Q29</f>
        <v>Investments</v>
      </c>
      <c r="D18" s="257">
        <f>+Summary!R13</f>
        <v>0</v>
      </c>
      <c r="E18" s="257">
        <f>+'Sept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Room'!J27</f>
        <v>42614</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+Summary!H12</f>
        <v>0</v>
      </c>
      <c r="E8" s="257">
        <f>+'Aug B'!E8</f>
        <v>500</v>
      </c>
      <c r="F8" s="257">
        <f>+E8-D8</f>
        <v>500</v>
      </c>
      <c r="I8" s="39"/>
      <c r="J8" s="39"/>
      <c r="K8" s="39"/>
      <c r="L8" s="39"/>
      <c r="M8" s="39"/>
      <c r="N8" s="39"/>
      <c r="O8" s="39"/>
    </row>
    <row r="9" spans="3:15" s="1" customFormat="1" x14ac:dyDescent="0.25">
      <c r="C9" s="259" t="str">
        <f>+'Track Room'!Q20</f>
        <v>Petrol - Vehicle - Transport</v>
      </c>
      <c r="D9" s="257">
        <f>+Summary!I12</f>
        <v>0</v>
      </c>
      <c r="E9" s="257">
        <f>+'Aug B'!E9</f>
        <v>2000</v>
      </c>
      <c r="F9" s="257">
        <f t="shared" ref="F9:F18" si="0">+E9-D9</f>
        <v>2000</v>
      </c>
      <c r="I9" s="39"/>
      <c r="J9" s="39"/>
      <c r="K9" s="39"/>
      <c r="L9" s="39"/>
      <c r="M9" s="39"/>
      <c r="N9" s="39"/>
      <c r="O9" s="39"/>
    </row>
    <row r="10" spans="3:15" s="1" customFormat="1" x14ac:dyDescent="0.25">
      <c r="C10" s="259" t="str">
        <f>+'Track Room'!Q21</f>
        <v>Meal  (Hotels etc.)</v>
      </c>
      <c r="D10" s="257">
        <f>+Summary!J12</f>
        <v>0</v>
      </c>
      <c r="E10" s="257">
        <f>+'Aug B'!E10</f>
        <v>1500</v>
      </c>
      <c r="F10" s="257">
        <f t="shared" si="0"/>
        <v>1500</v>
      </c>
      <c r="I10" s="39"/>
      <c r="J10" s="39"/>
      <c r="K10" s="39"/>
      <c r="L10" s="39"/>
      <c r="M10" s="39"/>
      <c r="N10" s="39"/>
      <c r="O10" s="39"/>
    </row>
    <row r="11" spans="3:15" s="1" customFormat="1" x14ac:dyDescent="0.25">
      <c r="C11" s="259" t="str">
        <f>+'Track Room'!Q22</f>
        <v>Phone - Internet</v>
      </c>
      <c r="D11" s="257">
        <f>+Summary!K12</f>
        <v>0</v>
      </c>
      <c r="E11" s="257">
        <f>+'Aug B'!E11</f>
        <v>1000</v>
      </c>
      <c r="F11" s="257">
        <f t="shared" si="0"/>
        <v>1000</v>
      </c>
      <c r="I11" s="39"/>
      <c r="J11" s="39"/>
      <c r="K11" s="39"/>
      <c r="L11" s="39"/>
      <c r="M11" s="39"/>
      <c r="N11" s="39"/>
      <c r="O11" s="39"/>
    </row>
    <row r="12" spans="3:15" s="1" customFormat="1" x14ac:dyDescent="0.25">
      <c r="C12" s="259" t="str">
        <f>+'Track Room'!Q23</f>
        <v>Movies/Clubs/Holidays</v>
      </c>
      <c r="D12" s="257">
        <f>+Summary!L12</f>
        <v>0</v>
      </c>
      <c r="E12" s="257">
        <f>+'Aug B'!E12</f>
        <v>500</v>
      </c>
      <c r="F12" s="257">
        <f t="shared" si="0"/>
        <v>500</v>
      </c>
      <c r="I12" s="39"/>
      <c r="J12" s="39"/>
      <c r="K12" s="39"/>
      <c r="L12" s="39"/>
      <c r="M12" s="39"/>
      <c r="N12" s="39"/>
      <c r="O12" s="39"/>
    </row>
    <row r="13" spans="3:15" s="1" customFormat="1" x14ac:dyDescent="0.25">
      <c r="C13" s="259" t="str">
        <f>+'Track Room'!Q24</f>
        <v>Medical &amp; Health Care</v>
      </c>
      <c r="D13" s="257">
        <f>+Summary!M12</f>
        <v>0</v>
      </c>
      <c r="E13" s="257">
        <f>+'Aug B'!E13</f>
        <v>200</v>
      </c>
      <c r="F13" s="257">
        <f t="shared" si="0"/>
        <v>200</v>
      </c>
      <c r="I13" s="39"/>
      <c r="J13" s="39"/>
      <c r="K13" s="39"/>
      <c r="L13" s="39"/>
      <c r="M13" s="39"/>
      <c r="N13" s="39"/>
      <c r="O13" s="39"/>
    </row>
    <row r="14" spans="3:15" s="1" customFormat="1" x14ac:dyDescent="0.25">
      <c r="C14" s="259" t="str">
        <f>+'Track Room'!Q25</f>
        <v>Donations,Social Work</v>
      </c>
      <c r="D14" s="257">
        <f>+Summary!N12</f>
        <v>0</v>
      </c>
      <c r="E14" s="257">
        <f>+'Aug B'!E14</f>
        <v>500</v>
      </c>
      <c r="F14" s="257">
        <f t="shared" si="0"/>
        <v>500</v>
      </c>
      <c r="I14" s="39"/>
      <c r="J14" s="39"/>
      <c r="K14" s="39"/>
      <c r="L14" s="39"/>
      <c r="M14" s="39"/>
      <c r="N14" s="39"/>
      <c r="O14" s="39"/>
    </row>
    <row r="15" spans="3:15" s="1" customFormat="1" x14ac:dyDescent="0.25">
      <c r="C15" s="259" t="str">
        <f>+'Track Room'!Q26</f>
        <v>..Gifts..</v>
      </c>
      <c r="D15" s="257">
        <f>+Summary!O12</f>
        <v>0</v>
      </c>
      <c r="E15" s="257">
        <f>+'Aug B'!E15</f>
        <v>100</v>
      </c>
      <c r="F15" s="257">
        <f t="shared" si="0"/>
        <v>100</v>
      </c>
      <c r="I15" s="39"/>
      <c r="J15" s="39"/>
      <c r="K15" s="39"/>
      <c r="L15" s="39"/>
      <c r="M15" s="39"/>
      <c r="N15" s="39"/>
      <c r="O15" s="39"/>
    </row>
    <row r="16" spans="3:15" s="1" customFormat="1" x14ac:dyDescent="0.25">
      <c r="C16" s="259" t="str">
        <f>+'Track Room'!Q27</f>
        <v xml:space="preserve">Studies &amp; Office </v>
      </c>
      <c r="D16" s="257">
        <f>+Summary!P12</f>
        <v>0</v>
      </c>
      <c r="E16" s="257">
        <f>+'Aug B'!E16</f>
        <v>1000</v>
      </c>
      <c r="F16" s="257">
        <f t="shared" si="0"/>
        <v>1000</v>
      </c>
      <c r="I16" s="39"/>
      <c r="J16" s="39"/>
      <c r="K16" s="39"/>
      <c r="L16" s="39"/>
      <c r="M16" s="39"/>
      <c r="N16" s="39"/>
      <c r="O16" s="39"/>
    </row>
    <row r="17" spans="3:15" s="1" customFormat="1" x14ac:dyDescent="0.25">
      <c r="C17" s="259" t="str">
        <f>+'Track Room'!Q28</f>
        <v>Clothes</v>
      </c>
      <c r="D17" s="257">
        <f>+Summary!Q12</f>
        <v>0</v>
      </c>
      <c r="E17" s="257">
        <f>+'Aug B'!E17</f>
        <v>1500</v>
      </c>
      <c r="F17" s="257">
        <f t="shared" si="0"/>
        <v>1500</v>
      </c>
      <c r="I17" s="39"/>
      <c r="J17" s="39"/>
      <c r="K17" s="39"/>
      <c r="L17" s="39"/>
      <c r="M17" s="39"/>
      <c r="N17" s="39"/>
      <c r="O17" s="39"/>
    </row>
    <row r="18" spans="3:15" s="1" customFormat="1" x14ac:dyDescent="0.25">
      <c r="C18" s="259" t="str">
        <f>+'Track Room'!Q29</f>
        <v>Investments</v>
      </c>
      <c r="D18" s="257">
        <f>+Summary!R12</f>
        <v>0</v>
      </c>
      <c r="E18" s="257">
        <f>+'Aug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Room'!J26</f>
        <v>42583</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+Summary!H11</f>
        <v>0</v>
      </c>
      <c r="E8" s="257">
        <f>+'July B'!E8</f>
        <v>500</v>
      </c>
      <c r="F8" s="257">
        <f>+E8-D8</f>
        <v>500</v>
      </c>
      <c r="I8" s="39"/>
      <c r="J8" s="39"/>
      <c r="K8" s="39"/>
      <c r="L8" s="39"/>
      <c r="M8" s="39"/>
      <c r="N8" s="39"/>
      <c r="O8" s="39"/>
    </row>
    <row r="9" spans="3:15" s="1" customFormat="1" x14ac:dyDescent="0.25">
      <c r="C9" s="259" t="str">
        <f>+'Track Room'!Q20</f>
        <v>Petrol - Vehicle - Transport</v>
      </c>
      <c r="D9" s="257">
        <f>+Summary!I11</f>
        <v>0</v>
      </c>
      <c r="E9" s="257">
        <f>+'July B'!E9</f>
        <v>2000</v>
      </c>
      <c r="F9" s="257">
        <f t="shared" ref="F9:F18" si="0">+E9-D9</f>
        <v>2000</v>
      </c>
      <c r="I9" s="39"/>
      <c r="J9" s="39"/>
      <c r="K9" s="39"/>
      <c r="L9" s="39"/>
      <c r="M9" s="39"/>
      <c r="N9" s="39"/>
      <c r="O9" s="39"/>
    </row>
    <row r="10" spans="3:15" s="1" customFormat="1" x14ac:dyDescent="0.25">
      <c r="C10" s="259" t="str">
        <f>+'Track Room'!Q21</f>
        <v>Meal  (Hotels etc.)</v>
      </c>
      <c r="D10" s="257">
        <f>+Summary!J11</f>
        <v>0</v>
      </c>
      <c r="E10" s="257">
        <f>+'July B'!E10</f>
        <v>1500</v>
      </c>
      <c r="F10" s="257">
        <f t="shared" si="0"/>
        <v>1500</v>
      </c>
      <c r="I10" s="39"/>
      <c r="J10" s="39"/>
      <c r="K10" s="39"/>
      <c r="L10" s="39"/>
      <c r="M10" s="39"/>
      <c r="N10" s="39"/>
      <c r="O10" s="39"/>
    </row>
    <row r="11" spans="3:15" s="1" customFormat="1" x14ac:dyDescent="0.25">
      <c r="C11" s="259" t="str">
        <f>+'Track Room'!Q22</f>
        <v>Phone - Internet</v>
      </c>
      <c r="D11" s="257">
        <f>+Summary!K11</f>
        <v>0</v>
      </c>
      <c r="E11" s="257">
        <f>+'July B'!E11</f>
        <v>1000</v>
      </c>
      <c r="F11" s="257">
        <f t="shared" si="0"/>
        <v>1000</v>
      </c>
      <c r="I11" s="39"/>
      <c r="J11" s="39"/>
      <c r="K11" s="39"/>
      <c r="L11" s="39"/>
      <c r="M11" s="39"/>
      <c r="N11" s="39"/>
      <c r="O11" s="39"/>
    </row>
    <row r="12" spans="3:15" s="1" customFormat="1" x14ac:dyDescent="0.25">
      <c r="C12" s="259" t="str">
        <f>+'Track Room'!Q23</f>
        <v>Movies/Clubs/Holidays</v>
      </c>
      <c r="D12" s="257">
        <f>+Summary!L11</f>
        <v>0</v>
      </c>
      <c r="E12" s="257">
        <f>+'July B'!E12</f>
        <v>500</v>
      </c>
      <c r="F12" s="257">
        <f t="shared" si="0"/>
        <v>500</v>
      </c>
      <c r="I12" s="39"/>
      <c r="J12" s="39"/>
      <c r="K12" s="39"/>
      <c r="L12" s="39"/>
      <c r="M12" s="39"/>
      <c r="N12" s="39"/>
      <c r="O12" s="39"/>
    </row>
    <row r="13" spans="3:15" s="1" customFormat="1" x14ac:dyDescent="0.25">
      <c r="C13" s="259" t="str">
        <f>+'Track Room'!Q24</f>
        <v>Medical &amp; Health Care</v>
      </c>
      <c r="D13" s="257">
        <f>+Summary!M11</f>
        <v>0</v>
      </c>
      <c r="E13" s="257">
        <f>+'July B'!E13</f>
        <v>200</v>
      </c>
      <c r="F13" s="257">
        <f t="shared" si="0"/>
        <v>200</v>
      </c>
      <c r="I13" s="39"/>
      <c r="J13" s="39"/>
      <c r="K13" s="39"/>
      <c r="L13" s="39"/>
      <c r="M13" s="39"/>
      <c r="N13" s="39"/>
      <c r="O13" s="39"/>
    </row>
    <row r="14" spans="3:15" s="1" customFormat="1" x14ac:dyDescent="0.25">
      <c r="C14" s="259" t="str">
        <f>+'Track Room'!Q25</f>
        <v>Donations,Social Work</v>
      </c>
      <c r="D14" s="257">
        <f>+Summary!N11</f>
        <v>0</v>
      </c>
      <c r="E14" s="257">
        <f>+'July B'!E14</f>
        <v>500</v>
      </c>
      <c r="F14" s="257">
        <f t="shared" si="0"/>
        <v>500</v>
      </c>
      <c r="I14" s="39"/>
      <c r="J14" s="39"/>
      <c r="K14" s="39"/>
      <c r="L14" s="39"/>
      <c r="M14" s="39"/>
      <c r="N14" s="39"/>
      <c r="O14" s="39"/>
    </row>
    <row r="15" spans="3:15" s="1" customFormat="1" x14ac:dyDescent="0.25">
      <c r="C15" s="259" t="str">
        <f>+'Track Room'!Q26</f>
        <v>..Gifts..</v>
      </c>
      <c r="D15" s="257">
        <f>+Summary!O11</f>
        <v>0</v>
      </c>
      <c r="E15" s="257">
        <f>+'July B'!E15</f>
        <v>100</v>
      </c>
      <c r="F15" s="257">
        <f t="shared" si="0"/>
        <v>100</v>
      </c>
      <c r="I15" s="39"/>
      <c r="J15" s="39"/>
      <c r="K15" s="39"/>
      <c r="L15" s="39"/>
      <c r="M15" s="39"/>
      <c r="N15" s="39"/>
      <c r="O15" s="39"/>
    </row>
    <row r="16" spans="3:15" s="1" customFormat="1" x14ac:dyDescent="0.25">
      <c r="C16" s="259" t="str">
        <f>+'Track Room'!Q27</f>
        <v xml:space="preserve">Studies &amp; Office </v>
      </c>
      <c r="D16" s="257">
        <f>+Summary!P11</f>
        <v>0</v>
      </c>
      <c r="E16" s="257">
        <f>+'July B'!E16</f>
        <v>1000</v>
      </c>
      <c r="F16" s="257">
        <f t="shared" si="0"/>
        <v>1000</v>
      </c>
      <c r="I16" s="39"/>
      <c r="J16" s="39"/>
      <c r="K16" s="39"/>
      <c r="L16" s="39"/>
      <c r="M16" s="39"/>
      <c r="N16" s="39"/>
      <c r="O16" s="39"/>
    </row>
    <row r="17" spans="3:15" s="1" customFormat="1" x14ac:dyDescent="0.25">
      <c r="C17" s="259" t="str">
        <f>+'Track Room'!Q28</f>
        <v>Clothes</v>
      </c>
      <c r="D17" s="257">
        <f>+Summary!Q11</f>
        <v>0</v>
      </c>
      <c r="E17" s="257">
        <f>+'July B'!E17</f>
        <v>1500</v>
      </c>
      <c r="F17" s="257">
        <f t="shared" si="0"/>
        <v>1500</v>
      </c>
      <c r="I17" s="39"/>
      <c r="J17" s="39"/>
      <c r="K17" s="39"/>
      <c r="L17" s="39"/>
      <c r="M17" s="39"/>
      <c r="N17" s="39"/>
      <c r="O17" s="39"/>
    </row>
    <row r="18" spans="3:15" s="1" customFormat="1" x14ac:dyDescent="0.25">
      <c r="C18" s="259" t="str">
        <f>+'Track Room'!Q29</f>
        <v>Investments</v>
      </c>
      <c r="D18" s="257">
        <f>+Summary!R11</f>
        <v>0</v>
      </c>
      <c r="E18" s="257">
        <f>+'July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Room'!J25</f>
        <v>42552</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+Summary!H10</f>
        <v>0</v>
      </c>
      <c r="E8" s="257">
        <f>+'June B'!E8</f>
        <v>500</v>
      </c>
      <c r="F8" s="257">
        <f>+E8-D8</f>
        <v>500</v>
      </c>
      <c r="I8" s="39"/>
      <c r="J8" s="39"/>
      <c r="K8" s="39"/>
      <c r="L8" s="39"/>
      <c r="M8" s="39"/>
      <c r="N8" s="39"/>
      <c r="O8" s="39"/>
    </row>
    <row r="9" spans="3:15" s="1" customFormat="1" x14ac:dyDescent="0.25">
      <c r="C9" s="259" t="str">
        <f>+'Track Room'!Q20</f>
        <v>Petrol - Vehicle - Transport</v>
      </c>
      <c r="D9" s="257">
        <f>+Summary!I10</f>
        <v>0</v>
      </c>
      <c r="E9" s="257">
        <f>+'June B'!E9</f>
        <v>2000</v>
      </c>
      <c r="F9" s="257">
        <f t="shared" ref="F9:F18" si="0">+E9-D9</f>
        <v>2000</v>
      </c>
      <c r="I9" s="39"/>
      <c r="J9" s="39"/>
      <c r="K9" s="39"/>
      <c r="L9" s="39"/>
      <c r="M9" s="39"/>
      <c r="N9" s="39"/>
      <c r="O9" s="39"/>
    </row>
    <row r="10" spans="3:15" s="1" customFormat="1" x14ac:dyDescent="0.25">
      <c r="C10" s="259" t="str">
        <f>+'Track Room'!Q21</f>
        <v>Meal  (Hotels etc.)</v>
      </c>
      <c r="D10" s="257">
        <f>+Summary!J10</f>
        <v>0</v>
      </c>
      <c r="E10" s="257">
        <f>+'June B'!E10</f>
        <v>1500</v>
      </c>
      <c r="F10" s="257">
        <f t="shared" si="0"/>
        <v>1500</v>
      </c>
      <c r="I10" s="39"/>
      <c r="J10" s="39"/>
      <c r="K10" s="39"/>
      <c r="L10" s="39"/>
      <c r="M10" s="39"/>
      <c r="N10" s="39"/>
      <c r="O10" s="39"/>
    </row>
    <row r="11" spans="3:15" s="1" customFormat="1" x14ac:dyDescent="0.25">
      <c r="C11" s="259" t="str">
        <f>+'Track Room'!Q22</f>
        <v>Phone - Internet</v>
      </c>
      <c r="D11" s="257">
        <f>+Summary!K10</f>
        <v>0</v>
      </c>
      <c r="E11" s="257">
        <f>+'June B'!E11</f>
        <v>1000</v>
      </c>
      <c r="F11" s="257">
        <f t="shared" si="0"/>
        <v>1000</v>
      </c>
      <c r="I11" s="39"/>
      <c r="J11" s="39"/>
      <c r="K11" s="39"/>
      <c r="L11" s="39"/>
      <c r="M11" s="39"/>
      <c r="N11" s="39"/>
      <c r="O11" s="39"/>
    </row>
    <row r="12" spans="3:15" s="1" customFormat="1" x14ac:dyDescent="0.25">
      <c r="C12" s="259" t="str">
        <f>+'Track Room'!Q23</f>
        <v>Movies/Clubs/Holidays</v>
      </c>
      <c r="D12" s="257">
        <f>+Summary!L10</f>
        <v>0</v>
      </c>
      <c r="E12" s="257">
        <f>+'June B'!E12</f>
        <v>500</v>
      </c>
      <c r="F12" s="257">
        <f t="shared" si="0"/>
        <v>500</v>
      </c>
      <c r="I12" s="39"/>
      <c r="J12" s="39"/>
      <c r="K12" s="39"/>
      <c r="L12" s="39"/>
      <c r="M12" s="39"/>
      <c r="N12" s="39"/>
      <c r="O12" s="39"/>
    </row>
    <row r="13" spans="3:15" s="1" customFormat="1" x14ac:dyDescent="0.25">
      <c r="C13" s="259" t="str">
        <f>+'Track Room'!Q24</f>
        <v>Medical &amp; Health Care</v>
      </c>
      <c r="D13" s="257">
        <f>+Summary!M10</f>
        <v>0</v>
      </c>
      <c r="E13" s="257">
        <f>+'June B'!E13</f>
        <v>200</v>
      </c>
      <c r="F13" s="257">
        <f t="shared" si="0"/>
        <v>200</v>
      </c>
      <c r="I13" s="39"/>
      <c r="J13" s="39"/>
      <c r="K13" s="39"/>
      <c r="L13" s="39"/>
      <c r="M13" s="39"/>
      <c r="N13" s="39"/>
      <c r="O13" s="39"/>
    </row>
    <row r="14" spans="3:15" s="1" customFormat="1" x14ac:dyDescent="0.25">
      <c r="C14" s="259" t="str">
        <f>+'Track Room'!Q25</f>
        <v>Donations,Social Work</v>
      </c>
      <c r="D14" s="257">
        <f>+Summary!N10</f>
        <v>0</v>
      </c>
      <c r="E14" s="257">
        <f>+'June B'!E14</f>
        <v>500</v>
      </c>
      <c r="F14" s="257">
        <f t="shared" si="0"/>
        <v>500</v>
      </c>
      <c r="I14" s="39"/>
      <c r="J14" s="39"/>
      <c r="K14" s="39"/>
      <c r="L14" s="39"/>
      <c r="M14" s="39"/>
      <c r="N14" s="39"/>
      <c r="O14" s="39"/>
    </row>
    <row r="15" spans="3:15" s="1" customFormat="1" x14ac:dyDescent="0.25">
      <c r="C15" s="259" t="str">
        <f>+'Track Room'!Q26</f>
        <v>..Gifts..</v>
      </c>
      <c r="D15" s="257">
        <f>+Summary!O10</f>
        <v>0</v>
      </c>
      <c r="E15" s="257">
        <f>+'June B'!E15</f>
        <v>100</v>
      </c>
      <c r="F15" s="257">
        <f t="shared" si="0"/>
        <v>100</v>
      </c>
      <c r="I15" s="39"/>
      <c r="J15" s="39"/>
      <c r="K15" s="39"/>
      <c r="L15" s="39"/>
      <c r="M15" s="39"/>
      <c r="N15" s="39"/>
      <c r="O15" s="39"/>
    </row>
    <row r="16" spans="3:15" s="1" customFormat="1" x14ac:dyDescent="0.25">
      <c r="C16" s="259" t="str">
        <f>+'Track Room'!Q27</f>
        <v xml:space="preserve">Studies &amp; Office </v>
      </c>
      <c r="D16" s="257">
        <f>+Summary!P10</f>
        <v>0</v>
      </c>
      <c r="E16" s="257">
        <f>+'June B'!E16</f>
        <v>1000</v>
      </c>
      <c r="F16" s="257">
        <f t="shared" si="0"/>
        <v>1000</v>
      </c>
      <c r="I16" s="39"/>
      <c r="J16" s="39"/>
      <c r="K16" s="39"/>
      <c r="L16" s="39"/>
      <c r="M16" s="39"/>
      <c r="N16" s="39"/>
      <c r="O16" s="39"/>
    </row>
    <row r="17" spans="3:15" s="1" customFormat="1" x14ac:dyDescent="0.25">
      <c r="C17" s="259" t="str">
        <f>+'Track Room'!Q28</f>
        <v>Clothes</v>
      </c>
      <c r="D17" s="257">
        <f>+Summary!Q10</f>
        <v>0</v>
      </c>
      <c r="E17" s="257">
        <f>+'June B'!E17</f>
        <v>1500</v>
      </c>
      <c r="F17" s="257">
        <f t="shared" si="0"/>
        <v>1500</v>
      </c>
      <c r="I17" s="39"/>
      <c r="J17" s="39"/>
      <c r="K17" s="39"/>
      <c r="L17" s="39"/>
      <c r="M17" s="39"/>
      <c r="N17" s="39"/>
      <c r="O17" s="39"/>
    </row>
    <row r="18" spans="3:15" s="1" customFormat="1" x14ac:dyDescent="0.25">
      <c r="C18" s="259" t="str">
        <f>+'Track Room'!Q29</f>
        <v>Investments</v>
      </c>
      <c r="D18" s="257">
        <f>+Summary!R10</f>
        <v>0</v>
      </c>
      <c r="E18" s="257">
        <f>+'June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Room'!J24</f>
        <v>42522</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+Summary!H9</f>
        <v>0</v>
      </c>
      <c r="E8" s="257">
        <f>+'May B'!E8</f>
        <v>500</v>
      </c>
      <c r="F8" s="257">
        <f>+E8-D8</f>
        <v>500</v>
      </c>
      <c r="I8" s="39"/>
      <c r="J8" s="39"/>
      <c r="K8" s="39"/>
      <c r="L8" s="39"/>
      <c r="M8" s="39"/>
      <c r="N8" s="39"/>
      <c r="O8" s="39"/>
    </row>
    <row r="9" spans="3:15" s="1" customFormat="1" x14ac:dyDescent="0.25">
      <c r="C9" s="259" t="str">
        <f>+'Track Room'!Q20</f>
        <v>Petrol - Vehicle - Transport</v>
      </c>
      <c r="D9" s="257">
        <f>+Summary!I9</f>
        <v>0</v>
      </c>
      <c r="E9" s="257">
        <f>+'May B'!E9</f>
        <v>2000</v>
      </c>
      <c r="F9" s="257">
        <f t="shared" ref="F9:F18" si="0">+E9-D9</f>
        <v>2000</v>
      </c>
      <c r="I9" s="39"/>
      <c r="J9" s="39"/>
      <c r="K9" s="39"/>
      <c r="L9" s="39"/>
      <c r="M9" s="39"/>
      <c r="N9" s="39"/>
      <c r="O9" s="39"/>
    </row>
    <row r="10" spans="3:15" s="1" customFormat="1" x14ac:dyDescent="0.25">
      <c r="C10" s="259" t="str">
        <f>+'Track Room'!Q21</f>
        <v>Meal  (Hotels etc.)</v>
      </c>
      <c r="D10" s="257">
        <f>+Summary!J9</f>
        <v>0</v>
      </c>
      <c r="E10" s="257">
        <f>+'May B'!E10</f>
        <v>1500</v>
      </c>
      <c r="F10" s="257">
        <f t="shared" si="0"/>
        <v>1500</v>
      </c>
      <c r="I10" s="39"/>
      <c r="J10" s="39"/>
      <c r="K10" s="39"/>
      <c r="L10" s="39"/>
      <c r="M10" s="39"/>
      <c r="N10" s="39"/>
      <c r="O10" s="39"/>
    </row>
    <row r="11" spans="3:15" s="1" customFormat="1" x14ac:dyDescent="0.25">
      <c r="C11" s="259" t="str">
        <f>+'Track Room'!Q22</f>
        <v>Phone - Internet</v>
      </c>
      <c r="D11" s="257">
        <f>+Summary!K9</f>
        <v>0</v>
      </c>
      <c r="E11" s="257">
        <f>+'May B'!E11</f>
        <v>1000</v>
      </c>
      <c r="F11" s="257">
        <f t="shared" si="0"/>
        <v>1000</v>
      </c>
      <c r="I11" s="39"/>
      <c r="J11" s="39"/>
      <c r="K11" s="39"/>
      <c r="L11" s="39"/>
      <c r="M11" s="39"/>
      <c r="N11" s="39"/>
      <c r="O11" s="39"/>
    </row>
    <row r="12" spans="3:15" s="1" customFormat="1" x14ac:dyDescent="0.25">
      <c r="C12" s="259" t="str">
        <f>+'Track Room'!Q23</f>
        <v>Movies/Clubs/Holidays</v>
      </c>
      <c r="D12" s="257">
        <f>+Summary!L9</f>
        <v>0</v>
      </c>
      <c r="E12" s="257">
        <f>+'May B'!E12</f>
        <v>500</v>
      </c>
      <c r="F12" s="257">
        <f t="shared" si="0"/>
        <v>500</v>
      </c>
      <c r="I12" s="39"/>
      <c r="J12" s="39"/>
      <c r="K12" s="39"/>
      <c r="L12" s="39"/>
      <c r="M12" s="39"/>
      <c r="N12" s="39"/>
      <c r="O12" s="39"/>
    </row>
    <row r="13" spans="3:15" s="1" customFormat="1" x14ac:dyDescent="0.25">
      <c r="C13" s="259" t="str">
        <f>+'Track Room'!Q24</f>
        <v>Medical &amp; Health Care</v>
      </c>
      <c r="D13" s="257">
        <f>+Summary!M9</f>
        <v>0</v>
      </c>
      <c r="E13" s="257">
        <f>+'May B'!E13</f>
        <v>200</v>
      </c>
      <c r="F13" s="257">
        <f t="shared" si="0"/>
        <v>200</v>
      </c>
      <c r="I13" s="39"/>
      <c r="J13" s="39"/>
      <c r="K13" s="39"/>
      <c r="L13" s="39"/>
      <c r="M13" s="39"/>
      <c r="N13" s="39"/>
      <c r="O13" s="39"/>
    </row>
    <row r="14" spans="3:15" s="1" customFormat="1" x14ac:dyDescent="0.25">
      <c r="C14" s="259" t="str">
        <f>+'Track Room'!Q25</f>
        <v>Donations,Social Work</v>
      </c>
      <c r="D14" s="257">
        <f>+Summary!N9</f>
        <v>0</v>
      </c>
      <c r="E14" s="257">
        <f>+'May B'!E14</f>
        <v>500</v>
      </c>
      <c r="F14" s="257">
        <f t="shared" si="0"/>
        <v>500</v>
      </c>
      <c r="I14" s="39"/>
      <c r="J14" s="39"/>
      <c r="K14" s="39"/>
      <c r="L14" s="39"/>
      <c r="M14" s="39"/>
      <c r="N14" s="39"/>
      <c r="O14" s="39"/>
    </row>
    <row r="15" spans="3:15" s="1" customFormat="1" x14ac:dyDescent="0.25">
      <c r="C15" s="259" t="str">
        <f>+'Track Room'!Q26</f>
        <v>..Gifts..</v>
      </c>
      <c r="D15" s="257">
        <f>+Summary!O9</f>
        <v>0</v>
      </c>
      <c r="E15" s="257">
        <f>+'May B'!E15</f>
        <v>100</v>
      </c>
      <c r="F15" s="257">
        <f t="shared" si="0"/>
        <v>100</v>
      </c>
      <c r="I15" s="39"/>
      <c r="J15" s="39"/>
      <c r="K15" s="39"/>
      <c r="L15" s="39"/>
      <c r="M15" s="39"/>
      <c r="N15" s="39"/>
      <c r="O15" s="39"/>
    </row>
    <row r="16" spans="3:15" s="1" customFormat="1" x14ac:dyDescent="0.25">
      <c r="C16" s="259" t="str">
        <f>+'Track Room'!Q27</f>
        <v xml:space="preserve">Studies &amp; Office </v>
      </c>
      <c r="D16" s="257">
        <f>+Summary!P9</f>
        <v>0</v>
      </c>
      <c r="E16" s="257">
        <f>+'May B'!E16</f>
        <v>1000</v>
      </c>
      <c r="F16" s="257">
        <f t="shared" si="0"/>
        <v>1000</v>
      </c>
      <c r="I16" s="39"/>
      <c r="J16" s="39"/>
      <c r="K16" s="39"/>
      <c r="L16" s="39"/>
      <c r="M16" s="39"/>
      <c r="N16" s="39"/>
      <c r="O16" s="39"/>
    </row>
    <row r="17" spans="3:15" s="1" customFormat="1" x14ac:dyDescent="0.25">
      <c r="C17" s="259" t="str">
        <f>+'Track Room'!Q28</f>
        <v>Clothes</v>
      </c>
      <c r="D17" s="257">
        <f>+Summary!Q9</f>
        <v>0</v>
      </c>
      <c r="E17" s="257">
        <f>+'May B'!E17</f>
        <v>1500</v>
      </c>
      <c r="F17" s="257">
        <f t="shared" si="0"/>
        <v>1500</v>
      </c>
      <c r="I17" s="39"/>
      <c r="J17" s="39"/>
      <c r="K17" s="39"/>
      <c r="L17" s="39"/>
      <c r="M17" s="39"/>
      <c r="N17" s="39"/>
      <c r="O17" s="39"/>
    </row>
    <row r="18" spans="3:15" s="1" customFormat="1" x14ac:dyDescent="0.25">
      <c r="C18" s="259" t="str">
        <f>+'Track Room'!Q29</f>
        <v>Investments</v>
      </c>
      <c r="D18" s="257">
        <f>+Summary!R9</f>
        <v>0</v>
      </c>
      <c r="E18" s="257">
        <f>+'May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Room'!J23</f>
        <v>42491</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+Summary!H8</f>
        <v>0</v>
      </c>
      <c r="E8" s="257">
        <f>+'Apr B'!E8</f>
        <v>500</v>
      </c>
      <c r="F8" s="257">
        <f>+E8-D8</f>
        <v>500</v>
      </c>
      <c r="I8" s="39"/>
      <c r="J8" s="39"/>
      <c r="K8" s="39"/>
      <c r="L8" s="39"/>
      <c r="M8" s="39"/>
      <c r="N8" s="39"/>
      <c r="O8" s="39"/>
    </row>
    <row r="9" spans="3:15" s="1" customFormat="1" x14ac:dyDescent="0.25">
      <c r="C9" s="259" t="str">
        <f>+'Track Room'!Q20</f>
        <v>Petrol - Vehicle - Transport</v>
      </c>
      <c r="D9" s="257">
        <f>+Summary!I8</f>
        <v>0</v>
      </c>
      <c r="E9" s="257">
        <f>+'Apr B'!E9</f>
        <v>2000</v>
      </c>
      <c r="F9" s="257">
        <f t="shared" ref="F9:F18" si="0">+E9-D9</f>
        <v>2000</v>
      </c>
      <c r="I9" s="39"/>
      <c r="J9" s="39"/>
      <c r="K9" s="39"/>
      <c r="L9" s="39"/>
      <c r="M9" s="39"/>
      <c r="N9" s="39"/>
      <c r="O9" s="39"/>
    </row>
    <row r="10" spans="3:15" s="1" customFormat="1" x14ac:dyDescent="0.25">
      <c r="C10" s="259" t="str">
        <f>+'Track Room'!Q21</f>
        <v>Meal  (Hotels etc.)</v>
      </c>
      <c r="D10" s="257">
        <f>+Summary!J8</f>
        <v>0</v>
      </c>
      <c r="E10" s="257">
        <f>+'Apr B'!E10</f>
        <v>1500</v>
      </c>
      <c r="F10" s="257">
        <f t="shared" si="0"/>
        <v>1500</v>
      </c>
      <c r="I10" s="39"/>
      <c r="J10" s="39"/>
      <c r="K10" s="39"/>
      <c r="L10" s="39"/>
      <c r="M10" s="39"/>
      <c r="N10" s="39"/>
      <c r="O10" s="39"/>
    </row>
    <row r="11" spans="3:15" s="1" customFormat="1" x14ac:dyDescent="0.25">
      <c r="C11" s="259" t="str">
        <f>+'Track Room'!Q22</f>
        <v>Phone - Internet</v>
      </c>
      <c r="D11" s="257">
        <f>+Summary!K8</f>
        <v>0</v>
      </c>
      <c r="E11" s="257">
        <f>+'Apr B'!E11</f>
        <v>1000</v>
      </c>
      <c r="F11" s="257">
        <f t="shared" si="0"/>
        <v>1000</v>
      </c>
      <c r="I11" s="39"/>
      <c r="J11" s="39"/>
      <c r="K11" s="39"/>
      <c r="L11" s="39"/>
      <c r="M11" s="39"/>
      <c r="N11" s="39"/>
      <c r="O11" s="39"/>
    </row>
    <row r="12" spans="3:15" s="1" customFormat="1" x14ac:dyDescent="0.25">
      <c r="C12" s="259" t="str">
        <f>+'Track Room'!Q23</f>
        <v>Movies/Clubs/Holidays</v>
      </c>
      <c r="D12" s="257">
        <f>+Summary!L8</f>
        <v>0</v>
      </c>
      <c r="E12" s="257">
        <f>+'Apr B'!E12</f>
        <v>500</v>
      </c>
      <c r="F12" s="257">
        <f t="shared" si="0"/>
        <v>500</v>
      </c>
      <c r="I12" s="39"/>
      <c r="J12" s="39"/>
      <c r="K12" s="39"/>
      <c r="L12" s="39"/>
      <c r="M12" s="39"/>
      <c r="N12" s="39"/>
      <c r="O12" s="39"/>
    </row>
    <row r="13" spans="3:15" s="1" customFormat="1" x14ac:dyDescent="0.25">
      <c r="C13" s="259" t="str">
        <f>+'Track Room'!Q24</f>
        <v>Medical &amp; Health Care</v>
      </c>
      <c r="D13" s="257">
        <f>+Summary!M8</f>
        <v>0</v>
      </c>
      <c r="E13" s="257">
        <f>+'Apr B'!E13</f>
        <v>200</v>
      </c>
      <c r="F13" s="257">
        <f t="shared" si="0"/>
        <v>200</v>
      </c>
      <c r="I13" s="39"/>
      <c r="J13" s="39"/>
      <c r="K13" s="39"/>
      <c r="L13" s="39"/>
      <c r="M13" s="39"/>
      <c r="N13" s="39"/>
      <c r="O13" s="39"/>
    </row>
    <row r="14" spans="3:15" s="1" customFormat="1" x14ac:dyDescent="0.25">
      <c r="C14" s="259" t="str">
        <f>+'Track Room'!Q25</f>
        <v>Donations,Social Work</v>
      </c>
      <c r="D14" s="257">
        <f>+Summary!N8</f>
        <v>0</v>
      </c>
      <c r="E14" s="257">
        <f>+'Apr B'!E14</f>
        <v>500</v>
      </c>
      <c r="F14" s="257">
        <f t="shared" si="0"/>
        <v>500</v>
      </c>
      <c r="I14" s="39"/>
      <c r="J14" s="39"/>
      <c r="K14" s="39"/>
      <c r="L14" s="39"/>
      <c r="M14" s="39"/>
      <c r="N14" s="39"/>
      <c r="O14" s="39"/>
    </row>
    <row r="15" spans="3:15" s="1" customFormat="1" x14ac:dyDescent="0.25">
      <c r="C15" s="259" t="str">
        <f>+'Track Room'!Q26</f>
        <v>..Gifts..</v>
      </c>
      <c r="D15" s="257">
        <f>+Summary!O8</f>
        <v>0</v>
      </c>
      <c r="E15" s="257">
        <f>+'Apr B'!E15</f>
        <v>100</v>
      </c>
      <c r="F15" s="257">
        <f t="shared" si="0"/>
        <v>100</v>
      </c>
      <c r="I15" s="39"/>
      <c r="J15" s="39"/>
      <c r="K15" s="39"/>
      <c r="L15" s="39"/>
      <c r="M15" s="39"/>
      <c r="N15" s="39"/>
      <c r="O15" s="39"/>
    </row>
    <row r="16" spans="3:15" s="1" customFormat="1" x14ac:dyDescent="0.25">
      <c r="C16" s="259" t="str">
        <f>+'Track Room'!Q27</f>
        <v xml:space="preserve">Studies &amp; Office </v>
      </c>
      <c r="D16" s="257">
        <f>+Summary!P8</f>
        <v>0</v>
      </c>
      <c r="E16" s="257">
        <f>+'Apr B'!E16</f>
        <v>1000</v>
      </c>
      <c r="F16" s="257">
        <f t="shared" si="0"/>
        <v>1000</v>
      </c>
      <c r="I16" s="39"/>
      <c r="J16" s="39"/>
      <c r="K16" s="39"/>
      <c r="L16" s="39"/>
      <c r="M16" s="39"/>
      <c r="N16" s="39"/>
      <c r="O16" s="39"/>
    </row>
    <row r="17" spans="3:15" s="1" customFormat="1" x14ac:dyDescent="0.25">
      <c r="C17" s="259" t="str">
        <f>+'Track Room'!Q28</f>
        <v>Clothes</v>
      </c>
      <c r="D17" s="257">
        <f>+Summary!Q8</f>
        <v>0</v>
      </c>
      <c r="E17" s="257">
        <f>+'Apr B'!E17</f>
        <v>1500</v>
      </c>
      <c r="F17" s="257">
        <f t="shared" si="0"/>
        <v>1500</v>
      </c>
      <c r="I17" s="39"/>
      <c r="J17" s="39"/>
      <c r="K17" s="39"/>
      <c r="L17" s="39"/>
      <c r="M17" s="39"/>
      <c r="N17" s="39"/>
      <c r="O17" s="39"/>
    </row>
    <row r="18" spans="3:15" s="1" customFormat="1" x14ac:dyDescent="0.25">
      <c r="C18" s="259" t="str">
        <f>+'Track Room'!Q29</f>
        <v>Investments</v>
      </c>
      <c r="D18" s="257">
        <f>+Summary!R8</f>
        <v>0</v>
      </c>
      <c r="E18" s="257">
        <f>+'Apr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BD84"/>
  <sheetViews>
    <sheetView workbookViewId="0">
      <selection activeCell="B3" sqref="B3:D7"/>
    </sheetView>
  </sheetViews>
  <sheetFormatPr defaultColWidth="0" defaultRowHeight="15.75" zeroHeight="1" x14ac:dyDescent="0.25"/>
  <cols>
    <col min="1" max="1" width="1.140625" style="152" customWidth="1"/>
    <col min="2" max="2" width="4.42578125" style="152" customWidth="1"/>
    <col min="3" max="3" width="2.140625" style="152" customWidth="1"/>
    <col min="4" max="4" width="4.42578125" style="152" customWidth="1"/>
    <col min="5" max="5" width="1.140625" style="152" customWidth="1"/>
    <col min="6" max="6" width="9.5703125" style="163" customWidth="1"/>
    <col min="7" max="7" width="11.42578125" style="163" customWidth="1"/>
    <col min="8" max="9" width="12.5703125" style="163" customWidth="1"/>
    <col min="10" max="10" width="12.140625" style="163" customWidth="1"/>
    <col min="11" max="11" width="9.42578125" style="163" customWidth="1"/>
    <col min="12" max="12" width="10.5703125" style="163" customWidth="1"/>
    <col min="13" max="13" width="12.5703125" style="163" customWidth="1"/>
    <col min="14" max="14" width="11.5703125" style="163" customWidth="1"/>
    <col min="15" max="15" width="12.140625" style="163" customWidth="1"/>
    <col min="16" max="16" width="12.42578125" style="163" customWidth="1"/>
    <col min="17" max="17" width="11" style="163" customWidth="1"/>
    <col min="18" max="18" width="11.7109375" style="163" customWidth="1"/>
    <col min="19" max="19" width="8.140625" style="152" customWidth="1"/>
    <col min="20" max="20" width="12.140625" style="152" hidden="1" customWidth="1"/>
    <col min="21" max="56" width="0" style="163" hidden="1" customWidth="1"/>
    <col min="57" max="16384" width="9.140625" style="163" hidden="1"/>
  </cols>
  <sheetData>
    <row r="1" spans="1:56" s="154" customFormat="1" ht="21" x14ac:dyDescent="0.35">
      <c r="A1" s="152"/>
      <c r="B1" s="153" t="str">
        <f>+'Track Room'!G9</f>
        <v>Mr. X</v>
      </c>
      <c r="C1" s="152"/>
      <c r="D1" s="152"/>
      <c r="E1" s="152"/>
      <c r="F1" s="152"/>
      <c r="I1" s="155"/>
      <c r="J1" s="155"/>
      <c r="M1" s="155"/>
      <c r="N1" s="155"/>
      <c r="O1" s="155"/>
    </row>
    <row r="2" spans="1:56" s="152" customFormat="1" ht="16.5" thickBot="1" x14ac:dyDescent="0.3"/>
    <row r="3" spans="1:56" s="157" customFormat="1" ht="39" thickBot="1" x14ac:dyDescent="0.3">
      <c r="A3" s="156"/>
      <c r="B3" s="497" t="s">
        <v>29</v>
      </c>
      <c r="C3" s="498"/>
      <c r="D3" s="499"/>
      <c r="E3" s="156"/>
      <c r="F3" s="227" t="s">
        <v>5</v>
      </c>
      <c r="G3" s="227" t="s">
        <v>2</v>
      </c>
      <c r="H3" s="227" t="str">
        <f>+'Expense Head'!K9</f>
        <v xml:space="preserve">Day to Day - Household </v>
      </c>
      <c r="I3" s="227" t="str">
        <f>+'Expense Head'!K10</f>
        <v>Petrol - Vehicle - Transport</v>
      </c>
      <c r="J3" s="227" t="str">
        <f>+'Expense Head'!K11</f>
        <v>Meal  (Hotels etc.)</v>
      </c>
      <c r="K3" s="227" t="str">
        <f>+'Expense Head'!K12</f>
        <v>Phone - Internet</v>
      </c>
      <c r="L3" s="227" t="str">
        <f>+'Expense Head'!K13</f>
        <v>Movies/Clubs/Holidays</v>
      </c>
      <c r="M3" s="227" t="str">
        <f>+'Expense Head'!K14</f>
        <v>Medical &amp; Health Care</v>
      </c>
      <c r="N3" s="227" t="str">
        <f>+'Expense Head'!K15</f>
        <v>Donations,Social Work</v>
      </c>
      <c r="O3" s="227" t="str">
        <f>+'Expense Head'!K16</f>
        <v>..Gifts..</v>
      </c>
      <c r="P3" s="227" t="str">
        <f>+'Expense Head'!K17</f>
        <v xml:space="preserve">Studies &amp; Office </v>
      </c>
      <c r="Q3" s="227" t="str">
        <f>+'Expense Head'!K18</f>
        <v>Clothes</v>
      </c>
      <c r="R3" s="227" t="str">
        <f>+'Expense Head'!K21</f>
        <v>Investments</v>
      </c>
      <c r="S3" s="227" t="s">
        <v>21</v>
      </c>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row>
    <row r="4" spans="1:56" s="161" customFormat="1" x14ac:dyDescent="0.25">
      <c r="A4" s="158"/>
      <c r="B4" s="500"/>
      <c r="C4" s="501"/>
      <c r="D4" s="502"/>
      <c r="E4" s="158"/>
      <c r="F4" s="228">
        <f>+'Track Room'!J19</f>
        <v>42370</v>
      </c>
      <c r="G4" s="159">
        <f>SUM(H4:R4)</f>
        <v>220</v>
      </c>
      <c r="H4" s="159">
        <f>+Jan!E37</f>
        <v>0</v>
      </c>
      <c r="I4" s="159">
        <f>+Jan!F37</f>
        <v>100</v>
      </c>
      <c r="J4" s="159">
        <f>+Jan!G37</f>
        <v>70</v>
      </c>
      <c r="K4" s="159">
        <f>+Jan!H37</f>
        <v>0</v>
      </c>
      <c r="L4" s="159">
        <f>+Jan!I37</f>
        <v>0</v>
      </c>
      <c r="M4" s="159">
        <f>+Jan!J37</f>
        <v>0</v>
      </c>
      <c r="N4" s="159">
        <f>+Jan!K37</f>
        <v>0</v>
      </c>
      <c r="O4" s="159">
        <f>+Jan!L37</f>
        <v>0</v>
      </c>
      <c r="P4" s="159">
        <f>+Jan!M37</f>
        <v>0</v>
      </c>
      <c r="Q4" s="159">
        <f>+Jan!N37</f>
        <v>0</v>
      </c>
      <c r="R4" s="159">
        <f>+Jan!O37</f>
        <v>50</v>
      </c>
      <c r="S4" s="160">
        <f>(G4*100/$G$16)/100</f>
        <v>1</v>
      </c>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row>
    <row r="5" spans="1:56" s="161" customFormat="1" x14ac:dyDescent="0.25">
      <c r="A5" s="158"/>
      <c r="B5" s="500"/>
      <c r="C5" s="501"/>
      <c r="D5" s="502"/>
      <c r="E5" s="158"/>
      <c r="F5" s="228">
        <f>+'Track Room'!J20</f>
        <v>42401</v>
      </c>
      <c r="G5" s="159">
        <f t="shared" ref="G5:G15" si="0">SUM(H5:R5)</f>
        <v>0</v>
      </c>
      <c r="H5" s="159">
        <f>+Feb!E37</f>
        <v>0</v>
      </c>
      <c r="I5" s="159">
        <f>+Feb!F37</f>
        <v>0</v>
      </c>
      <c r="J5" s="159">
        <f>+Feb!G37</f>
        <v>0</v>
      </c>
      <c r="K5" s="159">
        <f>+Feb!H37</f>
        <v>0</v>
      </c>
      <c r="L5" s="159">
        <f>+Feb!I37</f>
        <v>0</v>
      </c>
      <c r="M5" s="159">
        <f>+Feb!J37</f>
        <v>0</v>
      </c>
      <c r="N5" s="159">
        <f>+Feb!K37</f>
        <v>0</v>
      </c>
      <c r="O5" s="159">
        <f>+Feb!L37</f>
        <v>0</v>
      </c>
      <c r="P5" s="159">
        <f>+Feb!M37</f>
        <v>0</v>
      </c>
      <c r="Q5" s="159">
        <f>+Feb!N37</f>
        <v>0</v>
      </c>
      <c r="R5" s="159">
        <f>+Feb!O37</f>
        <v>0</v>
      </c>
      <c r="S5" s="160">
        <f t="shared" ref="S5:S15" si="1">(G5*100/$G$16)/100</f>
        <v>0</v>
      </c>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row>
    <row r="6" spans="1:56" s="161" customFormat="1" x14ac:dyDescent="0.25">
      <c r="A6" s="158"/>
      <c r="B6" s="500"/>
      <c r="C6" s="501"/>
      <c r="D6" s="502"/>
      <c r="E6" s="158"/>
      <c r="F6" s="228">
        <f>+'Track Room'!J21</f>
        <v>42430</v>
      </c>
      <c r="G6" s="159">
        <f t="shared" si="0"/>
        <v>0</v>
      </c>
      <c r="H6" s="159">
        <f>+Mar!E37</f>
        <v>0</v>
      </c>
      <c r="I6" s="159">
        <f>+Mar!F37</f>
        <v>0</v>
      </c>
      <c r="J6" s="159">
        <f>+Mar!G37</f>
        <v>0</v>
      </c>
      <c r="K6" s="159">
        <f>+Mar!H37</f>
        <v>0</v>
      </c>
      <c r="L6" s="159">
        <f>+Mar!I37</f>
        <v>0</v>
      </c>
      <c r="M6" s="159">
        <f>+Mar!J37</f>
        <v>0</v>
      </c>
      <c r="N6" s="159">
        <f>+Mar!K37</f>
        <v>0</v>
      </c>
      <c r="O6" s="159">
        <f>+Mar!L37</f>
        <v>0</v>
      </c>
      <c r="P6" s="159">
        <f>+Mar!M37</f>
        <v>0</v>
      </c>
      <c r="Q6" s="159">
        <f>+Mar!N37</f>
        <v>0</v>
      </c>
      <c r="R6" s="159">
        <f>+Mar!O37</f>
        <v>0</v>
      </c>
      <c r="S6" s="160">
        <f t="shared" si="1"/>
        <v>0</v>
      </c>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row>
    <row r="7" spans="1:56" s="161" customFormat="1" x14ac:dyDescent="0.25">
      <c r="A7" s="158"/>
      <c r="B7" s="503"/>
      <c r="C7" s="504"/>
      <c r="D7" s="505"/>
      <c r="E7" s="158"/>
      <c r="F7" s="228">
        <f>+'Track Room'!J22</f>
        <v>42461</v>
      </c>
      <c r="G7" s="159">
        <f t="shared" si="0"/>
        <v>0</v>
      </c>
      <c r="H7" s="159">
        <f>+Apr!E37</f>
        <v>0</v>
      </c>
      <c r="I7" s="159">
        <f>+Apr!F37</f>
        <v>0</v>
      </c>
      <c r="J7" s="159">
        <f>+Apr!G37</f>
        <v>0</v>
      </c>
      <c r="K7" s="159">
        <f>+Apr!H37</f>
        <v>0</v>
      </c>
      <c r="L7" s="159">
        <f>+Apr!I37</f>
        <v>0</v>
      </c>
      <c r="M7" s="159">
        <f>+Apr!J37</f>
        <v>0</v>
      </c>
      <c r="N7" s="159">
        <f>+Apr!K37</f>
        <v>0</v>
      </c>
      <c r="O7" s="159">
        <f>+Apr!L37</f>
        <v>0</v>
      </c>
      <c r="P7" s="159">
        <f>+Apr!M37</f>
        <v>0</v>
      </c>
      <c r="Q7" s="159">
        <f>+Apr!N37</f>
        <v>0</v>
      </c>
      <c r="R7" s="159">
        <f>+Apr!O37</f>
        <v>0</v>
      </c>
      <c r="S7" s="160">
        <f t="shared" si="1"/>
        <v>0</v>
      </c>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row>
    <row r="8" spans="1:56" s="161" customFormat="1" x14ac:dyDescent="0.25">
      <c r="A8" s="158"/>
      <c r="B8" s="152"/>
      <c r="C8" s="152"/>
      <c r="D8" s="152"/>
      <c r="E8" s="158"/>
      <c r="F8" s="228">
        <f>+'Track Room'!J23</f>
        <v>42491</v>
      </c>
      <c r="G8" s="159">
        <f t="shared" si="0"/>
        <v>0</v>
      </c>
      <c r="H8" s="159">
        <f>+May!E37</f>
        <v>0</v>
      </c>
      <c r="I8" s="159">
        <f>+May!F37</f>
        <v>0</v>
      </c>
      <c r="J8" s="159">
        <f>+May!G37</f>
        <v>0</v>
      </c>
      <c r="K8" s="159">
        <f>+May!H37</f>
        <v>0</v>
      </c>
      <c r="L8" s="159">
        <f>+May!I37</f>
        <v>0</v>
      </c>
      <c r="M8" s="159">
        <f>+May!J37</f>
        <v>0</v>
      </c>
      <c r="N8" s="159">
        <f>+May!K37</f>
        <v>0</v>
      </c>
      <c r="O8" s="159">
        <f>+May!L37</f>
        <v>0</v>
      </c>
      <c r="P8" s="159">
        <f>+May!M37</f>
        <v>0</v>
      </c>
      <c r="Q8" s="159">
        <f>+May!N37</f>
        <v>0</v>
      </c>
      <c r="R8" s="159">
        <f>+May!O37</f>
        <v>0</v>
      </c>
      <c r="S8" s="160">
        <f t="shared" si="1"/>
        <v>0</v>
      </c>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row>
    <row r="9" spans="1:56" s="161" customFormat="1" x14ac:dyDescent="0.25">
      <c r="A9" s="158"/>
      <c r="B9" s="152"/>
      <c r="C9" s="152"/>
      <c r="D9" s="152"/>
      <c r="E9" s="158"/>
      <c r="F9" s="228">
        <f>+'Track Room'!J24</f>
        <v>42522</v>
      </c>
      <c r="G9" s="159">
        <f t="shared" si="0"/>
        <v>0</v>
      </c>
      <c r="H9" s="159">
        <f>+June!E37</f>
        <v>0</v>
      </c>
      <c r="I9" s="159">
        <f>+June!F37</f>
        <v>0</v>
      </c>
      <c r="J9" s="159">
        <f>+June!G37</f>
        <v>0</v>
      </c>
      <c r="K9" s="159">
        <f>+June!H37</f>
        <v>0</v>
      </c>
      <c r="L9" s="159">
        <f>+June!I37</f>
        <v>0</v>
      </c>
      <c r="M9" s="159">
        <f>+June!J37</f>
        <v>0</v>
      </c>
      <c r="N9" s="159">
        <f>+June!K37</f>
        <v>0</v>
      </c>
      <c r="O9" s="159">
        <f>+June!L37</f>
        <v>0</v>
      </c>
      <c r="P9" s="159">
        <f>+June!M37</f>
        <v>0</v>
      </c>
      <c r="Q9" s="159">
        <f>+June!N37</f>
        <v>0</v>
      </c>
      <c r="R9" s="159">
        <f>+June!O37</f>
        <v>0</v>
      </c>
      <c r="S9" s="160">
        <f t="shared" si="1"/>
        <v>0</v>
      </c>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162"/>
      <c r="AU9" s="162"/>
      <c r="AV9" s="162"/>
      <c r="AW9" s="162"/>
      <c r="AX9" s="162"/>
      <c r="AY9" s="162"/>
      <c r="AZ9" s="162"/>
      <c r="BA9" s="162"/>
      <c r="BB9" s="162"/>
      <c r="BC9" s="162"/>
      <c r="BD9" s="162"/>
    </row>
    <row r="10" spans="1:56" s="161" customFormat="1" x14ac:dyDescent="0.25">
      <c r="A10" s="158"/>
      <c r="B10" s="152"/>
      <c r="C10" s="152"/>
      <c r="D10" s="152"/>
      <c r="E10" s="158"/>
      <c r="F10" s="228">
        <f>+'Track Room'!J25</f>
        <v>42552</v>
      </c>
      <c r="G10" s="159">
        <f t="shared" si="0"/>
        <v>0</v>
      </c>
      <c r="H10" s="159">
        <f>+July!E37</f>
        <v>0</v>
      </c>
      <c r="I10" s="159">
        <f>+July!F37</f>
        <v>0</v>
      </c>
      <c r="J10" s="159">
        <f>+July!G37</f>
        <v>0</v>
      </c>
      <c r="K10" s="159">
        <f>+July!H37</f>
        <v>0</v>
      </c>
      <c r="L10" s="159">
        <f>+July!I37</f>
        <v>0</v>
      </c>
      <c r="M10" s="159">
        <f>+July!J37</f>
        <v>0</v>
      </c>
      <c r="N10" s="159">
        <f>+July!K37</f>
        <v>0</v>
      </c>
      <c r="O10" s="159">
        <f>+July!L37</f>
        <v>0</v>
      </c>
      <c r="P10" s="159">
        <f>+July!M37</f>
        <v>0</v>
      </c>
      <c r="Q10" s="159">
        <f>+July!N37</f>
        <v>0</v>
      </c>
      <c r="R10" s="159">
        <f>+July!O37</f>
        <v>0</v>
      </c>
      <c r="S10" s="160">
        <f t="shared" si="1"/>
        <v>0</v>
      </c>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row>
    <row r="11" spans="1:56" s="161" customFormat="1" x14ac:dyDescent="0.25">
      <c r="A11" s="158"/>
      <c r="B11" s="152"/>
      <c r="C11" s="152"/>
      <c r="D11" s="152"/>
      <c r="E11" s="158"/>
      <c r="F11" s="228">
        <f>+'Track Room'!J26</f>
        <v>42583</v>
      </c>
      <c r="G11" s="159">
        <f t="shared" si="0"/>
        <v>0</v>
      </c>
      <c r="H11" s="159">
        <f>+Aug!E37</f>
        <v>0</v>
      </c>
      <c r="I11" s="159">
        <f>+Aug!F37</f>
        <v>0</v>
      </c>
      <c r="J11" s="159">
        <f>+Aug!G37</f>
        <v>0</v>
      </c>
      <c r="K11" s="159">
        <f>+Aug!H37</f>
        <v>0</v>
      </c>
      <c r="L11" s="159">
        <f>+Aug!I37</f>
        <v>0</v>
      </c>
      <c r="M11" s="159">
        <f>+Aug!J37</f>
        <v>0</v>
      </c>
      <c r="N11" s="159">
        <f>+Aug!K37</f>
        <v>0</v>
      </c>
      <c r="O11" s="159">
        <f>+Aug!L37</f>
        <v>0</v>
      </c>
      <c r="P11" s="159">
        <f>+Aug!M37</f>
        <v>0</v>
      </c>
      <c r="Q11" s="159">
        <f>+Aug!N37</f>
        <v>0</v>
      </c>
      <c r="R11" s="159">
        <f>+Aug!O37</f>
        <v>0</v>
      </c>
      <c r="S11" s="160">
        <f t="shared" si="1"/>
        <v>0</v>
      </c>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row>
    <row r="12" spans="1:56" s="161" customFormat="1" x14ac:dyDescent="0.25">
      <c r="A12" s="158"/>
      <c r="B12" s="158"/>
      <c r="C12" s="158"/>
      <c r="D12" s="158"/>
      <c r="E12" s="158"/>
      <c r="F12" s="228">
        <f>+'Track Room'!J27</f>
        <v>42614</v>
      </c>
      <c r="G12" s="159">
        <f t="shared" si="0"/>
        <v>0</v>
      </c>
      <c r="H12" s="159">
        <f>+Sept!E37</f>
        <v>0</v>
      </c>
      <c r="I12" s="159">
        <f>+Sept!F37</f>
        <v>0</v>
      </c>
      <c r="J12" s="159">
        <f>+Sept!G37</f>
        <v>0</v>
      </c>
      <c r="K12" s="159">
        <f>+Sept!H37</f>
        <v>0</v>
      </c>
      <c r="L12" s="159">
        <f>+Sept!I37</f>
        <v>0</v>
      </c>
      <c r="M12" s="159">
        <f>+Sept!J37</f>
        <v>0</v>
      </c>
      <c r="N12" s="159">
        <f>+Sept!K37</f>
        <v>0</v>
      </c>
      <c r="O12" s="159">
        <f>+Sept!L37</f>
        <v>0</v>
      </c>
      <c r="P12" s="159">
        <f>+Sept!M37</f>
        <v>0</v>
      </c>
      <c r="Q12" s="159">
        <f>+Sept!N37</f>
        <v>0</v>
      </c>
      <c r="R12" s="159">
        <f>+Sept!O37</f>
        <v>0</v>
      </c>
      <c r="S12" s="160">
        <f t="shared" si="1"/>
        <v>0</v>
      </c>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row>
    <row r="13" spans="1:56" s="161" customFormat="1" x14ac:dyDescent="0.25">
      <c r="A13" s="158"/>
      <c r="B13" s="158"/>
      <c r="C13" s="158"/>
      <c r="D13" s="158"/>
      <c r="E13" s="158"/>
      <c r="F13" s="228">
        <f>+'Track Room'!J28</f>
        <v>42644</v>
      </c>
      <c r="G13" s="159">
        <f t="shared" si="0"/>
        <v>0</v>
      </c>
      <c r="H13" s="159">
        <f>+Oct!E37</f>
        <v>0</v>
      </c>
      <c r="I13" s="159">
        <f>+Oct!F37</f>
        <v>0</v>
      </c>
      <c r="J13" s="159">
        <f>+Oct!G37</f>
        <v>0</v>
      </c>
      <c r="K13" s="159">
        <f>+Oct!H37</f>
        <v>0</v>
      </c>
      <c r="L13" s="159">
        <f>+Oct!I37</f>
        <v>0</v>
      </c>
      <c r="M13" s="159">
        <f>+Oct!J37</f>
        <v>0</v>
      </c>
      <c r="N13" s="159">
        <f>+Oct!K37</f>
        <v>0</v>
      </c>
      <c r="O13" s="159">
        <f>+Oct!L37</f>
        <v>0</v>
      </c>
      <c r="P13" s="159">
        <f>+Oct!M37</f>
        <v>0</v>
      </c>
      <c r="Q13" s="159">
        <f>+Oct!N37</f>
        <v>0</v>
      </c>
      <c r="R13" s="159">
        <f>+Oct!O37</f>
        <v>0</v>
      </c>
      <c r="S13" s="160">
        <f t="shared" si="1"/>
        <v>0</v>
      </c>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row>
    <row r="14" spans="1:56" s="161" customFormat="1" x14ac:dyDescent="0.25">
      <c r="A14" s="158"/>
      <c r="B14" s="158"/>
      <c r="C14" s="158"/>
      <c r="D14" s="158"/>
      <c r="E14" s="158"/>
      <c r="F14" s="228">
        <f>+'Track Room'!J29</f>
        <v>42675</v>
      </c>
      <c r="G14" s="159">
        <f t="shared" si="0"/>
        <v>0</v>
      </c>
      <c r="H14" s="159">
        <f>+Nov!E37</f>
        <v>0</v>
      </c>
      <c r="I14" s="159">
        <f>+Nov!F37</f>
        <v>0</v>
      </c>
      <c r="J14" s="159">
        <f>+Nov!G37</f>
        <v>0</v>
      </c>
      <c r="K14" s="159">
        <f>+Nov!H37</f>
        <v>0</v>
      </c>
      <c r="L14" s="159">
        <f>+Nov!I37</f>
        <v>0</v>
      </c>
      <c r="M14" s="159">
        <f>+Nov!J37</f>
        <v>0</v>
      </c>
      <c r="N14" s="159">
        <f>+Nov!K37</f>
        <v>0</v>
      </c>
      <c r="O14" s="159">
        <f>+Nov!L37</f>
        <v>0</v>
      </c>
      <c r="P14" s="159">
        <f>+Nov!M37</f>
        <v>0</v>
      </c>
      <c r="Q14" s="159">
        <f>+Nov!N37</f>
        <v>0</v>
      </c>
      <c r="R14" s="159">
        <f>+Nov!O37</f>
        <v>0</v>
      </c>
      <c r="S14" s="160">
        <f t="shared" si="1"/>
        <v>0</v>
      </c>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row>
    <row r="15" spans="1:56" s="161" customFormat="1" ht="16.5" thickBot="1" x14ac:dyDescent="0.3">
      <c r="A15" s="158"/>
      <c r="B15" s="158"/>
      <c r="C15" s="158"/>
      <c r="D15" s="158"/>
      <c r="E15" s="158"/>
      <c r="F15" s="228">
        <f>+'Track Room'!J30</f>
        <v>42705</v>
      </c>
      <c r="G15" s="159">
        <f t="shared" si="0"/>
        <v>0</v>
      </c>
      <c r="H15" s="159">
        <f>+Dec!E37</f>
        <v>0</v>
      </c>
      <c r="I15" s="159">
        <f>+Dec!F37</f>
        <v>0</v>
      </c>
      <c r="J15" s="159">
        <f>+Dec!G37</f>
        <v>0</v>
      </c>
      <c r="K15" s="159">
        <f>+Dec!H37</f>
        <v>0</v>
      </c>
      <c r="L15" s="159">
        <f>+Dec!I37</f>
        <v>0</v>
      </c>
      <c r="M15" s="159">
        <f>+Dec!J37</f>
        <v>0</v>
      </c>
      <c r="N15" s="159">
        <f>+Dec!K37</f>
        <v>0</v>
      </c>
      <c r="O15" s="159">
        <f>+Dec!L37</f>
        <v>0</v>
      </c>
      <c r="P15" s="159">
        <f>+Dec!M37</f>
        <v>0</v>
      </c>
      <c r="Q15" s="159">
        <f>+Dec!N37</f>
        <v>0</v>
      </c>
      <c r="R15" s="159">
        <f>+Dec!O37</f>
        <v>0</v>
      </c>
      <c r="S15" s="160">
        <f t="shared" si="1"/>
        <v>0</v>
      </c>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row>
    <row r="16" spans="1:56" ht="16.5" thickBot="1" x14ac:dyDescent="0.3">
      <c r="F16" s="227" t="s">
        <v>2</v>
      </c>
      <c r="G16" s="229">
        <f t="shared" ref="G16:R16" si="2">SUM(G4:G15)</f>
        <v>220</v>
      </c>
      <c r="H16" s="229">
        <f t="shared" si="2"/>
        <v>0</v>
      </c>
      <c r="I16" s="229">
        <f t="shared" si="2"/>
        <v>100</v>
      </c>
      <c r="J16" s="229">
        <f t="shared" si="2"/>
        <v>70</v>
      </c>
      <c r="K16" s="229">
        <f t="shared" si="2"/>
        <v>0</v>
      </c>
      <c r="L16" s="229">
        <f t="shared" si="2"/>
        <v>0</v>
      </c>
      <c r="M16" s="229">
        <f t="shared" si="2"/>
        <v>0</v>
      </c>
      <c r="N16" s="229">
        <f t="shared" si="2"/>
        <v>0</v>
      </c>
      <c r="O16" s="229">
        <f t="shared" si="2"/>
        <v>0</v>
      </c>
      <c r="P16" s="229">
        <f t="shared" si="2"/>
        <v>0</v>
      </c>
      <c r="Q16" s="229">
        <f t="shared" si="2"/>
        <v>0</v>
      </c>
      <c r="R16" s="229">
        <f t="shared" si="2"/>
        <v>50</v>
      </c>
      <c r="S16" s="230"/>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row>
    <row r="17" spans="1:56" s="165" customFormat="1" ht="15" x14ac:dyDescent="0.25">
      <c r="A17" s="164"/>
      <c r="B17" s="164"/>
      <c r="C17" s="164"/>
      <c r="D17" s="164"/>
      <c r="E17" s="164"/>
      <c r="F17" s="232" t="s">
        <v>21</v>
      </c>
      <c r="G17" s="160">
        <f>(G16*100/$G$16)/100</f>
        <v>1</v>
      </c>
      <c r="H17" s="160">
        <f t="shared" ref="H17:R17" si="3">(H16*100/$G$16)/100</f>
        <v>0</v>
      </c>
      <c r="I17" s="160">
        <f t="shared" si="3"/>
        <v>0.45454545454545453</v>
      </c>
      <c r="J17" s="160">
        <f t="shared" si="3"/>
        <v>0.31818181818181818</v>
      </c>
      <c r="K17" s="160">
        <f t="shared" si="3"/>
        <v>0</v>
      </c>
      <c r="L17" s="160">
        <f t="shared" si="3"/>
        <v>0</v>
      </c>
      <c r="M17" s="160">
        <f t="shared" si="3"/>
        <v>0</v>
      </c>
      <c r="N17" s="160">
        <f t="shared" si="3"/>
        <v>0</v>
      </c>
      <c r="O17" s="160">
        <f t="shared" si="3"/>
        <v>0</v>
      </c>
      <c r="P17" s="160">
        <f t="shared" si="3"/>
        <v>0</v>
      </c>
      <c r="Q17" s="160">
        <f t="shared" si="3"/>
        <v>0</v>
      </c>
      <c r="R17" s="160">
        <f t="shared" si="3"/>
        <v>0.22727272727272727</v>
      </c>
      <c r="S17" s="231"/>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row>
    <row r="18" spans="1:56" s="158" customFormat="1" x14ac:dyDescent="0.25"/>
    <row r="19" spans="1:56" s="158" customFormat="1" x14ac:dyDescent="0.25"/>
    <row r="20" spans="1:56" s="158" customFormat="1" hidden="1" x14ac:dyDescent="0.25"/>
    <row r="21" spans="1:56" s="158" customFormat="1" hidden="1" x14ac:dyDescent="0.25"/>
    <row r="22" spans="1:56" s="158" customFormat="1" hidden="1" x14ac:dyDescent="0.25"/>
    <row r="23" spans="1:56" s="158" customFormat="1" hidden="1" x14ac:dyDescent="0.25"/>
    <row r="24" spans="1:56" s="158" customFormat="1" hidden="1" x14ac:dyDescent="0.25"/>
    <row r="25" spans="1:56" s="158" customFormat="1" hidden="1" x14ac:dyDescent="0.25"/>
    <row r="26" spans="1:56" s="158" customFormat="1" hidden="1" x14ac:dyDescent="0.25"/>
    <row r="27" spans="1:56" s="158" customFormat="1" hidden="1" x14ac:dyDescent="0.25"/>
    <row r="28" spans="1:56" s="158" customFormat="1" hidden="1" x14ac:dyDescent="0.25"/>
    <row r="29" spans="1:56" s="158" customFormat="1" hidden="1" x14ac:dyDescent="0.25"/>
    <row r="30" spans="1:56" s="158" customFormat="1" hidden="1" x14ac:dyDescent="0.25"/>
    <row r="31" spans="1:56" s="158" customFormat="1" hidden="1" x14ac:dyDescent="0.25"/>
    <row r="32" spans="1:56" s="158" customFormat="1" hidden="1" x14ac:dyDescent="0.25"/>
    <row r="33" s="158" customFormat="1" hidden="1" x14ac:dyDescent="0.25"/>
    <row r="34" s="158" customFormat="1" hidden="1" x14ac:dyDescent="0.25"/>
    <row r="35" s="158" customFormat="1" hidden="1" x14ac:dyDescent="0.25"/>
    <row r="36" s="158" customFormat="1" hidden="1" x14ac:dyDescent="0.25"/>
    <row r="37" s="158" customFormat="1" hidden="1" x14ac:dyDescent="0.25"/>
    <row r="38" s="158" customFormat="1" hidden="1" x14ac:dyDescent="0.25"/>
    <row r="39" s="158" customFormat="1" hidden="1" x14ac:dyDescent="0.25"/>
    <row r="40" s="158" customFormat="1" hidden="1" x14ac:dyDescent="0.25"/>
    <row r="41" s="158" customFormat="1" hidden="1" x14ac:dyDescent="0.25"/>
    <row r="42" s="158" customFormat="1" hidden="1" x14ac:dyDescent="0.25"/>
    <row r="43" s="158" customFormat="1" hidden="1" x14ac:dyDescent="0.25"/>
    <row r="44" s="158" customFormat="1" hidden="1" x14ac:dyDescent="0.25"/>
    <row r="45" s="158" customFormat="1" hidden="1" x14ac:dyDescent="0.25"/>
    <row r="46" s="158" customFormat="1" hidden="1" x14ac:dyDescent="0.25"/>
    <row r="47" s="158" customFormat="1" hidden="1" x14ac:dyDescent="0.25"/>
    <row r="48" s="158" customFormat="1" hidden="1" x14ac:dyDescent="0.25"/>
    <row r="49" s="158" customFormat="1" hidden="1" x14ac:dyDescent="0.25"/>
    <row r="50" s="158" customFormat="1" hidden="1" x14ac:dyDescent="0.25"/>
    <row r="51" s="158" customFormat="1" hidden="1" x14ac:dyDescent="0.25"/>
    <row r="52" s="158" customFormat="1" hidden="1" x14ac:dyDescent="0.25"/>
    <row r="53" s="158" customFormat="1" hidden="1" x14ac:dyDescent="0.25"/>
    <row r="54" s="158" customFormat="1" hidden="1" x14ac:dyDescent="0.25"/>
    <row r="55" s="158" customFormat="1" hidden="1" x14ac:dyDescent="0.25"/>
    <row r="56" s="158" customFormat="1" hidden="1" x14ac:dyDescent="0.25"/>
    <row r="57" s="158" customFormat="1" hidden="1" x14ac:dyDescent="0.25"/>
    <row r="58" s="158" customFormat="1" hidden="1" x14ac:dyDescent="0.25"/>
    <row r="59" s="158" customFormat="1" hidden="1" x14ac:dyDescent="0.25"/>
    <row r="60" s="158" customFormat="1" hidden="1" x14ac:dyDescent="0.25"/>
    <row r="61" s="158" customFormat="1" hidden="1" x14ac:dyDescent="0.25"/>
    <row r="62" s="158" customFormat="1" hidden="1" x14ac:dyDescent="0.25"/>
    <row r="63" s="158" customFormat="1" hidden="1" x14ac:dyDescent="0.25"/>
    <row r="64" s="158" customFormat="1" hidden="1" x14ac:dyDescent="0.25"/>
    <row r="65" s="158" customFormat="1" hidden="1" x14ac:dyDescent="0.25"/>
    <row r="66" s="158" customFormat="1" hidden="1" x14ac:dyDescent="0.25"/>
    <row r="67" s="158" customFormat="1" hidden="1" x14ac:dyDescent="0.25"/>
    <row r="68" s="158" customFormat="1" hidden="1" x14ac:dyDescent="0.25"/>
    <row r="69" s="158" customFormat="1" hidden="1" x14ac:dyDescent="0.25"/>
    <row r="70" s="158" customFormat="1" hidden="1" x14ac:dyDescent="0.25"/>
    <row r="71" s="158" customFormat="1" hidden="1" x14ac:dyDescent="0.25"/>
    <row r="72" s="158" customFormat="1" hidden="1" x14ac:dyDescent="0.25"/>
    <row r="73" s="158" customFormat="1" hidden="1" x14ac:dyDescent="0.25"/>
    <row r="74" s="158" customFormat="1" hidden="1" x14ac:dyDescent="0.25"/>
    <row r="75" s="158" customFormat="1" hidden="1" x14ac:dyDescent="0.25"/>
    <row r="76" s="158" customFormat="1" hidden="1" x14ac:dyDescent="0.25"/>
    <row r="77" s="158" customFormat="1" hidden="1" x14ac:dyDescent="0.25"/>
    <row r="78" s="158" customFormat="1" hidden="1" x14ac:dyDescent="0.25"/>
    <row r="79" s="158" customFormat="1" hidden="1" x14ac:dyDescent="0.25"/>
    <row r="80" s="158" customFormat="1" hidden="1" x14ac:dyDescent="0.25"/>
    <row r="81" s="158" customFormat="1" hidden="1" x14ac:dyDescent="0.25"/>
    <row r="82" s="158" customFormat="1" hidden="1" x14ac:dyDescent="0.25"/>
    <row r="83" s="158" customFormat="1" hidden="1" x14ac:dyDescent="0.25"/>
    <row r="84" s="158" customFormat="1" hidden="1" x14ac:dyDescent="0.25"/>
  </sheetData>
  <sheetProtection password="E886" sheet="1" objects="1" scenarios="1" formatCells="0" formatColumns="0" formatRows="0" insertColumns="0" insertRows="0" insertHyperlinks="0" deleteColumns="0" deleteRows="0" sort="0" autoFilter="0" pivotTables="0"/>
  <mergeCells count="1">
    <mergeCell ref="B3:D7"/>
  </mergeCells>
  <dataValidations count="1">
    <dataValidation type="textLength" allowBlank="1" errorTitle="Account" error="You must enter the code for the account to which this should be charged." promptTitle="Account" sqref="F4:F15">
      <formula1>0</formula1>
      <formula2>256</formula2>
    </dataValidation>
  </dataValidations>
  <hyperlinks>
    <hyperlink ref="B3:D7" location="'Track Room'!A1" display="Track Room"/>
  </hyperlinks>
  <pageMargins left="0.7" right="0.7" top="0.75" bottom="0.75" header="0.3" footer="0.3"/>
  <pageSetup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Room'!J22</f>
        <v>42461</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+Summary!H7</f>
        <v>0</v>
      </c>
      <c r="E8" s="257">
        <f>+'Feb B'!E8</f>
        <v>500</v>
      </c>
      <c r="F8" s="257">
        <f>+E8-D8</f>
        <v>500</v>
      </c>
      <c r="I8" s="39"/>
      <c r="J8" s="39"/>
      <c r="K8" s="39"/>
      <c r="L8" s="39"/>
      <c r="M8" s="39"/>
      <c r="N8" s="39"/>
      <c r="O8" s="39"/>
    </row>
    <row r="9" spans="3:15" s="1" customFormat="1" x14ac:dyDescent="0.25">
      <c r="C9" s="259" t="str">
        <f>+'Track Room'!Q20</f>
        <v>Petrol - Vehicle - Transport</v>
      </c>
      <c r="D9" s="257">
        <f>+Summary!I7</f>
        <v>0</v>
      </c>
      <c r="E9" s="257">
        <f>+'Feb B'!E9</f>
        <v>2000</v>
      </c>
      <c r="F9" s="257">
        <f t="shared" ref="F9:F18" si="0">+E9-D9</f>
        <v>2000</v>
      </c>
      <c r="I9" s="39"/>
      <c r="J9" s="39"/>
      <c r="K9" s="39"/>
      <c r="L9" s="39"/>
      <c r="M9" s="39"/>
      <c r="N9" s="39"/>
      <c r="O9" s="39"/>
    </row>
    <row r="10" spans="3:15" s="1" customFormat="1" x14ac:dyDescent="0.25">
      <c r="C10" s="259" t="str">
        <f>+'Track Room'!Q21</f>
        <v>Meal  (Hotels etc.)</v>
      </c>
      <c r="D10" s="257">
        <f>+Summary!J7</f>
        <v>0</v>
      </c>
      <c r="E10" s="257">
        <f>+'Feb B'!E10</f>
        <v>1500</v>
      </c>
      <c r="F10" s="257">
        <f t="shared" si="0"/>
        <v>1500</v>
      </c>
      <c r="I10" s="39"/>
      <c r="J10" s="39"/>
      <c r="K10" s="39"/>
      <c r="L10" s="39"/>
      <c r="M10" s="39"/>
      <c r="N10" s="39"/>
      <c r="O10" s="39"/>
    </row>
    <row r="11" spans="3:15" s="1" customFormat="1" x14ac:dyDescent="0.25">
      <c r="C11" s="259" t="str">
        <f>+'Track Room'!Q22</f>
        <v>Phone - Internet</v>
      </c>
      <c r="D11" s="257">
        <f>+Summary!K7</f>
        <v>0</v>
      </c>
      <c r="E11" s="257">
        <f>+'Feb B'!E11</f>
        <v>1000</v>
      </c>
      <c r="F11" s="257">
        <f t="shared" si="0"/>
        <v>1000</v>
      </c>
      <c r="I11" s="39"/>
      <c r="J11" s="39"/>
      <c r="K11" s="39"/>
      <c r="L11" s="39"/>
      <c r="M11" s="39"/>
      <c r="N11" s="39"/>
      <c r="O11" s="39"/>
    </row>
    <row r="12" spans="3:15" s="1" customFormat="1" x14ac:dyDescent="0.25">
      <c r="C12" s="259" t="str">
        <f>+'Track Room'!Q23</f>
        <v>Movies/Clubs/Holidays</v>
      </c>
      <c r="D12" s="257">
        <f>+Summary!L7</f>
        <v>0</v>
      </c>
      <c r="E12" s="257">
        <f>+'Feb B'!E12</f>
        <v>500</v>
      </c>
      <c r="F12" s="257">
        <f t="shared" si="0"/>
        <v>500</v>
      </c>
      <c r="I12" s="39"/>
      <c r="J12" s="39"/>
      <c r="K12" s="39"/>
      <c r="L12" s="39"/>
      <c r="M12" s="39"/>
      <c r="N12" s="39"/>
      <c r="O12" s="39"/>
    </row>
    <row r="13" spans="3:15" s="1" customFormat="1" x14ac:dyDescent="0.25">
      <c r="C13" s="259" t="str">
        <f>+'Track Room'!Q24</f>
        <v>Medical &amp; Health Care</v>
      </c>
      <c r="D13" s="257">
        <f>+Summary!M7</f>
        <v>0</v>
      </c>
      <c r="E13" s="257">
        <f>+'Feb B'!E13</f>
        <v>200</v>
      </c>
      <c r="F13" s="257">
        <f t="shared" si="0"/>
        <v>200</v>
      </c>
      <c r="I13" s="39"/>
      <c r="J13" s="39"/>
      <c r="K13" s="39"/>
      <c r="L13" s="39"/>
      <c r="M13" s="39"/>
      <c r="N13" s="39"/>
      <c r="O13" s="39"/>
    </row>
    <row r="14" spans="3:15" s="1" customFormat="1" x14ac:dyDescent="0.25">
      <c r="C14" s="259" t="str">
        <f>+'Track Room'!Q25</f>
        <v>Donations,Social Work</v>
      </c>
      <c r="D14" s="257">
        <f>+Summary!N7</f>
        <v>0</v>
      </c>
      <c r="E14" s="257">
        <f>+'Feb B'!E14</f>
        <v>500</v>
      </c>
      <c r="F14" s="257">
        <f t="shared" si="0"/>
        <v>500</v>
      </c>
      <c r="I14" s="39"/>
      <c r="J14" s="39"/>
      <c r="K14" s="39"/>
      <c r="L14" s="39"/>
      <c r="M14" s="39"/>
      <c r="N14" s="39"/>
      <c r="O14" s="39"/>
    </row>
    <row r="15" spans="3:15" s="1" customFormat="1" x14ac:dyDescent="0.25">
      <c r="C15" s="259" t="str">
        <f>+'Track Room'!Q26</f>
        <v>..Gifts..</v>
      </c>
      <c r="D15" s="257">
        <f>+Summary!O7</f>
        <v>0</v>
      </c>
      <c r="E15" s="257">
        <f>+'Feb B'!E15</f>
        <v>100</v>
      </c>
      <c r="F15" s="257">
        <f t="shared" si="0"/>
        <v>100</v>
      </c>
      <c r="I15" s="39"/>
      <c r="J15" s="39"/>
      <c r="K15" s="39"/>
      <c r="L15" s="39"/>
      <c r="M15" s="39"/>
      <c r="N15" s="39"/>
      <c r="O15" s="39"/>
    </row>
    <row r="16" spans="3:15" s="1" customFormat="1" x14ac:dyDescent="0.25">
      <c r="C16" s="259" t="str">
        <f>+'Track Room'!Q27</f>
        <v xml:space="preserve">Studies &amp; Office </v>
      </c>
      <c r="D16" s="257">
        <f>+Summary!P7</f>
        <v>0</v>
      </c>
      <c r="E16" s="257">
        <f>+'Feb B'!E16</f>
        <v>1000</v>
      </c>
      <c r="F16" s="257">
        <f t="shared" si="0"/>
        <v>1000</v>
      </c>
      <c r="I16" s="39"/>
      <c r="J16" s="39"/>
      <c r="K16" s="39"/>
      <c r="L16" s="39"/>
      <c r="M16" s="39"/>
      <c r="N16" s="39"/>
      <c r="O16" s="39"/>
    </row>
    <row r="17" spans="3:15" s="1" customFormat="1" x14ac:dyDescent="0.25">
      <c r="C17" s="259" t="str">
        <f>+'Track Room'!Q28</f>
        <v>Clothes</v>
      </c>
      <c r="D17" s="257">
        <f>+Summary!Q7</f>
        <v>0</v>
      </c>
      <c r="E17" s="257">
        <f>+'Feb B'!E17</f>
        <v>1500</v>
      </c>
      <c r="F17" s="257">
        <f t="shared" si="0"/>
        <v>1500</v>
      </c>
      <c r="I17" s="39"/>
      <c r="J17" s="39"/>
      <c r="K17" s="39"/>
      <c r="L17" s="39"/>
      <c r="M17" s="39"/>
      <c r="N17" s="39"/>
      <c r="O17" s="39"/>
    </row>
    <row r="18" spans="3:15" s="1" customFormat="1" x14ac:dyDescent="0.25">
      <c r="C18" s="259" t="str">
        <f>+'Track Room'!Q29</f>
        <v>Investments</v>
      </c>
      <c r="D18" s="257">
        <f>+Summary!R7</f>
        <v>0</v>
      </c>
      <c r="E18" s="257">
        <f>+'Feb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3:15" s="1" customFormat="1" ht="15" customHeight="1" x14ac:dyDescent="0.25">
      <c r="C1" s="255"/>
      <c r="D1" s="256"/>
      <c r="E1" s="256"/>
    </row>
    <row r="2" spans="3:15" s="1" customFormat="1" ht="15" customHeight="1" x14ac:dyDescent="0.25">
      <c r="C2" s="680" t="s">
        <v>222</v>
      </c>
      <c r="D2" s="256"/>
      <c r="E2" s="256"/>
    </row>
    <row r="3" spans="3:15" s="1" customFormat="1" ht="15" customHeight="1" x14ac:dyDescent="0.25">
      <c r="C3" s="680"/>
      <c r="D3" s="256"/>
      <c r="E3" s="256"/>
    </row>
    <row r="4" spans="3:15" s="1" customFormat="1" x14ac:dyDescent="0.25">
      <c r="C4" s="255"/>
      <c r="D4" s="256"/>
      <c r="E4" s="256"/>
    </row>
    <row r="5" spans="3:15" s="1" customFormat="1" ht="21" x14ac:dyDescent="0.35">
      <c r="C5" s="265">
        <f>+'Track Room'!J21</f>
        <v>42430</v>
      </c>
      <c r="D5" s="256"/>
      <c r="E5" s="256"/>
    </row>
    <row r="6" spans="3:15" s="1" customFormat="1" x14ac:dyDescent="0.25">
      <c r="C6" s="255"/>
      <c r="D6" s="256"/>
      <c r="E6" s="256"/>
    </row>
    <row r="7" spans="3:15" s="1" customFormat="1" ht="15.75" x14ac:dyDescent="0.25">
      <c r="C7" s="258" t="s">
        <v>219</v>
      </c>
      <c r="D7" s="258" t="s">
        <v>221</v>
      </c>
      <c r="E7" s="258" t="s">
        <v>218</v>
      </c>
      <c r="F7" s="258" t="s">
        <v>220</v>
      </c>
      <c r="I7" s="39"/>
      <c r="J7" s="39"/>
      <c r="K7" s="39"/>
      <c r="L7" s="39"/>
      <c r="M7" s="39"/>
      <c r="N7" s="39"/>
      <c r="O7" s="39"/>
    </row>
    <row r="8" spans="3:15" s="1" customFormat="1" x14ac:dyDescent="0.25">
      <c r="C8" s="259" t="str">
        <f>+'Track Room'!Q19</f>
        <v xml:space="preserve">Day to Day - Household </v>
      </c>
      <c r="D8" s="257">
        <f>+Summary!H6</f>
        <v>0</v>
      </c>
      <c r="E8" s="257">
        <f>+'Feb B'!E8</f>
        <v>500</v>
      </c>
      <c r="F8" s="257">
        <f>+E8-D8</f>
        <v>500</v>
      </c>
      <c r="I8" s="39"/>
      <c r="J8" s="39"/>
      <c r="K8" s="39"/>
      <c r="L8" s="39"/>
      <c r="M8" s="39"/>
      <c r="N8" s="39"/>
      <c r="O8" s="39"/>
    </row>
    <row r="9" spans="3:15" s="1" customFormat="1" x14ac:dyDescent="0.25">
      <c r="C9" s="259" t="str">
        <f>+'Track Room'!Q20</f>
        <v>Petrol - Vehicle - Transport</v>
      </c>
      <c r="D9" s="257">
        <f>+Summary!I6</f>
        <v>0</v>
      </c>
      <c r="E9" s="257">
        <f>+'Feb B'!E9</f>
        <v>2000</v>
      </c>
      <c r="F9" s="257">
        <f t="shared" ref="F9:F18" si="0">+E9-D9</f>
        <v>2000</v>
      </c>
      <c r="I9" s="39"/>
      <c r="J9" s="39"/>
      <c r="K9" s="39"/>
      <c r="L9" s="39"/>
      <c r="M9" s="39"/>
      <c r="N9" s="39"/>
      <c r="O9" s="39"/>
    </row>
    <row r="10" spans="3:15" s="1" customFormat="1" x14ac:dyDescent="0.25">
      <c r="C10" s="259" t="str">
        <f>+'Track Room'!Q21</f>
        <v>Meal  (Hotels etc.)</v>
      </c>
      <c r="D10" s="257">
        <f>+Summary!J6</f>
        <v>0</v>
      </c>
      <c r="E10" s="257">
        <f>+'Feb B'!E10</f>
        <v>1500</v>
      </c>
      <c r="F10" s="257">
        <f t="shared" si="0"/>
        <v>1500</v>
      </c>
      <c r="I10" s="39"/>
      <c r="J10" s="39"/>
      <c r="K10" s="39"/>
      <c r="L10" s="39"/>
      <c r="M10" s="39"/>
      <c r="N10" s="39"/>
      <c r="O10" s="39"/>
    </row>
    <row r="11" spans="3:15" s="1" customFormat="1" x14ac:dyDescent="0.25">
      <c r="C11" s="259" t="str">
        <f>+'Track Room'!Q22</f>
        <v>Phone - Internet</v>
      </c>
      <c r="D11" s="257">
        <f>+Summary!K6</f>
        <v>0</v>
      </c>
      <c r="E11" s="257">
        <f>+'Feb B'!E11</f>
        <v>1000</v>
      </c>
      <c r="F11" s="257">
        <f t="shared" si="0"/>
        <v>1000</v>
      </c>
      <c r="I11" s="39"/>
      <c r="J11" s="39"/>
      <c r="K11" s="39"/>
      <c r="L11" s="39"/>
      <c r="M11" s="39"/>
      <c r="N11" s="39"/>
      <c r="O11" s="39"/>
    </row>
    <row r="12" spans="3:15" s="1" customFormat="1" x14ac:dyDescent="0.25">
      <c r="C12" s="259" t="str">
        <f>+'Track Room'!Q23</f>
        <v>Movies/Clubs/Holidays</v>
      </c>
      <c r="D12" s="257">
        <f>+Summary!L6</f>
        <v>0</v>
      </c>
      <c r="E12" s="257">
        <f>+'Feb B'!E12</f>
        <v>500</v>
      </c>
      <c r="F12" s="257">
        <f t="shared" si="0"/>
        <v>500</v>
      </c>
      <c r="I12" s="39"/>
      <c r="J12" s="39"/>
      <c r="K12" s="39"/>
      <c r="L12" s="39"/>
      <c r="M12" s="39"/>
      <c r="N12" s="39"/>
      <c r="O12" s="39"/>
    </row>
    <row r="13" spans="3:15" s="1" customFormat="1" x14ac:dyDescent="0.25">
      <c r="C13" s="259" t="str">
        <f>+'Track Room'!Q24</f>
        <v>Medical &amp; Health Care</v>
      </c>
      <c r="D13" s="257">
        <f>+Summary!M6</f>
        <v>0</v>
      </c>
      <c r="E13" s="257">
        <f>+'Feb B'!E13</f>
        <v>200</v>
      </c>
      <c r="F13" s="257">
        <f t="shared" si="0"/>
        <v>200</v>
      </c>
      <c r="I13" s="39"/>
      <c r="J13" s="39"/>
      <c r="K13" s="39"/>
      <c r="L13" s="39"/>
      <c r="M13" s="39"/>
      <c r="N13" s="39"/>
      <c r="O13" s="39"/>
    </row>
    <row r="14" spans="3:15" s="1" customFormat="1" x14ac:dyDescent="0.25">
      <c r="C14" s="259" t="str">
        <f>+'Track Room'!Q25</f>
        <v>Donations,Social Work</v>
      </c>
      <c r="D14" s="257">
        <f>+Summary!N6</f>
        <v>0</v>
      </c>
      <c r="E14" s="257">
        <f>+'Feb B'!E14</f>
        <v>500</v>
      </c>
      <c r="F14" s="257">
        <f t="shared" si="0"/>
        <v>500</v>
      </c>
      <c r="I14" s="39"/>
      <c r="J14" s="39"/>
      <c r="K14" s="39"/>
      <c r="L14" s="39"/>
      <c r="M14" s="39"/>
      <c r="N14" s="39"/>
      <c r="O14" s="39"/>
    </row>
    <row r="15" spans="3:15" s="1" customFormat="1" x14ac:dyDescent="0.25">
      <c r="C15" s="259" t="str">
        <f>+'Track Room'!Q26</f>
        <v>..Gifts..</v>
      </c>
      <c r="D15" s="257">
        <f>+Summary!O6</f>
        <v>0</v>
      </c>
      <c r="E15" s="257">
        <f>+'Feb B'!E15</f>
        <v>100</v>
      </c>
      <c r="F15" s="257">
        <f t="shared" si="0"/>
        <v>100</v>
      </c>
      <c r="I15" s="39"/>
      <c r="J15" s="39"/>
      <c r="K15" s="39"/>
      <c r="L15" s="39"/>
      <c r="M15" s="39"/>
      <c r="N15" s="39"/>
      <c r="O15" s="39"/>
    </row>
    <row r="16" spans="3:15" s="1" customFormat="1" x14ac:dyDescent="0.25">
      <c r="C16" s="259" t="str">
        <f>+'Track Room'!Q27</f>
        <v xml:space="preserve">Studies &amp; Office </v>
      </c>
      <c r="D16" s="257">
        <f>+Summary!P6</f>
        <v>0</v>
      </c>
      <c r="E16" s="257">
        <f>+'Feb B'!E16</f>
        <v>1000</v>
      </c>
      <c r="F16" s="257">
        <f t="shared" si="0"/>
        <v>1000</v>
      </c>
      <c r="I16" s="39"/>
      <c r="J16" s="39"/>
      <c r="K16" s="39"/>
      <c r="L16" s="39"/>
      <c r="M16" s="39"/>
      <c r="N16" s="39"/>
      <c r="O16" s="39"/>
    </row>
    <row r="17" spans="3:15" s="1" customFormat="1" x14ac:dyDescent="0.25">
      <c r="C17" s="259" t="str">
        <f>+'Track Room'!Q28</f>
        <v>Clothes</v>
      </c>
      <c r="D17" s="257">
        <f>+Summary!Q6</f>
        <v>0</v>
      </c>
      <c r="E17" s="257">
        <f>+'Feb B'!E17</f>
        <v>1500</v>
      </c>
      <c r="F17" s="257">
        <f t="shared" si="0"/>
        <v>1500</v>
      </c>
      <c r="I17" s="39"/>
      <c r="J17" s="39"/>
      <c r="K17" s="39"/>
      <c r="L17" s="39"/>
      <c r="M17" s="39"/>
      <c r="N17" s="39"/>
      <c r="O17" s="39"/>
    </row>
    <row r="18" spans="3:15" s="1" customFormat="1" x14ac:dyDescent="0.25">
      <c r="C18" s="259" t="str">
        <f>+'Track Room'!Q29</f>
        <v>Investments</v>
      </c>
      <c r="D18" s="257">
        <f>+Summary!R6</f>
        <v>0</v>
      </c>
      <c r="E18" s="257">
        <f>+'Feb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heetViews>
  <sheetFormatPr defaultColWidth="0" defaultRowHeight="15" customHeight="1" zeroHeight="1" x14ac:dyDescent="0.25"/>
  <cols>
    <col min="1" max="2" width="4.42578125" style="1" customWidth="1"/>
    <col min="3" max="3" width="27.85546875" style="252" customWidth="1"/>
    <col min="4" max="5" width="11" style="253" customWidth="1"/>
    <col min="6" max="6" width="10.28515625" style="39" customWidth="1"/>
    <col min="7" max="8" width="9.140625" style="1" customWidth="1"/>
    <col min="9" max="15" width="9.140625" style="39" customWidth="1"/>
    <col min="16" max="17" width="9.140625" style="1" customWidth="1"/>
    <col min="18" max="19" width="9.140625" style="1" hidden="1" customWidth="1"/>
    <col min="20" max="22" width="0" style="1" hidden="1" customWidth="1"/>
    <col min="23" max="16384" width="9.140625" style="39" hidden="1"/>
  </cols>
  <sheetData>
    <row r="1" spans="1:15" s="1" customFormat="1" ht="15" customHeight="1" x14ac:dyDescent="0.25">
      <c r="C1" s="255"/>
      <c r="D1" s="256"/>
      <c r="E1" s="256"/>
    </row>
    <row r="2" spans="1:15" s="1" customFormat="1" ht="15" customHeight="1" x14ac:dyDescent="0.25">
      <c r="C2" s="680" t="s">
        <v>222</v>
      </c>
      <c r="D2" s="256"/>
      <c r="E2" s="256"/>
    </row>
    <row r="3" spans="1:15" s="1" customFormat="1" x14ac:dyDescent="0.25">
      <c r="B3" s="1" t="s">
        <v>231</v>
      </c>
      <c r="C3" s="680"/>
      <c r="D3" s="256"/>
      <c r="E3" s="256"/>
    </row>
    <row r="4" spans="1:15" s="1" customFormat="1" x14ac:dyDescent="0.25">
      <c r="A4" s="256"/>
      <c r="B4" s="256"/>
      <c r="C4" s="256"/>
      <c r="D4" s="256"/>
      <c r="E4" s="256"/>
    </row>
    <row r="5" spans="1:15" s="1" customFormat="1" ht="21" x14ac:dyDescent="0.35">
      <c r="C5" s="265">
        <f>+'Track Room'!J20</f>
        <v>42401</v>
      </c>
      <c r="D5" s="256"/>
      <c r="E5" s="256"/>
    </row>
    <row r="6" spans="1:15" s="1" customFormat="1" ht="15" customHeight="1" x14ac:dyDescent="0.25">
      <c r="C6" s="255"/>
      <c r="D6" s="256"/>
      <c r="E6" s="256"/>
    </row>
    <row r="7" spans="1:15" s="1" customFormat="1" ht="15.75" x14ac:dyDescent="0.25">
      <c r="C7" s="258" t="s">
        <v>219</v>
      </c>
      <c r="D7" s="258" t="s">
        <v>221</v>
      </c>
      <c r="E7" s="258" t="s">
        <v>218</v>
      </c>
      <c r="F7" s="258" t="s">
        <v>220</v>
      </c>
      <c r="I7" s="39"/>
      <c r="J7" s="39"/>
      <c r="K7" s="39"/>
      <c r="L7" s="39"/>
      <c r="M7" s="39"/>
      <c r="N7" s="39"/>
      <c r="O7" s="39"/>
    </row>
    <row r="8" spans="1:15" s="1" customFormat="1" x14ac:dyDescent="0.25">
      <c r="C8" s="259" t="str">
        <f>+'Track Room'!Q19</f>
        <v xml:space="preserve">Day to Day - Household </v>
      </c>
      <c r="D8" s="257">
        <f>+Summary!H5</f>
        <v>0</v>
      </c>
      <c r="E8" s="257">
        <f>+'Jan B'!E8</f>
        <v>500</v>
      </c>
      <c r="F8" s="257">
        <f>+E8-D8</f>
        <v>500</v>
      </c>
      <c r="I8" s="39"/>
      <c r="J8" s="39"/>
      <c r="K8" s="39"/>
      <c r="L8" s="39"/>
      <c r="M8" s="39"/>
      <c r="N8" s="39"/>
      <c r="O8" s="39"/>
    </row>
    <row r="9" spans="1:15" s="1" customFormat="1" x14ac:dyDescent="0.25">
      <c r="C9" s="259" t="str">
        <f>+'Track Room'!Q20</f>
        <v>Petrol - Vehicle - Transport</v>
      </c>
      <c r="D9" s="257">
        <f>+Summary!I5</f>
        <v>0</v>
      </c>
      <c r="E9" s="257">
        <f>+'Jan B'!E9</f>
        <v>2000</v>
      </c>
      <c r="F9" s="257">
        <f t="shared" ref="F9:F18" si="0">+E9-D9</f>
        <v>2000</v>
      </c>
      <c r="I9" s="39"/>
      <c r="J9" s="39"/>
      <c r="K9" s="39"/>
      <c r="L9" s="39"/>
      <c r="M9" s="39"/>
      <c r="N9" s="39"/>
      <c r="O9" s="39"/>
    </row>
    <row r="10" spans="1:15" s="1" customFormat="1" x14ac:dyDescent="0.25">
      <c r="C10" s="259" t="str">
        <f>+'Track Room'!Q21</f>
        <v>Meal  (Hotels etc.)</v>
      </c>
      <c r="D10" s="257">
        <f>+Summary!J5</f>
        <v>0</v>
      </c>
      <c r="E10" s="257">
        <f>+'Jan B'!E10</f>
        <v>1500</v>
      </c>
      <c r="F10" s="257">
        <f t="shared" si="0"/>
        <v>1500</v>
      </c>
      <c r="I10" s="39"/>
      <c r="J10" s="39"/>
      <c r="K10" s="39"/>
      <c r="L10" s="39"/>
      <c r="M10" s="39"/>
      <c r="N10" s="39"/>
      <c r="O10" s="39"/>
    </row>
    <row r="11" spans="1:15" s="1" customFormat="1" x14ac:dyDescent="0.25">
      <c r="C11" s="259" t="str">
        <f>+'Track Room'!Q22</f>
        <v>Phone - Internet</v>
      </c>
      <c r="D11" s="257">
        <f>+Summary!K5</f>
        <v>0</v>
      </c>
      <c r="E11" s="257">
        <f>+'Jan B'!E11</f>
        <v>1000</v>
      </c>
      <c r="F11" s="257">
        <f t="shared" si="0"/>
        <v>1000</v>
      </c>
      <c r="I11" s="39"/>
      <c r="J11" s="39"/>
      <c r="K11" s="39"/>
      <c r="L11" s="39"/>
      <c r="M11" s="39"/>
      <c r="N11" s="39"/>
      <c r="O11" s="39"/>
    </row>
    <row r="12" spans="1:15" s="1" customFormat="1" x14ac:dyDescent="0.25">
      <c r="C12" s="259" t="str">
        <f>+'Track Room'!Q23</f>
        <v>Movies/Clubs/Holidays</v>
      </c>
      <c r="D12" s="257">
        <f>+Summary!L5</f>
        <v>0</v>
      </c>
      <c r="E12" s="257">
        <f>+'Jan B'!E12</f>
        <v>500</v>
      </c>
      <c r="F12" s="257">
        <f t="shared" si="0"/>
        <v>500</v>
      </c>
      <c r="I12" s="39"/>
      <c r="J12" s="39"/>
      <c r="K12" s="39"/>
      <c r="L12" s="39"/>
      <c r="M12" s="39"/>
      <c r="N12" s="39"/>
      <c r="O12" s="39"/>
    </row>
    <row r="13" spans="1:15" s="1" customFormat="1" x14ac:dyDescent="0.25">
      <c r="C13" s="259" t="str">
        <f>+'Track Room'!Q24</f>
        <v>Medical &amp; Health Care</v>
      </c>
      <c r="D13" s="257">
        <f>+Summary!M5</f>
        <v>0</v>
      </c>
      <c r="E13" s="257">
        <f>+'Jan B'!E13</f>
        <v>200</v>
      </c>
      <c r="F13" s="257">
        <f t="shared" si="0"/>
        <v>200</v>
      </c>
      <c r="I13" s="39"/>
      <c r="J13" s="39"/>
      <c r="K13" s="39"/>
      <c r="L13" s="39"/>
      <c r="M13" s="39"/>
      <c r="N13" s="39"/>
      <c r="O13" s="39"/>
    </row>
    <row r="14" spans="1:15" s="1" customFormat="1" x14ac:dyDescent="0.25">
      <c r="C14" s="259" t="str">
        <f>+'Track Room'!Q25</f>
        <v>Donations,Social Work</v>
      </c>
      <c r="D14" s="257">
        <f>+Summary!N5</f>
        <v>0</v>
      </c>
      <c r="E14" s="257">
        <f>+'Jan B'!E14</f>
        <v>500</v>
      </c>
      <c r="F14" s="257">
        <f t="shared" si="0"/>
        <v>500</v>
      </c>
      <c r="I14" s="39"/>
      <c r="J14" s="39"/>
      <c r="K14" s="39"/>
      <c r="L14" s="39"/>
      <c r="M14" s="39"/>
      <c r="N14" s="39"/>
      <c r="O14" s="39"/>
    </row>
    <row r="15" spans="1:15" s="1" customFormat="1" x14ac:dyDescent="0.25">
      <c r="C15" s="259" t="str">
        <f>+'Track Room'!Q26</f>
        <v>..Gifts..</v>
      </c>
      <c r="D15" s="257">
        <f>+Summary!O5</f>
        <v>0</v>
      </c>
      <c r="E15" s="257">
        <f>+'Jan B'!E15</f>
        <v>100</v>
      </c>
      <c r="F15" s="257">
        <f t="shared" si="0"/>
        <v>100</v>
      </c>
      <c r="I15" s="39"/>
      <c r="J15" s="39"/>
      <c r="K15" s="39"/>
      <c r="L15" s="39"/>
      <c r="M15" s="39"/>
      <c r="N15" s="39"/>
      <c r="O15" s="39"/>
    </row>
    <row r="16" spans="1:15" s="1" customFormat="1" x14ac:dyDescent="0.25">
      <c r="C16" s="259" t="str">
        <f>+'Track Room'!Q27</f>
        <v xml:space="preserve">Studies &amp; Office </v>
      </c>
      <c r="D16" s="257">
        <f>+Summary!P5</f>
        <v>0</v>
      </c>
      <c r="E16" s="257">
        <f>+'Jan B'!E16</f>
        <v>1000</v>
      </c>
      <c r="F16" s="257">
        <f t="shared" si="0"/>
        <v>1000</v>
      </c>
      <c r="I16" s="39"/>
      <c r="J16" s="39"/>
      <c r="K16" s="39"/>
      <c r="L16" s="39"/>
      <c r="M16" s="39"/>
      <c r="N16" s="39"/>
      <c r="O16" s="39"/>
    </row>
    <row r="17" spans="3:15" s="1" customFormat="1" x14ac:dyDescent="0.25">
      <c r="C17" s="259" t="str">
        <f>+'Track Room'!Q28</f>
        <v>Clothes</v>
      </c>
      <c r="D17" s="257">
        <f>+Summary!Q5</f>
        <v>0</v>
      </c>
      <c r="E17" s="257">
        <f>+'Jan B'!E17</f>
        <v>1500</v>
      </c>
      <c r="F17" s="257">
        <f t="shared" si="0"/>
        <v>1500</v>
      </c>
      <c r="I17" s="39"/>
      <c r="J17" s="39"/>
      <c r="K17" s="39"/>
      <c r="L17" s="39"/>
      <c r="M17" s="39"/>
      <c r="N17" s="39"/>
      <c r="O17" s="39"/>
    </row>
    <row r="18" spans="3:15" s="1" customFormat="1" x14ac:dyDescent="0.25">
      <c r="C18" s="259" t="str">
        <f>+'Track Room'!Q29</f>
        <v>Investments</v>
      </c>
      <c r="D18" s="257">
        <f>+Summary!R5</f>
        <v>0</v>
      </c>
      <c r="E18" s="257">
        <f>+'Jan B'!E18</f>
        <v>5000</v>
      </c>
      <c r="F18" s="257">
        <f t="shared" si="0"/>
        <v>5000</v>
      </c>
      <c r="I18" s="39"/>
      <c r="J18" s="39"/>
      <c r="K18" s="39"/>
      <c r="L18" s="39"/>
      <c r="M18" s="39"/>
      <c r="N18" s="39"/>
      <c r="O18" s="39"/>
    </row>
    <row r="19" spans="3:15" s="1" customFormat="1" x14ac:dyDescent="0.25">
      <c r="C19" s="255"/>
      <c r="D19" s="256"/>
      <c r="E19" s="256"/>
    </row>
    <row r="20" spans="3:15" s="1" customFormat="1" x14ac:dyDescent="0.25">
      <c r="C20" s="252"/>
      <c r="D20" s="253"/>
      <c r="E20" s="253"/>
      <c r="F20" s="39"/>
      <c r="I20" s="39"/>
      <c r="J20" s="39"/>
      <c r="K20" s="39"/>
      <c r="L20" s="39"/>
      <c r="M20" s="39"/>
      <c r="N20" s="39"/>
      <c r="O20" s="39"/>
    </row>
    <row r="21" spans="3:15" s="1" customFormat="1" x14ac:dyDescent="0.25">
      <c r="C21" s="252"/>
      <c r="D21" s="253"/>
      <c r="E21" s="253"/>
      <c r="F21" s="39"/>
      <c r="I21" s="39"/>
      <c r="J21" s="39"/>
      <c r="K21" s="39"/>
      <c r="L21" s="39"/>
      <c r="M21" s="39"/>
      <c r="N21" s="39"/>
      <c r="O21" s="39"/>
    </row>
    <row r="22" spans="3:15" s="1" customFormat="1" x14ac:dyDescent="0.25">
      <c r="C22" s="252"/>
      <c r="D22" s="253"/>
      <c r="E22" s="253"/>
      <c r="F22" s="39"/>
      <c r="I22" s="39"/>
      <c r="J22" s="39"/>
      <c r="K22" s="39"/>
      <c r="L22" s="39"/>
      <c r="M22" s="39"/>
      <c r="N22" s="39"/>
      <c r="O22" s="39"/>
    </row>
    <row r="23" spans="3:15" s="1" customFormat="1" x14ac:dyDescent="0.25">
      <c r="C23" s="252"/>
      <c r="D23" s="253"/>
      <c r="E23" s="253"/>
      <c r="F23" s="39"/>
      <c r="I23" s="39"/>
      <c r="J23" s="39"/>
      <c r="K23" s="39"/>
      <c r="L23" s="39"/>
      <c r="M23" s="39"/>
      <c r="N23" s="39"/>
      <c r="O23" s="39"/>
    </row>
    <row r="24" spans="3:15" s="1" customFormat="1" x14ac:dyDescent="0.25">
      <c r="C24" s="252"/>
      <c r="D24" s="253"/>
      <c r="E24" s="253"/>
      <c r="F24" s="39"/>
      <c r="I24" s="39"/>
      <c r="J24" s="39"/>
      <c r="K24" s="39"/>
      <c r="L24" s="39"/>
      <c r="M24" s="39"/>
      <c r="N24" s="39"/>
      <c r="O24" s="39"/>
    </row>
    <row r="25" spans="3:15" s="1" customFormat="1" x14ac:dyDescent="0.25">
      <c r="C25" s="252"/>
      <c r="D25" s="253"/>
      <c r="E25" s="253"/>
      <c r="F25" s="39"/>
      <c r="I25" s="39"/>
      <c r="J25" s="39"/>
      <c r="K25" s="39"/>
      <c r="L25" s="39"/>
      <c r="M25" s="39"/>
      <c r="N25" s="39"/>
      <c r="O25" s="39"/>
    </row>
    <row r="26" spans="3:15" s="1" customFormat="1" x14ac:dyDescent="0.25">
      <c r="C26" s="252"/>
      <c r="D26" s="253"/>
      <c r="E26" s="253"/>
      <c r="F26" s="39"/>
      <c r="I26" s="39"/>
      <c r="J26" s="39"/>
      <c r="K26" s="39"/>
      <c r="L26" s="39"/>
      <c r="M26" s="39"/>
      <c r="N26" s="39"/>
      <c r="O26" s="39"/>
    </row>
    <row r="27" spans="3:15" s="1" customFormat="1" x14ac:dyDescent="0.25">
      <c r="C27" s="252"/>
      <c r="D27" s="253"/>
      <c r="E27" s="253"/>
      <c r="F27" s="39"/>
      <c r="I27" s="39"/>
      <c r="J27" s="39"/>
      <c r="K27" s="39"/>
      <c r="L27" s="39"/>
      <c r="M27" s="39"/>
      <c r="N27" s="39"/>
      <c r="O27" s="39"/>
    </row>
    <row r="28" spans="3:15" s="1" customFormat="1" x14ac:dyDescent="0.25">
      <c r="C28" s="252"/>
      <c r="D28" s="253"/>
      <c r="E28" s="253"/>
      <c r="F28" s="39"/>
      <c r="I28" s="39"/>
      <c r="J28" s="39"/>
      <c r="K28" s="39"/>
      <c r="L28" s="39"/>
      <c r="M28" s="39"/>
      <c r="N28" s="39"/>
      <c r="O28" s="39"/>
    </row>
    <row r="29" spans="3:15" s="1" customFormat="1" x14ac:dyDescent="0.25">
      <c r="C29" s="252"/>
      <c r="D29" s="253"/>
      <c r="E29" s="253"/>
      <c r="F29" s="39"/>
      <c r="I29" s="39"/>
      <c r="J29" s="39"/>
      <c r="K29" s="39"/>
      <c r="L29" s="39"/>
      <c r="M29" s="39"/>
      <c r="N29" s="39"/>
      <c r="O29" s="39"/>
    </row>
    <row r="30" spans="3:15" s="1" customFormat="1" x14ac:dyDescent="0.25">
      <c r="C30" s="252"/>
      <c r="D30" s="253"/>
      <c r="E30" s="253"/>
      <c r="F30" s="39"/>
      <c r="I30" s="39"/>
      <c r="J30" s="39"/>
      <c r="K30" s="39"/>
      <c r="L30" s="39"/>
      <c r="M30" s="39"/>
      <c r="N30" s="39"/>
      <c r="O30" s="39"/>
    </row>
    <row r="31" spans="3:15" s="1" customFormat="1" x14ac:dyDescent="0.25">
      <c r="C31" s="252"/>
      <c r="D31" s="253"/>
      <c r="E31" s="253"/>
      <c r="F31" s="39"/>
      <c r="I31" s="39"/>
      <c r="J31" s="39"/>
      <c r="K31" s="39"/>
      <c r="L31" s="39"/>
      <c r="M31" s="39"/>
      <c r="N31" s="39"/>
      <c r="O31" s="39"/>
    </row>
    <row r="32" spans="3:15" s="1" customFormat="1" x14ac:dyDescent="0.25">
      <c r="C32" s="252"/>
      <c r="D32" s="253"/>
      <c r="E32" s="253"/>
      <c r="F32" s="39"/>
      <c r="I32" s="39"/>
      <c r="J32" s="39"/>
      <c r="K32" s="39"/>
      <c r="L32" s="39"/>
      <c r="M32" s="39"/>
      <c r="N32" s="39"/>
      <c r="O32" s="39"/>
    </row>
    <row r="33" spans="3:15" s="1" customFormat="1" x14ac:dyDescent="0.25">
      <c r="C33" s="252"/>
      <c r="D33" s="253"/>
      <c r="E33" s="253"/>
      <c r="F33" s="39"/>
      <c r="I33" s="39"/>
      <c r="J33" s="39"/>
      <c r="K33" s="39"/>
      <c r="L33" s="39"/>
      <c r="M33" s="39"/>
      <c r="N33" s="39"/>
      <c r="O33" s="39"/>
    </row>
    <row r="34" spans="3:15" s="1" customFormat="1" x14ac:dyDescent="0.25">
      <c r="C34" s="252"/>
      <c r="D34" s="253"/>
      <c r="E34" s="253"/>
      <c r="F34" s="39"/>
      <c r="I34" s="39"/>
      <c r="J34" s="39"/>
      <c r="K34" s="39"/>
      <c r="L34" s="39"/>
      <c r="M34" s="39"/>
      <c r="N34" s="39"/>
      <c r="O34" s="39"/>
    </row>
    <row r="35" spans="3:15" s="1" customFormat="1" x14ac:dyDescent="0.25">
      <c r="C35" s="252"/>
      <c r="D35" s="253"/>
      <c r="E35" s="253"/>
      <c r="F35" s="39"/>
      <c r="I35" s="39"/>
      <c r="J35" s="39"/>
      <c r="K35" s="39"/>
      <c r="L35" s="39"/>
      <c r="M35" s="39"/>
      <c r="N35" s="39"/>
      <c r="O35" s="39"/>
    </row>
    <row r="36" spans="3:15" x14ac:dyDescent="0.25"/>
    <row r="37" spans="3:15" x14ac:dyDescent="0.25"/>
    <row r="38" spans="3:15" x14ac:dyDescent="0.25"/>
    <row r="39" spans="3:15" x14ac:dyDescent="0.25"/>
    <row r="40" spans="3:15" x14ac:dyDescent="0.25"/>
    <row r="41" spans="3:15" s="1" customFormat="1" x14ac:dyDescent="0.25">
      <c r="C41" s="255"/>
      <c r="D41" s="256"/>
      <c r="E41" s="256"/>
    </row>
    <row r="42" spans="3:15" s="1" customFormat="1" x14ac:dyDescent="0.25">
      <c r="C42" s="255"/>
      <c r="D42" s="256"/>
      <c r="E42" s="256"/>
    </row>
    <row r="43" spans="3:15" s="1" customFormat="1" x14ac:dyDescent="0.25">
      <c r="C43" s="255"/>
      <c r="D43" s="256"/>
      <c r="E43" s="256"/>
    </row>
    <row r="44" spans="3:15" s="1" customFormat="1" x14ac:dyDescent="0.25">
      <c r="C44" s="255"/>
      <c r="D44" s="256"/>
      <c r="E44" s="256"/>
    </row>
    <row r="45" spans="3:15" s="1" customFormat="1" hidden="1" x14ac:dyDescent="0.25">
      <c r="C45" s="255"/>
      <c r="D45" s="256"/>
      <c r="E45" s="256"/>
    </row>
    <row r="46" spans="3:15" s="1" customFormat="1" hidden="1" x14ac:dyDescent="0.25">
      <c r="C46" s="255"/>
      <c r="D46" s="256"/>
      <c r="E46" s="256"/>
    </row>
    <row r="47" spans="3:15" s="1" customFormat="1" hidden="1" x14ac:dyDescent="0.25">
      <c r="C47" s="255"/>
      <c r="D47" s="256"/>
      <c r="E47" s="256"/>
    </row>
    <row r="48" spans="3:1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55"/>
  <sheetViews>
    <sheetView zoomScale="90" zoomScaleNormal="90" workbookViewId="0">
      <selection activeCell="C2" sqref="C2:C3"/>
    </sheetView>
  </sheetViews>
  <sheetFormatPr defaultColWidth="0" defaultRowHeight="15" zeroHeight="1" x14ac:dyDescent="0.25"/>
  <cols>
    <col min="1" max="2" width="4.42578125" style="1" customWidth="1"/>
    <col min="3" max="3" width="27.85546875" style="252" customWidth="1"/>
    <col min="4" max="5" width="11" style="253" customWidth="1"/>
    <col min="6" max="6" width="10.28515625" customWidth="1"/>
    <col min="7" max="8" width="9.140625" style="1" customWidth="1"/>
    <col min="9" max="15" width="9.140625" customWidth="1"/>
    <col min="16" max="17" width="9.140625" style="1" customWidth="1"/>
    <col min="18" max="19" width="9.140625" style="1" hidden="1" customWidth="1"/>
    <col min="20" max="22" width="0" style="1" hidden="1" customWidth="1"/>
    <col min="23" max="16384" width="9.140625" hidden="1"/>
  </cols>
  <sheetData>
    <row r="1" spans="3:6" s="1" customFormat="1" x14ac:dyDescent="0.25">
      <c r="C1" s="255"/>
      <c r="D1" s="256"/>
      <c r="E1" s="256"/>
    </row>
    <row r="2" spans="3:6" s="1" customFormat="1" x14ac:dyDescent="0.25">
      <c r="C2" s="680" t="s">
        <v>222</v>
      </c>
      <c r="D2" s="256"/>
      <c r="E2" s="256"/>
    </row>
    <row r="3" spans="3:6" s="1" customFormat="1" x14ac:dyDescent="0.25">
      <c r="C3" s="680"/>
      <c r="D3" s="256"/>
      <c r="E3" s="256"/>
    </row>
    <row r="4" spans="3:6" s="1" customFormat="1" x14ac:dyDescent="0.25">
      <c r="C4" s="255"/>
      <c r="D4" s="256"/>
      <c r="E4" s="256"/>
    </row>
    <row r="5" spans="3:6" s="1" customFormat="1" ht="21" x14ac:dyDescent="0.35">
      <c r="C5" s="265">
        <f>+'Track Room'!J19</f>
        <v>42370</v>
      </c>
      <c r="D5" s="256"/>
      <c r="E5" s="256"/>
    </row>
    <row r="6" spans="3:6" s="1" customFormat="1" x14ac:dyDescent="0.25">
      <c r="C6" s="255"/>
      <c r="D6" s="256"/>
      <c r="E6" s="256"/>
    </row>
    <row r="7" spans="3:6" ht="15.75" x14ac:dyDescent="0.25">
      <c r="C7" s="258" t="s">
        <v>219</v>
      </c>
      <c r="D7" s="258" t="s">
        <v>221</v>
      </c>
      <c r="E7" s="258" t="s">
        <v>218</v>
      </c>
      <c r="F7" s="258" t="s">
        <v>220</v>
      </c>
    </row>
    <row r="8" spans="3:6" x14ac:dyDescent="0.25">
      <c r="C8" s="259" t="str">
        <f>+'Track Room'!Q19</f>
        <v xml:space="preserve">Day to Day - Household </v>
      </c>
      <c r="D8" s="257">
        <f>+Summary!H4</f>
        <v>0</v>
      </c>
      <c r="E8" s="257">
        <f>+Budget!C18</f>
        <v>500</v>
      </c>
      <c r="F8" s="257">
        <f>+E8-D8</f>
        <v>500</v>
      </c>
    </row>
    <row r="9" spans="3:6" x14ac:dyDescent="0.25">
      <c r="C9" s="259" t="str">
        <f>+'Track Room'!Q20</f>
        <v>Petrol - Vehicle - Transport</v>
      </c>
      <c r="D9" s="257">
        <f>+Summary!I4</f>
        <v>100</v>
      </c>
      <c r="E9" s="257">
        <f>+Budget!C19</f>
        <v>2000</v>
      </c>
      <c r="F9" s="257">
        <f t="shared" ref="F9:F18" si="0">+E9-D9</f>
        <v>1900</v>
      </c>
    </row>
    <row r="10" spans="3:6" x14ac:dyDescent="0.25">
      <c r="C10" s="259" t="str">
        <f>+'Track Room'!Q21</f>
        <v>Meal  (Hotels etc.)</v>
      </c>
      <c r="D10" s="257">
        <f>+Summary!J4</f>
        <v>70</v>
      </c>
      <c r="E10" s="257">
        <f>+Budget!C20</f>
        <v>1500</v>
      </c>
      <c r="F10" s="257">
        <f t="shared" si="0"/>
        <v>1430</v>
      </c>
    </row>
    <row r="11" spans="3:6" x14ac:dyDescent="0.25">
      <c r="C11" s="259" t="str">
        <f>+'Track Room'!Q22</f>
        <v>Phone - Internet</v>
      </c>
      <c r="D11" s="257">
        <f>+Summary!K4</f>
        <v>0</v>
      </c>
      <c r="E11" s="257">
        <f>+Budget!C21</f>
        <v>1000</v>
      </c>
      <c r="F11" s="257">
        <f t="shared" si="0"/>
        <v>1000</v>
      </c>
    </row>
    <row r="12" spans="3:6" x14ac:dyDescent="0.25">
      <c r="C12" s="259" t="str">
        <f>+'Track Room'!Q23</f>
        <v>Movies/Clubs/Holidays</v>
      </c>
      <c r="D12" s="257">
        <f>+Summary!L4</f>
        <v>0</v>
      </c>
      <c r="E12" s="257">
        <f>+Budget!C22</f>
        <v>500</v>
      </c>
      <c r="F12" s="257">
        <f t="shared" si="0"/>
        <v>500</v>
      </c>
    </row>
    <row r="13" spans="3:6" x14ac:dyDescent="0.25">
      <c r="C13" s="259" t="str">
        <f>+'Track Room'!Q24</f>
        <v>Medical &amp; Health Care</v>
      </c>
      <c r="D13" s="257">
        <f>+Summary!M4</f>
        <v>0</v>
      </c>
      <c r="E13" s="257">
        <f>+Budget!C23</f>
        <v>200</v>
      </c>
      <c r="F13" s="257">
        <f t="shared" si="0"/>
        <v>200</v>
      </c>
    </row>
    <row r="14" spans="3:6" x14ac:dyDescent="0.25">
      <c r="C14" s="259" t="str">
        <f>+'Track Room'!Q25</f>
        <v>Donations,Social Work</v>
      </c>
      <c r="D14" s="257">
        <f>+Summary!N4</f>
        <v>0</v>
      </c>
      <c r="E14" s="257">
        <f>+Budget!C24</f>
        <v>500</v>
      </c>
      <c r="F14" s="257">
        <f t="shared" si="0"/>
        <v>500</v>
      </c>
    </row>
    <row r="15" spans="3:6" x14ac:dyDescent="0.25">
      <c r="C15" s="259" t="str">
        <f>+'Track Room'!Q26</f>
        <v>..Gifts..</v>
      </c>
      <c r="D15" s="257">
        <f>+Summary!O4</f>
        <v>0</v>
      </c>
      <c r="E15" s="257">
        <f>+Budget!C25</f>
        <v>100</v>
      </c>
      <c r="F15" s="257">
        <f t="shared" si="0"/>
        <v>100</v>
      </c>
    </row>
    <row r="16" spans="3:6" x14ac:dyDescent="0.25">
      <c r="C16" s="259" t="str">
        <f>+'Track Room'!Q27</f>
        <v xml:space="preserve">Studies &amp; Office </v>
      </c>
      <c r="D16" s="257">
        <f>+Summary!P4</f>
        <v>0</v>
      </c>
      <c r="E16" s="257">
        <f>+Budget!C26</f>
        <v>1000</v>
      </c>
      <c r="F16" s="257">
        <f t="shared" si="0"/>
        <v>1000</v>
      </c>
    </row>
    <row r="17" spans="3:6" x14ac:dyDescent="0.25">
      <c r="C17" s="259" t="str">
        <f>+'Track Room'!Q28</f>
        <v>Clothes</v>
      </c>
      <c r="D17" s="257">
        <f>+Summary!Q4</f>
        <v>0</v>
      </c>
      <c r="E17" s="257">
        <f>+Budget!C27</f>
        <v>1500</v>
      </c>
      <c r="F17" s="257">
        <f t="shared" si="0"/>
        <v>1500</v>
      </c>
    </row>
    <row r="18" spans="3:6" x14ac:dyDescent="0.25">
      <c r="C18" s="259" t="str">
        <f>+'Track Room'!Q29</f>
        <v>Investments</v>
      </c>
      <c r="D18" s="257">
        <f>+Summary!R4</f>
        <v>50</v>
      </c>
      <c r="E18" s="257">
        <f>+Budget!C28</f>
        <v>5000</v>
      </c>
      <c r="F18" s="257">
        <f t="shared" si="0"/>
        <v>4950</v>
      </c>
    </row>
    <row r="19" spans="3:6" s="1" customFormat="1" x14ac:dyDescent="0.25">
      <c r="C19" s="255"/>
      <c r="D19" s="256"/>
      <c r="E19" s="256"/>
    </row>
    <row r="20" spans="3:6" x14ac:dyDescent="0.25"/>
    <row r="21" spans="3:6" x14ac:dyDescent="0.25"/>
    <row r="22" spans="3:6" x14ac:dyDescent="0.25"/>
    <row r="23" spans="3:6" x14ac:dyDescent="0.25"/>
    <row r="24" spans="3:6" x14ac:dyDescent="0.25"/>
    <row r="25" spans="3:6" x14ac:dyDescent="0.25"/>
    <row r="26" spans="3:6" x14ac:dyDescent="0.25"/>
    <row r="27" spans="3:6" x14ac:dyDescent="0.25"/>
    <row r="28" spans="3:6" x14ac:dyDescent="0.25"/>
    <row r="29" spans="3:6" x14ac:dyDescent="0.25"/>
    <row r="30" spans="3:6" x14ac:dyDescent="0.25"/>
    <row r="31" spans="3:6" x14ac:dyDescent="0.25"/>
    <row r="32" spans="3:6" x14ac:dyDescent="0.25"/>
    <row r="33" spans="3:5" x14ac:dyDescent="0.25"/>
    <row r="34" spans="3:5" x14ac:dyDescent="0.25"/>
    <row r="35" spans="3:5" x14ac:dyDescent="0.25"/>
    <row r="36" spans="3:5" x14ac:dyDescent="0.25"/>
    <row r="37" spans="3:5" x14ac:dyDescent="0.25"/>
    <row r="38" spans="3:5" x14ac:dyDescent="0.25"/>
    <row r="39" spans="3:5" x14ac:dyDescent="0.25"/>
    <row r="40" spans="3:5" x14ac:dyDescent="0.25"/>
    <row r="41" spans="3:5" s="1" customFormat="1" x14ac:dyDescent="0.25">
      <c r="C41" s="255"/>
      <c r="D41" s="256"/>
      <c r="E41" s="256"/>
    </row>
    <row r="42" spans="3:5" s="1" customFormat="1" x14ac:dyDescent="0.25">
      <c r="C42" s="255"/>
      <c r="D42" s="256"/>
      <c r="E42" s="256"/>
    </row>
    <row r="43" spans="3:5" s="1" customFormat="1" x14ac:dyDescent="0.25">
      <c r="C43" s="255"/>
      <c r="D43" s="256"/>
      <c r="E43" s="256"/>
    </row>
    <row r="44" spans="3:5" s="1" customFormat="1" x14ac:dyDescent="0.25">
      <c r="C44" s="255"/>
      <c r="D44" s="256"/>
      <c r="E44" s="256"/>
    </row>
    <row r="45" spans="3:5" s="1" customFormat="1" hidden="1" x14ac:dyDescent="0.25">
      <c r="C45" s="255"/>
      <c r="D45" s="256"/>
      <c r="E45" s="256"/>
    </row>
    <row r="46" spans="3:5" s="1" customFormat="1" hidden="1" x14ac:dyDescent="0.25">
      <c r="C46" s="255"/>
      <c r="D46" s="256"/>
      <c r="E46" s="256"/>
    </row>
    <row r="47" spans="3:5" s="1" customFormat="1" hidden="1" x14ac:dyDescent="0.25">
      <c r="C47" s="255"/>
      <c r="D47" s="256"/>
      <c r="E47" s="256"/>
    </row>
    <row r="48" spans="3:5" s="1" customFormat="1" hidden="1" x14ac:dyDescent="0.25">
      <c r="C48" s="255"/>
      <c r="D48" s="256"/>
      <c r="E48" s="256"/>
    </row>
    <row r="49" spans="3:5" s="1" customFormat="1" hidden="1" x14ac:dyDescent="0.25">
      <c r="C49" s="255"/>
      <c r="D49" s="256"/>
      <c r="E49" s="256"/>
    </row>
    <row r="50" spans="3:5" s="1" customFormat="1" hidden="1" x14ac:dyDescent="0.25">
      <c r="C50" s="255"/>
      <c r="D50" s="256"/>
      <c r="E50" s="256"/>
    </row>
    <row r="51" spans="3:5" s="1" customFormat="1" hidden="1" x14ac:dyDescent="0.25">
      <c r="C51" s="255"/>
      <c r="D51" s="256"/>
      <c r="E51" s="256"/>
    </row>
    <row r="52" spans="3:5" s="1" customFormat="1" hidden="1" x14ac:dyDescent="0.25">
      <c r="C52" s="255"/>
      <c r="D52" s="256"/>
      <c r="E52" s="256"/>
    </row>
    <row r="53" spans="3:5" s="1" customFormat="1" hidden="1" x14ac:dyDescent="0.25">
      <c r="C53" s="255"/>
      <c r="D53" s="256"/>
      <c r="E53" s="256"/>
    </row>
    <row r="54" spans="3:5" s="1" customFormat="1" hidden="1" x14ac:dyDescent="0.25">
      <c r="C54" s="255"/>
      <c r="D54" s="256"/>
      <c r="E54" s="256"/>
    </row>
    <row r="55" spans="3:5" s="1" customFormat="1" hidden="1" x14ac:dyDescent="0.25">
      <c r="C55" s="255"/>
      <c r="D55" s="256"/>
      <c r="E55" s="256"/>
    </row>
  </sheetData>
  <mergeCells count="1">
    <mergeCell ref="C2:C3"/>
  </mergeCells>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S34"/>
  <sheetViews>
    <sheetView zoomScale="110" zoomScaleNormal="110" workbookViewId="0"/>
  </sheetViews>
  <sheetFormatPr defaultColWidth="0" defaultRowHeight="15" zeroHeight="1" x14ac:dyDescent="0.25"/>
  <cols>
    <col min="1" max="1" width="1.7109375" customWidth="1"/>
    <col min="2" max="2" width="4.140625" customWidth="1"/>
    <col min="3" max="3" width="7.28515625" style="121" customWidth="1"/>
    <col min="4" max="4" width="8.5703125" style="121" bestFit="1" customWidth="1"/>
    <col min="5" max="5" width="11.28515625" style="121" customWidth="1"/>
    <col min="6" max="7" width="11.28515625" customWidth="1"/>
    <col min="8" max="8" width="11.28515625" style="39" customWidth="1"/>
    <col min="9" max="9" width="11.28515625" customWidth="1"/>
    <col min="10" max="12" width="11.28515625" style="121" customWidth="1"/>
    <col min="13" max="13" width="4.42578125" style="39" customWidth="1"/>
    <col min="14" max="14" width="5" style="39" customWidth="1"/>
    <col min="15" max="16" width="5" customWidth="1"/>
    <col min="17" max="17" width="4.42578125" customWidth="1"/>
    <col min="18" max="19" width="0" hidden="1" customWidth="1"/>
    <col min="20" max="16384" width="9.140625" hidden="1"/>
  </cols>
  <sheetData>
    <row r="1" spans="1:17" s="1" customFormat="1" x14ac:dyDescent="0.25">
      <c r="C1" s="166"/>
      <c r="D1" s="166"/>
      <c r="E1" s="166"/>
      <c r="J1" s="166"/>
      <c r="K1" s="166"/>
      <c r="L1" s="166"/>
    </row>
    <row r="2" spans="1:17" s="40" customFormat="1" ht="18.75" x14ac:dyDescent="0.3">
      <c r="C2" s="167" t="str">
        <f>+Summary!B1</f>
        <v>Mr. X</v>
      </c>
      <c r="D2" s="168"/>
      <c r="E2" s="169"/>
      <c r="G2" s="169" t="s">
        <v>98</v>
      </c>
      <c r="J2" s="168"/>
      <c r="K2" s="168"/>
      <c r="L2" s="168"/>
      <c r="O2" s="1"/>
      <c r="P2" s="1"/>
      <c r="Q2" s="1"/>
    </row>
    <row r="3" spans="1:17" s="26" customFormat="1" ht="18.75" customHeight="1" x14ac:dyDescent="0.85">
      <c r="A3" s="24"/>
      <c r="B3" s="24"/>
      <c r="C3" s="170"/>
      <c r="D3" s="170"/>
      <c r="E3" s="170"/>
      <c r="F3" s="24"/>
      <c r="G3" s="24"/>
      <c r="H3" s="24"/>
      <c r="I3" s="24"/>
      <c r="J3" s="171"/>
      <c r="K3" s="171"/>
      <c r="L3" s="171"/>
      <c r="M3" s="25"/>
      <c r="N3" s="25"/>
    </row>
    <row r="4" spans="1:17" s="172" customFormat="1" ht="24.75" thickBot="1" x14ac:dyDescent="0.3">
      <c r="C4" s="335" t="s">
        <v>30</v>
      </c>
      <c r="D4" s="335" t="s">
        <v>16</v>
      </c>
      <c r="E4" s="335" t="s">
        <v>18</v>
      </c>
      <c r="F4" s="335" t="s">
        <v>62</v>
      </c>
      <c r="G4" s="335" t="s">
        <v>63</v>
      </c>
      <c r="H4" s="335" t="s">
        <v>162</v>
      </c>
      <c r="I4" s="335" t="s">
        <v>65</v>
      </c>
      <c r="J4" s="335" t="s">
        <v>64</v>
      </c>
      <c r="K4" s="335" t="s">
        <v>55</v>
      </c>
      <c r="L4" s="335" t="s">
        <v>146</v>
      </c>
      <c r="M4" s="173"/>
      <c r="N4" s="173"/>
    </row>
    <row r="5" spans="1:17" s="42" customFormat="1" ht="16.5" customHeight="1" x14ac:dyDescent="0.25">
      <c r="C5" s="319">
        <v>1</v>
      </c>
      <c r="D5" s="336">
        <v>42370</v>
      </c>
      <c r="E5" s="318">
        <f>+'Track Room'!K19</f>
        <v>1</v>
      </c>
      <c r="F5" s="143">
        <v>500</v>
      </c>
      <c r="G5" s="143">
        <v>100</v>
      </c>
      <c r="H5" s="143">
        <v>10</v>
      </c>
      <c r="I5" s="143">
        <v>15</v>
      </c>
      <c r="J5" s="318">
        <f>SUM(F5:I5)</f>
        <v>625</v>
      </c>
      <c r="K5" s="318">
        <f>+'Track Room'!L19</f>
        <v>170</v>
      </c>
      <c r="L5" s="318">
        <f>+'Track Room'!M19</f>
        <v>50</v>
      </c>
      <c r="M5" s="71"/>
      <c r="N5" s="506" t="s">
        <v>29</v>
      </c>
      <c r="O5" s="507"/>
      <c r="P5" s="508"/>
    </row>
    <row r="6" spans="1:17" s="41" customFormat="1" ht="15" customHeight="1" x14ac:dyDescent="0.25">
      <c r="C6" s="319">
        <f t="shared" ref="C6:C16" si="0">+C5+1</f>
        <v>2</v>
      </c>
      <c r="D6" s="336">
        <v>42401</v>
      </c>
      <c r="E6" s="318">
        <f>+'Track Room'!K20</f>
        <v>0</v>
      </c>
      <c r="F6" s="143"/>
      <c r="G6" s="143"/>
      <c r="H6" s="143"/>
      <c r="I6" s="143"/>
      <c r="J6" s="318">
        <f t="shared" ref="J6:J16" si="1">SUM(F6:I6)</f>
        <v>0</v>
      </c>
      <c r="K6" s="318">
        <f>+'Track Room'!L20</f>
        <v>0</v>
      </c>
      <c r="L6" s="318">
        <f>+'Track Room'!M20</f>
        <v>0</v>
      </c>
      <c r="M6" s="71"/>
      <c r="N6" s="509"/>
      <c r="O6" s="510"/>
      <c r="P6" s="511"/>
    </row>
    <row r="7" spans="1:17" s="41" customFormat="1" ht="15.75" customHeight="1" x14ac:dyDescent="0.25">
      <c r="C7" s="319">
        <f t="shared" si="0"/>
        <v>3</v>
      </c>
      <c r="D7" s="336">
        <v>42430</v>
      </c>
      <c r="E7" s="318">
        <f>+'Track Room'!K21</f>
        <v>0</v>
      </c>
      <c r="F7" s="143"/>
      <c r="G7" s="143"/>
      <c r="H7" s="143"/>
      <c r="I7" s="143"/>
      <c r="J7" s="318">
        <f t="shared" si="1"/>
        <v>0</v>
      </c>
      <c r="K7" s="318">
        <f>+'Track Room'!L21</f>
        <v>0</v>
      </c>
      <c r="L7" s="318">
        <f>+'Track Room'!M21</f>
        <v>0</v>
      </c>
      <c r="M7" s="71"/>
      <c r="N7" s="509"/>
      <c r="O7" s="510"/>
      <c r="P7" s="511"/>
    </row>
    <row r="8" spans="1:17" s="41" customFormat="1" x14ac:dyDescent="0.25">
      <c r="C8" s="319">
        <f t="shared" si="0"/>
        <v>4</v>
      </c>
      <c r="D8" s="336">
        <v>42461</v>
      </c>
      <c r="E8" s="318">
        <f>+'Track Room'!K22</f>
        <v>0</v>
      </c>
      <c r="F8" s="143"/>
      <c r="G8" s="143"/>
      <c r="H8" s="143"/>
      <c r="I8" s="143"/>
      <c r="J8" s="318">
        <f t="shared" si="1"/>
        <v>0</v>
      </c>
      <c r="K8" s="318">
        <f>+'Track Room'!L22</f>
        <v>0</v>
      </c>
      <c r="L8" s="318">
        <f>+'Track Room'!M22</f>
        <v>0</v>
      </c>
      <c r="M8" s="71"/>
      <c r="N8" s="509"/>
      <c r="O8" s="510"/>
      <c r="P8" s="511"/>
    </row>
    <row r="9" spans="1:17" s="41" customFormat="1" ht="15" customHeight="1" thickBot="1" x14ac:dyDescent="0.3">
      <c r="C9" s="319">
        <f t="shared" si="0"/>
        <v>5</v>
      </c>
      <c r="D9" s="336">
        <v>42491</v>
      </c>
      <c r="E9" s="318">
        <f>+'Track Room'!K23</f>
        <v>0</v>
      </c>
      <c r="F9" s="143"/>
      <c r="G9" s="143"/>
      <c r="H9" s="143"/>
      <c r="I9" s="143"/>
      <c r="J9" s="318">
        <f t="shared" si="1"/>
        <v>0</v>
      </c>
      <c r="K9" s="318">
        <f>+'Track Room'!L23</f>
        <v>0</v>
      </c>
      <c r="L9" s="318">
        <f>+'Track Room'!M23</f>
        <v>0</v>
      </c>
      <c r="M9" s="71"/>
      <c r="N9" s="512"/>
      <c r="O9" s="513"/>
      <c r="P9" s="514"/>
    </row>
    <row r="10" spans="1:17" s="41" customFormat="1" ht="15.75" customHeight="1" x14ac:dyDescent="0.25">
      <c r="C10" s="319">
        <f t="shared" si="0"/>
        <v>6</v>
      </c>
      <c r="D10" s="336">
        <v>42522</v>
      </c>
      <c r="E10" s="318">
        <f>+'Track Room'!K24</f>
        <v>0</v>
      </c>
      <c r="F10" s="143"/>
      <c r="G10" s="143"/>
      <c r="H10" s="143"/>
      <c r="I10" s="143"/>
      <c r="J10" s="318">
        <f t="shared" si="1"/>
        <v>0</v>
      </c>
      <c r="K10" s="318">
        <f>+'Track Room'!L24</f>
        <v>0</v>
      </c>
      <c r="L10" s="318">
        <f>+'Track Room'!M24</f>
        <v>0</v>
      </c>
      <c r="M10" s="71"/>
      <c r="N10" s="71"/>
      <c r="O10" s="48"/>
    </row>
    <row r="11" spans="1:17" s="41" customFormat="1" ht="15" customHeight="1" x14ac:dyDescent="0.25">
      <c r="C11" s="319">
        <f t="shared" si="0"/>
        <v>7</v>
      </c>
      <c r="D11" s="336">
        <v>42552</v>
      </c>
      <c r="E11" s="318">
        <f>+'Track Room'!K25</f>
        <v>0</v>
      </c>
      <c r="F11" s="143"/>
      <c r="G11" s="143"/>
      <c r="H11" s="143"/>
      <c r="I11" s="143"/>
      <c r="J11" s="318">
        <f t="shared" si="1"/>
        <v>0</v>
      </c>
      <c r="K11" s="318">
        <f>+'Track Room'!L25</f>
        <v>0</v>
      </c>
      <c r="L11" s="318">
        <f>+'Track Room'!M25</f>
        <v>0</v>
      </c>
      <c r="M11" s="71"/>
      <c r="N11" s="71"/>
      <c r="O11" s="48"/>
    </row>
    <row r="12" spans="1:17" s="41" customFormat="1" ht="15" customHeight="1" x14ac:dyDescent="0.25">
      <c r="C12" s="319">
        <f t="shared" si="0"/>
        <v>8</v>
      </c>
      <c r="D12" s="336">
        <v>42583</v>
      </c>
      <c r="E12" s="318">
        <f>+'Track Room'!K26</f>
        <v>0</v>
      </c>
      <c r="F12" s="143"/>
      <c r="G12" s="143"/>
      <c r="H12" s="143"/>
      <c r="I12" s="143"/>
      <c r="J12" s="318">
        <f t="shared" si="1"/>
        <v>0</v>
      </c>
      <c r="K12" s="318">
        <f>+'Track Room'!L26</f>
        <v>0</v>
      </c>
      <c r="L12" s="318">
        <f>+'Track Room'!M26</f>
        <v>0</v>
      </c>
      <c r="M12" s="71"/>
      <c r="N12" s="71"/>
      <c r="O12" s="48"/>
    </row>
    <row r="13" spans="1:17" s="41" customFormat="1" ht="15" customHeight="1" x14ac:dyDescent="0.25">
      <c r="C13" s="319">
        <f t="shared" si="0"/>
        <v>9</v>
      </c>
      <c r="D13" s="336">
        <v>42614</v>
      </c>
      <c r="E13" s="318">
        <f>+'Track Room'!K27</f>
        <v>0</v>
      </c>
      <c r="F13" s="143"/>
      <c r="G13" s="143"/>
      <c r="H13" s="143"/>
      <c r="I13" s="143"/>
      <c r="J13" s="318">
        <f t="shared" si="1"/>
        <v>0</v>
      </c>
      <c r="K13" s="318">
        <f>+'Track Room'!L27</f>
        <v>0</v>
      </c>
      <c r="L13" s="318">
        <f>+'Track Room'!M27</f>
        <v>0</v>
      </c>
      <c r="M13" s="71"/>
      <c r="N13" s="71"/>
      <c r="O13" s="48"/>
    </row>
    <row r="14" spans="1:17" s="41" customFormat="1" ht="15" customHeight="1" x14ac:dyDescent="0.25">
      <c r="C14" s="319">
        <f t="shared" si="0"/>
        <v>10</v>
      </c>
      <c r="D14" s="336">
        <v>42644</v>
      </c>
      <c r="E14" s="318">
        <f>+'Track Room'!K28</f>
        <v>0</v>
      </c>
      <c r="F14" s="143"/>
      <c r="G14" s="143"/>
      <c r="H14" s="143"/>
      <c r="I14" s="143"/>
      <c r="J14" s="318">
        <f t="shared" si="1"/>
        <v>0</v>
      </c>
      <c r="K14" s="318">
        <f>+'Track Room'!L28</f>
        <v>0</v>
      </c>
      <c r="L14" s="318">
        <f>+'Track Room'!M28</f>
        <v>0</v>
      </c>
      <c r="M14" s="71"/>
      <c r="N14" s="71"/>
      <c r="O14" s="48"/>
    </row>
    <row r="15" spans="1:17" s="41" customFormat="1" ht="15" customHeight="1" x14ac:dyDescent="0.25">
      <c r="C15" s="319">
        <f t="shared" si="0"/>
        <v>11</v>
      </c>
      <c r="D15" s="336">
        <v>42675</v>
      </c>
      <c r="E15" s="318">
        <f>+'Track Room'!K29</f>
        <v>0</v>
      </c>
      <c r="F15" s="143"/>
      <c r="G15" s="143"/>
      <c r="H15" s="143"/>
      <c r="I15" s="143"/>
      <c r="J15" s="318">
        <f t="shared" si="1"/>
        <v>0</v>
      </c>
      <c r="K15" s="318">
        <f>+'Track Room'!L29</f>
        <v>0</v>
      </c>
      <c r="L15" s="318">
        <f>+'Track Room'!M29</f>
        <v>0</v>
      </c>
      <c r="M15" s="71"/>
      <c r="N15" s="71"/>
      <c r="O15" s="48"/>
    </row>
    <row r="16" spans="1:17" s="41" customFormat="1" ht="15" customHeight="1" x14ac:dyDescent="0.25">
      <c r="C16" s="319">
        <f t="shared" si="0"/>
        <v>12</v>
      </c>
      <c r="D16" s="336">
        <v>42705</v>
      </c>
      <c r="E16" s="318">
        <f>+'Track Room'!K30</f>
        <v>0</v>
      </c>
      <c r="F16" s="143"/>
      <c r="G16" s="143"/>
      <c r="H16" s="143"/>
      <c r="I16" s="143"/>
      <c r="J16" s="318">
        <f t="shared" si="1"/>
        <v>0</v>
      </c>
      <c r="K16" s="318">
        <f>+'Track Room'!L30</f>
        <v>0</v>
      </c>
      <c r="L16" s="318">
        <f>+'Track Room'!M30</f>
        <v>0</v>
      </c>
      <c r="M16" s="71"/>
      <c r="N16" s="71"/>
      <c r="O16" s="48"/>
    </row>
    <row r="17" spans="3:15" s="176" customFormat="1" ht="9.75" customHeight="1" x14ac:dyDescent="0.25">
      <c r="C17" s="518" t="s">
        <v>2</v>
      </c>
      <c r="D17" s="519"/>
      <c r="E17" s="515">
        <f>SUM(E5:E16)</f>
        <v>1</v>
      </c>
      <c r="F17" s="515">
        <f t="shared" ref="F17:L17" si="2">SUM(F5:F16)</f>
        <v>500</v>
      </c>
      <c r="G17" s="515">
        <f t="shared" si="2"/>
        <v>100</v>
      </c>
      <c r="H17" s="515">
        <f t="shared" ref="H17" si="3">SUM(H5:H16)</f>
        <v>10</v>
      </c>
      <c r="I17" s="515">
        <f t="shared" ref="I17" si="4">SUM(I5:I16)</f>
        <v>15</v>
      </c>
      <c r="J17" s="515">
        <f t="shared" si="2"/>
        <v>625</v>
      </c>
      <c r="K17" s="515">
        <f t="shared" si="2"/>
        <v>170</v>
      </c>
      <c r="L17" s="515">
        <f t="shared" si="2"/>
        <v>50</v>
      </c>
      <c r="M17" s="174"/>
      <c r="N17" s="174"/>
      <c r="O17" s="175"/>
    </row>
    <row r="18" spans="3:15" s="176" customFormat="1" ht="9.75" customHeight="1" x14ac:dyDescent="0.25">
      <c r="C18" s="520"/>
      <c r="D18" s="521"/>
      <c r="E18" s="516"/>
      <c r="F18" s="516"/>
      <c r="G18" s="516"/>
      <c r="H18" s="516"/>
      <c r="I18" s="516"/>
      <c r="J18" s="516"/>
      <c r="K18" s="516"/>
      <c r="L18" s="516"/>
      <c r="M18" s="174"/>
      <c r="N18" s="174"/>
      <c r="O18" s="175"/>
    </row>
    <row r="19" spans="3:15" s="176" customFormat="1" ht="9.75" customHeight="1" x14ac:dyDescent="0.25">
      <c r="C19" s="522"/>
      <c r="D19" s="523"/>
      <c r="E19" s="517"/>
      <c r="F19" s="517"/>
      <c r="G19" s="517"/>
      <c r="H19" s="517"/>
      <c r="I19" s="517"/>
      <c r="J19" s="517"/>
      <c r="K19" s="517"/>
      <c r="L19" s="517"/>
      <c r="M19" s="174"/>
      <c r="N19" s="174"/>
      <c r="O19" s="175"/>
    </row>
    <row r="20" spans="3:15" s="20" customFormat="1" ht="15.75" x14ac:dyDescent="0.25">
      <c r="C20" s="152"/>
      <c r="D20" s="152"/>
      <c r="E20" s="170"/>
      <c r="F20" s="24"/>
      <c r="J20" s="152"/>
      <c r="K20" s="152"/>
      <c r="L20" s="152"/>
    </row>
    <row r="21" spans="3:15" s="20" customFormat="1" ht="15.75" hidden="1" x14ac:dyDescent="0.25">
      <c r="C21" s="152"/>
      <c r="D21" s="152"/>
      <c r="E21" s="152"/>
      <c r="J21" s="152"/>
      <c r="K21" s="152"/>
      <c r="L21" s="152"/>
    </row>
    <row r="22" spans="3:15" s="1" customFormat="1" hidden="1" x14ac:dyDescent="0.25">
      <c r="C22" s="166"/>
      <c r="D22" s="166"/>
      <c r="E22" s="166"/>
      <c r="J22" s="166"/>
      <c r="K22" s="166"/>
      <c r="L22" s="166"/>
    </row>
    <row r="23" spans="3:15" s="1" customFormat="1" hidden="1" x14ac:dyDescent="0.25">
      <c r="C23" s="166"/>
      <c r="D23" s="166"/>
      <c r="E23" s="166"/>
      <c r="J23" s="166"/>
      <c r="K23" s="166"/>
      <c r="L23" s="166"/>
    </row>
    <row r="24" spans="3:15" s="1" customFormat="1" hidden="1" x14ac:dyDescent="0.25">
      <c r="C24" s="166"/>
      <c r="D24" s="166"/>
      <c r="E24" s="166"/>
      <c r="J24" s="166"/>
      <c r="K24" s="166"/>
      <c r="L24" s="166"/>
    </row>
    <row r="25" spans="3:15" s="1" customFormat="1" hidden="1" x14ac:dyDescent="0.25">
      <c r="C25" s="166"/>
      <c r="D25" s="166"/>
      <c r="E25" s="166"/>
      <c r="J25" s="166"/>
      <c r="K25" s="166"/>
      <c r="L25" s="166"/>
    </row>
    <row r="26" spans="3:15" s="1" customFormat="1" hidden="1" x14ac:dyDescent="0.25">
      <c r="C26" s="166"/>
      <c r="D26" s="166"/>
      <c r="E26" s="166"/>
      <c r="J26" s="166"/>
      <c r="K26" s="166"/>
      <c r="L26" s="166"/>
    </row>
    <row r="27" spans="3:15" s="1" customFormat="1" hidden="1" x14ac:dyDescent="0.25">
      <c r="C27" s="166"/>
      <c r="D27" s="166"/>
      <c r="E27" s="166"/>
      <c r="J27" s="166"/>
      <c r="K27" s="166"/>
      <c r="L27" s="166"/>
    </row>
    <row r="28" spans="3:15" s="1" customFormat="1" hidden="1" x14ac:dyDescent="0.25">
      <c r="C28" s="166"/>
      <c r="D28" s="166"/>
      <c r="E28" s="166"/>
      <c r="J28" s="166"/>
      <c r="K28" s="166"/>
      <c r="L28" s="166"/>
    </row>
    <row r="29" spans="3:15" s="1" customFormat="1" hidden="1" x14ac:dyDescent="0.25">
      <c r="C29" s="166"/>
      <c r="D29" s="166"/>
      <c r="E29" s="166"/>
      <c r="J29" s="166"/>
      <c r="K29" s="166"/>
      <c r="L29" s="166"/>
    </row>
    <row r="30" spans="3:15" s="1" customFormat="1" hidden="1" x14ac:dyDescent="0.25">
      <c r="C30" s="166"/>
      <c r="D30" s="166"/>
      <c r="E30" s="166"/>
      <c r="J30" s="166"/>
      <c r="K30" s="166"/>
      <c r="L30" s="166"/>
    </row>
    <row r="31" spans="3:15" s="1" customFormat="1" hidden="1" x14ac:dyDescent="0.25">
      <c r="C31" s="166"/>
      <c r="D31" s="166"/>
      <c r="E31" s="166"/>
      <c r="J31" s="166"/>
      <c r="K31" s="166"/>
      <c r="L31" s="166"/>
    </row>
    <row r="32" spans="3:15" s="1" customFormat="1" hidden="1" x14ac:dyDescent="0.25">
      <c r="C32" s="166"/>
      <c r="D32" s="166"/>
      <c r="E32" s="166"/>
      <c r="J32" s="166"/>
      <c r="K32" s="166"/>
      <c r="L32" s="166"/>
    </row>
    <row r="33" spans="3:12" s="1" customFormat="1" hidden="1" x14ac:dyDescent="0.25">
      <c r="C33" s="166"/>
      <c r="D33" s="166"/>
      <c r="E33" s="166"/>
      <c r="J33" s="166"/>
      <c r="K33" s="166"/>
      <c r="L33" s="166"/>
    </row>
    <row r="34" spans="3:12" s="1" customFormat="1" hidden="1" x14ac:dyDescent="0.25">
      <c r="C34" s="166"/>
      <c r="D34" s="166"/>
      <c r="E34" s="166"/>
      <c r="J34" s="166"/>
      <c r="K34" s="166"/>
      <c r="L34" s="166"/>
    </row>
  </sheetData>
  <mergeCells count="10">
    <mergeCell ref="N5:P9"/>
    <mergeCell ref="K17:K19"/>
    <mergeCell ref="L17:L19"/>
    <mergeCell ref="J17:J19"/>
    <mergeCell ref="C17:D19"/>
    <mergeCell ref="E17:E19"/>
    <mergeCell ref="F17:F19"/>
    <mergeCell ref="G17:G19"/>
    <mergeCell ref="I17:I19"/>
    <mergeCell ref="H17:H19"/>
  </mergeCells>
  <dataValidations count="1">
    <dataValidation type="textLength" allowBlank="1" errorTitle="Account" error="You must enter the code for the account to which this should be charged." promptTitle="Account" sqref="D5:D16">
      <formula1>0</formula1>
      <formula2>256</formula2>
    </dataValidation>
  </dataValidations>
  <hyperlinks>
    <hyperlink ref="O2" location="'Control Panel'!A1" display="Control Panel"/>
    <hyperlink ref="O2:P2" location="'Track Room'!A1" display="Control Panel"/>
    <hyperlink ref="N5:P9" location="'Track Room'!A1" display="Track Room"/>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10F85"/>
  </sheetPr>
  <dimension ref="A1:W31"/>
  <sheetViews>
    <sheetView zoomScale="90" zoomScaleNormal="90" workbookViewId="0">
      <selection activeCell="B2" sqref="B2:E3"/>
    </sheetView>
  </sheetViews>
  <sheetFormatPr defaultColWidth="0" defaultRowHeight="15" zeroHeight="1" x14ac:dyDescent="0.25"/>
  <cols>
    <col min="1" max="1" width="9.140625" style="31" customWidth="1"/>
    <col min="2" max="2" width="8.28515625" style="31" bestFit="1" customWidth="1"/>
    <col min="3" max="3" width="8.140625" style="31" bestFit="1" customWidth="1"/>
    <col min="4" max="4" width="9.28515625" style="31" bestFit="1" customWidth="1"/>
    <col min="5" max="5" width="12" style="31" bestFit="1" customWidth="1"/>
    <col min="6" max="6" width="9.140625" style="31" customWidth="1"/>
    <col min="7" max="7" width="12" style="31" bestFit="1" customWidth="1"/>
    <col min="8" max="11" width="9.140625" style="31" customWidth="1"/>
    <col min="12" max="12" width="5.7109375" style="31" customWidth="1"/>
    <col min="13" max="22" width="9.140625" style="31" customWidth="1"/>
    <col min="23" max="23" width="0" style="31" hidden="1" customWidth="1"/>
    <col min="24" max="16384" width="9.140625" style="31" hidden="1"/>
  </cols>
  <sheetData>
    <row r="1" spans="2:7" x14ac:dyDescent="0.25"/>
    <row r="2" spans="2:7" ht="21" customHeight="1" x14ac:dyDescent="0.35">
      <c r="B2" s="524" t="s">
        <v>29</v>
      </c>
      <c r="C2" s="525"/>
      <c r="D2" s="525"/>
      <c r="E2" s="526"/>
      <c r="G2" s="217" t="str">
        <f>+'Track Room'!G9</f>
        <v>Mr. X</v>
      </c>
    </row>
    <row r="3" spans="2:7" ht="15" customHeight="1" x14ac:dyDescent="0.25">
      <c r="B3" s="527"/>
      <c r="C3" s="528"/>
      <c r="D3" s="528"/>
      <c r="E3" s="529"/>
    </row>
    <row r="4" spans="2:7" ht="15.75" thickBot="1" x14ac:dyDescent="0.3">
      <c r="B4" s="199" t="s">
        <v>5</v>
      </c>
      <c r="C4" s="200" t="s">
        <v>57</v>
      </c>
      <c r="D4" s="201" t="s">
        <v>60</v>
      </c>
      <c r="E4" s="199" t="s">
        <v>146</v>
      </c>
    </row>
    <row r="5" spans="2:7" x14ac:dyDescent="0.25">
      <c r="B5" s="202">
        <f>+Summary!F4</f>
        <v>42370</v>
      </c>
      <c r="C5" s="203">
        <f>+'Track Room'!N19</f>
        <v>625</v>
      </c>
      <c r="D5" s="204">
        <f>+'Track Room'!L19</f>
        <v>170</v>
      </c>
      <c r="E5" s="205">
        <f>+'Track Room'!M19</f>
        <v>50</v>
      </c>
    </row>
    <row r="6" spans="2:7" x14ac:dyDescent="0.25">
      <c r="B6" s="202">
        <f>+Summary!F5</f>
        <v>42401</v>
      </c>
      <c r="C6" s="203">
        <f>+'Track Room'!N20</f>
        <v>0</v>
      </c>
      <c r="D6" s="204">
        <f>+'Track Room'!L20</f>
        <v>0</v>
      </c>
      <c r="E6" s="205">
        <f>+'Track Room'!M20</f>
        <v>0</v>
      </c>
    </row>
    <row r="7" spans="2:7" x14ac:dyDescent="0.25">
      <c r="B7" s="202">
        <f>+Summary!F6</f>
        <v>42430</v>
      </c>
      <c r="C7" s="203">
        <f>+'Track Room'!N21</f>
        <v>0</v>
      </c>
      <c r="D7" s="204">
        <f>+'Track Room'!L21</f>
        <v>0</v>
      </c>
      <c r="E7" s="205">
        <f>+'Track Room'!M21</f>
        <v>0</v>
      </c>
    </row>
    <row r="8" spans="2:7" x14ac:dyDescent="0.25">
      <c r="B8" s="202">
        <f>+Summary!F7</f>
        <v>42461</v>
      </c>
      <c r="C8" s="203">
        <f>+'Track Room'!N22</f>
        <v>0</v>
      </c>
      <c r="D8" s="204">
        <f>+'Track Room'!L22</f>
        <v>0</v>
      </c>
      <c r="E8" s="205">
        <f>+'Track Room'!M22</f>
        <v>0</v>
      </c>
    </row>
    <row r="9" spans="2:7" x14ac:dyDescent="0.25">
      <c r="B9" s="202">
        <f>+Summary!F8</f>
        <v>42491</v>
      </c>
      <c r="C9" s="203">
        <f>+'Track Room'!N23</f>
        <v>0</v>
      </c>
      <c r="D9" s="204">
        <f>+'Track Room'!L23</f>
        <v>0</v>
      </c>
      <c r="E9" s="205">
        <f>+'Track Room'!M23</f>
        <v>0</v>
      </c>
    </row>
    <row r="10" spans="2:7" x14ac:dyDescent="0.25">
      <c r="B10" s="202">
        <f>+Summary!F9</f>
        <v>42522</v>
      </c>
      <c r="C10" s="203">
        <f>+'Track Room'!N24</f>
        <v>0</v>
      </c>
      <c r="D10" s="204">
        <f>+'Track Room'!L24</f>
        <v>0</v>
      </c>
      <c r="E10" s="205">
        <f>+'Track Room'!M24</f>
        <v>0</v>
      </c>
    </row>
    <row r="11" spans="2:7" x14ac:dyDescent="0.25">
      <c r="B11" s="202">
        <f>+Summary!F10</f>
        <v>42552</v>
      </c>
      <c r="C11" s="203">
        <f>+'Track Room'!N25</f>
        <v>0</v>
      </c>
      <c r="D11" s="204">
        <f>+'Track Room'!L25</f>
        <v>0</v>
      </c>
      <c r="E11" s="205">
        <f>+'Track Room'!M25</f>
        <v>0</v>
      </c>
    </row>
    <row r="12" spans="2:7" x14ac:dyDescent="0.25">
      <c r="B12" s="202">
        <f>+Summary!F11</f>
        <v>42583</v>
      </c>
      <c r="C12" s="203">
        <f>+'Track Room'!N26</f>
        <v>0</v>
      </c>
      <c r="D12" s="204">
        <f>+'Track Room'!L26</f>
        <v>0</v>
      </c>
      <c r="E12" s="205">
        <f>+'Track Room'!M26</f>
        <v>0</v>
      </c>
    </row>
    <row r="13" spans="2:7" x14ac:dyDescent="0.25">
      <c r="B13" s="202">
        <f>+Summary!F12</f>
        <v>42614</v>
      </c>
      <c r="C13" s="203">
        <f>+'Track Room'!N27</f>
        <v>0</v>
      </c>
      <c r="D13" s="204">
        <f>+'Track Room'!L27</f>
        <v>0</v>
      </c>
      <c r="E13" s="205">
        <f>+'Track Room'!M27</f>
        <v>0</v>
      </c>
    </row>
    <row r="14" spans="2:7" x14ac:dyDescent="0.25">
      <c r="B14" s="202">
        <f>+Summary!F13</f>
        <v>42644</v>
      </c>
      <c r="C14" s="203">
        <f>+'Track Room'!N28</f>
        <v>0</v>
      </c>
      <c r="D14" s="204">
        <f>+'Track Room'!L28</f>
        <v>0</v>
      </c>
      <c r="E14" s="205">
        <f>+'Track Room'!M28</f>
        <v>0</v>
      </c>
    </row>
    <row r="15" spans="2:7" x14ac:dyDescent="0.25">
      <c r="B15" s="202">
        <f>+Summary!F14</f>
        <v>42675</v>
      </c>
      <c r="C15" s="203">
        <f>+'Track Room'!N29</f>
        <v>0</v>
      </c>
      <c r="D15" s="204">
        <f>+'Track Room'!L29</f>
        <v>0</v>
      </c>
      <c r="E15" s="205">
        <f>+'Track Room'!M29</f>
        <v>0</v>
      </c>
    </row>
    <row r="16" spans="2:7" x14ac:dyDescent="0.25">
      <c r="B16" s="206">
        <f>+Summary!F15</f>
        <v>42705</v>
      </c>
      <c r="C16" s="203">
        <f>+'Track Room'!N30</f>
        <v>0</v>
      </c>
      <c r="D16" s="204">
        <f>+'Track Room'!L30</f>
        <v>0</v>
      </c>
      <c r="E16" s="205">
        <f>+'Track Room'!M30</f>
        <v>0</v>
      </c>
    </row>
    <row r="17" spans="3:3" x14ac:dyDescent="0.25">
      <c r="C17" s="32"/>
    </row>
    <row r="18" spans="3:3" x14ac:dyDescent="0.25"/>
    <row r="19" spans="3:3" x14ac:dyDescent="0.25"/>
    <row r="20" spans="3:3" x14ac:dyDescent="0.25"/>
    <row r="21" spans="3:3" x14ac:dyDescent="0.25"/>
    <row r="22" spans="3:3" x14ac:dyDescent="0.25"/>
    <row r="23" spans="3:3" x14ac:dyDescent="0.25"/>
    <row r="24" spans="3:3" x14ac:dyDescent="0.25"/>
    <row r="25" spans="3:3" x14ac:dyDescent="0.25"/>
    <row r="26" spans="3:3" x14ac:dyDescent="0.25"/>
    <row r="27" spans="3:3" x14ac:dyDescent="0.25"/>
    <row r="28" spans="3:3" x14ac:dyDescent="0.25"/>
    <row r="29" spans="3:3" x14ac:dyDescent="0.25"/>
    <row r="30" spans="3:3" x14ac:dyDescent="0.25"/>
    <row r="31" spans="3:3" x14ac:dyDescent="0.25"/>
  </sheetData>
  <mergeCells count="1">
    <mergeCell ref="B2:E3"/>
  </mergeCells>
  <hyperlinks>
    <hyperlink ref="B2" location="'Control Panel'!A1" display="Control Panel"/>
    <hyperlink ref="B2:E3" location="'Track Room'!A1" display="Go to Track Room"/>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Z30"/>
  <sheetViews>
    <sheetView zoomScale="80" zoomScaleNormal="80" workbookViewId="0"/>
  </sheetViews>
  <sheetFormatPr defaultColWidth="0" defaultRowHeight="15.75" zeroHeight="1" x14ac:dyDescent="0.25"/>
  <cols>
    <col min="1" max="1" width="4" style="1" customWidth="1"/>
    <col min="2" max="2" width="9.140625" style="50" customWidth="1"/>
    <col min="3" max="5" width="9.140625" style="40" customWidth="1"/>
    <col min="6" max="17" width="9.140625" style="1" customWidth="1"/>
    <col min="18" max="18" width="3.42578125" style="3" customWidth="1"/>
    <col min="19" max="26" width="9.140625" style="1" customWidth="1"/>
    <col min="27" max="16384" width="9.140625" style="1" hidden="1"/>
  </cols>
  <sheetData>
    <row r="1" spans="2:25" x14ac:dyDescent="0.25"/>
    <row r="2" spans="2:25" s="40" customFormat="1" ht="18.75" x14ac:dyDescent="0.25">
      <c r="B2" s="536" t="s">
        <v>98</v>
      </c>
      <c r="C2" s="536"/>
      <c r="D2" s="536"/>
      <c r="E2" s="536"/>
      <c r="F2" s="530" t="s">
        <v>180</v>
      </c>
      <c r="G2" s="531"/>
      <c r="H2" s="531"/>
      <c r="I2" s="531"/>
      <c r="J2" s="531"/>
      <c r="K2" s="531"/>
      <c r="L2" s="531"/>
      <c r="M2" s="531"/>
      <c r="N2" s="531"/>
      <c r="O2" s="532"/>
      <c r="P2" s="49"/>
      <c r="R2" s="530" t="s">
        <v>181</v>
      </c>
      <c r="S2" s="531"/>
      <c r="T2" s="531"/>
      <c r="U2" s="531"/>
      <c r="V2" s="531"/>
      <c r="W2" s="531"/>
      <c r="X2" s="531"/>
      <c r="Y2" s="532"/>
    </row>
    <row r="3" spans="2:25" s="40" customFormat="1" x14ac:dyDescent="0.25">
      <c r="B3" s="50"/>
      <c r="F3" s="533"/>
      <c r="G3" s="534"/>
      <c r="H3" s="534"/>
      <c r="I3" s="534"/>
      <c r="J3" s="534"/>
      <c r="K3" s="534"/>
      <c r="L3" s="534"/>
      <c r="M3" s="534"/>
      <c r="N3" s="534"/>
      <c r="O3" s="535"/>
      <c r="P3" s="49"/>
      <c r="R3" s="533"/>
      <c r="S3" s="534"/>
      <c r="T3" s="534"/>
      <c r="U3" s="534"/>
      <c r="V3" s="534"/>
      <c r="W3" s="534"/>
      <c r="X3" s="534"/>
      <c r="Y3" s="535"/>
    </row>
    <row r="4" spans="2:25" s="40" customFormat="1" ht="21" x14ac:dyDescent="0.35">
      <c r="B4" s="51" t="str">
        <f>+'Tower Chart - 2'!G2</f>
        <v>Mr. X</v>
      </c>
      <c r="R4" s="3"/>
    </row>
    <row r="5" spans="2:25" x14ac:dyDescent="0.25"/>
    <row r="6" spans="2:25" ht="18.75" x14ac:dyDescent="0.3">
      <c r="B6" s="38"/>
    </row>
    <row r="7" spans="2:25" ht="16.5" thickBot="1" x14ac:dyDescent="0.3">
      <c r="B7" s="37"/>
    </row>
    <row r="8" spans="2:25" ht="21" x14ac:dyDescent="0.25">
      <c r="B8" s="537" t="s">
        <v>29</v>
      </c>
      <c r="C8" s="538"/>
      <c r="D8" s="539"/>
      <c r="E8" s="52"/>
    </row>
    <row r="9" spans="2:25" ht="15" x14ac:dyDescent="0.25">
      <c r="B9" s="540"/>
      <c r="C9" s="541"/>
      <c r="D9" s="542"/>
    </row>
    <row r="10" spans="2:25" ht="15" x14ac:dyDescent="0.25">
      <c r="B10" s="540"/>
      <c r="C10" s="541"/>
      <c r="D10" s="542"/>
    </row>
    <row r="11" spans="2:25" ht="15" x14ac:dyDescent="0.25">
      <c r="B11" s="540"/>
      <c r="C11" s="541"/>
      <c r="D11" s="542"/>
    </row>
    <row r="12" spans="2:25" thickBot="1" x14ac:dyDescent="0.3">
      <c r="B12" s="543"/>
      <c r="C12" s="544"/>
      <c r="D12" s="545"/>
    </row>
    <row r="13" spans="2:25" x14ac:dyDescent="0.25"/>
    <row r="14" spans="2:25" x14ac:dyDescent="0.25"/>
    <row r="15" spans="2:25" x14ac:dyDescent="0.25"/>
    <row r="16" spans="2:25"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sheetProtection password="E886" sheet="1" objects="1" scenarios="1" formatCells="0" formatColumns="0" formatRows="0" insertColumns="0" insertRows="0" insertHyperlinks="0" deleteColumns="0" deleteRows="0" sort="0" autoFilter="0" pivotTables="0"/>
  <mergeCells count="4">
    <mergeCell ref="F2:O3"/>
    <mergeCell ref="R2:Y3"/>
    <mergeCell ref="B2:E2"/>
    <mergeCell ref="B8:D12"/>
  </mergeCells>
  <hyperlinks>
    <hyperlink ref="B8:D12" location="'Track Room'!A1" display="Track Room"/>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Track Room</vt:lpstr>
      <vt:lpstr>Budget</vt:lpstr>
      <vt:lpstr>Why...</vt:lpstr>
      <vt:lpstr>Use</vt:lpstr>
      <vt:lpstr>Expense Head</vt:lpstr>
      <vt:lpstr>Summary</vt:lpstr>
      <vt:lpstr>Income Statement</vt:lpstr>
      <vt:lpstr>Tower Chart - 2</vt:lpstr>
      <vt:lpstr> Circle Chart</vt:lpstr>
      <vt:lpstr> Circle Chart -2 </vt:lpstr>
      <vt:lpstr> Circle Chart -3</vt:lpstr>
      <vt:lpstr> Circle Chart - 4</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vt:lpstr>
      <vt:lpstr>Feb</vt:lpstr>
      <vt:lpstr>Mar</vt:lpstr>
      <vt:lpstr>Apr</vt:lpstr>
      <vt:lpstr>May</vt:lpstr>
      <vt:lpstr>June</vt:lpstr>
      <vt:lpstr>July</vt:lpstr>
      <vt:lpstr>Aug</vt:lpstr>
      <vt:lpstr>Sept</vt:lpstr>
      <vt:lpstr>Oct</vt:lpstr>
      <vt:lpstr>Nov</vt:lpstr>
      <vt:lpstr>Dec</vt:lpstr>
      <vt:lpstr>10</vt:lpstr>
      <vt:lpstr>1</vt:lpstr>
      <vt:lpstr>2_</vt:lpstr>
      <vt:lpstr>3_</vt:lpstr>
      <vt:lpstr>4</vt:lpstr>
      <vt:lpstr>5</vt:lpstr>
      <vt:lpstr>6</vt:lpstr>
      <vt:lpstr>7</vt:lpstr>
      <vt:lpstr>8</vt:lpstr>
      <vt:lpstr>9</vt:lpstr>
      <vt:lpstr>10_</vt:lpstr>
      <vt:lpstr>11</vt:lpstr>
      <vt:lpstr>12</vt:lpstr>
      <vt:lpstr>working</vt:lpstr>
      <vt:lpstr>Password book</vt:lpstr>
      <vt:lpstr>Pwd</vt:lpstr>
      <vt:lpstr>Dec B</vt:lpstr>
      <vt:lpstr>Nov B</vt:lpstr>
      <vt:lpstr>Oct B</vt:lpstr>
      <vt:lpstr>Sept B</vt:lpstr>
      <vt:lpstr>Aug B</vt:lpstr>
      <vt:lpstr>July B</vt:lpstr>
      <vt:lpstr>June B</vt:lpstr>
      <vt:lpstr>May B</vt:lpstr>
      <vt:lpstr>Apr B</vt:lpstr>
      <vt:lpstr>Mar B</vt:lpstr>
      <vt:lpstr>Feb B</vt:lpstr>
      <vt:lpstr>Jan 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Ajinkya Gijare</cp:lastModifiedBy>
  <cp:lastPrinted>2014-05-31T11:26:32Z</cp:lastPrinted>
  <dcterms:created xsi:type="dcterms:W3CDTF">2011-12-01T04:34:08Z</dcterms:created>
  <dcterms:modified xsi:type="dcterms:W3CDTF">2015-12-31T11:52:45Z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