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styles.xml" ContentType="application/vnd.openxmlformats-officedocument.spreadsheetml.styles+xml"/>
  <Override PartName="/xl/charts/chart4.xml" ContentType="application/vnd.openxmlformats-officedocument.drawingml.chart+xml"/>
  <Override PartName="/xl/drawings/drawing6.xml" ContentType="application/vnd.openxmlformats-officedocument.drawing+xml"/>
  <Override PartName="/xl/comments8.xml" ContentType="application/vnd.openxmlformats-officedocument.spreadsheetml.comments+xml"/>
  <Override PartName="/xl/worksheets/sheet7.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17.xml" ContentType="application/vnd.openxmlformats-officedocument.drawing+xml"/>
  <Override PartName="/xl/drawings/drawing28.xml" ContentType="application/vnd.openxmlformats-officedocument.drawing+xml"/>
  <Default Extension="xml" ContentType="application/xml"/>
  <Override PartName="/xl/drawings/drawing2.xml" ContentType="application/vnd.openxmlformats-officedocument.drawing+xml"/>
  <Override PartName="/xl/comments4.xml" ContentType="application/vnd.openxmlformats-officedocument.spreadsheetml.comments+xml"/>
  <Override PartName="/xl/worksheets/sheet3.xml" ContentType="application/vnd.openxmlformats-officedocument.spreadsheetml.worksheet+xml"/>
  <Override PartName="/xl/drawings/drawing13.xml" ContentType="application/vnd.openxmlformats-officedocument.drawing+xml"/>
  <Override PartName="/xl/charts/chart27.xml" ContentType="application/vnd.openxmlformats-officedocument.drawingml.chart+xml"/>
  <Override PartName="/xl/drawings/drawing24.xml" ContentType="application/vnd.openxmlformats-officedocument.drawing+xml"/>
  <Override PartName="/xl/charts/chart38.xml" ContentType="application/vnd.openxmlformats-officedocument.drawingml.chart+xml"/>
  <Override PartName="/xl/charts/chart16.xml" ContentType="application/vnd.openxmlformats-officedocument.drawingml.chart+xml"/>
  <Override PartName="/xl/drawings/drawing20.xml" ContentType="application/vnd.openxmlformats-officedocument.drawing+xml"/>
  <Override PartName="/xl/charts/chart34.xml" ContentType="application/vnd.openxmlformats-officedocument.drawingml.chart+xml"/>
  <Override PartName="/xl/drawings/drawing31.xml" ContentType="application/vnd.openxmlformats-officedocument.drawing+xml"/>
  <Override PartName="/xl/charts/chart45.xml" ContentType="application/vnd.openxmlformats-officedocument.drawingml.chart+xml"/>
  <Override PartName="/xl/worksheets/sheet29.xml" ContentType="application/vnd.openxmlformats-officedocument.spreadsheetml.worksheet+xml"/>
  <Override PartName="/xl/worksheets/sheet47.xml" ContentType="application/vnd.openxmlformats-officedocument.spreadsheetml.worksheet+xml"/>
  <Override PartName="/xl/sharedStrings.xml" ContentType="application/vnd.openxmlformats-officedocument.spreadsheetml.sharedStrings+xml"/>
  <Override PartName="/xl/charts/chart23.xml" ContentType="application/vnd.openxmlformats-officedocument.drawingml.chart+xml"/>
  <Override PartName="/xl/worksheets/sheet18.xml" ContentType="application/vnd.openxmlformats-officedocument.spreadsheetml.worksheet+xml"/>
  <Override PartName="/xl/worksheets/sheet36.xml" ContentType="application/vnd.openxmlformats-officedocument.spreadsheetml.worksheet+xml"/>
  <Override PartName="/xl/charts/chart9.xml" ContentType="application/vnd.openxmlformats-officedocument.drawingml.chart+xml"/>
  <Override PartName="/xl/charts/chart12.xml" ContentType="application/vnd.openxmlformats-officedocument.drawingml.chart+xml"/>
  <Override PartName="/xl/comments10.xml" ContentType="application/vnd.openxmlformats-officedocument.spreadsheetml.comments+xml"/>
  <Override PartName="/xl/charts/chart30.xml" ContentType="application/vnd.openxmlformats-officedocument.drawingml.chart+xml"/>
  <Override PartName="/xl/charts/chart41.xml" ContentType="application/vnd.openxmlformats-officedocument.drawingml.chart+xml"/>
  <Override PartName="/xl/worksheets/sheet25.xml" ContentType="application/vnd.openxmlformats-officedocument.spreadsheetml.worksheet+xml"/>
  <Override PartName="/xl/worksheets/sheet43.xml" ContentType="application/vnd.openxmlformats-officedocument.spreadsheetml.worksheet+xml"/>
  <Default Extension="bin" ContentType="application/vnd.openxmlformats-officedocument.spreadsheetml.printerSettings"/>
  <Default Extension="png" ContentType="image/png"/>
  <Override PartName="/xl/worksheets/sheet14.xml" ContentType="application/vnd.openxmlformats-officedocument.spreadsheetml.worksheet+xml"/>
  <Override PartName="/xl/worksheets/sheet32.xml" ContentType="application/vnd.openxmlformats-officedocument.spreadsheetml.worksheet+xml"/>
  <Override PartName="/xl/worksheets/sheet50.xml" ContentType="application/vnd.openxmlformats-officedocument.spreadsheetml.worksheet+xml"/>
  <Override PartName="/xl/charts/chart5.xml" ContentType="application/vnd.openxmlformats-officedocument.drawingml.chart+xml"/>
  <Override PartName="/xl/drawings/drawing7.xml" ContentType="application/vnd.openxmlformats-officedocument.drawing+xml"/>
  <Override PartName="/xl/comments9.xml" ContentType="application/vnd.openxmlformats-officedocument.spreadsheetml.comments+xml"/>
  <Override PartName="/xl/drawings/drawing2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Default Extension="jpeg" ContentType="image/jpeg"/>
  <Override PartName="/xl/drawings/drawing5.xml" ContentType="application/vnd.openxmlformats-officedocument.drawing+xml"/>
  <Override PartName="/xl/charts/chart3.xml" ContentType="application/vnd.openxmlformats-officedocument.drawingml.chart+xml"/>
  <Override PartName="/xl/comments7.xml" ContentType="application/vnd.openxmlformats-officedocument.spreadsheetml.comments+xml"/>
  <Override PartName="/xl/drawings/drawing18.xml" ContentType="application/vnd.openxmlformats-officedocument.drawing+xml"/>
  <Override PartName="/xl/drawings/drawing27.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harts/chart1.xml" ContentType="application/vnd.openxmlformats-officedocument.drawingml.chart+xml"/>
  <Override PartName="/xl/comments5.xml" ContentType="application/vnd.openxmlformats-officedocument.spreadsheetml.comments+xml"/>
  <Override PartName="/xl/drawings/drawing16.xml" ContentType="application/vnd.openxmlformats-officedocument.drawing+xml"/>
  <Override PartName="/xl/drawings/drawing25.xml" ContentType="application/vnd.openxmlformats-officedocument.drawing+xml"/>
  <Override PartName="/xl/charts/chart39.xml" ContentType="application/vnd.openxmlformats-officedocument.drawingml.chart+xml"/>
  <Override PartName="/xl/drawings/drawing34.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3.xml" ContentType="application/vnd.openxmlformats-officedocument.spreadsheetml.comments+xml"/>
  <Override PartName="/xl/charts/chart19.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drawings/drawing23.xml" ContentType="application/vnd.openxmlformats-officedocument.drawing+xml"/>
  <Override PartName="/xl/charts/chart37.xml" ContentType="application/vnd.openxmlformats-officedocument.drawingml.chart+xml"/>
  <Override PartName="/xl/drawings/drawing32.xml" ContentType="application/vnd.openxmlformats-officedocument.drawing+xml"/>
  <Override PartName="/xl/charts/chart46.xml" ContentType="application/vnd.openxmlformats-officedocument.drawingml.chart+xml"/>
  <Default Extension="vml" ContentType="application/vnd.openxmlformats-officedocument.vmlDrawing"/>
  <Override PartName="/xl/comments1.xml" ContentType="application/vnd.openxmlformats-officedocument.spreadsheetml.comments+xml"/>
  <Override PartName="/xl/drawings/drawing12.xml" ContentType="application/vnd.openxmlformats-officedocument.drawing+xml"/>
  <Override PartName="/xl/charts/chart17.xml" ContentType="application/vnd.openxmlformats-officedocument.drawingml.chart+xml"/>
  <Override PartName="/xl/charts/chart26.xml" ContentType="application/vnd.openxmlformats-officedocument.drawingml.chart+xml"/>
  <Override PartName="/xl/drawings/drawing21.xml" ContentType="application/vnd.openxmlformats-officedocument.drawing+xml"/>
  <Override PartName="/xl/charts/chart35.xml" ContentType="application/vnd.openxmlformats-officedocument.drawingml.chart+xml"/>
  <Override PartName="/xl/drawings/drawing30.xml" ContentType="application/vnd.openxmlformats-officedocument.drawing+xml"/>
  <Override PartName="/xl/charts/chart44.xml" ContentType="application/vnd.openxmlformats-officedocument.drawingml.char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drawings/drawing10.xml" ContentType="application/vnd.openxmlformats-officedocument.drawing+xml"/>
  <Override PartName="/xl/charts/chart13.xml" ContentType="application/vnd.openxmlformats-officedocument.drawingml.chart+xml"/>
  <Override PartName="/xl/charts/chart15.xml" ContentType="application/vnd.openxmlformats-officedocument.drawingml.chart+xml"/>
  <Override PartName="/xl/charts/chart24.xml" ContentType="application/vnd.openxmlformats-officedocument.drawingml.chart+xml"/>
  <Override PartName="/xl/charts/chart33.xml" ContentType="application/vnd.openxmlformats-officedocument.drawingml.chart+xml"/>
  <Override PartName="/xl/charts/chart42.xml" ContentType="application/vnd.openxmlformats-officedocument.drawingml.chart+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charts/chart8.xml" ContentType="application/vnd.openxmlformats-officedocument.drawingml.chart+xml"/>
  <Override PartName="/xl/charts/chart11.xml" ContentType="application/vnd.openxmlformats-officedocument.drawingml.chart+xml"/>
  <Override PartName="/xl/charts/chart22.xml" ContentType="application/vnd.openxmlformats-officedocument.drawingml.chart+xml"/>
  <Override PartName="/xl/comments11.xml" ContentType="application/vnd.openxmlformats-officedocument.spreadsheetml.comments+xml"/>
  <Override PartName="/xl/charts/chart31.xml" ContentType="application/vnd.openxmlformats-officedocument.drawingml.chart+xml"/>
  <Override PartName="/xl/charts/chart40.xml" ContentType="application/vnd.openxmlformats-officedocument.drawingml.chart+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charts/chart6.xml" ContentType="application/vnd.openxmlformats-officedocument.drawingml.chart+xml"/>
  <Override PartName="/xl/charts/chart20.xml" ContentType="application/vnd.openxmlformats-officedocument.drawingml.char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drawings/drawing8.xml" ContentType="application/vnd.openxmlformats-officedocument.drawing+xml"/>
  <Override PartName="/xl/drawings/drawing19.xml" ContentType="application/vnd.openxmlformats-officedocument.drawing+xml"/>
  <Override PartName="/xl/worksheets/sheet11.xml" ContentType="application/vnd.openxmlformats-officedocument.spreadsheetml.worksheet+xml"/>
  <Override PartName="/xl/worksheets/sheet40.xml" ContentType="application/vnd.openxmlformats-officedocument.spreadsheetml.worksheet+xml"/>
  <Override PartName="/xl/drawings/drawing4.xml" ContentType="application/vnd.openxmlformats-officedocument.drawing+xml"/>
  <Override PartName="/xl/charts/chart2.xml" ContentType="application/vnd.openxmlformats-officedocument.drawingml.chart+xml"/>
  <Override PartName="/xl/comments6.xml" ContentType="application/vnd.openxmlformats-officedocument.spreadsheetml.comments+xml"/>
  <Default Extension="rels" ContentType="application/vnd.openxmlformats-package.relationships+xml"/>
  <Override PartName="/xl/worksheets/sheet5.xml" ContentType="application/vnd.openxmlformats-officedocument.spreadsheetml.worksheet+xml"/>
  <Override PartName="/xl/drawings/drawing15.xml" ContentType="application/vnd.openxmlformats-officedocument.drawing+xml"/>
  <Override PartName="/xl/charts/chart29.xml" ContentType="application/vnd.openxmlformats-officedocument.drawingml.chart+xml"/>
  <Override PartName="/xl/drawings/drawing26.xml" ContentType="application/vnd.openxmlformats-officedocument.drawing+xml"/>
  <Override PartName="/xl/comments2.xml" ContentType="application/vnd.openxmlformats-officedocument.spreadsheetml.comments+xml"/>
  <Override PartName="/xl/charts/chart18.xml" ContentType="application/vnd.openxmlformats-officedocument.drawingml.chart+xml"/>
  <Override PartName="/xl/drawings/drawing22.xml" ContentType="application/vnd.openxmlformats-officedocument.drawing+xml"/>
  <Override PartName="/xl/charts/chart36.xml" ContentType="application/vnd.openxmlformats-officedocument.drawingml.chart+xml"/>
  <Override PartName="/xl/drawings/drawing33.xml" ContentType="application/vnd.openxmlformats-officedocument.drawing+xml"/>
  <Override PartName="/xl/worksheets/sheet1.xml" ContentType="application/vnd.openxmlformats-officedocument.spreadsheetml.worksheet+xml"/>
  <Override PartName="/xl/worksheets/sheet49.xml" ContentType="application/vnd.openxmlformats-officedocument.spreadsheetml.worksheet+xml"/>
  <Override PartName="/xl/drawings/drawing11.xml" ContentType="application/vnd.openxmlformats-officedocument.drawing+xml"/>
  <Override PartName="/xl/charts/chart25.xml" ContentType="application/vnd.openxmlformats-officedocument.drawingml.chart+xml"/>
  <Override PartName="/xl/worksheets/sheet38.xml" ContentType="application/vnd.openxmlformats-officedocument.spreadsheetml.worksheet+xml"/>
  <Override PartName="/xl/charts/chart14.xml" ContentType="application/vnd.openxmlformats-officedocument.drawingml.chart+xml"/>
  <Override PartName="/xl/charts/chart32.xml" ContentType="application/vnd.openxmlformats-officedocument.drawingml.chart+xml"/>
  <Override PartName="/xl/charts/chart43.xml" ContentType="application/vnd.openxmlformats-officedocument.drawingml.chart+xml"/>
  <Override PartName="/xl/worksheets/sheet27.xml" ContentType="application/vnd.openxmlformats-officedocument.spreadsheetml.worksheet+xml"/>
  <Override PartName="/xl/worksheets/sheet45.xml" ContentType="application/vnd.openxmlformats-officedocument.spreadsheetml.worksheet+xml"/>
  <Override PartName="/xl/charts/chart21.xml" ContentType="application/vnd.openxmlformats-officedocument.drawingml.chart+xml"/>
  <Override PartName="/xl/worksheets/sheet16.xml" ContentType="application/vnd.openxmlformats-officedocument.spreadsheetml.worksheet+xml"/>
  <Override PartName="/xl/worksheets/sheet34.xml" ContentType="application/vnd.openxmlformats-officedocument.spreadsheetml.worksheet+xml"/>
  <Override PartName="/xl/charts/chart7.xml" ContentType="application/vnd.openxmlformats-officedocument.drawingml.chart+xml"/>
  <Override PartName="/xl/charts/chart10.xml" ContentType="application/vnd.openxmlformats-officedocument.drawingml.chart+xml"/>
  <Override PartName="/xl/drawings/drawing9.xml" ContentType="application/vnd.openxmlformats-officedocument.drawing+xml"/>
  <Override PartName="/xl/worksheets/sheet23.xml" ContentType="application/vnd.openxmlformats-officedocument.spreadsheetml.worksheet+xml"/>
  <Override PartName="/xl/worksheets/sheet41.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hidePivotFieldList="1" defaultThemeVersion="124226"/>
  <bookViews>
    <workbookView xWindow="120" yWindow="45" windowWidth="15600" windowHeight="8130" tabRatio="730"/>
  </bookViews>
  <sheets>
    <sheet name="Track Room" sheetId="20" r:id="rId1"/>
    <sheet name="Why..." sheetId="74" r:id="rId2"/>
    <sheet name="Use" sheetId="92" r:id="rId3"/>
    <sheet name="Expense Head" sheetId="33" r:id="rId4"/>
    <sheet name="Summary" sheetId="2" r:id="rId5"/>
    <sheet name="Income Statement" sheetId="90" r:id="rId6"/>
    <sheet name="Tower Chart" sheetId="10" r:id="rId7"/>
    <sheet name="Tower Chart - 2" sheetId="91" r:id="rId8"/>
    <sheet name=" Circle Chart" sheetId="5" r:id="rId9"/>
    <sheet name=" Circle Chart -2 " sheetId="97" r:id="rId10"/>
    <sheet name=" Circle Chart -3" sheetId="99" r:id="rId11"/>
    <sheet name=" Circle Chart - 4" sheetId="101" r:id="rId12"/>
    <sheet name="Analysis Chart-1" sheetId="19" r:id="rId13"/>
    <sheet name="Analysis Chart-2" sheetId="62" r:id="rId14"/>
    <sheet name="Analysis Chart-3" sheetId="61" r:id="rId15"/>
    <sheet name="Analysis Chart-4" sheetId="60" r:id="rId16"/>
    <sheet name="Analysis Chart-5" sheetId="59" r:id="rId17"/>
    <sheet name="Analysis Chart-6" sheetId="58" r:id="rId18"/>
    <sheet name="Analysis Chart-7" sheetId="57" r:id="rId19"/>
    <sheet name="Analysis Chart-8" sheetId="56" r:id="rId20"/>
    <sheet name="Analysis Chart-9" sheetId="94" r:id="rId21"/>
    <sheet name="Analysis Chart-10" sheetId="54" r:id="rId22"/>
    <sheet name="Analysis Chart-11" sheetId="63" r:id="rId23"/>
    <sheet name="Jan-14" sheetId="36" r:id="rId24"/>
    <sheet name="Feb-14" sheetId="53" r:id="rId25"/>
    <sheet name="Mar-14" sheetId="52" r:id="rId26"/>
    <sheet name="Apr-14" sheetId="51" r:id="rId27"/>
    <sheet name="May-14" sheetId="50" r:id="rId28"/>
    <sheet name="June-14" sheetId="49" r:id="rId29"/>
    <sheet name="July-14" sheetId="48" r:id="rId30"/>
    <sheet name="Aug-14" sheetId="47" r:id="rId31"/>
    <sheet name="Sept-14" sheetId="46" r:id="rId32"/>
    <sheet name="Oct-14" sheetId="45" r:id="rId33"/>
    <sheet name="Nov-14" sheetId="44" r:id="rId34"/>
    <sheet name="Dec-14" sheetId="43" r:id="rId35"/>
    <sheet name="10" sheetId="76" r:id="rId36"/>
    <sheet name="1" sheetId="77" r:id="rId37"/>
    <sheet name="2_" sheetId="79" r:id="rId38"/>
    <sheet name="3_" sheetId="78" r:id="rId39"/>
    <sheet name="4" sheetId="80" r:id="rId40"/>
    <sheet name="5" sheetId="81" r:id="rId41"/>
    <sheet name="6" sheetId="82" r:id="rId42"/>
    <sheet name="7" sheetId="83" r:id="rId43"/>
    <sheet name="8" sheetId="84" r:id="rId44"/>
    <sheet name="9" sheetId="85" r:id="rId45"/>
    <sheet name="10_" sheetId="86" r:id="rId46"/>
    <sheet name="11" sheetId="87" r:id="rId47"/>
    <sheet name="12" sheetId="88" r:id="rId48"/>
    <sheet name="working" sheetId="93" state="hidden" r:id="rId49"/>
    <sheet name="Password book" sheetId="95" r:id="rId50"/>
    <sheet name="Pwd" sheetId="98" r:id="rId51"/>
  </sheets>
  <definedNames>
    <definedName name="_xlnm._FilterDatabase" localSheetId="23" hidden="1">'Jan-14'!$A$5:$P$37</definedName>
    <definedName name="_xlnm._FilterDatabase" localSheetId="25" hidden="1">'Mar-14'!$A$5:$Q$37</definedName>
    <definedName name="_xlnm._FilterDatabase" localSheetId="1" hidden="1">Why...!$A$6:$HK$25</definedName>
    <definedName name="comments" localSheetId="1">Why...!#REF!</definedName>
  </definedNames>
  <calcPr calcId="124519"/>
</workbook>
</file>

<file path=xl/calcChain.xml><?xml version="1.0" encoding="utf-8"?>
<calcChain xmlns="http://schemas.openxmlformats.org/spreadsheetml/2006/main">
  <c r="F14" i="92"/>
  <c r="F9"/>
  <c r="F10" s="1"/>
  <c r="F11" s="1"/>
  <c r="F12" s="1"/>
  <c r="F13" s="1"/>
  <c r="F8"/>
  <c r="F7"/>
  <c r="F6"/>
  <c r="A10" i="95"/>
  <c r="A11" s="1"/>
  <c r="A12" s="1"/>
  <c r="A13" s="1"/>
  <c r="A14" s="1"/>
  <c r="A15" s="1"/>
  <c r="A16" s="1"/>
  <c r="A17" s="1"/>
  <c r="A18" s="1"/>
  <c r="A19" s="1"/>
  <c r="A20" s="1"/>
  <c r="A21" s="1"/>
  <c r="A9"/>
  <c r="J29" i="101"/>
  <c r="H29"/>
  <c r="F29"/>
  <c r="J16" i="90"/>
  <c r="J15"/>
  <c r="J14"/>
  <c r="J13"/>
  <c r="J12"/>
  <c r="J11"/>
  <c r="J10"/>
  <c r="J9"/>
  <c r="J8"/>
  <c r="J7"/>
  <c r="J6"/>
  <c r="H17"/>
  <c r="H29" i="99"/>
  <c r="J29"/>
  <c r="A88" i="95"/>
  <c r="A89" s="1"/>
  <c r="A90" s="1"/>
  <c r="A91" s="1"/>
  <c r="A92" s="1"/>
  <c r="A93" s="1"/>
  <c r="A94" s="1"/>
  <c r="A95" s="1"/>
  <c r="A96" s="1"/>
  <c r="A97" s="1"/>
  <c r="A98" s="1"/>
  <c r="A99" s="1"/>
  <c r="A100" s="1"/>
  <c r="A101" s="1"/>
  <c r="A72"/>
  <c r="A73" s="1"/>
  <c r="A74" s="1"/>
  <c r="A75" s="1"/>
  <c r="A76" s="1"/>
  <c r="A77" s="1"/>
  <c r="A78" s="1"/>
  <c r="A79" s="1"/>
  <c r="A80" s="1"/>
  <c r="A81" s="1"/>
  <c r="A82" s="1"/>
  <c r="A83" s="1"/>
  <c r="A84" s="1"/>
  <c r="A85" s="1"/>
  <c r="A56"/>
  <c r="A57" s="1"/>
  <c r="A58" s="1"/>
  <c r="A59" s="1"/>
  <c r="A60" s="1"/>
  <c r="A61" s="1"/>
  <c r="A62" s="1"/>
  <c r="A63" s="1"/>
  <c r="A64" s="1"/>
  <c r="A65" s="1"/>
  <c r="A66" s="1"/>
  <c r="A67" s="1"/>
  <c r="A68" s="1"/>
  <c r="A69" s="1"/>
  <c r="A41"/>
  <c r="A42" s="1"/>
  <c r="A43" s="1"/>
  <c r="A44" s="1"/>
  <c r="A45" s="1"/>
  <c r="A46" s="1"/>
  <c r="A47" s="1"/>
  <c r="A48" s="1"/>
  <c r="A49" s="1"/>
  <c r="A50" s="1"/>
  <c r="A51" s="1"/>
  <c r="A52" s="1"/>
  <c r="A53" s="1"/>
  <c r="A40"/>
  <c r="A24"/>
  <c r="A25" s="1"/>
  <c r="A26" s="1"/>
  <c r="A27" s="1"/>
  <c r="A28" s="1"/>
  <c r="A29" s="1"/>
  <c r="A30" s="1"/>
  <c r="A31" s="1"/>
  <c r="A32" s="1"/>
  <c r="A33" s="1"/>
  <c r="A34" s="1"/>
  <c r="A35" s="1"/>
  <c r="A36" s="1"/>
  <c r="A37" s="1"/>
  <c r="Q4" i="20" l="1"/>
  <c r="F4" l="1"/>
  <c r="B1" i="2" s="1"/>
  <c r="E17" i="93"/>
  <c r="D17"/>
  <c r="C17"/>
  <c r="E12"/>
  <c r="D12"/>
  <c r="C12"/>
  <c r="B13"/>
  <c r="C19" l="1"/>
  <c r="F7" i="20" s="1"/>
  <c r="C14" i="93"/>
  <c r="B12" s="1"/>
  <c r="B16" s="1"/>
  <c r="F11" i="20" s="1"/>
  <c r="N37" i="49"/>
  <c r="M37"/>
  <c r="L37"/>
  <c r="K37"/>
  <c r="J37"/>
  <c r="I37"/>
  <c r="H37"/>
  <c r="G37"/>
  <c r="F37"/>
  <c r="E37"/>
  <c r="O37"/>
  <c r="S7" i="20" l="1"/>
  <c r="C7" i="91" s="1"/>
  <c r="C2" i="90"/>
  <c r="B2" i="10" l="1"/>
  <c r="G2" i="91" s="1"/>
  <c r="B4" i="5" s="1"/>
  <c r="B10" i="19" s="1"/>
  <c r="A10" i="62" s="1"/>
  <c r="A10" i="61" s="1"/>
  <c r="A10" i="60" s="1"/>
  <c r="A10" i="59" s="1"/>
  <c r="A10" i="58" s="1"/>
  <c r="A10" i="57" s="1"/>
  <c r="A10" i="56" s="1"/>
  <c r="A10" i="94" s="1"/>
  <c r="A10" i="54" s="1"/>
  <c r="A10" i="63" s="1"/>
  <c r="A2" i="36" s="1"/>
  <c r="S16" i="20" l="1"/>
  <c r="C16" i="91" s="1"/>
  <c r="S15" i="20"/>
  <c r="C15" i="91" s="1"/>
  <c r="S14" i="20"/>
  <c r="C14" i="91" s="1"/>
  <c r="S13" i="20"/>
  <c r="S12"/>
  <c r="C12" i="91" s="1"/>
  <c r="S11" i="20"/>
  <c r="C11" i="91" s="1"/>
  <c r="S10" i="20"/>
  <c r="C10" i="91" s="1"/>
  <c r="S9" i="20"/>
  <c r="C9" i="91" s="1"/>
  <c r="S8" i="20"/>
  <c r="C8" i="91" s="1"/>
  <c r="S6" i="20"/>
  <c r="C6" i="91" s="1"/>
  <c r="J5" i="90"/>
  <c r="S5" i="20" s="1"/>
  <c r="G27" i="97" s="1"/>
  <c r="I17" i="90"/>
  <c r="A2" i="53"/>
  <c r="A2" i="52" s="1"/>
  <c r="A2" i="51" s="1"/>
  <c r="A2" i="50" s="1"/>
  <c r="A2" i="49" s="1"/>
  <c r="A2" i="48" s="1"/>
  <c r="A2" i="47" s="1"/>
  <c r="A2" i="46" s="1"/>
  <c r="A2" i="45" s="1"/>
  <c r="A2" i="44" s="1"/>
  <c r="A2" i="43" s="1"/>
  <c r="Q5" i="101" l="1"/>
  <c r="R5"/>
  <c r="T5"/>
  <c r="S5"/>
  <c r="C13" i="91"/>
  <c r="F29" i="99"/>
  <c r="A1" i="77"/>
  <c r="A1" i="79" s="1"/>
  <c r="A1" i="78" s="1"/>
  <c r="A1" i="80" s="1"/>
  <c r="A1" i="81" s="1"/>
  <c r="A1" i="82" s="1"/>
  <c r="A1" i="83" s="1"/>
  <c r="A1" i="84" s="1"/>
  <c r="A1" i="85" s="1"/>
  <c r="A1" i="86" s="1"/>
  <c r="A1" i="87" s="1"/>
  <c r="A1" i="88" s="1"/>
  <c r="E2" i="95" s="1"/>
  <c r="S17" i="20"/>
  <c r="C5" i="91"/>
  <c r="G17" i="90"/>
  <c r="F17"/>
  <c r="C6"/>
  <c r="C7" s="1"/>
  <c r="C8" s="1"/>
  <c r="C9" s="1"/>
  <c r="C10" s="1"/>
  <c r="C11" s="1"/>
  <c r="C12" s="1"/>
  <c r="C13" s="1"/>
  <c r="C14" s="1"/>
  <c r="C15" s="1"/>
  <c r="C16" s="1"/>
  <c r="J17" l="1"/>
  <c r="P7" i="43"/>
  <c r="P6" i="45"/>
  <c r="P33" i="46"/>
  <c r="P32"/>
  <c r="P31"/>
  <c r="J37"/>
  <c r="M12" i="2" s="1"/>
  <c r="P29" i="46"/>
  <c r="P27"/>
  <c r="H37"/>
  <c r="K12" i="2" s="1"/>
  <c r="G37" i="46"/>
  <c r="J12" i="2" s="1"/>
  <c r="P35" i="47"/>
  <c r="P23"/>
  <c r="P9" i="48"/>
  <c r="P8"/>
  <c r="F37"/>
  <c r="I10" i="2" s="1"/>
  <c r="P7" i="50"/>
  <c r="P7" i="51"/>
  <c r="P26" i="53"/>
  <c r="P11"/>
  <c r="B37" i="43"/>
  <c r="Q1" i="88" s="1"/>
  <c r="P6" i="43"/>
  <c r="E2"/>
  <c r="E1" i="88" s="1"/>
  <c r="O37" i="44"/>
  <c r="R14" i="2" s="1"/>
  <c r="M37" i="44"/>
  <c r="P14" i="2" s="1"/>
  <c r="K37" i="44"/>
  <c r="N14" i="2" s="1"/>
  <c r="I37" i="44"/>
  <c r="L14" i="2" s="1"/>
  <c r="B37" i="44"/>
  <c r="N15" i="20" s="1"/>
  <c r="E15" i="90" s="1"/>
  <c r="P36" i="44"/>
  <c r="E2"/>
  <c r="E1" i="87" s="1"/>
  <c r="O37" i="45"/>
  <c r="R13" i="2" s="1"/>
  <c r="N37" i="45"/>
  <c r="Q13" i="2" s="1"/>
  <c r="M37" i="45"/>
  <c r="P13" i="2" s="1"/>
  <c r="L37" i="45"/>
  <c r="O13" i="2" s="1"/>
  <c r="K37" i="45"/>
  <c r="N13" i="2" s="1"/>
  <c r="J37" i="45"/>
  <c r="M13" i="2" s="1"/>
  <c r="I37" i="45"/>
  <c r="L13" i="2" s="1"/>
  <c r="E37" i="45"/>
  <c r="H13" i="2" s="1"/>
  <c r="B37" i="45"/>
  <c r="Q1" i="86" s="1"/>
  <c r="P36" i="45"/>
  <c r="E2"/>
  <c r="O37" i="46"/>
  <c r="R12" i="2" s="1"/>
  <c r="Q13" i="20" s="1"/>
  <c r="E13" i="91" s="1"/>
  <c r="N37" i="46"/>
  <c r="Q12" i="2" s="1"/>
  <c r="M37" i="46"/>
  <c r="P12" i="2" s="1"/>
  <c r="K37" i="46"/>
  <c r="N12" i="2" s="1"/>
  <c r="I37" i="46"/>
  <c r="L12" i="2" s="1"/>
  <c r="F37" i="46"/>
  <c r="I12" i="2" s="1"/>
  <c r="E37" i="46"/>
  <c r="H12" i="2" s="1"/>
  <c r="B37" i="46"/>
  <c r="Q1" i="85" s="1"/>
  <c r="P36" i="46"/>
  <c r="P35"/>
  <c r="P34"/>
  <c r="P26"/>
  <c r="P25"/>
  <c r="P23"/>
  <c r="P22"/>
  <c r="P21"/>
  <c r="P20"/>
  <c r="P19"/>
  <c r="P18"/>
  <c r="P17"/>
  <c r="P16"/>
  <c r="P15"/>
  <c r="P14"/>
  <c r="P13"/>
  <c r="P12"/>
  <c r="P11"/>
  <c r="P10"/>
  <c r="P9"/>
  <c r="P8"/>
  <c r="P7"/>
  <c r="P6"/>
  <c r="E2"/>
  <c r="O37" i="47"/>
  <c r="R11" i="2" s="1"/>
  <c r="N37" i="47"/>
  <c r="Q11" i="2" s="1"/>
  <c r="J37" i="47"/>
  <c r="M11" i="2" s="1"/>
  <c r="H37" i="47"/>
  <c r="K11" i="2" s="1"/>
  <c r="F37" i="47"/>
  <c r="I11" i="2" s="1"/>
  <c r="B37" i="47"/>
  <c r="Q1" i="84" s="1"/>
  <c r="P36" i="47"/>
  <c r="P28"/>
  <c r="P27"/>
  <c r="P26"/>
  <c r="P25"/>
  <c r="P24"/>
  <c r="P9"/>
  <c r="P8"/>
  <c r="P7"/>
  <c r="P6"/>
  <c r="E2"/>
  <c r="O37" i="48"/>
  <c r="R10" i="2" s="1"/>
  <c r="Q11" i="20" s="1"/>
  <c r="E11" i="91" s="1"/>
  <c r="N37" i="48"/>
  <c r="Q10" i="2" s="1"/>
  <c r="M37" i="48"/>
  <c r="P10" i="2" s="1"/>
  <c r="L37" i="48"/>
  <c r="O10" i="2" s="1"/>
  <c r="K37" i="48"/>
  <c r="N10" i="2" s="1"/>
  <c r="J37" i="48"/>
  <c r="M10" i="2" s="1"/>
  <c r="E37" i="48"/>
  <c r="H10" i="2" s="1"/>
  <c r="B37" i="48"/>
  <c r="N11" i="20" s="1"/>
  <c r="E11" i="90" s="1"/>
  <c r="P6" i="48"/>
  <c r="E2"/>
  <c r="R9" i="2"/>
  <c r="Q10" i="20" s="1"/>
  <c r="E10" i="91" s="1"/>
  <c r="Q9" i="2"/>
  <c r="P9"/>
  <c r="O9"/>
  <c r="N9"/>
  <c r="M9"/>
  <c r="L9"/>
  <c r="K9"/>
  <c r="J9"/>
  <c r="H9"/>
  <c r="B37" i="49"/>
  <c r="N10" i="20" s="1"/>
  <c r="E10" i="90" s="1"/>
  <c r="P9" i="49"/>
  <c r="P8"/>
  <c r="P7"/>
  <c r="P6"/>
  <c r="E2"/>
  <c r="O37" i="50"/>
  <c r="R8" i="2" s="1"/>
  <c r="Q9" i="20" s="1"/>
  <c r="E9" i="91" s="1"/>
  <c r="N37" i="50"/>
  <c r="Q8" i="2" s="1"/>
  <c r="M37" i="50"/>
  <c r="P8" i="2" s="1"/>
  <c r="L37" i="50"/>
  <c r="O8" i="2" s="1"/>
  <c r="K37" i="50"/>
  <c r="N8" i="2" s="1"/>
  <c r="J37" i="50"/>
  <c r="M8" i="2" s="1"/>
  <c r="I37" i="50"/>
  <c r="L8" i="2" s="1"/>
  <c r="H37" i="50"/>
  <c r="K8" i="2" s="1"/>
  <c r="G37" i="50"/>
  <c r="J8" i="2" s="1"/>
  <c r="F37" i="50"/>
  <c r="I8" i="2" s="1"/>
  <c r="B37" i="50"/>
  <c r="N9" i="20" s="1"/>
  <c r="E9" i="90" s="1"/>
  <c r="P8" i="50"/>
  <c r="P6"/>
  <c r="E2"/>
  <c r="O37" i="51"/>
  <c r="R7" i="2" s="1"/>
  <c r="Q8" i="20" s="1"/>
  <c r="E8" i="91" s="1"/>
  <c r="N37" i="51"/>
  <c r="Q7" i="2" s="1"/>
  <c r="M37" i="51"/>
  <c r="P7" i="2" s="1"/>
  <c r="L37" i="51"/>
  <c r="O7" i="2" s="1"/>
  <c r="K37" i="51"/>
  <c r="N7" i="2" s="1"/>
  <c r="J37" i="51"/>
  <c r="M7" i="2" s="1"/>
  <c r="I37" i="51"/>
  <c r="L7" i="2" s="1"/>
  <c r="H37" i="51"/>
  <c r="K7" i="2" s="1"/>
  <c r="F37" i="51"/>
  <c r="I7" i="2" s="1"/>
  <c r="E37" i="51"/>
  <c r="H7" i="2" s="1"/>
  <c r="B37" i="51"/>
  <c r="N8" i="20" s="1"/>
  <c r="E8" i="90" s="1"/>
  <c r="P6" i="51"/>
  <c r="E2"/>
  <c r="B37" i="52"/>
  <c r="N7" i="20" s="1"/>
  <c r="E7" i="90" s="1"/>
  <c r="P6" i="52"/>
  <c r="E2"/>
  <c r="O37" i="53"/>
  <c r="R5" i="2" s="1"/>
  <c r="Q6" i="20" s="1"/>
  <c r="E6" i="91" s="1"/>
  <c r="N37" i="53"/>
  <c r="Q5" i="2" s="1"/>
  <c r="M37" i="53"/>
  <c r="P5" i="2" s="1"/>
  <c r="L37" i="53"/>
  <c r="O5" i="2" s="1"/>
  <c r="K37" i="53"/>
  <c r="N5" i="2" s="1"/>
  <c r="J37" i="53"/>
  <c r="M5" i="2" s="1"/>
  <c r="I37" i="53"/>
  <c r="L5" i="2" s="1"/>
  <c r="H37" i="53"/>
  <c r="K5" i="2" s="1"/>
  <c r="G37" i="53"/>
  <c r="J5" i="2" s="1"/>
  <c r="E37" i="53"/>
  <c r="H5" i="2" s="1"/>
  <c r="B37" i="53"/>
  <c r="Q1" i="79" s="1"/>
  <c r="P36" i="53"/>
  <c r="P35"/>
  <c r="P34"/>
  <c r="P33"/>
  <c r="P32"/>
  <c r="P31"/>
  <c r="P30"/>
  <c r="P29"/>
  <c r="P28"/>
  <c r="P27"/>
  <c r="P9"/>
  <c r="P8"/>
  <c r="P7"/>
  <c r="P6"/>
  <c r="E2"/>
  <c r="O37" i="36"/>
  <c r="R4" i="2" s="1"/>
  <c r="N37" i="36"/>
  <c r="Q4" i="2" s="1"/>
  <c r="M37" i="36"/>
  <c r="P4" i="2" s="1"/>
  <c r="L37" i="36"/>
  <c r="O4" i="2" s="1"/>
  <c r="K37" i="36"/>
  <c r="N4" i="2" s="1"/>
  <c r="J37" i="36"/>
  <c r="M4" i="2" s="1"/>
  <c r="I37" i="36"/>
  <c r="L4" i="2" s="1"/>
  <c r="H37" i="36"/>
  <c r="K4" i="2" s="1"/>
  <c r="G37" i="36"/>
  <c r="J4" i="2" s="1"/>
  <c r="F37" i="36"/>
  <c r="I4" i="2" s="1"/>
  <c r="E37" i="36"/>
  <c r="H4" i="2" s="1"/>
  <c r="B37" i="36"/>
  <c r="N5" i="20" s="1"/>
  <c r="E5" i="90" s="1"/>
  <c r="P36" i="36"/>
  <c r="P35"/>
  <c r="P34"/>
  <c r="P33"/>
  <c r="P32"/>
  <c r="P31"/>
  <c r="P30"/>
  <c r="P29"/>
  <c r="P28"/>
  <c r="P27"/>
  <c r="P26"/>
  <c r="P25"/>
  <c r="P24"/>
  <c r="P23"/>
  <c r="P22"/>
  <c r="P21"/>
  <c r="P20"/>
  <c r="P19"/>
  <c r="P18"/>
  <c r="P17"/>
  <c r="P16"/>
  <c r="P15"/>
  <c r="P14"/>
  <c r="P13"/>
  <c r="P12"/>
  <c r="P11"/>
  <c r="P10"/>
  <c r="P9"/>
  <c r="P8"/>
  <c r="P7"/>
  <c r="P6"/>
  <c r="E2"/>
  <c r="F15" i="2"/>
  <c r="B16" i="91" s="1"/>
  <c r="F14" i="2"/>
  <c r="B15" i="91" s="1"/>
  <c r="F13" i="2"/>
  <c r="B14" i="91" s="1"/>
  <c r="F12" i="2"/>
  <c r="B13" i="91" s="1"/>
  <c r="F11" i="2"/>
  <c r="B12" i="91" s="1"/>
  <c r="F10" i="2"/>
  <c r="B11" i="91" s="1"/>
  <c r="F9" i="2"/>
  <c r="B10" i="91" s="1"/>
  <c r="F8" i="2"/>
  <c r="B9" i="91" s="1"/>
  <c r="F7" i="2"/>
  <c r="B8" i="91" s="1"/>
  <c r="F6" i="2"/>
  <c r="B7" i="91" s="1"/>
  <c r="F5" i="2"/>
  <c r="B6" i="91" s="1"/>
  <c r="F4" i="2"/>
  <c r="R3"/>
  <c r="Q3"/>
  <c r="N5" i="50" s="1"/>
  <c r="P3" i="2"/>
  <c r="O3"/>
  <c r="L5" i="52" s="1"/>
  <c r="N3" i="2"/>
  <c r="K5" i="49" s="1"/>
  <c r="L3" i="2"/>
  <c r="A8" i="59" s="1"/>
  <c r="K3" i="2"/>
  <c r="H5" i="51" s="1"/>
  <c r="J3" i="2"/>
  <c r="G5" i="45" s="1"/>
  <c r="I3" i="2"/>
  <c r="F5" i="48" s="1"/>
  <c r="H3" i="2"/>
  <c r="E5" i="53" s="1"/>
  <c r="M3" i="2"/>
  <c r="O15" i="33"/>
  <c r="O16" s="1"/>
  <c r="O17" s="1"/>
  <c r="O18" s="1"/>
  <c r="O19" s="1"/>
  <c r="O20" s="1"/>
  <c r="O21" s="1"/>
  <c r="O22" s="1"/>
  <c r="O23" s="1"/>
  <c r="O24" s="1"/>
  <c r="O25" s="1"/>
  <c r="O26" s="1"/>
  <c r="O28" s="1"/>
  <c r="O29" s="1"/>
  <c r="O30" s="1"/>
  <c r="O31" s="1"/>
  <c r="O32" s="1"/>
  <c r="O33" s="1"/>
  <c r="O34" s="1"/>
  <c r="O35" s="1"/>
  <c r="U6" i="20"/>
  <c r="U7" s="1"/>
  <c r="U8" s="1"/>
  <c r="U9" s="1"/>
  <c r="U10" s="1"/>
  <c r="U11" s="1"/>
  <c r="U12" s="1"/>
  <c r="U13" s="1"/>
  <c r="U14" s="1"/>
  <c r="U15" s="1"/>
  <c r="L6"/>
  <c r="L7" s="1"/>
  <c r="L8" s="1"/>
  <c r="L9" s="1"/>
  <c r="L10" s="1"/>
  <c r="L11" s="1"/>
  <c r="L12" s="1"/>
  <c r="L13" s="1"/>
  <c r="L14" s="1"/>
  <c r="L15" s="1"/>
  <c r="L16" s="1"/>
  <c r="B5" i="91" l="1"/>
  <c r="V3" i="97"/>
  <c r="W6" i="99"/>
  <c r="S6"/>
  <c r="U3" i="97"/>
  <c r="X3"/>
  <c r="O3"/>
  <c r="W3"/>
  <c r="V6" i="99"/>
  <c r="P3" i="97"/>
  <c r="T3"/>
  <c r="Q6" i="99"/>
  <c r="M5" i="53"/>
  <c r="A8" i="94"/>
  <c r="A8" i="63"/>
  <c r="V15" i="20"/>
  <c r="K5" i="51"/>
  <c r="K5" i="44"/>
  <c r="N5" i="45"/>
  <c r="L9" i="90"/>
  <c r="L10"/>
  <c r="L13"/>
  <c r="L6"/>
  <c r="L8"/>
  <c r="L11"/>
  <c r="Q15" i="20"/>
  <c r="E15" i="91" s="1"/>
  <c r="Q14" i="20"/>
  <c r="E14" i="91" s="1"/>
  <c r="Q12" i="20"/>
  <c r="E12" i="91" s="1"/>
  <c r="Q5" i="20"/>
  <c r="N16"/>
  <c r="E16" i="90" s="1"/>
  <c r="V12" i="20"/>
  <c r="L5" i="48"/>
  <c r="H5" i="46"/>
  <c r="L5" i="53"/>
  <c r="L5" i="49"/>
  <c r="I5" i="50"/>
  <c r="I5" i="44"/>
  <c r="V9" i="20"/>
  <c r="I5" i="49"/>
  <c r="N5" i="53"/>
  <c r="I5" i="52"/>
  <c r="I5" i="48"/>
  <c r="I5" i="47"/>
  <c r="I5" i="46"/>
  <c r="I5" i="53"/>
  <c r="I5" i="51"/>
  <c r="I5" i="45"/>
  <c r="N5" i="44"/>
  <c r="A8" i="54"/>
  <c r="I5" i="43"/>
  <c r="I5" i="36"/>
  <c r="N5" i="43"/>
  <c r="H5" i="45"/>
  <c r="F5" i="43"/>
  <c r="F5" i="44"/>
  <c r="F5" i="47"/>
  <c r="V6" i="20"/>
  <c r="F5" i="49"/>
  <c r="F5" i="52"/>
  <c r="F5" i="36"/>
  <c r="F5" i="51"/>
  <c r="F5" i="50"/>
  <c r="F5" i="53"/>
  <c r="F5" i="46"/>
  <c r="A8" i="62"/>
  <c r="F5" i="45"/>
  <c r="M5" i="36"/>
  <c r="M5" i="51"/>
  <c r="J5" i="48"/>
  <c r="J5" i="51"/>
  <c r="J5" i="44"/>
  <c r="J5" i="49"/>
  <c r="N14" i="20"/>
  <c r="E14" i="90" s="1"/>
  <c r="N12" i="20"/>
  <c r="E12" i="90" s="1"/>
  <c r="Q1" i="87"/>
  <c r="Q1" i="83"/>
  <c r="Q1" i="81"/>
  <c r="Q1" i="78"/>
  <c r="N6" i="20"/>
  <c r="E6" i="90" s="1"/>
  <c r="P9" i="51"/>
  <c r="P9" i="43"/>
  <c r="L37"/>
  <c r="O15" i="2" s="1"/>
  <c r="I37" i="43"/>
  <c r="L15" i="2" s="1"/>
  <c r="P8" i="43"/>
  <c r="N37"/>
  <c r="Q15" i="2" s="1"/>
  <c r="X6" i="99" s="1"/>
  <c r="M37" i="43"/>
  <c r="P15" i="2" s="1"/>
  <c r="G37" i="43"/>
  <c r="J15" i="2" s="1"/>
  <c r="K37" i="43"/>
  <c r="N15" i="2" s="1"/>
  <c r="U6" i="99" s="1"/>
  <c r="O37" i="43"/>
  <c r="R15" i="2" s="1"/>
  <c r="P7" i="44"/>
  <c r="P6"/>
  <c r="L37"/>
  <c r="O14" i="2" s="1"/>
  <c r="F37" i="44"/>
  <c r="I14" i="2" s="1"/>
  <c r="H37" i="44"/>
  <c r="K14" i="2" s="1"/>
  <c r="P7" i="45"/>
  <c r="N13" i="20"/>
  <c r="E13" i="90" s="1"/>
  <c r="P30" i="46"/>
  <c r="L37"/>
  <c r="O12" i="2" s="1"/>
  <c r="G12" s="1"/>
  <c r="O13" i="20" s="1"/>
  <c r="P28" i="46"/>
  <c r="P24"/>
  <c r="P34" i="47"/>
  <c r="P30"/>
  <c r="P29"/>
  <c r="P22"/>
  <c r="K37"/>
  <c r="N11" i="2" s="1"/>
  <c r="P18" i="47"/>
  <c r="P17"/>
  <c r="M37"/>
  <c r="P11" i="2" s="1"/>
  <c r="P11" i="47"/>
  <c r="P10"/>
  <c r="G37"/>
  <c r="J11" i="2" s="1"/>
  <c r="P13" i="47"/>
  <c r="P12"/>
  <c r="P27" i="48"/>
  <c r="P19"/>
  <c r="P11"/>
  <c r="P10"/>
  <c r="P7"/>
  <c r="P10" i="49"/>
  <c r="Q1" i="82"/>
  <c r="P9" i="50"/>
  <c r="P8" i="51"/>
  <c r="Q1" i="80"/>
  <c r="P9" i="52"/>
  <c r="F37"/>
  <c r="I6" i="2" s="1"/>
  <c r="J37" i="52"/>
  <c r="M6" i="2" s="1"/>
  <c r="N37" i="52"/>
  <c r="Q6" i="2" s="1"/>
  <c r="H37" i="52"/>
  <c r="K6" i="2" s="1"/>
  <c r="I37" i="52"/>
  <c r="L6" i="2" s="1"/>
  <c r="M37" i="52"/>
  <c r="P6" i="2" s="1"/>
  <c r="P8" i="52"/>
  <c r="G37"/>
  <c r="J6" i="2" s="1"/>
  <c r="K37" i="52"/>
  <c r="N6" i="2" s="1"/>
  <c r="O37" i="52"/>
  <c r="R6" i="2" s="1"/>
  <c r="Q7" i="20" s="1"/>
  <c r="E7" i="91" s="1"/>
  <c r="P7" i="52"/>
  <c r="P10" i="53"/>
  <c r="P37" i="36"/>
  <c r="Q1" i="77"/>
  <c r="O5" i="46"/>
  <c r="K5" i="53"/>
  <c r="H5" i="49"/>
  <c r="K5" i="48"/>
  <c r="G5" i="49"/>
  <c r="K5" i="47"/>
  <c r="G5" i="43"/>
  <c r="L5" i="50"/>
  <c r="L5" i="43"/>
  <c r="L5" i="51"/>
  <c r="L5" i="45"/>
  <c r="L5" i="46"/>
  <c r="A8" i="56"/>
  <c r="H5" i="53"/>
  <c r="H5" i="48"/>
  <c r="L5" i="47"/>
  <c r="N5" i="52"/>
  <c r="V14" i="20"/>
  <c r="L5" i="44"/>
  <c r="L5" i="36"/>
  <c r="E5"/>
  <c r="K5" i="50"/>
  <c r="A8" i="57"/>
  <c r="A8" i="60"/>
  <c r="H5" i="47"/>
  <c r="G4" i="2"/>
  <c r="E5" i="43"/>
  <c r="O5" i="48"/>
  <c r="N5" i="47"/>
  <c r="E5" i="51"/>
  <c r="N5" i="46"/>
  <c r="N5" i="48"/>
  <c r="V8" i="20"/>
  <c r="O5" i="44"/>
  <c r="K5" i="52"/>
  <c r="K5" i="36"/>
  <c r="K5" i="45"/>
  <c r="H5" i="43"/>
  <c r="H5" i="36"/>
  <c r="H5" i="50"/>
  <c r="V11" i="20"/>
  <c r="N5" i="36"/>
  <c r="M5" i="48"/>
  <c r="N5" i="49"/>
  <c r="N5" i="51"/>
  <c r="O5" i="47"/>
  <c r="K5" i="46"/>
  <c r="K5" i="43"/>
  <c r="G5" i="36"/>
  <c r="H5" i="52"/>
  <c r="H5" i="44"/>
  <c r="J5" i="45"/>
  <c r="J5" i="47"/>
  <c r="J5" i="53"/>
  <c r="M5" i="45"/>
  <c r="M5" i="44"/>
  <c r="M5" i="47"/>
  <c r="B8" i="19"/>
  <c r="E5" i="48"/>
  <c r="E5" i="44"/>
  <c r="E5" i="47"/>
  <c r="J5" i="36"/>
  <c r="O5" i="50"/>
  <c r="O5" i="52"/>
  <c r="O5" i="45"/>
  <c r="G5" i="48"/>
  <c r="G5" i="46"/>
  <c r="G5" i="47"/>
  <c r="J5" i="43"/>
  <c r="V5" i="20"/>
  <c r="V7"/>
  <c r="J5" i="46"/>
  <c r="V10" i="20"/>
  <c r="M5" i="46"/>
  <c r="M5" i="49"/>
  <c r="M5" i="52"/>
  <c r="E5" i="46"/>
  <c r="E5" i="45"/>
  <c r="E5" i="52"/>
  <c r="O5" i="51"/>
  <c r="O5" i="53"/>
  <c r="O5" i="49"/>
  <c r="A8" i="61"/>
  <c r="G5" i="50"/>
  <c r="G5" i="52"/>
  <c r="G5" i="44"/>
  <c r="V13" i="20"/>
  <c r="J5" i="52"/>
  <c r="A8" i="58"/>
  <c r="J5" i="50"/>
  <c r="M5"/>
  <c r="M5" i="43"/>
  <c r="E5" i="50"/>
  <c r="E5" i="49"/>
  <c r="O5" i="43"/>
  <c r="O5" i="36"/>
  <c r="G5" i="51"/>
  <c r="G5" i="53"/>
  <c r="I27" i="97" l="1"/>
  <c r="K13" i="90"/>
  <c r="D13" i="91"/>
  <c r="B6" i="94"/>
  <c r="B5"/>
  <c r="B4" i="63"/>
  <c r="B5"/>
  <c r="B5" i="57"/>
  <c r="B6"/>
  <c r="O5" i="20"/>
  <c r="L7" i="90"/>
  <c r="L15"/>
  <c r="L14"/>
  <c r="L12"/>
  <c r="L5"/>
  <c r="E5" i="91"/>
  <c r="Q16" i="20"/>
  <c r="E16" i="91" s="1"/>
  <c r="E17" i="90"/>
  <c r="R16" i="2"/>
  <c r="B3" i="63" s="1"/>
  <c r="N17" i="20"/>
  <c r="P8" i="45"/>
  <c r="P16" i="2"/>
  <c r="B3" i="94" s="1"/>
  <c r="J37" i="43"/>
  <c r="M15" i="2" s="1"/>
  <c r="T6" i="99" s="1"/>
  <c r="F37" i="43"/>
  <c r="I15" i="2" s="1"/>
  <c r="P6" i="99" s="1"/>
  <c r="P10" i="43"/>
  <c r="P8" i="44"/>
  <c r="G37"/>
  <c r="J14" i="2" s="1"/>
  <c r="E37" i="44"/>
  <c r="H14" i="2" s="1"/>
  <c r="P11" i="44"/>
  <c r="H37" i="45"/>
  <c r="K13" i="2" s="1"/>
  <c r="P37" i="46"/>
  <c r="P31" i="47"/>
  <c r="N16" i="2"/>
  <c r="B3" i="57" s="1"/>
  <c r="P19" i="47"/>
  <c r="P14"/>
  <c r="P28" i="48"/>
  <c r="P20"/>
  <c r="P12"/>
  <c r="P11" i="49"/>
  <c r="P10" i="50"/>
  <c r="P10" i="51"/>
  <c r="P10" i="52"/>
  <c r="L37"/>
  <c r="O6" i="2" s="1"/>
  <c r="P12" i="53"/>
  <c r="B4" i="94" l="1"/>
  <c r="B4" i="57"/>
  <c r="K5" i="90"/>
  <c r="O26" i="20"/>
  <c r="B5" i="93"/>
  <c r="B7" s="1"/>
  <c r="F15" i="20" s="1"/>
  <c r="D5" i="91"/>
  <c r="Q17" i="20"/>
  <c r="O28" s="1"/>
  <c r="L16" i="90"/>
  <c r="P9" i="45"/>
  <c r="P11" i="43"/>
  <c r="P9" i="44"/>
  <c r="P12"/>
  <c r="P32" i="47"/>
  <c r="P33"/>
  <c r="P20"/>
  <c r="P21"/>
  <c r="P16"/>
  <c r="P15"/>
  <c r="E37"/>
  <c r="H11" i="2" s="1"/>
  <c r="P29" i="48"/>
  <c r="P21"/>
  <c r="P13"/>
  <c r="P12" i="49"/>
  <c r="P11" i="50"/>
  <c r="P11" i="51"/>
  <c r="P11" i="52"/>
  <c r="P13" i="53"/>
  <c r="P12" i="43" l="1"/>
  <c r="P10" i="44"/>
  <c r="N37"/>
  <c r="Q14" i="2" s="1"/>
  <c r="P13" i="44"/>
  <c r="P10" i="45"/>
  <c r="I37" i="47"/>
  <c r="L11" i="2" s="1"/>
  <c r="P37" i="47"/>
  <c r="L37"/>
  <c r="O11" i="2" s="1"/>
  <c r="P30" i="48"/>
  <c r="P35"/>
  <c r="P22"/>
  <c r="P14"/>
  <c r="P13" i="49"/>
  <c r="P12" i="50"/>
  <c r="P12" i="51"/>
  <c r="P12" i="52"/>
  <c r="P14" i="53"/>
  <c r="Q16" i="2" l="1"/>
  <c r="B3" i="54" s="1"/>
  <c r="B6"/>
  <c r="B4"/>
  <c r="B5"/>
  <c r="O16" i="2"/>
  <c r="B3" i="56" s="1"/>
  <c r="B4" s="1"/>
  <c r="B5"/>
  <c r="B6"/>
  <c r="G11" i="2"/>
  <c r="P13" i="43"/>
  <c r="P14" i="44"/>
  <c r="P11" i="45"/>
  <c r="P31" i="48"/>
  <c r="P36"/>
  <c r="P23"/>
  <c r="P15"/>
  <c r="P14" i="49"/>
  <c r="P13" i="50"/>
  <c r="P13" i="51"/>
  <c r="P13" i="52"/>
  <c r="P15" i="53"/>
  <c r="O12" i="20" l="1"/>
  <c r="P14" i="43"/>
  <c r="P15" i="44"/>
  <c r="P12" i="45"/>
  <c r="P32" i="48"/>
  <c r="P24"/>
  <c r="P16"/>
  <c r="P15" i="49"/>
  <c r="P14" i="50"/>
  <c r="P14" i="51"/>
  <c r="P14" i="52"/>
  <c r="P16" i="53"/>
  <c r="K12" i="90" l="1"/>
  <c r="D12" i="91"/>
  <c r="P15" i="43"/>
  <c r="P16" i="44"/>
  <c r="P13" i="45"/>
  <c r="P34" i="48"/>
  <c r="P33"/>
  <c r="P25"/>
  <c r="P17"/>
  <c r="P16" i="49"/>
  <c r="P15" i="50"/>
  <c r="P15" i="51"/>
  <c r="P15" i="52"/>
  <c r="P17" i="53"/>
  <c r="P16" i="43" l="1"/>
  <c r="P17" i="44"/>
  <c r="P14" i="45"/>
  <c r="I37" i="48"/>
  <c r="L10" i="2" s="1"/>
  <c r="S3" i="97" s="1"/>
  <c r="P26" i="48"/>
  <c r="H37"/>
  <c r="K10" i="2" s="1"/>
  <c r="R3" i="97" s="1"/>
  <c r="P18" i="48"/>
  <c r="G37"/>
  <c r="J10" i="2" s="1"/>
  <c r="Q3" i="97" s="1"/>
  <c r="P17" i="49"/>
  <c r="P16" i="50"/>
  <c r="P16" i="51"/>
  <c r="P16" i="52"/>
  <c r="P18" i="53"/>
  <c r="L16" i="2" l="1"/>
  <c r="B3" i="59" s="1"/>
  <c r="B4" s="1"/>
  <c r="B5"/>
  <c r="B6"/>
  <c r="P17" i="43"/>
  <c r="P18" i="44"/>
  <c r="P15" i="45"/>
  <c r="P37" i="48"/>
  <c r="G10" i="2"/>
  <c r="O11" i="20" s="1"/>
  <c r="P18" i="49"/>
  <c r="P17" i="50"/>
  <c r="P17" i="51"/>
  <c r="P17" i="52"/>
  <c r="P19" i="53"/>
  <c r="K11" i="90" l="1"/>
  <c r="D11" i="91"/>
  <c r="P18" i="43"/>
  <c r="P19" i="44"/>
  <c r="P16" i="45"/>
  <c r="P19" i="49"/>
  <c r="P18" i="50"/>
  <c r="P18" i="51"/>
  <c r="P18" i="52"/>
  <c r="P20" i="53"/>
  <c r="P19" i="43" l="1"/>
  <c r="P20" i="44"/>
  <c r="P17" i="45"/>
  <c r="P20" i="49"/>
  <c r="P19" i="50"/>
  <c r="P19" i="51"/>
  <c r="P19" i="52"/>
  <c r="P21" i="53"/>
  <c r="P20" i="43" l="1"/>
  <c r="P21" i="44"/>
  <c r="P18" i="45"/>
  <c r="P21" i="49"/>
  <c r="P20" i="50"/>
  <c r="P20" i="51"/>
  <c r="P20" i="52"/>
  <c r="P22" i="53"/>
  <c r="P21" i="43" l="1"/>
  <c r="P22" i="44"/>
  <c r="P19" i="45"/>
  <c r="P22" i="49"/>
  <c r="P21" i="50"/>
  <c r="P21" i="51"/>
  <c r="P21" i="52"/>
  <c r="P23" i="53"/>
  <c r="P22" i="43" l="1"/>
  <c r="P23" i="44"/>
  <c r="P20" i="45"/>
  <c r="P23" i="49"/>
  <c r="P22" i="50"/>
  <c r="P22" i="51"/>
  <c r="P22" i="52"/>
  <c r="P24" i="53"/>
  <c r="P23" i="43" l="1"/>
  <c r="P24" i="44"/>
  <c r="P21" i="45"/>
  <c r="P24" i="49"/>
  <c r="P23" i="50"/>
  <c r="P23" i="51"/>
  <c r="P23" i="52"/>
  <c r="P25" i="53"/>
  <c r="P37" s="1"/>
  <c r="F37"/>
  <c r="I5" i="2" s="1"/>
  <c r="P24" i="43" l="1"/>
  <c r="P25" i="44"/>
  <c r="P22" i="45"/>
  <c r="P25" i="49"/>
  <c r="P24" i="50"/>
  <c r="P24" i="51"/>
  <c r="P24" i="52"/>
  <c r="G5" i="2"/>
  <c r="O6" i="20" l="1"/>
  <c r="P25" i="43"/>
  <c r="P26" i="44"/>
  <c r="P23" i="45"/>
  <c r="P26" i="49"/>
  <c r="P25" i="50"/>
  <c r="P25" i="51"/>
  <c r="P25" i="52"/>
  <c r="K6" i="90" l="1"/>
  <c r="D6" i="91"/>
  <c r="P26" i="43"/>
  <c r="P27" i="44"/>
  <c r="P24" i="45"/>
  <c r="P27" i="49"/>
  <c r="P26" i="50"/>
  <c r="P26" i="51"/>
  <c r="P26" i="52"/>
  <c r="P27" i="43" l="1"/>
  <c r="P28" i="44"/>
  <c r="P25" i="45"/>
  <c r="P28" i="49"/>
  <c r="P27" i="50"/>
  <c r="P27" i="51"/>
  <c r="P27" i="52"/>
  <c r="P28" i="43" l="1"/>
  <c r="P29" i="44"/>
  <c r="P26" i="45"/>
  <c r="P29" i="49"/>
  <c r="P28" i="50"/>
  <c r="P28" i="51"/>
  <c r="P28" i="52"/>
  <c r="P29" i="43" l="1"/>
  <c r="P30" i="44"/>
  <c r="P27" i="45"/>
  <c r="P30" i="49"/>
  <c r="P29" i="50"/>
  <c r="P29" i="51"/>
  <c r="P29" i="52"/>
  <c r="P30" i="43" l="1"/>
  <c r="P31" i="44"/>
  <c r="P28" i="45"/>
  <c r="P31" i="49"/>
  <c r="P30" i="50"/>
  <c r="P30" i="51"/>
  <c r="P30" i="52"/>
  <c r="P31" i="43" l="1"/>
  <c r="P32" i="44"/>
  <c r="P29" i="45"/>
  <c r="P32" i="49"/>
  <c r="P31" i="50"/>
  <c r="P31" i="51"/>
  <c r="P31" i="52"/>
  <c r="P32" i="43" l="1"/>
  <c r="P33" i="44"/>
  <c r="P30" i="45"/>
  <c r="P33" i="49"/>
  <c r="P32" i="50"/>
  <c r="P32" i="51"/>
  <c r="P32" i="52"/>
  <c r="P33" i="43" l="1"/>
  <c r="P34" i="44"/>
  <c r="P31" i="45"/>
  <c r="P34" i="49"/>
  <c r="P33" i="50"/>
  <c r="P33" i="51"/>
  <c r="P33" i="52"/>
  <c r="P34" i="43" l="1"/>
  <c r="E37"/>
  <c r="H15" i="2" s="1"/>
  <c r="O6" i="99" s="1"/>
  <c r="P35" i="44"/>
  <c r="P37" s="1"/>
  <c r="J37"/>
  <c r="M14" i="2" s="1"/>
  <c r="P32" i="45"/>
  <c r="P35" i="49"/>
  <c r="P34" i="50"/>
  <c r="P34" i="51"/>
  <c r="P34" i="52"/>
  <c r="B6" i="58" l="1"/>
  <c r="B5"/>
  <c r="P35" i="43"/>
  <c r="G14" i="2"/>
  <c r="O15" i="20" s="1"/>
  <c r="M16" i="2"/>
  <c r="B3" i="58" s="1"/>
  <c r="B4" s="1"/>
  <c r="P33" i="45"/>
  <c r="F37"/>
  <c r="I13" i="2" s="1"/>
  <c r="P36" i="49"/>
  <c r="P37" s="1"/>
  <c r="I9" i="2"/>
  <c r="P35" i="50"/>
  <c r="P35" i="51"/>
  <c r="P35" i="52"/>
  <c r="K15" i="90" l="1"/>
  <c r="D15" i="91"/>
  <c r="B5" i="62"/>
  <c r="B6"/>
  <c r="H37" i="43"/>
  <c r="K15" i="2" s="1"/>
  <c r="R6" i="99" s="1"/>
  <c r="P36" i="43"/>
  <c r="P37" s="1"/>
  <c r="P34" i="45"/>
  <c r="G9" i="2"/>
  <c r="O10" i="20" s="1"/>
  <c r="I16" i="2"/>
  <c r="P36" i="50"/>
  <c r="P37" s="1"/>
  <c r="E37"/>
  <c r="H8" i="2" s="1"/>
  <c r="P36" i="51"/>
  <c r="P37" s="1"/>
  <c r="G37"/>
  <c r="J7" i="2" s="1"/>
  <c r="P36" i="52"/>
  <c r="P37" s="1"/>
  <c r="E37"/>
  <c r="H6" i="2" s="1"/>
  <c r="K10" i="90" l="1"/>
  <c r="D10" i="91"/>
  <c r="B3" i="62"/>
  <c r="B4" s="1"/>
  <c r="B6" i="60"/>
  <c r="B5"/>
  <c r="C5" i="19"/>
  <c r="C6"/>
  <c r="G8" i="2"/>
  <c r="O9" i="20" s="1"/>
  <c r="K16" i="2"/>
  <c r="B3" i="60" s="1"/>
  <c r="B4" s="1"/>
  <c r="G15" i="2"/>
  <c r="O16" i="20" s="1"/>
  <c r="G37" i="45"/>
  <c r="J13" i="2" s="1"/>
  <c r="P35" i="45"/>
  <c r="P37" s="1"/>
  <c r="G7" i="2"/>
  <c r="O8" i="20" s="1"/>
  <c r="G6" i="2"/>
  <c r="O7" i="20" s="1"/>
  <c r="H16" i="2"/>
  <c r="C3" i="19" s="1"/>
  <c r="C4" s="1"/>
  <c r="K16" i="90" l="1"/>
  <c r="D16" i="91"/>
  <c r="K8" i="90"/>
  <c r="D8" i="91"/>
  <c r="K9" i="90"/>
  <c r="D9" i="91"/>
  <c r="K7" i="90"/>
  <c r="D7" i="91"/>
  <c r="B5" i="61"/>
  <c r="B6"/>
  <c r="G13" i="2"/>
  <c r="O14" i="20" s="1"/>
  <c r="H27" i="97" s="1"/>
  <c r="J16" i="2"/>
  <c r="B3" i="61" s="1"/>
  <c r="B4" s="1"/>
  <c r="K14" i="90" l="1"/>
  <c r="K17" s="1"/>
  <c r="D14" i="91"/>
  <c r="G16" i="2"/>
  <c r="H17" s="1"/>
  <c r="W5" i="20" s="1"/>
  <c r="L17" i="90"/>
  <c r="O17" i="20" l="1"/>
  <c r="O27" s="1"/>
  <c r="S11" i="2"/>
  <c r="S8"/>
  <c r="S15"/>
  <c r="Q17"/>
  <c r="W14" i="20" s="1"/>
  <c r="S9" i="2"/>
  <c r="R17"/>
  <c r="W15" i="20" s="1"/>
  <c r="S14" i="2"/>
  <c r="S7"/>
  <c r="S12"/>
  <c r="P17"/>
  <c r="W13" i="20" s="1"/>
  <c r="S13" i="2"/>
  <c r="I17"/>
  <c r="W6" i="20" s="1"/>
  <c r="K17" i="2"/>
  <c r="W8" i="20" s="1"/>
  <c r="S6" i="2"/>
  <c r="G17"/>
  <c r="M17"/>
  <c r="W10" i="20" s="1"/>
  <c r="S5" i="2"/>
  <c r="L17"/>
  <c r="W9" i="20" s="1"/>
  <c r="N17" i="2"/>
  <c r="W11" i="20" s="1"/>
  <c r="J17" i="2"/>
  <c r="W7" i="20" s="1"/>
  <c r="S10" i="2"/>
  <c r="O17"/>
  <c r="W12" i="20" s="1"/>
  <c r="S4" i="2"/>
  <c r="B6" i="63" l="1"/>
</calcChain>
</file>

<file path=xl/comments1.xml><?xml version="1.0" encoding="utf-8"?>
<comments xmlns="http://schemas.openxmlformats.org/spreadsheetml/2006/main">
  <authors>
    <author>Ajinkya Gijare</author>
    <author>Ajinkya</author>
  </authors>
  <commentList>
    <comment ref="F7" authorId="0">
      <text>
        <r>
          <rPr>
            <b/>
            <sz val="8"/>
            <color indexed="81"/>
            <rFont val="Tahoma"/>
            <family val="2"/>
          </rPr>
          <t>Please write your name</t>
        </r>
        <r>
          <rPr>
            <sz val="8"/>
            <color indexed="81"/>
            <rFont val="Tahoma"/>
            <family val="2"/>
          </rPr>
          <t>.</t>
        </r>
      </text>
    </comment>
    <comment ref="F9" authorId="1">
      <text>
        <r>
          <rPr>
            <sz val="9"/>
            <color indexed="81"/>
            <rFont val="Tahoma"/>
            <charset val="1"/>
          </rPr>
          <t xml:space="preserve">
Please write your date of Birth</t>
        </r>
      </text>
    </comment>
    <comment ref="G9" authorId="1">
      <text>
        <r>
          <rPr>
            <sz val="9"/>
            <color indexed="81"/>
            <rFont val="Tahoma"/>
            <charset val="1"/>
          </rPr>
          <t xml:space="preserve">
Please write your date of Birth</t>
        </r>
      </text>
    </comment>
    <comment ref="H9" authorId="1">
      <text>
        <r>
          <rPr>
            <sz val="9"/>
            <color indexed="81"/>
            <rFont val="Tahoma"/>
            <charset val="1"/>
          </rPr>
          <t xml:space="preserve">
Please write your date of Birth</t>
        </r>
      </text>
    </comment>
  </commentList>
</comments>
</file>

<file path=xl/comments10.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11.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2.xml><?xml version="1.0" encoding="utf-8"?>
<comments xmlns="http://schemas.openxmlformats.org/spreadsheetml/2006/main">
  <authors>
    <author>Ajinkya Gijare</author>
  </authors>
  <commentList>
    <comment ref="B13" authorId="0">
      <text>
        <r>
          <rPr>
            <b/>
            <sz val="8"/>
            <color indexed="81"/>
            <rFont val="Tahoma"/>
            <family val="2"/>
          </rPr>
          <t>Select Month</t>
        </r>
      </text>
    </comment>
    <comment ref="L13" authorId="0">
      <text>
        <r>
          <rPr>
            <b/>
            <sz val="8"/>
            <color indexed="81"/>
            <rFont val="Tahoma"/>
            <family val="2"/>
          </rPr>
          <t>Select Month</t>
        </r>
      </text>
    </comment>
  </commentList>
</comments>
</file>

<file path=xl/comments3.xml><?xml version="1.0" encoding="utf-8"?>
<comments xmlns="http://schemas.openxmlformats.org/spreadsheetml/2006/main">
  <authors>
    <author>Ajinkya</author>
  </authors>
  <commentList>
    <comment ref="B4" authorId="0">
      <text>
        <r>
          <rPr>
            <b/>
            <sz val="9"/>
            <color indexed="81"/>
            <rFont val="Tahoma"/>
            <family val="2"/>
          </rPr>
          <t>Ajinkya:</t>
        </r>
        <r>
          <rPr>
            <sz val="9"/>
            <color indexed="81"/>
            <rFont val="Tahoma"/>
            <family val="2"/>
          </rPr>
          <t xml:space="preserve">
Monthly Average</t>
        </r>
      </text>
    </comment>
  </commentList>
</comments>
</file>

<file path=xl/comments4.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5.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6.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7.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8.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comments9.xml><?xml version="1.0" encoding="utf-8"?>
<comments xmlns="http://schemas.openxmlformats.org/spreadsheetml/2006/main">
  <authors>
    <author>Ajinkya</author>
  </authors>
  <commentList>
    <comment ref="A4" authorId="0">
      <text>
        <r>
          <rPr>
            <b/>
            <sz val="9"/>
            <color indexed="81"/>
            <rFont val="Tahoma"/>
            <family val="2"/>
          </rPr>
          <t>Ajinkya:</t>
        </r>
        <r>
          <rPr>
            <sz val="9"/>
            <color indexed="81"/>
            <rFont val="Tahoma"/>
            <family val="2"/>
          </rPr>
          <t xml:space="preserve">
Monthly Average</t>
        </r>
      </text>
    </comment>
  </commentList>
</comments>
</file>

<file path=xl/sharedStrings.xml><?xml version="1.0" encoding="utf-8"?>
<sst xmlns="http://schemas.openxmlformats.org/spreadsheetml/2006/main" count="853" uniqueCount="233">
  <si>
    <t xml:space="preserve">Date </t>
  </si>
  <si>
    <t>Day</t>
  </si>
  <si>
    <t>Total</t>
  </si>
  <si>
    <t xml:space="preserve">Description </t>
  </si>
  <si>
    <t>Medical</t>
  </si>
  <si>
    <t>Month</t>
  </si>
  <si>
    <t>Serial Number</t>
  </si>
  <si>
    <t>Go to Track Room</t>
  </si>
  <si>
    <t>Select your Major Expense Head</t>
  </si>
  <si>
    <t>Monthly Installment-Car</t>
  </si>
  <si>
    <t>Monthly Installment-Home</t>
  </si>
  <si>
    <t>Petrol / Diesel</t>
  </si>
  <si>
    <t>Phone Bill - Internet Bill</t>
  </si>
  <si>
    <t>Classes Studies</t>
  </si>
  <si>
    <t>Serial No.</t>
  </si>
  <si>
    <t>Movies - Clubs - Pubs</t>
  </si>
  <si>
    <t>List of Various Expesnes -- ( Copy from here )</t>
  </si>
  <si>
    <t>Months</t>
  </si>
  <si>
    <t>Analysis Charts</t>
  </si>
  <si>
    <t>Cloths etc.</t>
  </si>
  <si>
    <t>Days</t>
  </si>
  <si>
    <t>Legal Expenses..Formalities…</t>
  </si>
  <si>
    <t>Movies/Clubs/Holidays</t>
  </si>
  <si>
    <t>%</t>
  </si>
  <si>
    <t>Hobbies..Art of Living..</t>
  </si>
  <si>
    <t>Social Work</t>
  </si>
  <si>
    <t>Meal  (Hotels etc.)</t>
  </si>
  <si>
    <t>Medical Expenses</t>
  </si>
  <si>
    <t>Meal (Hotel etc.)</t>
  </si>
  <si>
    <t>Others - Residual Head</t>
  </si>
  <si>
    <t xml:space="preserve"> Write/Paste here </t>
  </si>
  <si>
    <t>Track Room</t>
  </si>
  <si>
    <t>Year</t>
  </si>
  <si>
    <t>Weeks</t>
  </si>
  <si>
    <t>Monthwise Tower Chart..Verticle &amp; Horizontal…</t>
  </si>
  <si>
    <t>S.No.</t>
  </si>
  <si>
    <t>Get your photo taken in five interesting places</t>
  </si>
  <si>
    <t xml:space="preserve">If you’ve got the travel bug and want to see a bit more of the world, why not make it a New Year’s resolution to visit five interesting places you’ve always wanted to see? Even better, make a visual record of the year by making sure you get a photo of yourself taken in each place. </t>
  </si>
  <si>
    <t>Break a record</t>
  </si>
  <si>
    <t xml:space="preserve">Want to give your confidence a boost and work towards a new challenge? Then make this the year that you break a record! You could aim at breaking a personal fitness record or, if you want to aim a little higher, set your sights on a world one. With lots of diverse (and bizarre) records there for the taking, this may not be as difficult as you think. </t>
  </si>
  <si>
    <t>Make a new friend a month</t>
  </si>
  <si>
    <t>Fact: friends are great for your health, and the more you have of them the better. So, why not make it a New Year’s resolution to start collecting them? To expand your social circle, try to make one new friend a month by making a conscious effort to attend more social events, chat to strangers and get introductions to friends of friends. Making friends with people with different personalities and interests from you can be particularly beneficial in helping you to broaden your horizons, explore different sides of your personality and find new ways to get the most out of life.</t>
  </si>
  <si>
    <t>Develop a good relationship with your body</t>
  </si>
  <si>
    <t>Learn something you never learned as a child</t>
  </si>
  <si>
    <t>You may run your own company, pay your own bills and parallel-park like a pro, but do you know how to do a handstand or ride a bike? For this New Year’s resolution it’s time to nurture your inner child and learn that thing that you never learned to do. Whether it’s the number of days in each month, how to spell ‘necessary’ correctly, how to ride a bike or swim, we all have something we never learned as a child that everyone else seems to know. Set this to rights and have some fun at the same time by redressing this gap in your knowledge. Your younger self would be proud!</t>
  </si>
  <si>
    <t>Try a new food each week</t>
  </si>
  <si>
    <t>Make the usual unusual</t>
  </si>
  <si>
    <t>It’s easy to get into a rut where we do the same things day in, day out, with our days passing us by as a routine-filled blur. Next year, spice up your routine by vowing to do one small thing differently each day or week. Wear something you wouldn’t normally wear, run a different route, or order a different coffee perhaps. Also, don’t fall into the trap of postponing your happiness by saving everything special “for best”. Instead, brighten up a routine day every so often by donning your diamond earrings, swapping faded comfy knickers for your favourite silk underwear, or eating those fancy chocolates washed down with a glass of champagne!</t>
  </si>
  <si>
    <t>Sort out a financial worry</t>
  </si>
  <si>
    <t>To help get your year off to a good start, try getting your finances in order by making a resolution to sort out one area of financial worry. Perhaps you spend a fortune on petrol or maybe it is your food bills that are blowing your budget? Try to think of some alternatives to the main causes of financial stress, such as cycling to work instead of driving, growing your own vegetables or making your own beauty products. Not only will coming up with alternative solutions help you save some money, you may find that you enjoy them and that they boost your health too.</t>
  </si>
  <si>
    <t>Do something nice for others every day</t>
  </si>
  <si>
    <t>Many of our resolutions (these included) are inwardly focused, concentrating on ways to become thinner, healthier, wealthier people. However, while there is nothing wrong with improving yourself, it’s worth remembering there’s a whole world out there too. Next year, why not make a resolution to focus outwards instead and help make the world a better place. Plan to do one nice thing a day for someone else; whether it’s something small like giving a compliment, or something potentially life-saving like donating blood or sponsoring a child in need. By knowing you are making a difference, you will also indirectly boost your own happiness and sense of achievement.</t>
  </si>
  <si>
    <t>Learn a decent party trick</t>
  </si>
  <si>
    <t>You know that party trick you’ve got, the one that always comes out after a couple of drinks? Think about it; is it really so impressive in the cold light of day? If the answer is no, it’s about time you learned a new trick; one that will really impress. Mastering a new skill – no matter how pointless – can increase your self-esteem, as well as earning you some serious social kudos next time you reveal it in public. For a physical challenge, why not work on your flexibility for a spot of contortion, or give yourself a mental challenge and learn how to recite the alphabet backwards in less than 10 seconds.</t>
  </si>
  <si>
    <t xml:space="preserve"> No.</t>
  </si>
  <si>
    <t>Daywise Charts</t>
  </si>
  <si>
    <t>10 unusual New Year Resolutions</t>
  </si>
  <si>
    <t>Books &amp; Periodicals</t>
  </si>
  <si>
    <t xml:space="preserve">Cloths </t>
  </si>
  <si>
    <t>Petrol - Vehicle - Transport</t>
  </si>
  <si>
    <t>Hobbies..Gifts..Donations</t>
  </si>
  <si>
    <t>Monthly Total Expenses</t>
  </si>
  <si>
    <t>Phone - Internet</t>
  </si>
  <si>
    <t>Income</t>
  </si>
  <si>
    <t>Percentage</t>
  </si>
  <si>
    <t xml:space="preserve">Health Care-Looks-Hair cut </t>
  </si>
  <si>
    <t xml:space="preserve">Total </t>
  </si>
  <si>
    <t>Expenses</t>
  </si>
  <si>
    <t>Income Statement</t>
  </si>
  <si>
    <t>Details</t>
  </si>
  <si>
    <t xml:space="preserve">Salary </t>
  </si>
  <si>
    <t>Business</t>
  </si>
  <si>
    <t>Total Income</t>
  </si>
  <si>
    <t>Other Sources</t>
  </si>
  <si>
    <t>Average</t>
  </si>
  <si>
    <t>Minimum</t>
  </si>
  <si>
    <t>Maximum</t>
  </si>
  <si>
    <t>Why Expense Tracker…???</t>
  </si>
  <si>
    <t>No.</t>
  </si>
  <si>
    <t>You need to Enter what happened during d Day &amp; How much money u Spent..Write amount in that Expense Head Coloumn.</t>
  </si>
  <si>
    <t xml:space="preserve">Example for Data Entry : : </t>
  </si>
  <si>
    <t xml:space="preserve">Click Here </t>
  </si>
  <si>
    <t>Name</t>
  </si>
  <si>
    <t>Comments</t>
  </si>
  <si>
    <t>Dinesh Mali</t>
  </si>
  <si>
    <t>Jayant Upadhyay</t>
  </si>
  <si>
    <t>Very Helpul</t>
  </si>
  <si>
    <t>Amol Dhage</t>
  </si>
  <si>
    <t xml:space="preserve">Bapurao Shinde
</t>
  </si>
  <si>
    <t xml:space="preserve">Hi thanks for shared file it is very useful to control &amp; review unnecessory exp spent.
</t>
  </si>
  <si>
    <t>Balaji</t>
  </si>
  <si>
    <t>Good Work Done</t>
  </si>
  <si>
    <t>Anandan</t>
  </si>
  <si>
    <t xml:space="preserve">Srinivasan 
</t>
  </si>
  <si>
    <t>Million Thanks Ajinkya, its a wonderful tool, i tried doing the same in sveveral ways, but over the period of time i loose the interest because of the form i used to update, but i hope your format and the method you have devised it seems much interesting and ensures this being updated every day. Srinivas</t>
  </si>
  <si>
    <t>Amazing, wonderful, incredible………</t>
  </si>
  <si>
    <t>Greetings of the New Year 2014. I am using the PET developed by you since
last one year &amp; is really helpful in tracking &amp; managing the expenses.
Kudos to you for developing such a wonerful tracker which can be operated on fingertips.
Now since the new year has commenced pleaseguide me about how toc hange the
year from 2012-13 to 2013-14.Have any other progarmmes like the same is
developed by you? Like tracking receipts etc.
Please provide the guidance to change the year.
Thanks &amp; Best Regards. Have a wonderful year ahead.
CA Kiran V. Vernekar</t>
  </si>
  <si>
    <t>CA Kiran V. Vernekar</t>
  </si>
  <si>
    <t>I saw your file friend Very Nice i like it so much</t>
  </si>
  <si>
    <t xml:space="preserve">Very good work and thanks for the big heart to share your hardwork </t>
  </si>
  <si>
    <t>Feedback  : ajinkyagijare@gmail.com (Chartered Accounant)</t>
  </si>
  <si>
    <t>Saturday</t>
  </si>
  <si>
    <t>Friday</t>
  </si>
  <si>
    <t>Wednesday</t>
  </si>
  <si>
    <t>Thursday</t>
  </si>
  <si>
    <t>Sunday</t>
  </si>
  <si>
    <t>Monday</t>
  </si>
  <si>
    <t>Tuesday</t>
  </si>
  <si>
    <t>Personal Money Manager</t>
  </si>
  <si>
    <t>Personal Money Manager helps you track your expenses……</t>
  </si>
  <si>
    <t>[A1] = date of birth;</t>
  </si>
  <si>
    <t>[B1] = Date of death;</t>
  </si>
  <si>
    <t>Try this with:</t>
  </si>
  <si>
    <t>\</t>
  </si>
  <si>
    <t xml:space="preserve">Studies &amp; Office </t>
  </si>
  <si>
    <t>Date of Birth</t>
  </si>
  <si>
    <t>Basic + Legal + Bank charges</t>
  </si>
  <si>
    <t>Your age as on date</t>
  </si>
  <si>
    <t>Percentage of year completed</t>
  </si>
  <si>
    <t>Working</t>
  </si>
  <si>
    <t>DD</t>
  </si>
  <si>
    <t>MM</t>
  </si>
  <si>
    <t>YYYY</t>
  </si>
  <si>
    <t>/</t>
  </si>
  <si>
    <t>-</t>
  </si>
  <si>
    <t>You can write ur own Major Expense Heads…The list below is just illustrative..Once these Expense heads are finalised then afterwards do not change them .. Otherwise this statement will be of no use … Please Select Wisely…</t>
  </si>
  <si>
    <r>
      <t xml:space="preserve">It is to be used </t>
    </r>
    <r>
      <rPr>
        <b/>
        <sz val="12"/>
        <color indexed="51"/>
        <rFont val="Calibri"/>
        <family val="2"/>
        <scheme val="minor"/>
      </rPr>
      <t>Regularaly -- Save</t>
    </r>
    <r>
      <rPr>
        <sz val="12"/>
        <color indexed="9"/>
        <rFont val="Calibri"/>
        <family val="2"/>
        <scheme val="minor"/>
      </rPr>
      <t xml:space="preserve"> the file everytime u make any change.</t>
    </r>
  </si>
  <si>
    <r>
      <t>Each Day is IMP…Everytime you make entry for your day</t>
    </r>
    <r>
      <rPr>
        <b/>
        <sz val="12"/>
        <color indexed="51"/>
        <rFont val="Calibri"/>
        <family val="2"/>
        <scheme val="minor"/>
      </rPr>
      <t xml:space="preserve">…Write </t>
    </r>
    <r>
      <rPr>
        <b/>
        <sz val="12"/>
        <color indexed="15"/>
        <rFont val="Calibri"/>
        <family val="2"/>
        <scheme val="minor"/>
      </rPr>
      <t>" 1 "</t>
    </r>
    <r>
      <rPr>
        <b/>
        <sz val="12"/>
        <color indexed="51"/>
        <rFont val="Calibri"/>
        <family val="2"/>
        <scheme val="minor"/>
      </rPr>
      <t xml:space="preserve"> in </t>
    </r>
    <r>
      <rPr>
        <b/>
        <sz val="12"/>
        <color indexed="15"/>
        <rFont val="Calibri"/>
        <family val="2"/>
        <scheme val="minor"/>
      </rPr>
      <t>" No. "</t>
    </r>
    <r>
      <rPr>
        <sz val="12"/>
        <color indexed="9"/>
        <rFont val="Calibri"/>
        <family val="2"/>
        <scheme val="minor"/>
      </rPr>
      <t xml:space="preserve"> Coloumn….</t>
    </r>
    <r>
      <rPr>
        <sz val="12"/>
        <color indexed="51"/>
        <rFont val="Calibri"/>
        <family val="2"/>
        <scheme val="minor"/>
      </rPr>
      <t xml:space="preserve">  </t>
    </r>
  </si>
  <si>
    <r>
      <rPr>
        <b/>
        <sz val="12"/>
        <color indexed="51"/>
        <rFont val="Calibri"/>
        <family val="2"/>
        <scheme val="minor"/>
      </rPr>
      <t>Data Analysis</t>
    </r>
    <r>
      <rPr>
        <sz val="12"/>
        <color indexed="9"/>
        <rFont val="Calibri"/>
        <family val="2"/>
        <scheme val="minor"/>
      </rPr>
      <t xml:space="preserve"> is to be done using various charts. - </t>
    </r>
    <r>
      <rPr>
        <b/>
        <sz val="12"/>
        <color indexed="51"/>
        <rFont val="Calibri"/>
        <family val="2"/>
        <scheme val="minor"/>
      </rPr>
      <t>Charts</t>
    </r>
    <r>
      <rPr>
        <sz val="12"/>
        <color indexed="9"/>
        <rFont val="Calibri"/>
        <family val="2"/>
        <scheme val="minor"/>
      </rPr>
      <t xml:space="preserve"> are generated </t>
    </r>
    <r>
      <rPr>
        <b/>
        <sz val="12"/>
        <color indexed="51"/>
        <rFont val="Calibri"/>
        <family val="2"/>
        <scheme val="minor"/>
      </rPr>
      <t>Automatically</t>
    </r>
    <r>
      <rPr>
        <sz val="12"/>
        <color indexed="51"/>
        <rFont val="Calibri"/>
        <family val="2"/>
        <scheme val="minor"/>
      </rPr>
      <t>.</t>
    </r>
  </si>
  <si>
    <r>
      <t xml:space="preserve">For </t>
    </r>
    <r>
      <rPr>
        <b/>
        <sz val="12"/>
        <color indexed="51"/>
        <rFont val="Calibri"/>
        <family val="2"/>
        <scheme val="minor"/>
      </rPr>
      <t>Backup</t>
    </r>
    <r>
      <rPr>
        <sz val="12"/>
        <color indexed="9"/>
        <rFont val="Calibri"/>
        <family val="2"/>
        <scheme val="minor"/>
      </rPr>
      <t xml:space="preserve"> save file periodically to different location….</t>
    </r>
    <r>
      <rPr>
        <b/>
        <sz val="12"/>
        <color indexed="51"/>
        <rFont val="Calibri"/>
        <family val="2"/>
        <scheme val="minor"/>
      </rPr>
      <t>Take Print out</t>
    </r>
    <r>
      <rPr>
        <sz val="12"/>
        <color indexed="9"/>
        <rFont val="Calibri"/>
        <family val="2"/>
        <scheme val="minor"/>
      </rPr>
      <t xml:space="preserve"> at the end of each Month…</t>
    </r>
  </si>
  <si>
    <t>To begin with...Select Expense Heads ...!!!</t>
  </si>
  <si>
    <t>Application</t>
  </si>
  <si>
    <t>User ID</t>
  </si>
  <si>
    <t>Password</t>
  </si>
  <si>
    <t>Remarks</t>
  </si>
  <si>
    <t>Email ID</t>
  </si>
  <si>
    <t>Social Networking Sites</t>
  </si>
  <si>
    <t>Mobile &amp; Laptop applications</t>
  </si>
  <si>
    <t>Banking &amp; Finance</t>
  </si>
  <si>
    <t>Sr.no.</t>
  </si>
  <si>
    <t>A</t>
  </si>
  <si>
    <t>B</t>
  </si>
  <si>
    <t>C</t>
  </si>
  <si>
    <t>D</t>
  </si>
  <si>
    <t>Gmail</t>
  </si>
  <si>
    <t>Yahoomail</t>
  </si>
  <si>
    <t>Rediffmail</t>
  </si>
  <si>
    <t>Hotmail</t>
  </si>
  <si>
    <t>Citibank</t>
  </si>
  <si>
    <t>SBI</t>
  </si>
  <si>
    <t>Bank of India</t>
  </si>
  <si>
    <t>HDFC</t>
  </si>
  <si>
    <t>Reliance Mutual Fund</t>
  </si>
  <si>
    <t>Facebook</t>
  </si>
  <si>
    <t>Twitter</t>
  </si>
  <si>
    <t>LinkedIn</t>
  </si>
  <si>
    <t>Youtube</t>
  </si>
  <si>
    <t>Apple ID</t>
  </si>
  <si>
    <t>Mobile Passcode</t>
  </si>
  <si>
    <t>Laptop Passcode</t>
  </si>
  <si>
    <t>E</t>
  </si>
  <si>
    <t>F</t>
  </si>
  <si>
    <t>Mobile Service</t>
  </si>
  <si>
    <t>Internet Service</t>
  </si>
  <si>
    <t>Electricity service</t>
  </si>
  <si>
    <t xml:space="preserve">Other </t>
  </si>
  <si>
    <t>Other Services</t>
  </si>
  <si>
    <t>Book of Password</t>
  </si>
  <si>
    <t>Secret Question &amp; answer</t>
  </si>
  <si>
    <t>Personal Money Manager 
2015</t>
  </si>
  <si>
    <t>Suresh</t>
  </si>
  <si>
    <t xml:space="preserve">Krishna murthy </t>
  </si>
  <si>
    <t>Wrote on 2 April 2014  - 
Expense tracker 2013 was useful to me.
if you could share 2014 will be helpful. Thanks</t>
  </si>
  <si>
    <t xml:space="preserve">
A diary keeps track of every moment of our life whether it be big or small.A diary is a place where we can write our personal thoughts into.A diary should contain all the important events that we had encountered in our lives.It may be anything like the day you spoke with your close buddies, the day you were affronted in a meeting,your crush, your love, your care for someone,your emotions, your friend's birthday and so on. So that after years, When we look back at it, it would make us realize "how important that particular day was been" in our life.It makes us feel elated when we look back at the fun-filled moments.At the same time, it really make us cry when we read about a sad day that we had encountered in our past.Though it is hard to remember every moment in heart,it would be better if one writes it in a diary and keep it safe.I like turning back the pages of my life thereby learning from my past.Diary writing is my favorite pass time too.When you get bored, you can open your diary and could just feel the moment that happened many years ago.So just keep track of every moment in your life. 
Enjoy writing!!!!!</t>
  </si>
  <si>
    <t>Writing Diary + Managing Personal finances…</t>
  </si>
  <si>
    <t>Dear Sir
I am Tamilselvi Accountant 
I am using Personal Expense Tracker   last two years its good and very help full
I need  Personal Expense Tracker 2015   as soon as possible.......
Thanks &amp; Regards,
Tamilselvi</t>
  </si>
  <si>
    <t>Tamilselvi</t>
  </si>
  <si>
    <t>Absolutely useful and very kind of you to share this. I liked as well your thoughts on new year resolutions, esp. Point 5 and 9. God bless.</t>
  </si>
  <si>
    <t>Average Daily Income</t>
  </si>
  <si>
    <t>Average Daily Expenses</t>
  </si>
  <si>
    <t>Savings</t>
  </si>
  <si>
    <t>Riyaz Ahmad</t>
  </si>
  <si>
    <t>Very good Thank……</t>
  </si>
  <si>
    <t>Sagar Sarda</t>
  </si>
  <si>
    <t>New year Gift</t>
  </si>
  <si>
    <t>its too cool &amp; easy to maintain.....</t>
  </si>
  <si>
    <t>Vinod kumar</t>
  </si>
  <si>
    <t>Alok Gadkari</t>
  </si>
  <si>
    <t xml:space="preserve">Dear Ajinkya,
I am using this tool for the last 2 years, and believe me its simply great.
It helps you to analyse your expenses head wise which indirectly controls your avoidable expenditures...like hotels , petrol cost , etc.
Great going &amp; thanks a lot!!!
</t>
  </si>
  <si>
    <t>Monthly Distribution</t>
  </si>
  <si>
    <t>s</t>
  </si>
  <si>
    <t>Average Daily Savings</t>
  </si>
  <si>
    <t xml:space="preserve">Steps for using Personal Money Manager: </t>
  </si>
  <si>
    <t>Analysis of Expenses, Income &amp; Savings</t>
  </si>
  <si>
    <t>Monthly Distribution Overview</t>
  </si>
  <si>
    <t>Summary of Expenses &amp; Savings</t>
  </si>
  <si>
    <t xml:space="preserve">Monthly Distribution of Income,Expense &amp; Savings </t>
  </si>
  <si>
    <t>Monthly Distribution of Expenses</t>
  </si>
  <si>
    <t>Interest, Dividends</t>
  </si>
  <si>
    <t>Interest, Dividends etc</t>
  </si>
  <si>
    <t>Monthly Distribution of Income</t>
  </si>
  <si>
    <r>
      <t xml:space="preserve">Expense tracker is to be controlled from </t>
    </r>
    <r>
      <rPr>
        <b/>
        <sz val="12"/>
        <color indexed="51"/>
        <rFont val="Calibri"/>
        <family val="2"/>
        <scheme val="minor"/>
      </rPr>
      <t xml:space="preserve">Track Room. </t>
    </r>
    <r>
      <rPr>
        <sz val="12"/>
        <color indexed="9"/>
        <rFont val="Calibri"/>
        <family val="2"/>
        <scheme val="minor"/>
      </rPr>
      <t xml:space="preserve">( Option of </t>
    </r>
    <r>
      <rPr>
        <b/>
        <sz val="12"/>
        <color indexed="51"/>
        <rFont val="Calibri"/>
        <family val="2"/>
        <scheme val="minor"/>
      </rPr>
      <t>Track room in corner</t>
    </r>
    <r>
      <rPr>
        <sz val="12"/>
        <color indexed="9"/>
        <rFont val="Calibri"/>
        <family val="2"/>
        <scheme val="minor"/>
      </rPr>
      <t xml:space="preserve"> is to be used.)</t>
    </r>
  </si>
  <si>
    <r>
      <t xml:space="preserve">To Start using Personal Expense Tracker- U must select </t>
    </r>
    <r>
      <rPr>
        <b/>
        <sz val="12"/>
        <color indexed="51"/>
        <rFont val="Calibri"/>
        <family val="2"/>
        <scheme val="minor"/>
      </rPr>
      <t>10</t>
    </r>
    <r>
      <rPr>
        <sz val="12"/>
        <color indexed="9"/>
        <rFont val="Calibri"/>
        <family val="2"/>
        <scheme val="minor"/>
      </rPr>
      <t xml:space="preserve"> of ur </t>
    </r>
    <r>
      <rPr>
        <b/>
        <sz val="12"/>
        <color indexed="51"/>
        <rFont val="Calibri"/>
        <family val="2"/>
        <scheme val="minor"/>
      </rPr>
      <t>Major</t>
    </r>
    <r>
      <rPr>
        <sz val="12"/>
        <color indexed="9"/>
        <rFont val="Calibri"/>
        <family val="2"/>
        <scheme val="minor"/>
      </rPr>
      <t xml:space="preserve"> Expense Heads. Keep </t>
    </r>
    <r>
      <rPr>
        <b/>
        <sz val="12"/>
        <color rgb="FFFFC000"/>
        <rFont val="Calibri"/>
        <family val="2"/>
        <scheme val="minor"/>
      </rPr>
      <t>11</t>
    </r>
    <r>
      <rPr>
        <sz val="12"/>
        <color indexed="9"/>
        <rFont val="Calibri"/>
        <family val="2"/>
        <scheme val="minor"/>
      </rPr>
      <t xml:space="preserve"> th selection reserve for </t>
    </r>
    <r>
      <rPr>
        <sz val="12"/>
        <color rgb="FFFFC000"/>
        <rFont val="Calibri"/>
        <family val="2"/>
        <scheme val="minor"/>
      </rPr>
      <t>Savings</t>
    </r>
  </si>
  <si>
    <r>
      <t xml:space="preserve">Please update your Income details in </t>
    </r>
    <r>
      <rPr>
        <sz val="12"/>
        <color rgb="FFFFC000"/>
        <rFont val="Calibri"/>
        <family val="2"/>
        <scheme val="minor"/>
      </rPr>
      <t>Income statement</t>
    </r>
    <r>
      <rPr>
        <sz val="12"/>
        <color theme="0"/>
        <rFont val="Calibri"/>
        <family val="2"/>
        <scheme val="minor"/>
      </rPr>
      <t xml:space="preserve"> table. It is really easy.</t>
    </r>
  </si>
  <si>
    <r>
      <t xml:space="preserve">Charts are given for </t>
    </r>
    <r>
      <rPr>
        <b/>
        <sz val="12"/>
        <color indexed="51"/>
        <rFont val="Calibri"/>
        <family val="2"/>
        <scheme val="minor"/>
      </rPr>
      <t>Total analysis</t>
    </r>
    <r>
      <rPr>
        <sz val="12"/>
        <color indexed="9"/>
        <rFont val="Calibri"/>
        <family val="2"/>
        <scheme val="minor"/>
      </rPr>
      <t xml:space="preserve"> as well as </t>
    </r>
    <r>
      <rPr>
        <b/>
        <sz val="12"/>
        <color indexed="51"/>
        <rFont val="Calibri"/>
        <family val="2"/>
        <scheme val="minor"/>
      </rPr>
      <t>Individually</t>
    </r>
    <r>
      <rPr>
        <sz val="12"/>
        <color indexed="9"/>
        <rFont val="Calibri"/>
        <family val="2"/>
        <scheme val="minor"/>
      </rPr>
      <t>.</t>
    </r>
  </si>
  <si>
    <t xml:space="preserve">Health Care </t>
  </si>
  <si>
    <t>Gifts</t>
  </si>
  <si>
    <t>Donations,Social Work</t>
  </si>
  <si>
    <t>Utility Bills (Electricity etc.)</t>
  </si>
  <si>
    <t xml:space="preserve">Rent </t>
  </si>
  <si>
    <t xml:space="preserve">Day to Day - Household </t>
  </si>
  <si>
    <t>Selection of Expense heads… Very Important…!!!</t>
  </si>
  <si>
    <t xml:space="preserve">Monthwise comparison of Expenses </t>
  </si>
  <si>
    <t>Select Month</t>
  </si>
  <si>
    <t>In a Description coloumn you can write your daily activities in Brief…( It can b used as a Diary )</t>
  </si>
  <si>
    <r>
      <t>Many traditional New Year’s resolutions centre around improving our bodies in some way, whether by taking up a diet or joining a gym. Next year, make it your resolution to start to love the body you’ve got instead. While this doesn’t mean you can’t make changes to your diet and fitness regime if your health requires it, it </t>
    </r>
    <r>
      <rPr>
        <b/>
        <i/>
        <sz val="11"/>
        <color rgb="FF000000"/>
        <rFont val="Calibri"/>
        <family val="2"/>
        <scheme val="minor"/>
      </rPr>
      <t>does </t>
    </r>
    <r>
      <rPr>
        <b/>
        <sz val="11"/>
        <color rgb="FF000000"/>
        <rFont val="Calibri"/>
        <family val="2"/>
        <scheme val="minor"/>
      </rPr>
      <t>mean starting to love who you are in the process. Work on improving your body confidence by focusing on the things you dolike rather than those you don’t, and learn to dress according to your body shape, showing off your favourite features.</t>
    </r>
  </si>
  <si>
    <r>
      <t>Rather than cutting out foods from your diet as with so many New Year’s resolutions, opt to add more foods </t>
    </r>
    <r>
      <rPr>
        <b/>
        <i/>
        <sz val="11"/>
        <color rgb="FF000000"/>
        <rFont val="Calibri"/>
        <family val="2"/>
        <scheme val="minor"/>
      </rPr>
      <t>in</t>
    </r>
    <r>
      <rPr>
        <b/>
        <sz val="11"/>
        <color rgb="FF000000"/>
        <rFont val="Calibri"/>
        <family val="2"/>
        <scheme val="minor"/>
      </rPr>
      <t> to your diet next year instead (bonus points if they’re green!). Many of us don’t eat a varied enough diet, so ensure you are getting all the nutrients your body needs – as well as enhancing your enjoyment of food – by making a resolution to try a new food each week. Try hitting the fruit and veg aisle first to sample some exotic fruit and vegetables you may have yet to try, such as dragon fruit, lychees, romanescu and plantain.</t>
    </r>
  </si>
  <si>
    <t xml:space="preserve">Yearly Break up of Expenses </t>
  </si>
  <si>
    <t>Break up of Expenses by Different Months</t>
  </si>
  <si>
    <t>Expense Tracker AKA Personal Money Manager-
As the name itself suggests it’s an ideal tool within MS- Excel to
Track and Manage our day to day Expenses.
It’s a very user friendly custom made built up application by a
Chartered Accountant in Pune Mr. Ajinkya Gijare. I am using this from
last two years and it has really helped to track my expenses
throughout the year. It has a view towards the detailing of the
expenses which we incur every day. It also gives varied charts and
diagrams which generates automatically when we make any entries. We
can easily check and control our expenses with the help of these
charts.
Overall it’s a very useful and easy to use tool for everyone. I am
waiting for the next version of the same for 2015. Do send me a copy.
Thanks.
*Best Regards.*
*Prafulla Kulkarni.*</t>
  </si>
  <si>
    <t>Prafulla Kulkarni
*Marketing &amp; P.R.* 
Pune</t>
  </si>
  <si>
    <t>Testimonials</t>
  </si>
  <si>
    <t xml:space="preserve">Spreadsheet is an ideal way to keep a track of your Expenses. Watching expenses allows you to consciously control your spending and stop you from getting into trouble. In today’s challenging economic times, we need to be more penny wise than ever!...I tried to find simple win forms expense tracker but found none interesting, so i made one for self use and thought to publish it for others.
I have shared this tracker for 3 years (2012,2013,2014). Many people find it useful &amp; easy to operate. Please find below some of the testimonials received for the shared file.
</t>
  </si>
  <si>
    <t>Raghav Gijare</t>
  </si>
  <si>
    <t>Hobbies..Gifts..</t>
  </si>
  <si>
    <t>Cloths..</t>
  </si>
  <si>
    <t>Health Care..</t>
  </si>
  <si>
    <t>*** New Year Resolutions ***</t>
  </si>
  <si>
    <t xml:space="preserve">Plese update 10 Expense Heads below..                       </t>
  </si>
  <si>
    <t>Why Money Manager…???</t>
  </si>
  <si>
    <t>How to use Money Manager…??</t>
  </si>
  <si>
    <t>`</t>
  </si>
  <si>
    <t>Please describe your day in brief &amp; update respective coloumns.</t>
  </si>
</sst>
</file>

<file path=xl/styles.xml><?xml version="1.0" encoding="utf-8"?>
<styleSheet xmlns="http://schemas.openxmlformats.org/spreadsheetml/2006/main">
  <numFmts count="5">
    <numFmt numFmtId="43" formatCode="_(* #,##0.00_);_(* \(#,##0.00\);_(* &quot;-&quot;??_);_(@_)"/>
    <numFmt numFmtId="164" formatCode="_(* #,##0_);_(* \(#,##0\);_(* &quot;-&quot;??_);_(@_)"/>
    <numFmt numFmtId="165" formatCode="[$-409]d\-mmm\-yy;@"/>
    <numFmt numFmtId="166" formatCode="[$-409]mmm\-yy;@"/>
    <numFmt numFmtId="167" formatCode="[$-409]d\-mmm\-yyyy;@"/>
  </numFmts>
  <fonts count="95">
    <font>
      <sz val="11"/>
      <color theme="1"/>
      <name val="Calibri"/>
      <family val="2"/>
      <scheme val="minor"/>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8"/>
      <color theme="3"/>
      <name val="Cambria"/>
      <family val="2"/>
      <scheme val="major"/>
    </font>
    <font>
      <b/>
      <sz val="11"/>
      <color theme="1"/>
      <name val="Calibri"/>
      <family val="2"/>
      <scheme val="minor"/>
    </font>
    <font>
      <b/>
      <sz val="14"/>
      <color theme="1"/>
      <name val="Calibri"/>
      <family val="2"/>
      <scheme val="minor"/>
    </font>
    <font>
      <sz val="18"/>
      <color theme="0"/>
      <name val="Calibri"/>
      <family val="2"/>
      <scheme val="minor"/>
    </font>
    <font>
      <b/>
      <sz val="12"/>
      <color theme="0"/>
      <name val="Calibri"/>
      <family val="2"/>
      <scheme val="minor"/>
    </font>
    <font>
      <b/>
      <sz val="12"/>
      <name val="Calibri"/>
      <family val="2"/>
      <scheme val="minor"/>
    </font>
    <font>
      <sz val="11"/>
      <color theme="1"/>
      <name val="Mangal"/>
      <family val="1"/>
    </font>
    <font>
      <b/>
      <sz val="14"/>
      <color theme="0"/>
      <name val="Calibri"/>
      <family val="2"/>
      <scheme val="minor"/>
    </font>
    <font>
      <sz val="12"/>
      <color theme="0"/>
      <name val="Calibri"/>
      <family val="2"/>
      <scheme val="minor"/>
    </font>
    <font>
      <b/>
      <sz val="10"/>
      <color theme="1"/>
      <name val="Arial"/>
      <family val="2"/>
    </font>
    <font>
      <b/>
      <u/>
      <sz val="16"/>
      <color rgb="FFFFFF00"/>
      <name val="Calibri"/>
      <family val="2"/>
    </font>
    <font>
      <sz val="12"/>
      <color theme="1"/>
      <name val="Calibri"/>
      <family val="2"/>
      <scheme val="minor"/>
    </font>
    <font>
      <b/>
      <sz val="12"/>
      <color theme="1"/>
      <name val="Calibri"/>
      <family val="2"/>
      <scheme val="minor"/>
    </font>
    <font>
      <b/>
      <u/>
      <sz val="14"/>
      <color rgb="FFFFC000"/>
      <name val="Calibri"/>
      <family val="2"/>
      <scheme val="minor"/>
    </font>
    <font>
      <sz val="14"/>
      <color theme="1"/>
      <name val="Calibri"/>
      <family val="2"/>
      <scheme val="minor"/>
    </font>
    <font>
      <b/>
      <u/>
      <sz val="14"/>
      <color rgb="FFFFC000"/>
      <name val="Calibri"/>
      <family val="2"/>
    </font>
    <font>
      <b/>
      <i/>
      <sz val="14"/>
      <color rgb="FFFFC000"/>
      <name val="Calibri"/>
      <family val="2"/>
      <scheme val="minor"/>
    </font>
    <font>
      <b/>
      <sz val="36"/>
      <color rgb="FFFFFF00"/>
      <name val="Freestyle Script"/>
      <family val="4"/>
    </font>
    <font>
      <sz val="10"/>
      <color theme="1"/>
      <name val="Arial"/>
      <family val="2"/>
    </font>
    <font>
      <sz val="11"/>
      <name val="Calibri"/>
      <family val="2"/>
      <scheme val="minor"/>
    </font>
    <font>
      <b/>
      <sz val="10"/>
      <color theme="1"/>
      <name val="Calibri"/>
      <family val="2"/>
      <scheme val="minor"/>
    </font>
    <font>
      <sz val="10"/>
      <color theme="1"/>
      <name val="Calibri"/>
      <family val="2"/>
      <scheme val="minor"/>
    </font>
    <font>
      <b/>
      <sz val="9"/>
      <color theme="1"/>
      <name val="Calibri"/>
      <family val="2"/>
      <scheme val="minor"/>
    </font>
    <font>
      <i/>
      <sz val="11"/>
      <color theme="0"/>
      <name val="Calibri"/>
      <family val="2"/>
      <scheme val="minor"/>
    </font>
    <font>
      <sz val="11"/>
      <color theme="0"/>
      <name val="Mangal"/>
      <family val="1"/>
    </font>
    <font>
      <sz val="12"/>
      <color theme="1"/>
      <name val="Mangal"/>
      <family val="1"/>
    </font>
    <font>
      <b/>
      <i/>
      <sz val="14"/>
      <color theme="0"/>
      <name val="Calibri"/>
      <family val="2"/>
      <scheme val="minor"/>
    </font>
    <font>
      <sz val="10"/>
      <color rgb="FF273D49"/>
      <name val="Arial"/>
      <family val="2"/>
    </font>
    <font>
      <b/>
      <sz val="11"/>
      <name val="Calibri"/>
      <family val="2"/>
      <scheme val="minor"/>
    </font>
    <font>
      <b/>
      <sz val="13"/>
      <color theme="1" tint="4.9989318521683403E-2"/>
      <name val="Calibri"/>
      <family val="2"/>
      <scheme val="minor"/>
    </font>
    <font>
      <b/>
      <sz val="10"/>
      <color theme="0"/>
      <name val="Calibri"/>
      <family val="2"/>
      <scheme val="minor"/>
    </font>
    <font>
      <b/>
      <sz val="16"/>
      <color theme="0"/>
      <name val="Calibri"/>
      <family val="2"/>
      <scheme val="minor"/>
    </font>
    <font>
      <b/>
      <u/>
      <sz val="14"/>
      <color theme="0"/>
      <name val="Calibri"/>
      <family val="2"/>
      <scheme val="minor"/>
    </font>
    <font>
      <b/>
      <sz val="14"/>
      <color theme="0"/>
      <name val="Mangal"/>
      <family val="1"/>
    </font>
    <font>
      <b/>
      <sz val="18"/>
      <color theme="0"/>
      <name val="Calibri"/>
      <family val="2"/>
      <scheme val="minor"/>
    </font>
    <font>
      <b/>
      <sz val="18"/>
      <color theme="0"/>
      <name val="Calibri"/>
      <family val="2"/>
    </font>
    <font>
      <b/>
      <sz val="12"/>
      <name val="Calibri"/>
      <family val="2"/>
    </font>
    <font>
      <b/>
      <sz val="11"/>
      <color theme="0"/>
      <name val="Arial"/>
      <family val="2"/>
    </font>
    <font>
      <b/>
      <sz val="18"/>
      <color theme="0"/>
      <name val="Arial"/>
      <family val="2"/>
    </font>
    <font>
      <sz val="10"/>
      <name val="Calibri"/>
      <family val="2"/>
      <scheme val="minor"/>
    </font>
    <font>
      <b/>
      <i/>
      <sz val="12"/>
      <color theme="0"/>
      <name val="Arial"/>
      <family val="2"/>
    </font>
    <font>
      <b/>
      <u/>
      <sz val="16"/>
      <color theme="0"/>
      <name val="Calibri"/>
      <family val="2"/>
    </font>
    <font>
      <b/>
      <u/>
      <sz val="20"/>
      <color theme="0"/>
      <name val="Calibri"/>
      <family val="2"/>
      <scheme val="minor"/>
    </font>
    <font>
      <b/>
      <i/>
      <u/>
      <sz val="18"/>
      <color rgb="FF33CCFF"/>
      <name val="Calibri"/>
      <family val="2"/>
      <scheme val="minor"/>
    </font>
    <font>
      <b/>
      <i/>
      <sz val="16"/>
      <color rgb="FFFFC000"/>
      <name val="Calibri"/>
      <family val="2"/>
      <scheme val="minor"/>
    </font>
    <font>
      <b/>
      <u/>
      <sz val="12"/>
      <color theme="0"/>
      <name val="Calibri"/>
      <family val="2"/>
      <scheme val="minor"/>
    </font>
    <font>
      <b/>
      <sz val="12"/>
      <color indexed="51"/>
      <name val="Calibri"/>
      <family val="2"/>
      <scheme val="minor"/>
    </font>
    <font>
      <sz val="12"/>
      <color indexed="9"/>
      <name val="Calibri"/>
      <family val="2"/>
      <scheme val="minor"/>
    </font>
    <font>
      <b/>
      <sz val="12"/>
      <color rgb="FFFFC000"/>
      <name val="Calibri"/>
      <family val="2"/>
      <scheme val="minor"/>
    </font>
    <font>
      <b/>
      <sz val="12"/>
      <color indexed="15"/>
      <name val="Calibri"/>
      <family val="2"/>
      <scheme val="minor"/>
    </font>
    <font>
      <sz val="12"/>
      <color indexed="51"/>
      <name val="Calibri"/>
      <family val="2"/>
      <scheme val="minor"/>
    </font>
    <font>
      <b/>
      <u/>
      <sz val="12"/>
      <color rgb="FFFFC000"/>
      <name val="Calibri"/>
      <family val="2"/>
      <scheme val="minor"/>
    </font>
    <font>
      <b/>
      <u/>
      <sz val="14"/>
      <name val="Calibri"/>
      <family val="2"/>
      <scheme val="minor"/>
    </font>
    <font>
      <b/>
      <sz val="14"/>
      <color theme="0"/>
      <name val="Calibri"/>
      <family val="2"/>
    </font>
    <font>
      <b/>
      <sz val="16"/>
      <color theme="0"/>
      <name val="Calibri"/>
      <family val="2"/>
    </font>
    <font>
      <b/>
      <i/>
      <sz val="14"/>
      <color theme="0"/>
      <name val="Arial"/>
      <family val="2"/>
    </font>
    <font>
      <b/>
      <u/>
      <sz val="18"/>
      <color theme="0"/>
      <name val="Calibri"/>
      <family val="2"/>
    </font>
    <font>
      <u/>
      <sz val="18"/>
      <color theme="0"/>
      <name val="Calibri"/>
      <family val="2"/>
    </font>
    <font>
      <sz val="10"/>
      <color theme="0"/>
      <name val="Verdana"/>
      <family val="2"/>
    </font>
    <font>
      <b/>
      <sz val="12"/>
      <color theme="0"/>
      <name val="Arial"/>
      <family val="2"/>
    </font>
    <font>
      <b/>
      <sz val="10"/>
      <color theme="0"/>
      <name val="Arial"/>
      <family val="2"/>
    </font>
    <font>
      <b/>
      <u/>
      <sz val="14"/>
      <color theme="0"/>
      <name val="Calibri"/>
      <family val="2"/>
    </font>
    <font>
      <sz val="8"/>
      <color indexed="81"/>
      <name val="Tahoma"/>
      <family val="2"/>
    </font>
    <font>
      <b/>
      <sz val="8"/>
      <color indexed="81"/>
      <name val="Tahoma"/>
      <family val="2"/>
    </font>
    <font>
      <sz val="11.5"/>
      <color theme="1"/>
      <name val="Calibri"/>
      <family val="2"/>
      <scheme val="minor"/>
    </font>
    <font>
      <sz val="11.5"/>
      <color rgb="FF002060"/>
      <name val="Calibri"/>
      <family val="2"/>
      <scheme val="minor"/>
    </font>
    <font>
      <b/>
      <sz val="11.5"/>
      <color theme="0"/>
      <name val="Calibri"/>
      <family val="2"/>
      <scheme val="minor"/>
    </font>
    <font>
      <b/>
      <sz val="11.5"/>
      <color theme="1" tint="4.9989318521683403E-2"/>
      <name val="Calibri"/>
      <family val="2"/>
      <scheme val="minor"/>
    </font>
    <font>
      <b/>
      <sz val="11.5"/>
      <name val="Calibri"/>
      <family val="2"/>
      <scheme val="minor"/>
    </font>
    <font>
      <u/>
      <sz val="11.5"/>
      <color theme="0"/>
      <name val="Calibri"/>
      <family val="2"/>
      <scheme val="minor"/>
    </font>
    <font>
      <sz val="11.5"/>
      <color theme="0"/>
      <name val="Calibri"/>
      <family val="2"/>
      <scheme val="minor"/>
    </font>
    <font>
      <u/>
      <sz val="11.5"/>
      <color theme="10"/>
      <name val="Calibri"/>
      <family val="2"/>
    </font>
    <font>
      <b/>
      <sz val="9"/>
      <color theme="0"/>
      <name val="Calibri"/>
      <family val="2"/>
      <scheme val="minor"/>
    </font>
    <font>
      <b/>
      <sz val="10"/>
      <color theme="1" tint="4.9989318521683403E-2"/>
      <name val="Calibri"/>
      <family val="2"/>
      <scheme val="minor"/>
    </font>
    <font>
      <b/>
      <sz val="10"/>
      <name val="Calibri"/>
      <family val="2"/>
      <scheme val="minor"/>
    </font>
    <font>
      <sz val="9"/>
      <color theme="0"/>
      <name val="Calibri"/>
      <family val="2"/>
      <scheme val="minor"/>
    </font>
    <font>
      <b/>
      <sz val="8"/>
      <color theme="0"/>
      <name val="Calibri"/>
      <family val="2"/>
      <scheme val="minor"/>
    </font>
    <font>
      <sz val="9"/>
      <color indexed="81"/>
      <name val="Tahoma"/>
      <family val="2"/>
    </font>
    <font>
      <b/>
      <sz val="9"/>
      <color indexed="81"/>
      <name val="Tahoma"/>
      <family val="2"/>
    </font>
    <font>
      <b/>
      <sz val="9"/>
      <name val="Calibri"/>
      <family val="2"/>
      <scheme val="minor"/>
    </font>
    <font>
      <sz val="12"/>
      <name val="Calibri"/>
      <family val="2"/>
      <scheme val="minor"/>
    </font>
    <font>
      <sz val="9"/>
      <color theme="1"/>
      <name val="Calibri"/>
      <family val="2"/>
      <scheme val="minor"/>
    </font>
    <font>
      <b/>
      <sz val="20"/>
      <color theme="1"/>
      <name val="Calibri"/>
      <family val="2"/>
      <scheme val="minor"/>
    </font>
    <font>
      <b/>
      <sz val="20"/>
      <color theme="0"/>
      <name val="Calibri"/>
      <family val="2"/>
    </font>
    <font>
      <sz val="22"/>
      <color theme="0"/>
      <name val="Calibri"/>
      <family val="2"/>
      <scheme val="minor"/>
    </font>
    <font>
      <sz val="12"/>
      <color rgb="FFFFC000"/>
      <name val="Calibri"/>
      <family val="2"/>
      <scheme val="minor"/>
    </font>
    <font>
      <b/>
      <sz val="11"/>
      <color rgb="FF000000"/>
      <name val="Calibri"/>
      <family val="2"/>
      <scheme val="minor"/>
    </font>
    <font>
      <b/>
      <i/>
      <sz val="11"/>
      <color rgb="FF000000"/>
      <name val="Calibri"/>
      <family val="2"/>
      <scheme val="minor"/>
    </font>
    <font>
      <sz val="11"/>
      <color rgb="FFFFFF00"/>
      <name val="Calibri"/>
      <family val="2"/>
      <scheme val="minor"/>
    </font>
    <font>
      <sz val="9"/>
      <color indexed="81"/>
      <name val="Tahoma"/>
      <charset val="1"/>
    </font>
  </fonts>
  <fills count="47">
    <fill>
      <patternFill patternType="none"/>
    </fill>
    <fill>
      <patternFill patternType="gray125"/>
    </fill>
    <fill>
      <patternFill patternType="solid">
        <fgColor theme="4" tint="0.79998168889431442"/>
        <bgColor indexed="65"/>
      </patternFill>
    </fill>
    <fill>
      <patternFill patternType="solid">
        <fgColor theme="1"/>
        <bgColor indexed="64"/>
      </patternFill>
    </fill>
    <fill>
      <gradientFill degree="90">
        <stop position="0">
          <color theme="0"/>
        </stop>
        <stop position="1">
          <color theme="4"/>
        </stop>
      </gradientFill>
    </fill>
    <fill>
      <gradientFill degree="90">
        <stop position="0">
          <color theme="1"/>
        </stop>
        <stop position="1">
          <color rgb="FF210F2F"/>
        </stop>
      </gradientFill>
    </fill>
    <fill>
      <gradientFill degree="90">
        <stop position="0">
          <color theme="1"/>
        </stop>
        <stop position="1">
          <color theme="1"/>
        </stop>
      </gradientFill>
    </fill>
    <fill>
      <patternFill patternType="solid">
        <fgColor theme="1"/>
      </patternFill>
    </fill>
    <fill>
      <gradientFill degree="270">
        <stop position="0">
          <color rgb="FFCCFFFF"/>
        </stop>
        <stop position="1">
          <color theme="3" tint="0.40000610370189521"/>
        </stop>
      </gradientFill>
    </fill>
    <fill>
      <gradientFill degree="45">
        <stop position="0">
          <color theme="0"/>
        </stop>
        <stop position="1">
          <color rgb="FFCCFFFF"/>
        </stop>
      </gradientFill>
    </fill>
    <fill>
      <gradientFill degree="90">
        <stop position="0">
          <color theme="2" tint="-0.89803765984069339"/>
        </stop>
        <stop position="1">
          <color rgb="FF271137"/>
        </stop>
      </gradientFill>
    </fill>
    <fill>
      <gradientFill degree="90">
        <stop position="0">
          <color theme="0"/>
        </stop>
        <stop position="1">
          <color rgb="FF00FFFF"/>
        </stop>
      </gradientFill>
    </fill>
    <fill>
      <gradientFill>
        <stop position="0">
          <color rgb="FFCCFFFF"/>
        </stop>
        <stop position="1">
          <color theme="0"/>
        </stop>
      </gradientFill>
    </fill>
    <fill>
      <gradientFill>
        <stop position="0">
          <color theme="0"/>
        </stop>
        <stop position="1">
          <color theme="4"/>
        </stop>
      </gradientFill>
    </fill>
    <fill>
      <gradientFill degree="90">
        <stop position="0">
          <color theme="0"/>
        </stop>
        <stop position="1">
          <color theme="3" tint="0.59999389629810485"/>
        </stop>
      </gradientFill>
    </fill>
    <fill>
      <gradientFill degree="90">
        <stop position="0">
          <color theme="0"/>
        </stop>
        <stop position="1">
          <color theme="3" tint="0.40000610370189521"/>
        </stop>
      </gradientFill>
    </fill>
    <fill>
      <gradientFill degree="90">
        <stop position="0">
          <color theme="0"/>
        </stop>
        <stop position="1">
          <color rgb="FFCCFFFF"/>
        </stop>
      </gradientFill>
    </fill>
    <fill>
      <gradientFill degree="90">
        <stop position="0">
          <color theme="1"/>
        </stop>
        <stop position="1">
          <color rgb="FF002060"/>
        </stop>
      </gradientFill>
    </fill>
    <fill>
      <patternFill patternType="solid">
        <fgColor theme="1"/>
        <bgColor auto="1"/>
      </patternFill>
    </fill>
    <fill>
      <patternFill patternType="solid">
        <fgColor theme="1" tint="4.9989318521683403E-2"/>
        <bgColor indexed="64"/>
      </patternFill>
    </fill>
    <fill>
      <patternFill patternType="solid">
        <fgColor rgb="FF66FF33"/>
        <bgColor indexed="64"/>
      </patternFill>
    </fill>
    <fill>
      <patternFill patternType="solid">
        <fgColor rgb="FF004563"/>
        <bgColor auto="1"/>
      </patternFill>
    </fill>
    <fill>
      <patternFill patternType="solid">
        <fgColor rgb="FFFF0000"/>
        <bgColor auto="1"/>
      </patternFill>
    </fill>
    <fill>
      <patternFill patternType="solid">
        <fgColor rgb="FF004563"/>
        <bgColor indexed="64"/>
      </patternFill>
    </fill>
    <fill>
      <gradientFill degree="90">
        <stop position="0">
          <color theme="3" tint="0.40000610370189521"/>
        </stop>
        <stop position="1">
          <color theme="0"/>
        </stop>
      </gradientFill>
    </fill>
    <fill>
      <gradientFill degree="90">
        <stop position="0">
          <color rgb="FFFF0000"/>
        </stop>
        <stop position="1">
          <color rgb="FF004563"/>
        </stop>
      </gradientFill>
    </fill>
    <fill>
      <gradientFill degree="90">
        <stop position="0">
          <color rgb="FF004563"/>
        </stop>
        <stop position="1">
          <color rgb="FFFF0000"/>
        </stop>
      </gradientFill>
    </fill>
    <fill>
      <patternFill patternType="solid">
        <fgColor rgb="FF002332"/>
        <bgColor indexed="64"/>
      </patternFill>
    </fill>
    <fill>
      <patternFill patternType="solid">
        <fgColor rgb="FF230343"/>
        <bgColor indexed="64"/>
      </patternFill>
    </fill>
    <fill>
      <gradientFill degree="90">
        <stop position="0">
          <color rgb="FF230343"/>
        </stop>
        <stop position="1">
          <color rgb="FFFF0000"/>
        </stop>
      </gradientFill>
    </fill>
    <fill>
      <gradientFill type="path" left="0.5" right="0.5" top="0.5" bottom="0.5">
        <stop position="0">
          <color rgb="FFC00000"/>
        </stop>
        <stop position="1">
          <color rgb="FF002332"/>
        </stop>
      </gradientFill>
    </fill>
    <fill>
      <gradientFill degree="90">
        <stop position="0">
          <color theme="1"/>
        </stop>
        <stop position="1">
          <color rgb="FF230343"/>
        </stop>
      </gradientFill>
    </fill>
    <fill>
      <gradientFill degree="90">
        <stop position="0">
          <color rgb="FF0070C0"/>
        </stop>
        <stop position="1">
          <color theme="1" tint="5.0965910824915313E-2"/>
        </stop>
      </gradientFill>
    </fill>
    <fill>
      <gradientFill degree="90">
        <stop position="0">
          <color rgb="FF230343"/>
        </stop>
        <stop position="1">
          <color theme="4"/>
        </stop>
      </gradientFill>
    </fill>
    <fill>
      <gradientFill degree="90">
        <stop position="0">
          <color rgb="FF002332"/>
        </stop>
        <stop position="1">
          <color theme="4"/>
        </stop>
      </gradientFill>
    </fill>
    <fill>
      <gradientFill>
        <stop position="0">
          <color rgb="FF002332"/>
        </stop>
        <stop position="1">
          <color theme="4"/>
        </stop>
      </gradientFill>
    </fill>
    <fill>
      <patternFill patternType="solid">
        <fgColor theme="1" tint="4.9989318521683403E-2"/>
        <bgColor auto="1"/>
      </patternFill>
    </fill>
    <fill>
      <gradientFill degree="90">
        <stop position="0">
          <color rgb="FF002332"/>
        </stop>
        <stop position="1">
          <color theme="3" tint="0.40000610370189521"/>
        </stop>
      </gradientFill>
    </fill>
    <fill>
      <gradientFill degree="270">
        <stop position="0">
          <color theme="3" tint="0.40000610370189521"/>
        </stop>
        <stop position="1">
          <color rgb="FF004563"/>
        </stop>
      </gradientFill>
    </fill>
    <fill>
      <gradientFill>
        <stop position="0">
          <color rgb="FF002332"/>
        </stop>
        <stop position="1">
          <color rgb="FFFF0000"/>
        </stop>
      </gradientFill>
    </fill>
    <fill>
      <gradientFill degree="90">
        <stop position="0">
          <color rgb="FF004563"/>
        </stop>
        <stop position="1">
          <color theme="4"/>
        </stop>
      </gradientFill>
    </fill>
    <fill>
      <patternFill patternType="solid">
        <fgColor rgb="FFFF0000"/>
        <bgColor indexed="64"/>
      </patternFill>
    </fill>
    <fill>
      <gradientFill degree="90">
        <stop position="0">
          <color theme="3" tint="0.40000610370189521"/>
        </stop>
        <stop position="1">
          <color theme="3" tint="-0.25098422193060094"/>
        </stop>
      </gradientFill>
    </fill>
    <fill>
      <gradientFill degree="90">
        <stop position="0">
          <color theme="1"/>
        </stop>
        <stop position="1">
          <color rgb="FF002332"/>
        </stop>
      </gradientFill>
    </fill>
    <fill>
      <patternFill patternType="solid">
        <fgColor rgb="FFCCFFCC"/>
        <bgColor indexed="64"/>
      </patternFill>
    </fill>
    <fill>
      <gradientFill>
        <stop position="0">
          <color rgb="FFFF0000"/>
        </stop>
        <stop position="1">
          <color rgb="FF002332"/>
        </stop>
      </gradientFill>
    </fill>
    <fill>
      <gradientFill>
        <stop position="0">
          <color rgb="FF004563"/>
        </stop>
        <stop position="1">
          <color rgb="FFFF0000"/>
        </stop>
      </gradientFill>
    </fill>
  </fills>
  <borders count="9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style="thin">
        <color theme="0"/>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style="thin">
        <color rgb="FF00B0F0"/>
      </bottom>
      <diagonal/>
    </border>
    <border>
      <left/>
      <right/>
      <top/>
      <bottom style="thin">
        <color rgb="FF00B0F0"/>
      </bottom>
      <diagonal/>
    </border>
    <border>
      <left/>
      <right style="thin">
        <color rgb="FF00B0F0"/>
      </right>
      <top/>
      <bottom style="thin">
        <color rgb="FF00B0F0"/>
      </bottom>
      <diagonal/>
    </border>
    <border>
      <left style="thin">
        <color rgb="FF00B0F0"/>
      </left>
      <right style="thin">
        <color rgb="FF00B0F0"/>
      </right>
      <top style="thin">
        <color rgb="FF00B0F0"/>
      </top>
      <bottom style="medium">
        <color indexed="64"/>
      </bottom>
      <diagonal/>
    </border>
    <border>
      <left style="thin">
        <color rgb="FF00B0F0"/>
      </left>
      <right style="thin">
        <color rgb="FF00B0F0"/>
      </right>
      <top style="thin">
        <color indexed="64"/>
      </top>
      <bottom style="thin">
        <color indexed="64"/>
      </bottom>
      <diagonal/>
    </border>
    <border>
      <left/>
      <right/>
      <top style="thin">
        <color rgb="FF00B0F0"/>
      </top>
      <bottom style="medium">
        <color indexed="64"/>
      </bottom>
      <diagonal/>
    </border>
    <border>
      <left/>
      <right/>
      <top style="thin">
        <color indexed="64"/>
      </top>
      <bottom style="thin">
        <color indexed="64"/>
      </bottom>
      <diagonal/>
    </border>
    <border>
      <left/>
      <right style="thin">
        <color rgb="FF00B0F0"/>
      </right>
      <top/>
      <bottom/>
      <diagonal/>
    </border>
    <border>
      <left/>
      <right style="thin">
        <color rgb="FF00B0F0"/>
      </right>
      <top style="thin">
        <color rgb="FF00B0F0"/>
      </top>
      <bottom style="medium">
        <color indexed="64"/>
      </bottom>
      <diagonal/>
    </border>
    <border>
      <left/>
      <right style="thin">
        <color rgb="FF00B0F0"/>
      </right>
      <top style="thin">
        <color indexed="64"/>
      </top>
      <bottom style="thin">
        <color indexed="64"/>
      </bottom>
      <diagonal/>
    </border>
    <border>
      <left style="thin">
        <color rgb="FF00B0F0"/>
      </left>
      <right style="thin">
        <color rgb="FF00B0F0"/>
      </right>
      <top/>
      <bottom style="thin">
        <color indexed="64"/>
      </bottom>
      <diagonal/>
    </border>
    <border>
      <left style="thin">
        <color rgb="FF00B0F0"/>
      </left>
      <right style="thin">
        <color rgb="FF00B0F0"/>
      </right>
      <top/>
      <bottom style="thin">
        <color rgb="FF00B0F0"/>
      </bottom>
      <diagonal/>
    </border>
    <border>
      <left/>
      <right/>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diagonal/>
    </border>
    <border>
      <left style="thin">
        <color theme="0"/>
      </left>
      <right style="thin">
        <color indexed="64"/>
      </right>
      <top style="thin">
        <color theme="0"/>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thin">
        <color theme="0"/>
      </right>
      <top style="thin">
        <color theme="0"/>
      </top>
      <bottom style="thin">
        <color indexed="64"/>
      </bottom>
      <diagonal/>
    </border>
    <border>
      <left style="thin">
        <color theme="0"/>
      </left>
      <right style="thin">
        <color indexed="64"/>
      </right>
      <top style="thin">
        <color indexed="64"/>
      </top>
      <bottom style="thin">
        <color theme="0"/>
      </bottom>
      <diagonal/>
    </border>
    <border>
      <left style="thin">
        <color indexed="64"/>
      </left>
      <right style="thin">
        <color indexed="64"/>
      </right>
      <top style="thin">
        <color indexed="64"/>
      </top>
      <bottom style="thin">
        <color theme="0"/>
      </bottom>
      <diagonal/>
    </border>
    <border>
      <left style="thin">
        <color indexed="64"/>
      </left>
      <right style="thin">
        <color theme="0"/>
      </right>
      <top style="thin">
        <color indexed="64"/>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style="medium">
        <color theme="0"/>
      </left>
      <right/>
      <top/>
      <bottom/>
      <diagonal/>
    </border>
    <border>
      <left/>
      <right style="medium">
        <color theme="0"/>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theme="0"/>
      </left>
      <right style="thin">
        <color theme="0"/>
      </right>
      <top style="thin">
        <color theme="0"/>
      </top>
      <bottom/>
      <diagonal/>
    </border>
    <border>
      <left/>
      <right style="medium">
        <color indexed="64"/>
      </right>
      <top style="thin">
        <color indexed="64"/>
      </top>
      <bottom/>
      <diagonal/>
    </border>
    <border>
      <left style="medium">
        <color indexed="64"/>
      </left>
      <right style="medium">
        <color indexed="64"/>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right style="thin">
        <color indexed="64"/>
      </right>
      <top style="thin">
        <color indexed="64"/>
      </top>
      <bottom style="thin">
        <color indexed="64"/>
      </bottom>
      <diagonal/>
    </border>
  </borders>
  <cellStyleXfs count="6">
    <xf numFmtId="0" fontId="0" fillId="0" borderId="0"/>
    <xf numFmtId="0" fontId="1" fillId="2" borderId="0" applyNumberFormat="0" applyBorder="0" applyAlignment="0" applyProtection="0"/>
    <xf numFmtId="43" fontId="1" fillId="0" borderId="0" applyFont="0" applyFill="0" applyBorder="0" applyAlignment="0" applyProtection="0"/>
    <xf numFmtId="0" fontId="4" fillId="0" borderId="0" applyNumberFormat="0" applyFill="0" applyBorder="0" applyAlignment="0" applyProtection="0">
      <alignment vertical="top"/>
      <protection locked="0"/>
    </xf>
    <xf numFmtId="9" fontId="1" fillId="0" borderId="0" applyFont="0" applyFill="0" applyBorder="0" applyAlignment="0" applyProtection="0"/>
    <xf numFmtId="0" fontId="5" fillId="0" borderId="0" applyNumberFormat="0" applyFill="0" applyBorder="0" applyAlignment="0" applyProtection="0"/>
  </cellStyleXfs>
  <cellXfs count="569">
    <xf numFmtId="0" fontId="0" fillId="0" borderId="0" xfId="0"/>
    <xf numFmtId="0" fontId="0" fillId="3" borderId="0" xfId="0" applyFill="1"/>
    <xf numFmtId="0" fontId="2" fillId="3" borderId="0" xfId="0" applyFont="1" applyFill="1"/>
    <xf numFmtId="0" fontId="3" fillId="3" borderId="0" xfId="0" applyFont="1" applyFill="1"/>
    <xf numFmtId="0" fontId="7" fillId="3" borderId="0" xfId="0" applyFont="1" applyFill="1"/>
    <xf numFmtId="0" fontId="0" fillId="3" borderId="0" xfId="0" applyFill="1" applyAlignment="1">
      <alignment wrapText="1"/>
    </xf>
    <xf numFmtId="165" fontId="0" fillId="3" borderId="0" xfId="0" applyNumberFormat="1" applyFill="1" applyAlignment="1">
      <alignment horizontal="center" wrapText="1"/>
    </xf>
    <xf numFmtId="0" fontId="8" fillId="3" borderId="0" xfId="0" applyFont="1" applyFill="1"/>
    <xf numFmtId="0" fontId="11" fillId="3" borderId="0" xfId="0" applyFont="1" applyFill="1"/>
    <xf numFmtId="165" fontId="0" fillId="5" borderId="0" xfId="0" applyNumberFormat="1" applyFill="1" applyAlignment="1">
      <alignment horizontal="center" wrapText="1"/>
    </xf>
    <xf numFmtId="0" fontId="0" fillId="5" borderId="0" xfId="0" applyFill="1" applyAlignment="1">
      <alignment wrapText="1"/>
    </xf>
    <xf numFmtId="0" fontId="0" fillId="5" borderId="0" xfId="0" applyFill="1"/>
    <xf numFmtId="0" fontId="7" fillId="5" borderId="0" xfId="0" applyFont="1" applyFill="1"/>
    <xf numFmtId="0" fontId="2" fillId="5" borderId="0" xfId="0" applyFont="1" applyFill="1"/>
    <xf numFmtId="0" fontId="12" fillId="5" borderId="0" xfId="0" applyFont="1" applyFill="1"/>
    <xf numFmtId="0" fontId="13" fillId="5" borderId="0" xfId="0" applyFont="1" applyFill="1"/>
    <xf numFmtId="0" fontId="0" fillId="7" borderId="0" xfId="0" applyFill="1"/>
    <xf numFmtId="0" fontId="8" fillId="7" borderId="0" xfId="0" applyFont="1" applyFill="1"/>
    <xf numFmtId="0" fontId="2" fillId="7" borderId="0" xfId="0" applyFont="1" applyFill="1"/>
    <xf numFmtId="0" fontId="19" fillId="3" borderId="0" xfId="0" applyFont="1" applyFill="1" applyAlignment="1">
      <alignment horizontal="center"/>
    </xf>
    <xf numFmtId="0" fontId="0" fillId="3" borderId="0" xfId="0" applyFill="1" applyAlignment="1">
      <alignment vertical="center"/>
    </xf>
    <xf numFmtId="0" fontId="16" fillId="3" borderId="0" xfId="0" applyFont="1" applyFill="1"/>
    <xf numFmtId="0" fontId="20" fillId="6" borderId="0" xfId="3" applyFont="1" applyFill="1" applyAlignment="1" applyProtection="1">
      <alignment horizontal="center"/>
    </xf>
    <xf numFmtId="0" fontId="6" fillId="0" borderId="0" xfId="0" applyFont="1" applyProtection="1"/>
    <xf numFmtId="0" fontId="0" fillId="5" borderId="0" xfId="0" applyFont="1" applyFill="1" applyAlignment="1">
      <alignment wrapText="1"/>
    </xf>
    <xf numFmtId="0" fontId="0" fillId="3" borderId="0" xfId="0" applyFont="1" applyFill="1" applyAlignment="1">
      <alignment wrapText="1"/>
    </xf>
    <xf numFmtId="0" fontId="0" fillId="3" borderId="0" xfId="0" applyFill="1" applyAlignment="1"/>
    <xf numFmtId="0" fontId="22" fillId="18" borderId="0" xfId="3" applyFont="1" applyFill="1" applyBorder="1" applyAlignment="1" applyProtection="1"/>
    <xf numFmtId="0" fontId="16" fillId="3" borderId="0" xfId="0" applyFont="1" applyFill="1" applyAlignment="1"/>
    <xf numFmtId="0" fontId="2" fillId="5" borderId="0" xfId="0" applyFont="1" applyFill="1" applyAlignment="1">
      <alignment vertical="center"/>
    </xf>
    <xf numFmtId="0" fontId="0" fillId="3" borderId="0" xfId="0" applyFill="1" applyBorder="1"/>
    <xf numFmtId="0" fontId="8" fillId="3" borderId="0" xfId="0" applyFont="1" applyFill="1" applyBorder="1"/>
    <xf numFmtId="0" fontId="2" fillId="5" borderId="0" xfId="0" applyFont="1" applyFill="1" applyBorder="1"/>
    <xf numFmtId="0" fontId="2" fillId="19" borderId="0" xfId="0" applyFont="1" applyFill="1"/>
    <xf numFmtId="0" fontId="2" fillId="19" borderId="32" xfId="0" applyFont="1" applyFill="1" applyBorder="1"/>
    <xf numFmtId="0" fontId="15" fillId="6" borderId="0" xfId="3" applyFont="1" applyFill="1" applyAlignment="1" applyProtection="1">
      <alignment horizontal="left" vertical="center"/>
    </xf>
    <xf numFmtId="0" fontId="2" fillId="6" borderId="0" xfId="0" applyFont="1" applyFill="1" applyAlignment="1">
      <alignment vertical="center"/>
    </xf>
    <xf numFmtId="0" fontId="30" fillId="6" borderId="0" xfId="0" applyFont="1" applyFill="1" applyAlignment="1">
      <alignment horizontal="left" vertical="center"/>
    </xf>
    <xf numFmtId="164" fontId="0" fillId="3" borderId="0" xfId="2" applyNumberFormat="1" applyFont="1" applyFill="1"/>
    <xf numFmtId="0" fontId="38" fillId="3" borderId="0" xfId="0" applyFont="1" applyFill="1"/>
    <xf numFmtId="0" fontId="29" fillId="3" borderId="0" xfId="0" applyFont="1" applyFill="1"/>
    <xf numFmtId="0" fontId="9" fillId="3" borderId="0" xfId="0" applyFont="1" applyFill="1"/>
    <xf numFmtId="0" fontId="12" fillId="3" borderId="0" xfId="0" applyFont="1" applyFill="1"/>
    <xf numFmtId="0" fontId="0" fillId="0" borderId="0" xfId="0"/>
    <xf numFmtId="0" fontId="2" fillId="3" borderId="0" xfId="0" applyFont="1" applyFill="1"/>
    <xf numFmtId="0" fontId="0" fillId="3" borderId="0" xfId="0" applyFont="1" applyFill="1"/>
    <xf numFmtId="0" fontId="0" fillId="3" borderId="0" xfId="0" applyFont="1" applyFill="1" applyAlignment="1"/>
    <xf numFmtId="0" fontId="16" fillId="3" borderId="0" xfId="0" applyFont="1" applyFill="1" applyAlignment="1">
      <alignment horizontal="center"/>
    </xf>
    <xf numFmtId="0" fontId="17" fillId="7" borderId="0" xfId="0" applyFont="1" applyFill="1" applyBorder="1" applyAlignment="1">
      <alignment horizontal="center" vertical="center" wrapText="1"/>
    </xf>
    <xf numFmtId="0" fontId="17" fillId="2" borderId="18" xfId="1" applyFont="1" applyBorder="1" applyAlignment="1">
      <alignment horizontal="center" vertical="center" wrapText="1"/>
    </xf>
    <xf numFmtId="0" fontId="17" fillId="13" borderId="18" xfId="0" applyFont="1" applyFill="1" applyBorder="1" applyAlignment="1">
      <alignment horizontal="center" vertical="center" wrapText="1"/>
    </xf>
    <xf numFmtId="165" fontId="34" fillId="12" borderId="18" xfId="3" applyNumberFormat="1" applyFont="1" applyFill="1" applyBorder="1" applyAlignment="1" applyProtection="1">
      <alignment horizontal="center" vertical="center" wrapText="1"/>
    </xf>
    <xf numFmtId="0" fontId="43" fillId="3" borderId="0" xfId="0" applyFont="1" applyFill="1"/>
    <xf numFmtId="0" fontId="26" fillId="3" borderId="0" xfId="0" applyFont="1" applyFill="1"/>
    <xf numFmtId="0" fontId="36" fillId="19" borderId="0" xfId="0" applyFont="1" applyFill="1"/>
    <xf numFmtId="0" fontId="2" fillId="3" borderId="0" xfId="0" applyFont="1" applyFill="1" applyBorder="1" applyAlignment="1">
      <alignment horizontal="center"/>
    </xf>
    <xf numFmtId="0" fontId="13" fillId="3" borderId="0" xfId="0" applyFont="1" applyFill="1"/>
    <xf numFmtId="0" fontId="36" fillId="3" borderId="0" xfId="0" applyFont="1" applyFill="1"/>
    <xf numFmtId="0" fontId="46" fillId="3" borderId="0" xfId="3" applyFont="1" applyFill="1" applyAlignment="1" applyProtection="1">
      <alignment horizontal="left" vertical="center"/>
    </xf>
    <xf numFmtId="0" fontId="23" fillId="16" borderId="3" xfId="0" applyNumberFormat="1" applyFont="1" applyFill="1" applyBorder="1" applyAlignment="1" applyProtection="1">
      <alignment vertical="center" wrapText="1"/>
      <protection locked="0"/>
    </xf>
    <xf numFmtId="164" fontId="14" fillId="16" borderId="4" xfId="2" applyNumberFormat="1" applyFont="1" applyFill="1" applyBorder="1" applyAlignment="1" applyProtection="1">
      <alignment vertical="center"/>
      <protection locked="0"/>
    </xf>
    <xf numFmtId="0" fontId="37" fillId="3" borderId="0" xfId="3" applyFont="1" applyFill="1" applyAlignment="1" applyProtection="1"/>
    <xf numFmtId="0" fontId="16" fillId="6" borderId="0" xfId="0" applyFont="1" applyFill="1" applyAlignment="1">
      <alignment horizontal="left" vertical="center"/>
    </xf>
    <xf numFmtId="0" fontId="0" fillId="6" borderId="0" xfId="0" applyFont="1" applyFill="1" applyAlignment="1">
      <alignment vertical="center"/>
    </xf>
    <xf numFmtId="0" fontId="11" fillId="6" borderId="0" xfId="0" applyFont="1" applyFill="1" applyAlignment="1">
      <alignment vertical="center"/>
    </xf>
    <xf numFmtId="0" fontId="36" fillId="6" borderId="37" xfId="0" applyFont="1" applyFill="1" applyBorder="1" applyAlignment="1">
      <alignment vertical="center"/>
    </xf>
    <xf numFmtId="0" fontId="2" fillId="6" borderId="38" xfId="0" applyFont="1" applyFill="1" applyBorder="1" applyAlignment="1">
      <alignment vertical="center"/>
    </xf>
    <xf numFmtId="0" fontId="29" fillId="6" borderId="0" xfId="0" applyFont="1" applyFill="1" applyAlignment="1">
      <alignment vertical="center"/>
    </xf>
    <xf numFmtId="0" fontId="48" fillId="6" borderId="0" xfId="0" applyFont="1" applyFill="1" applyBorder="1" applyAlignment="1">
      <alignment vertical="center"/>
    </xf>
    <xf numFmtId="0" fontId="49" fillId="6" borderId="0" xfId="0" applyFont="1" applyFill="1" applyBorder="1" applyAlignment="1">
      <alignment vertical="center"/>
    </xf>
    <xf numFmtId="0" fontId="2" fillId="6" borderId="0" xfId="0" applyFont="1" applyFill="1" applyBorder="1" applyAlignment="1">
      <alignment vertical="center"/>
    </xf>
    <xf numFmtId="0" fontId="18" fillId="6" borderId="0" xfId="3" applyFont="1" applyFill="1" applyAlignment="1" applyProtection="1">
      <alignment horizontal="center" vertical="center"/>
    </xf>
    <xf numFmtId="0" fontId="9" fillId="6" borderId="41" xfId="0" applyFont="1" applyFill="1" applyBorder="1" applyAlignment="1">
      <alignment horizontal="center" vertical="center"/>
    </xf>
    <xf numFmtId="0" fontId="16" fillId="6" borderId="0" xfId="0" applyFont="1" applyFill="1" applyAlignment="1">
      <alignment vertical="center"/>
    </xf>
    <xf numFmtId="0" fontId="30" fillId="6" borderId="0" xfId="0" applyFont="1" applyFill="1" applyAlignment="1">
      <alignment vertical="center"/>
    </xf>
    <xf numFmtId="9" fontId="42" fillId="23" borderId="5" xfId="4" applyFont="1" applyFill="1" applyBorder="1" applyAlignment="1" applyProtection="1">
      <alignment horizontal="center" vertical="center" wrapText="1"/>
    </xf>
    <xf numFmtId="0" fontId="39" fillId="3" borderId="0" xfId="0" applyFont="1" applyFill="1"/>
    <xf numFmtId="164" fontId="44" fillId="18" borderId="0" xfId="2" applyNumberFormat="1" applyFont="1" applyFill="1" applyBorder="1" applyAlignment="1" applyProtection="1">
      <alignment horizontal="center"/>
    </xf>
    <xf numFmtId="43" fontId="3" fillId="21" borderId="1" xfId="2" applyFont="1" applyFill="1" applyBorder="1"/>
    <xf numFmtId="164" fontId="3" fillId="21" borderId="1" xfId="2" applyNumberFormat="1" applyFont="1" applyFill="1" applyBorder="1"/>
    <xf numFmtId="43" fontId="3" fillId="22" borderId="1" xfId="2" applyFont="1" applyFill="1" applyBorder="1"/>
    <xf numFmtId="164" fontId="3" fillId="22" borderId="1" xfId="2" applyNumberFormat="1" applyFont="1" applyFill="1" applyBorder="1"/>
    <xf numFmtId="0" fontId="2" fillId="3" borderId="0" xfId="0" applyFont="1" applyFill="1" applyBorder="1"/>
    <xf numFmtId="0" fontId="39" fillId="7" borderId="0" xfId="0" applyFont="1" applyFill="1"/>
    <xf numFmtId="0" fontId="24" fillId="0" borderId="41" xfId="0" applyFont="1" applyFill="1" applyBorder="1"/>
    <xf numFmtId="0" fontId="24" fillId="0" borderId="44" xfId="0" applyFont="1" applyFill="1" applyBorder="1"/>
    <xf numFmtId="0" fontId="24" fillId="0" borderId="18" xfId="0" applyFont="1" applyFill="1" applyBorder="1"/>
    <xf numFmtId="0" fontId="24" fillId="0" borderId="79" xfId="0" applyFont="1" applyFill="1" applyBorder="1"/>
    <xf numFmtId="0" fontId="3" fillId="33" borderId="18" xfId="0" applyFont="1" applyFill="1" applyBorder="1" applyAlignment="1">
      <alignment horizontal="center" vertical="center" wrapText="1"/>
    </xf>
    <xf numFmtId="0" fontId="3" fillId="33" borderId="18" xfId="0" applyFont="1" applyFill="1" applyBorder="1" applyAlignment="1">
      <alignment vertical="center" wrapText="1"/>
    </xf>
    <xf numFmtId="0" fontId="6" fillId="3" borderId="0" xfId="0" applyFont="1" applyFill="1" applyBorder="1" applyAlignment="1">
      <alignment horizontal="center" vertical="center"/>
    </xf>
    <xf numFmtId="0" fontId="6" fillId="3" borderId="18" xfId="0" applyFont="1" applyFill="1" applyBorder="1" applyAlignment="1">
      <alignment horizontal="center" vertical="center"/>
    </xf>
    <xf numFmtId="0" fontId="9" fillId="33" borderId="18" xfId="0" applyFont="1" applyFill="1" applyBorder="1" applyAlignment="1">
      <alignment horizontal="center" vertical="center" wrapText="1"/>
    </xf>
    <xf numFmtId="0" fontId="12" fillId="33" borderId="18" xfId="0" applyFont="1" applyFill="1" applyBorder="1" applyAlignment="1">
      <alignment vertical="center" wrapText="1"/>
    </xf>
    <xf numFmtId="0" fontId="0" fillId="3" borderId="18" xfId="0" applyFont="1" applyFill="1" applyBorder="1" applyAlignment="1">
      <alignment horizontal="center"/>
    </xf>
    <xf numFmtId="0" fontId="0" fillId="3" borderId="18" xfId="0" applyFont="1" applyFill="1" applyBorder="1" applyAlignment="1">
      <alignment horizontal="center" vertical="center"/>
    </xf>
    <xf numFmtId="0" fontId="0" fillId="0" borderId="18" xfId="0" applyFont="1" applyBorder="1" applyAlignment="1">
      <alignment horizontal="center"/>
    </xf>
    <xf numFmtId="0" fontId="9" fillId="33" borderId="18" xfId="0" applyFont="1" applyFill="1" applyBorder="1" applyAlignment="1">
      <alignment vertical="center" wrapText="1"/>
    </xf>
    <xf numFmtId="0" fontId="16" fillId="3" borderId="0" xfId="0" applyFont="1" applyFill="1" applyAlignment="1">
      <alignment vertical="center"/>
    </xf>
    <xf numFmtId="0" fontId="16" fillId="0" borderId="0" xfId="0" applyFont="1"/>
    <xf numFmtId="165" fontId="42" fillId="35" borderId="2" xfId="0" applyNumberFormat="1" applyFont="1" applyFill="1" applyBorder="1" applyAlignment="1" applyProtection="1">
      <alignment horizontal="center" vertical="center" wrapText="1"/>
      <protection locked="0"/>
    </xf>
    <xf numFmtId="49" fontId="42" fillId="35" borderId="3" xfId="0" applyNumberFormat="1" applyFont="1" applyFill="1" applyBorder="1" applyAlignment="1" applyProtection="1">
      <alignment horizontal="center" vertical="center" wrapText="1"/>
      <protection locked="0"/>
    </xf>
    <xf numFmtId="165" fontId="42" fillId="35" borderId="80" xfId="0" applyNumberFormat="1" applyFont="1" applyFill="1" applyBorder="1" applyAlignment="1" applyProtection="1">
      <alignment horizontal="center" vertical="center" wrapText="1"/>
      <protection locked="0"/>
    </xf>
    <xf numFmtId="0" fontId="9" fillId="5" borderId="81" xfId="0" applyFont="1" applyFill="1" applyBorder="1" applyAlignment="1">
      <alignment horizontal="center" vertical="center"/>
    </xf>
    <xf numFmtId="49" fontId="42" fillId="35" borderId="82" xfId="0" applyNumberFormat="1" applyFont="1" applyFill="1" applyBorder="1" applyAlignment="1" applyProtection="1">
      <alignment horizontal="center" vertical="center" wrapText="1"/>
      <protection locked="0"/>
    </xf>
    <xf numFmtId="0" fontId="23" fillId="16" borderId="82" xfId="0" applyNumberFormat="1" applyFont="1" applyFill="1" applyBorder="1" applyAlignment="1" applyProtection="1">
      <alignment vertical="center" wrapText="1"/>
      <protection locked="0"/>
    </xf>
    <xf numFmtId="164" fontId="14" fillId="16" borderId="83" xfId="2" applyNumberFormat="1" applyFont="1" applyFill="1" applyBorder="1" applyAlignment="1" applyProtection="1">
      <alignment vertical="center"/>
      <protection locked="0"/>
    </xf>
    <xf numFmtId="0" fontId="61" fillId="5" borderId="0" xfId="3" applyFont="1" applyFill="1" applyBorder="1" applyAlignment="1" applyProtection="1"/>
    <xf numFmtId="0" fontId="62" fillId="5" borderId="0" xfId="3" applyFont="1" applyFill="1" applyBorder="1" applyAlignment="1" applyProtection="1"/>
    <xf numFmtId="0" fontId="9" fillId="5" borderId="84" xfId="0" applyFont="1" applyFill="1" applyBorder="1" applyAlignment="1">
      <alignment horizontal="center" vertical="center"/>
    </xf>
    <xf numFmtId="49" fontId="42" fillId="35" borderId="45" xfId="0" applyNumberFormat="1" applyFont="1" applyFill="1" applyBorder="1" applyAlignment="1" applyProtection="1">
      <alignment horizontal="center" vertical="center" wrapText="1"/>
      <protection locked="0"/>
    </xf>
    <xf numFmtId="0" fontId="23" fillId="16" borderId="45" xfId="0" applyNumberFormat="1" applyFont="1" applyFill="1" applyBorder="1" applyAlignment="1" applyProtection="1">
      <alignment vertical="center" wrapText="1"/>
      <protection locked="0"/>
    </xf>
    <xf numFmtId="0" fontId="17" fillId="13" borderId="18" xfId="0" applyFont="1" applyFill="1" applyBorder="1" applyAlignment="1" applyProtection="1">
      <alignment horizontal="center" vertical="center" wrapText="1"/>
      <protection locked="0"/>
    </xf>
    <xf numFmtId="0" fontId="34" fillId="12" borderId="18" xfId="3" applyNumberFormat="1" applyFont="1" applyFill="1" applyBorder="1" applyAlignment="1" applyProtection="1">
      <alignment horizontal="center" vertical="center" wrapText="1"/>
      <protection locked="0"/>
    </xf>
    <xf numFmtId="165" fontId="42" fillId="34" borderId="41" xfId="0" applyNumberFormat="1" applyFont="1" applyFill="1" applyBorder="1" applyAlignment="1" applyProtection="1">
      <alignment horizontal="center" vertical="center" wrapText="1"/>
    </xf>
    <xf numFmtId="0" fontId="42" fillId="34" borderId="41" xfId="0" applyFont="1" applyFill="1" applyBorder="1" applyAlignment="1" applyProtection="1">
      <alignment horizontal="center" vertical="center" wrapText="1"/>
    </xf>
    <xf numFmtId="0" fontId="2" fillId="5" borderId="0" xfId="0" applyFont="1" applyFill="1" applyProtection="1"/>
    <xf numFmtId="165" fontId="42" fillId="35" borderId="2" xfId="0" applyNumberFormat="1" applyFont="1" applyFill="1" applyBorder="1" applyAlignment="1" applyProtection="1">
      <alignment horizontal="center" vertical="center" wrapText="1"/>
    </xf>
    <xf numFmtId="49" fontId="42" fillId="35" borderId="45" xfId="0" applyNumberFormat="1" applyFont="1" applyFill="1" applyBorder="1" applyAlignment="1" applyProtection="1">
      <alignment horizontal="center" vertical="center" wrapText="1"/>
    </xf>
    <xf numFmtId="164" fontId="64" fillId="35" borderId="4" xfId="2" applyNumberFormat="1" applyFont="1" applyFill="1" applyBorder="1" applyAlignment="1" applyProtection="1">
      <alignment vertical="center"/>
    </xf>
    <xf numFmtId="164" fontId="64" fillId="35" borderId="83" xfId="2" applyNumberFormat="1" applyFont="1" applyFill="1" applyBorder="1" applyAlignment="1" applyProtection="1">
      <alignment vertical="center"/>
    </xf>
    <xf numFmtId="164" fontId="64" fillId="34" borderId="41" xfId="2" applyNumberFormat="1" applyFont="1" applyFill="1" applyBorder="1" applyAlignment="1" applyProtection="1"/>
    <xf numFmtId="165" fontId="42" fillId="34" borderId="41" xfId="0" applyNumberFormat="1" applyFont="1" applyFill="1" applyBorder="1" applyAlignment="1" applyProtection="1">
      <alignment horizontal="center" wrapText="1"/>
    </xf>
    <xf numFmtId="164" fontId="42" fillId="34" borderId="41" xfId="2" applyNumberFormat="1" applyFont="1" applyFill="1" applyBorder="1" applyAlignment="1" applyProtection="1"/>
    <xf numFmtId="0" fontId="42" fillId="34" borderId="41" xfId="0" applyFont="1" applyFill="1" applyBorder="1" applyAlignment="1" applyProtection="1">
      <alignment wrapText="1"/>
    </xf>
    <xf numFmtId="0" fontId="42" fillId="34" borderId="41" xfId="0" applyFont="1" applyFill="1" applyBorder="1" applyAlignment="1" applyProtection="1">
      <alignment horizontal="center" wrapText="1"/>
    </xf>
    <xf numFmtId="164" fontId="65" fillId="34" borderId="41" xfId="2" applyNumberFormat="1" applyFont="1" applyFill="1" applyBorder="1" applyAlignment="1" applyProtection="1"/>
    <xf numFmtId="0" fontId="12" fillId="5" borderId="0" xfId="0" applyFont="1" applyFill="1" applyProtection="1"/>
    <xf numFmtId="0" fontId="9" fillId="5" borderId="84" xfId="0" applyFont="1" applyFill="1" applyBorder="1" applyAlignment="1" applyProtection="1">
      <alignment horizontal="center" vertical="center"/>
      <protection locked="0"/>
    </xf>
    <xf numFmtId="0" fontId="9" fillId="5" borderId="41" xfId="0" applyFont="1" applyFill="1" applyBorder="1" applyAlignment="1" applyProtection="1">
      <alignment horizontal="center" vertical="center"/>
      <protection locked="0"/>
    </xf>
    <xf numFmtId="0" fontId="9" fillId="5" borderId="81" xfId="0" applyFont="1" applyFill="1" applyBorder="1" applyAlignment="1" applyProtection="1">
      <alignment horizontal="center" vertical="center"/>
      <protection locked="0"/>
    </xf>
    <xf numFmtId="0" fontId="50" fillId="21" borderId="41" xfId="0" applyFont="1" applyFill="1" applyBorder="1" applyAlignment="1">
      <alignment horizontal="center" vertical="center"/>
    </xf>
    <xf numFmtId="0" fontId="0" fillId="3" borderId="0" xfId="0" applyFill="1" applyProtection="1"/>
    <xf numFmtId="0" fontId="13" fillId="5" borderId="0" xfId="0" applyFont="1" applyFill="1" applyProtection="1"/>
    <xf numFmtId="0" fontId="0" fillId="3" borderId="0" xfId="0" applyFill="1" applyBorder="1" applyProtection="1"/>
    <xf numFmtId="0" fontId="6" fillId="27" borderId="0" xfId="0" applyFont="1" applyFill="1" applyBorder="1" applyProtection="1"/>
    <xf numFmtId="0" fontId="6" fillId="27" borderId="0" xfId="0" applyFont="1" applyFill="1" applyProtection="1"/>
    <xf numFmtId="0" fontId="24" fillId="27" borderId="0" xfId="0" applyFont="1" applyFill="1" applyBorder="1" applyProtection="1"/>
    <xf numFmtId="0" fontId="0" fillId="27" borderId="0" xfId="0" applyFill="1" applyBorder="1" applyProtection="1"/>
    <xf numFmtId="0" fontId="0" fillId="27" borderId="0" xfId="0" applyFill="1" applyProtection="1"/>
    <xf numFmtId="0" fontId="0" fillId="3" borderId="0" xfId="0" applyFill="1" applyAlignment="1" applyProtection="1">
      <alignment horizontal="center"/>
    </xf>
    <xf numFmtId="0" fontId="0" fillId="3" borderId="0" xfId="0" applyFill="1" applyAlignment="1" applyProtection="1"/>
    <xf numFmtId="0" fontId="3" fillId="29" borderId="41" xfId="0" applyFont="1" applyFill="1" applyBorder="1" applyAlignment="1" applyProtection="1">
      <alignment horizontal="center"/>
    </xf>
    <xf numFmtId="0" fontId="3" fillId="29" borderId="41" xfId="0" applyFont="1" applyFill="1" applyBorder="1" applyProtection="1"/>
    <xf numFmtId="0" fontId="3" fillId="29" borderId="42" xfId="0" applyFont="1" applyFill="1" applyBorder="1" applyProtection="1"/>
    <xf numFmtId="0" fontId="3" fillId="28" borderId="47" xfId="0" applyFont="1" applyFill="1" applyBorder="1" applyAlignment="1" applyProtection="1">
      <alignment horizontal="center"/>
    </xf>
    <xf numFmtId="0" fontId="24" fillId="0" borderId="18" xfId="0" applyFont="1" applyFill="1" applyBorder="1" applyAlignment="1" applyProtection="1">
      <alignment horizontal="center"/>
    </xf>
    <xf numFmtId="0" fontId="3" fillId="28" borderId="18" xfId="0" applyFont="1" applyFill="1" applyBorder="1" applyAlignment="1" applyProtection="1">
      <alignment horizontal="center"/>
    </xf>
    <xf numFmtId="0" fontId="0" fillId="0" borderId="0" xfId="0" applyAlignment="1" applyProtection="1">
      <alignment horizontal="center"/>
    </xf>
    <xf numFmtId="0" fontId="24" fillId="0" borderId="18" xfId="0" applyFont="1" applyFill="1" applyBorder="1" applyProtection="1">
      <protection locked="0"/>
    </xf>
    <xf numFmtId="0" fontId="24" fillId="0" borderId="79" xfId="0" applyFont="1" applyFill="1" applyBorder="1" applyProtection="1">
      <protection locked="0"/>
    </xf>
    <xf numFmtId="0" fontId="0" fillId="0" borderId="0" xfId="0" applyProtection="1">
      <protection hidden="1"/>
    </xf>
    <xf numFmtId="0" fontId="24" fillId="0" borderId="0" xfId="0" applyFont="1" applyProtection="1">
      <protection hidden="1"/>
    </xf>
    <xf numFmtId="0" fontId="6" fillId="0" borderId="0" xfId="0" applyFont="1" applyFill="1" applyProtection="1">
      <protection hidden="1"/>
    </xf>
    <xf numFmtId="0" fontId="0" fillId="0" borderId="0" xfId="0" applyFill="1" applyProtection="1">
      <protection hidden="1"/>
    </xf>
    <xf numFmtId="0" fontId="24" fillId="0" borderId="0" xfId="0" applyFont="1" applyFill="1" applyProtection="1">
      <protection hidden="1"/>
    </xf>
    <xf numFmtId="164" fontId="33" fillId="0" borderId="21" xfId="2" applyNumberFormat="1" applyFont="1" applyFill="1" applyBorder="1" applyProtection="1">
      <protection hidden="1"/>
    </xf>
    <xf numFmtId="164" fontId="33" fillId="0" borderId="5" xfId="2" applyNumberFormat="1" applyFont="1" applyFill="1" applyBorder="1" applyProtection="1">
      <protection hidden="1"/>
    </xf>
    <xf numFmtId="10" fontId="33" fillId="0" borderId="5" xfId="4" applyNumberFormat="1" applyFont="1" applyFill="1" applyBorder="1" applyAlignment="1" applyProtection="1">
      <protection hidden="1"/>
    </xf>
    <xf numFmtId="0" fontId="32" fillId="0" borderId="0" xfId="0" applyFont="1" applyFill="1" applyAlignment="1" applyProtection="1">
      <alignment horizontal="center"/>
      <protection hidden="1"/>
    </xf>
    <xf numFmtId="0" fontId="0" fillId="0" borderId="0" xfId="0" applyFill="1" applyAlignment="1" applyProtection="1">
      <alignment horizontal="center"/>
      <protection hidden="1"/>
    </xf>
    <xf numFmtId="14" fontId="0" fillId="0" borderId="0" xfId="0" applyNumberFormat="1" applyFill="1" applyAlignment="1" applyProtection="1">
      <alignment horizontal="center"/>
      <protection hidden="1"/>
    </xf>
    <xf numFmtId="0" fontId="0" fillId="0" borderId="0" xfId="0" quotePrefix="1" applyFill="1" applyAlignment="1" applyProtection="1">
      <alignment horizontal="center"/>
      <protection hidden="1"/>
    </xf>
    <xf numFmtId="167" fontId="0" fillId="0" borderId="0" xfId="0" applyNumberFormat="1" applyFill="1" applyAlignment="1" applyProtection="1">
      <alignment horizontal="center"/>
      <protection hidden="1"/>
    </xf>
    <xf numFmtId="165" fontId="0" fillId="0" borderId="0" xfId="0" applyNumberFormat="1" applyFill="1" applyAlignment="1" applyProtection="1">
      <alignment horizontal="center"/>
      <protection hidden="1"/>
    </xf>
    <xf numFmtId="0" fontId="17" fillId="11" borderId="18" xfId="0" applyFont="1" applyFill="1" applyBorder="1" applyAlignment="1" applyProtection="1">
      <alignment horizontal="center" vertical="center" wrapText="1"/>
    </xf>
    <xf numFmtId="0" fontId="17" fillId="20" borderId="18" xfId="1" applyFont="1" applyFill="1" applyBorder="1" applyAlignment="1" applyProtection="1">
      <alignment horizontal="center" vertical="center" wrapText="1"/>
      <protection locked="0"/>
    </xf>
    <xf numFmtId="0" fontId="17" fillId="2" borderId="18" xfId="1" applyFont="1" applyBorder="1" applyAlignment="1" applyProtection="1">
      <alignment horizontal="center" vertical="center" wrapText="1"/>
      <protection locked="0"/>
    </xf>
    <xf numFmtId="0" fontId="17" fillId="13" borderId="18" xfId="0" applyFont="1" applyFill="1" applyBorder="1" applyAlignment="1" applyProtection="1">
      <alignment horizontal="center" vertical="center" wrapText="1"/>
    </xf>
    <xf numFmtId="0" fontId="17" fillId="7" borderId="0" xfId="0" applyFont="1" applyFill="1" applyBorder="1" applyAlignment="1" applyProtection="1">
      <alignment horizontal="center" vertical="center" wrapText="1"/>
      <protection locked="0"/>
    </xf>
    <xf numFmtId="0" fontId="2" fillId="6" borderId="0" xfId="0" applyFont="1" applyFill="1" applyAlignment="1" applyProtection="1"/>
    <xf numFmtId="0" fontId="2" fillId="6" borderId="0" xfId="0" applyFont="1" applyFill="1" applyAlignment="1" applyProtection="1">
      <alignment horizontal="center"/>
    </xf>
    <xf numFmtId="0" fontId="2" fillId="6" borderId="0" xfId="0" applyNumberFormat="1" applyFont="1" applyFill="1" applyBorder="1" applyAlignment="1" applyProtection="1">
      <alignment horizontal="center" vertical="center"/>
    </xf>
    <xf numFmtId="0" fontId="2" fillId="6" borderId="0" xfId="0" applyFont="1" applyFill="1" applyAlignment="1" applyProtection="1">
      <alignment vertical="center"/>
    </xf>
    <xf numFmtId="0" fontId="2" fillId="6" borderId="0" xfId="0" applyNumberFormat="1" applyFont="1" applyFill="1" applyBorder="1" applyAlignment="1" applyProtection="1">
      <alignment horizontal="center"/>
    </xf>
    <xf numFmtId="0" fontId="2" fillId="6" borderId="6" xfId="0" applyNumberFormat="1" applyFont="1" applyFill="1" applyBorder="1" applyAlignment="1" applyProtection="1">
      <alignment horizontal="center"/>
    </xf>
    <xf numFmtId="0" fontId="28" fillId="6" borderId="0" xfId="0" applyFont="1" applyFill="1" applyAlignment="1" applyProtection="1">
      <alignment horizontal="center"/>
    </xf>
    <xf numFmtId="0" fontId="13" fillId="6" borderId="0" xfId="0" applyFont="1" applyFill="1" applyAlignment="1" applyProtection="1">
      <alignment vertical="center"/>
    </xf>
    <xf numFmtId="0" fontId="2" fillId="6" borderId="0" xfId="0" applyFont="1" applyFill="1" applyBorder="1" applyAlignment="1" applyProtection="1">
      <alignment horizontal="center"/>
    </xf>
    <xf numFmtId="0" fontId="2" fillId="6" borderId="6" xfId="0" applyFont="1" applyFill="1" applyBorder="1" applyAlignment="1" applyProtection="1">
      <alignment horizontal="center"/>
    </xf>
    <xf numFmtId="0" fontId="31" fillId="43" borderId="41" xfId="0" applyFont="1" applyFill="1" applyBorder="1" applyAlignment="1" applyProtection="1">
      <alignment horizontal="left" vertical="center"/>
    </xf>
    <xf numFmtId="0" fontId="2" fillId="43" borderId="41" xfId="0" applyFont="1" applyFill="1" applyBorder="1" applyAlignment="1" applyProtection="1">
      <alignment horizontal="left" vertical="center" wrapText="1"/>
    </xf>
    <xf numFmtId="0" fontId="6" fillId="3" borderId="18" xfId="0" applyFont="1" applyFill="1" applyBorder="1"/>
    <xf numFmtId="0" fontId="91" fillId="15" borderId="18" xfId="0" applyFont="1" applyFill="1" applyBorder="1" applyAlignment="1">
      <alignment vertical="center" wrapText="1"/>
    </xf>
    <xf numFmtId="0" fontId="6" fillId="3" borderId="18" xfId="0" applyFont="1" applyFill="1" applyBorder="1" applyAlignment="1">
      <alignment vertical="center"/>
    </xf>
    <xf numFmtId="0" fontId="6" fillId="0" borderId="18" xfId="0" applyFont="1" applyBorder="1"/>
    <xf numFmtId="164" fontId="44" fillId="12" borderId="18" xfId="2" applyNumberFormat="1" applyFont="1" applyFill="1" applyBorder="1" applyAlignment="1" applyProtection="1">
      <alignment horizontal="center"/>
      <protection locked="0"/>
    </xf>
    <xf numFmtId="0" fontId="69" fillId="10" borderId="0" xfId="0" applyFont="1" applyFill="1" applyAlignment="1" applyProtection="1">
      <alignment vertical="center"/>
      <protection hidden="1"/>
    </xf>
    <xf numFmtId="0" fontId="69" fillId="22" borderId="0" xfId="0" applyFont="1" applyFill="1" applyAlignment="1" applyProtection="1">
      <alignment vertical="center"/>
      <protection hidden="1"/>
    </xf>
    <xf numFmtId="0" fontId="69" fillId="18" borderId="0" xfId="0" applyFont="1" applyFill="1" applyAlignment="1" applyProtection="1">
      <alignment vertical="center" wrapText="1"/>
      <protection hidden="1"/>
    </xf>
    <xf numFmtId="0" fontId="69" fillId="18" borderId="0" xfId="0" applyFont="1" applyFill="1" applyAlignment="1" applyProtection="1">
      <alignment vertical="center"/>
      <protection hidden="1"/>
    </xf>
    <xf numFmtId="0" fontId="70" fillId="18" borderId="0" xfId="0" applyFont="1" applyFill="1" applyAlignment="1" applyProtection="1">
      <alignment vertical="center"/>
      <protection hidden="1"/>
    </xf>
    <xf numFmtId="0" fontId="69" fillId="22" borderId="0" xfId="0" applyFont="1" applyFill="1" applyBorder="1" applyAlignment="1" applyProtection="1">
      <alignment vertical="center"/>
      <protection hidden="1"/>
    </xf>
    <xf numFmtId="0" fontId="69" fillId="22" borderId="37" xfId="0" applyFont="1" applyFill="1" applyBorder="1" applyAlignment="1" applyProtection="1">
      <alignment vertical="center"/>
      <protection hidden="1"/>
    </xf>
    <xf numFmtId="0" fontId="69" fillId="22" borderId="0" xfId="0" applyFont="1" applyFill="1" applyBorder="1" applyAlignment="1" applyProtection="1">
      <alignment vertical="center" wrapText="1"/>
      <protection hidden="1"/>
    </xf>
    <xf numFmtId="0" fontId="70" fillId="22" borderId="0" xfId="0" applyFont="1" applyFill="1" applyBorder="1" applyAlignment="1" applyProtection="1">
      <alignment vertical="center"/>
      <protection hidden="1"/>
    </xf>
    <xf numFmtId="0" fontId="70" fillId="22" borderId="37" xfId="0" applyFont="1" applyFill="1" applyBorder="1" applyAlignment="1" applyProtection="1">
      <alignment vertical="center"/>
      <protection hidden="1"/>
    </xf>
    <xf numFmtId="0" fontId="3" fillId="21" borderId="64" xfId="0" applyFont="1" applyFill="1" applyBorder="1" applyAlignment="1" applyProtection="1">
      <alignment horizontal="center" vertical="center" wrapText="1"/>
      <protection hidden="1"/>
    </xf>
    <xf numFmtId="0" fontId="3" fillId="21" borderId="18" xfId="0" applyFont="1" applyFill="1" applyBorder="1" applyAlignment="1" applyProtection="1">
      <alignment horizontal="center" vertical="center" wrapText="1"/>
      <protection hidden="1"/>
    </xf>
    <xf numFmtId="0" fontId="0" fillId="18" borderId="0" xfId="0" applyFont="1" applyFill="1" applyAlignment="1" applyProtection="1">
      <alignment vertical="center"/>
      <protection hidden="1"/>
    </xf>
    <xf numFmtId="0" fontId="93" fillId="18" borderId="0" xfId="0" applyFont="1" applyFill="1" applyAlignment="1" applyProtection="1">
      <alignment vertical="center"/>
      <protection hidden="1"/>
    </xf>
    <xf numFmtId="0" fontId="3" fillId="23" borderId="65" xfId="0" applyFont="1" applyFill="1" applyBorder="1" applyAlignment="1" applyProtection="1">
      <alignment horizontal="center" vertical="center" wrapText="1"/>
      <protection hidden="1"/>
    </xf>
    <xf numFmtId="0" fontId="25" fillId="24" borderId="18" xfId="0" applyFont="1" applyFill="1" applyBorder="1" applyAlignment="1" applyProtection="1">
      <alignment horizontal="center" vertical="center" wrapText="1"/>
      <protection hidden="1"/>
    </xf>
    <xf numFmtId="17" fontId="78" fillId="12" borderId="18" xfId="3" applyNumberFormat="1" applyFont="1" applyFill="1" applyBorder="1" applyAlignment="1" applyProtection="1">
      <alignment horizontal="center" vertical="center"/>
      <protection hidden="1"/>
    </xf>
    <xf numFmtId="164" fontId="79" fillId="12" borderId="18" xfId="2" applyNumberFormat="1" applyFont="1" applyFill="1" applyBorder="1" applyAlignment="1" applyProtection="1">
      <alignment horizontal="center" vertical="center"/>
      <protection hidden="1"/>
    </xf>
    <xf numFmtId="0" fontId="26" fillId="18" borderId="0" xfId="0" applyFont="1" applyFill="1" applyAlignment="1" applyProtection="1">
      <alignment vertical="center"/>
      <protection hidden="1"/>
    </xf>
    <xf numFmtId="0" fontId="33" fillId="24" borderId="64" xfId="0" applyFont="1" applyFill="1" applyBorder="1" applyAlignment="1" applyProtection="1">
      <alignment horizontal="center" vertical="center" wrapText="1"/>
      <protection hidden="1"/>
    </xf>
    <xf numFmtId="9" fontId="33" fillId="24" borderId="65" xfId="4" applyFont="1" applyFill="1" applyBorder="1" applyAlignment="1" applyProtection="1">
      <alignment horizontal="center" vertical="center"/>
      <protection hidden="1"/>
    </xf>
    <xf numFmtId="0" fontId="74" fillId="22" borderId="0" xfId="3" applyFont="1" applyFill="1" applyBorder="1" applyAlignment="1" applyProtection="1">
      <alignment horizontal="center" vertical="center"/>
      <protection hidden="1"/>
    </xf>
    <xf numFmtId="0" fontId="69" fillId="18" borderId="0" xfId="0" applyFont="1" applyFill="1" applyAlignment="1" applyProtection="1">
      <alignment horizontal="center" vertical="center" wrapText="1"/>
      <protection hidden="1"/>
    </xf>
    <xf numFmtId="0" fontId="35" fillId="21" borderId="18" xfId="0" applyFont="1" applyFill="1" applyBorder="1" applyAlignment="1" applyProtection="1">
      <alignment horizontal="center" vertical="center" wrapText="1"/>
      <protection hidden="1"/>
    </xf>
    <xf numFmtId="0" fontId="73" fillId="18" borderId="0" xfId="0" applyFont="1" applyFill="1" applyAlignment="1" applyProtection="1">
      <alignment horizontal="center" vertical="center"/>
      <protection hidden="1"/>
    </xf>
    <xf numFmtId="0" fontId="75" fillId="22" borderId="0" xfId="0" applyFont="1" applyFill="1" applyBorder="1" applyAlignment="1" applyProtection="1">
      <alignment vertical="center"/>
      <protection hidden="1"/>
    </xf>
    <xf numFmtId="3" fontId="35" fillId="21" borderId="18" xfId="2" applyNumberFormat="1" applyFont="1" applyFill="1" applyBorder="1" applyAlignment="1" applyProtection="1">
      <alignment horizontal="center" vertical="center"/>
      <protection hidden="1"/>
    </xf>
    <xf numFmtId="0" fontId="26" fillId="18" borderId="0" xfId="0" applyFont="1" applyFill="1" applyAlignment="1" applyProtection="1">
      <alignment horizontal="center" vertical="center"/>
      <protection hidden="1"/>
    </xf>
    <xf numFmtId="0" fontId="76" fillId="18" borderId="0" xfId="3" applyFont="1" applyFill="1" applyAlignment="1" applyProtection="1">
      <alignment vertical="center"/>
      <protection hidden="1"/>
    </xf>
    <xf numFmtId="3" fontId="33" fillId="4" borderId="18" xfId="2" applyNumberFormat="1" applyFont="1" applyFill="1" applyBorder="1" applyAlignment="1" applyProtection="1">
      <alignment horizontal="center" vertical="center"/>
      <protection hidden="1"/>
    </xf>
    <xf numFmtId="0" fontId="69" fillId="18" borderId="18" xfId="0" applyFont="1" applyFill="1" applyBorder="1" applyAlignment="1" applyProtection="1">
      <alignment vertical="center"/>
      <protection hidden="1"/>
    </xf>
    <xf numFmtId="0" fontId="69" fillId="22" borderId="0" xfId="0" applyFont="1" applyFill="1" applyAlignment="1" applyProtection="1">
      <alignment vertical="center" wrapText="1"/>
      <protection hidden="1"/>
    </xf>
    <xf numFmtId="0" fontId="70" fillId="22" borderId="0" xfId="0" applyFont="1" applyFill="1" applyAlignment="1" applyProtection="1">
      <alignment vertical="center"/>
      <protection hidden="1"/>
    </xf>
    <xf numFmtId="0" fontId="69" fillId="10" borderId="0" xfId="0" applyFont="1" applyFill="1" applyAlignment="1" applyProtection="1">
      <alignment vertical="center" wrapText="1"/>
      <protection hidden="1"/>
    </xf>
    <xf numFmtId="0" fontId="70" fillId="10" borderId="0" xfId="0" applyFont="1" applyFill="1" applyAlignment="1" applyProtection="1">
      <alignment vertical="center"/>
      <protection hidden="1"/>
    </xf>
    <xf numFmtId="0" fontId="16" fillId="3" borderId="0" xfId="0" applyFont="1" applyFill="1" applyProtection="1">
      <protection hidden="1"/>
    </xf>
    <xf numFmtId="17" fontId="36" fillId="3" borderId="0" xfId="0" applyNumberFormat="1" applyFont="1" applyFill="1" applyProtection="1">
      <protection hidden="1"/>
    </xf>
    <xf numFmtId="0" fontId="13" fillId="3" borderId="0" xfId="0" applyFont="1" applyFill="1" applyProtection="1">
      <protection hidden="1"/>
    </xf>
    <xf numFmtId="0" fontId="9" fillId="3" borderId="0" xfId="0" applyFont="1" applyFill="1" applyBorder="1" applyAlignment="1" applyProtection="1">
      <protection hidden="1"/>
    </xf>
    <xf numFmtId="0" fontId="1" fillId="3" borderId="0" xfId="0" applyFont="1" applyFill="1" applyAlignment="1" applyProtection="1">
      <alignment wrapText="1"/>
      <protection hidden="1"/>
    </xf>
    <xf numFmtId="0" fontId="35" fillId="21" borderId="1" xfId="0" applyFont="1" applyFill="1" applyBorder="1" applyAlignment="1" applyProtection="1">
      <alignment horizontal="center" vertical="center" wrapText="1"/>
      <protection hidden="1"/>
    </xf>
    <xf numFmtId="0" fontId="1" fillId="0" borderId="0" xfId="0" applyFont="1" applyAlignment="1" applyProtection="1">
      <alignment wrapText="1"/>
      <protection hidden="1"/>
    </xf>
    <xf numFmtId="0" fontId="17" fillId="3" borderId="0" xfId="0" applyFont="1" applyFill="1" applyProtection="1">
      <protection hidden="1"/>
    </xf>
    <xf numFmtId="166" fontId="3" fillId="21" borderId="4" xfId="0" applyNumberFormat="1" applyFont="1" applyFill="1" applyBorder="1" applyAlignment="1" applyProtection="1">
      <alignment horizontal="center" wrapText="1"/>
      <protection hidden="1"/>
    </xf>
    <xf numFmtId="164" fontId="25" fillId="9" borderId="5" xfId="2" applyNumberFormat="1" applyFont="1" applyFill="1" applyBorder="1" applyAlignment="1" applyProtection="1">
      <alignment horizontal="center" wrapText="1"/>
      <protection hidden="1"/>
    </xf>
    <xf numFmtId="9" fontId="35" fillId="25" borderId="5" xfId="4" applyFont="1" applyFill="1" applyBorder="1" applyAlignment="1" applyProtection="1">
      <alignment horizontal="center" vertical="center" wrapText="1"/>
      <protection hidden="1"/>
    </xf>
    <xf numFmtId="0" fontId="17" fillId="0" borderId="0" xfId="0" applyFont="1" applyProtection="1">
      <protection hidden="1"/>
    </xf>
    <xf numFmtId="164" fontId="9" fillId="3" borderId="0" xfId="0" applyNumberFormat="1" applyFont="1" applyFill="1" applyProtection="1">
      <protection hidden="1"/>
    </xf>
    <xf numFmtId="164" fontId="35" fillId="21" borderId="1" xfId="2" applyNumberFormat="1" applyFont="1" applyFill="1" applyBorder="1" applyAlignment="1" applyProtection="1">
      <alignment horizontal="center" vertical="center" wrapText="1"/>
      <protection hidden="1"/>
    </xf>
    <xf numFmtId="164" fontId="25" fillId="23" borderId="1" xfId="2" applyNumberFormat="1" applyFont="1" applyFill="1" applyBorder="1" applyAlignment="1" applyProtection="1">
      <alignment horizontal="center" vertical="center" wrapText="1"/>
      <protection hidden="1"/>
    </xf>
    <xf numFmtId="0" fontId="16" fillId="0" borderId="0" xfId="0" applyFont="1" applyProtection="1">
      <protection hidden="1"/>
    </xf>
    <xf numFmtId="0" fontId="6" fillId="3" borderId="0" xfId="0" applyFont="1" applyFill="1" applyProtection="1">
      <protection hidden="1"/>
    </xf>
    <xf numFmtId="43" fontId="35" fillId="21" borderId="4" xfId="2" applyFont="1" applyFill="1" applyBorder="1" applyAlignment="1" applyProtection="1">
      <alignment horizontal="center" vertical="center" wrapText="1"/>
      <protection hidden="1"/>
    </xf>
    <xf numFmtId="9" fontId="25" fillId="21" borderId="5" xfId="4" applyFont="1" applyFill="1" applyBorder="1" applyAlignment="1" applyProtection="1">
      <alignment horizontal="center" vertical="center" wrapText="1"/>
      <protection hidden="1"/>
    </xf>
    <xf numFmtId="0" fontId="6" fillId="0" borderId="0" xfId="0" applyFont="1" applyProtection="1">
      <protection hidden="1"/>
    </xf>
    <xf numFmtId="0" fontId="0" fillId="3" borderId="0" xfId="0" applyFill="1" applyProtection="1">
      <protection hidden="1"/>
    </xf>
    <xf numFmtId="0" fontId="12" fillId="3" borderId="0" xfId="0" applyFont="1" applyFill="1" applyProtection="1">
      <protection hidden="1"/>
    </xf>
    <xf numFmtId="0" fontId="2" fillId="3" borderId="0" xfId="0" applyFont="1" applyFill="1" applyProtection="1">
      <protection hidden="1"/>
    </xf>
    <xf numFmtId="0" fontId="9" fillId="3" borderId="0" xfId="0" applyFont="1" applyFill="1" applyProtection="1">
      <protection hidden="1"/>
    </xf>
    <xf numFmtId="0" fontId="0" fillId="3" borderId="0" xfId="0" applyFill="1" applyAlignment="1" applyProtection="1">
      <protection hidden="1"/>
    </xf>
    <xf numFmtId="0" fontId="77" fillId="26" borderId="18" xfId="0" applyFont="1" applyFill="1" applyBorder="1" applyAlignment="1" applyProtection="1">
      <alignment horizontal="center" vertical="center" wrapText="1"/>
      <protection hidden="1"/>
    </xf>
    <xf numFmtId="0" fontId="44" fillId="12" borderId="18" xfId="2" applyNumberFormat="1" applyFont="1" applyFill="1" applyBorder="1" applyAlignment="1" applyProtection="1">
      <alignment horizontal="center"/>
      <protection hidden="1"/>
    </xf>
    <xf numFmtId="164" fontId="44" fillId="12" borderId="18" xfId="2" applyNumberFormat="1" applyFont="1" applyFill="1" applyBorder="1" applyAlignment="1" applyProtection="1">
      <alignment horizontal="center"/>
      <protection hidden="1"/>
    </xf>
    <xf numFmtId="0" fontId="22" fillId="18" borderId="0" xfId="3" applyFont="1" applyFill="1" applyBorder="1" applyAlignment="1" applyProtection="1">
      <protection hidden="1"/>
    </xf>
    <xf numFmtId="0" fontId="86" fillId="3" borderId="0" xfId="0" applyFont="1" applyFill="1" applyAlignment="1" applyProtection="1">
      <alignment vertical="center"/>
      <protection hidden="1"/>
    </xf>
    <xf numFmtId="0" fontId="77" fillId="18" borderId="0" xfId="0" applyFont="1" applyFill="1" applyBorder="1" applyAlignment="1" applyProtection="1">
      <alignment horizontal="center" vertical="center" wrapText="1"/>
      <protection hidden="1"/>
    </xf>
    <xf numFmtId="3" fontId="35" fillId="18" borderId="0" xfId="2" applyNumberFormat="1" applyFont="1" applyFill="1" applyBorder="1" applyAlignment="1" applyProtection="1">
      <alignment horizontal="center" vertical="center"/>
      <protection hidden="1"/>
    </xf>
    <xf numFmtId="0" fontId="26" fillId="3" borderId="0" xfId="0" applyFont="1" applyFill="1" applyProtection="1">
      <protection hidden="1"/>
    </xf>
    <xf numFmtId="0" fontId="0" fillId="3" borderId="0" xfId="0" applyFont="1" applyFill="1" applyProtection="1">
      <protection hidden="1"/>
    </xf>
    <xf numFmtId="166" fontId="27" fillId="3" borderId="18" xfId="0" applyNumberFormat="1" applyFont="1" applyFill="1" applyBorder="1" applyAlignment="1" applyProtection="1">
      <alignment horizontal="center" wrapText="1"/>
      <protection hidden="1"/>
    </xf>
    <xf numFmtId="0" fontId="77" fillId="38" borderId="41" xfId="0" applyFont="1" applyFill="1" applyBorder="1" applyAlignment="1" applyProtection="1">
      <alignment horizontal="center" vertical="center" wrapText="1"/>
      <protection hidden="1"/>
    </xf>
    <xf numFmtId="166" fontId="27" fillId="36" borderId="18" xfId="0" applyNumberFormat="1" applyFont="1" applyFill="1" applyBorder="1" applyAlignment="1" applyProtection="1">
      <alignment horizontal="center" wrapText="1"/>
      <protection hidden="1"/>
    </xf>
    <xf numFmtId="0" fontId="0" fillId="19" borderId="0" xfId="0" applyFill="1" applyProtection="1">
      <protection hidden="1"/>
    </xf>
    <xf numFmtId="3" fontId="81" fillId="21" borderId="41" xfId="2" applyNumberFormat="1" applyFont="1" applyFill="1" applyBorder="1" applyAlignment="1" applyProtection="1">
      <alignment horizontal="center" vertical="center"/>
      <protection hidden="1"/>
    </xf>
    <xf numFmtId="166" fontId="77" fillId="3" borderId="47" xfId="0" applyNumberFormat="1" applyFont="1" applyFill="1" applyBorder="1" applyAlignment="1" applyProtection="1">
      <alignment horizontal="center" wrapText="1"/>
      <protection hidden="1"/>
    </xf>
    <xf numFmtId="0" fontId="80" fillId="3" borderId="0" xfId="0" applyFont="1" applyFill="1" applyAlignment="1" applyProtection="1">
      <alignment wrapText="1"/>
      <protection hidden="1"/>
    </xf>
    <xf numFmtId="0" fontId="80" fillId="19" borderId="0" xfId="0" applyFont="1" applyFill="1" applyAlignment="1" applyProtection="1">
      <alignment wrapText="1"/>
      <protection hidden="1"/>
    </xf>
    <xf numFmtId="166" fontId="77" fillId="3" borderId="18" xfId="0" applyNumberFormat="1" applyFont="1" applyFill="1" applyBorder="1" applyAlignment="1" applyProtection="1">
      <alignment horizontal="center" wrapText="1"/>
      <protection hidden="1"/>
    </xf>
    <xf numFmtId="0" fontId="0" fillId="3" borderId="18" xfId="0" applyFont="1" applyFill="1" applyBorder="1" applyProtection="1">
      <protection hidden="1"/>
    </xf>
    <xf numFmtId="0" fontId="16" fillId="3" borderId="0" xfId="0" applyFont="1" applyFill="1" applyAlignment="1" applyProtection="1">
      <protection hidden="1"/>
    </xf>
    <xf numFmtId="0" fontId="36" fillId="38" borderId="18" xfId="0" applyFont="1" applyFill="1" applyBorder="1" applyAlignment="1" applyProtection="1">
      <alignment horizontal="center" vertical="center" wrapText="1"/>
      <protection hidden="1"/>
    </xf>
    <xf numFmtId="0" fontId="13" fillId="3" borderId="0" xfId="0" applyFont="1" applyFill="1" applyAlignment="1" applyProtection="1">
      <protection hidden="1"/>
    </xf>
    <xf numFmtId="0" fontId="16" fillId="19" borderId="0" xfId="0" applyFont="1" applyFill="1" applyAlignment="1" applyProtection="1">
      <protection hidden="1"/>
    </xf>
    <xf numFmtId="0" fontId="16" fillId="0" borderId="0" xfId="0" applyFont="1" applyAlignment="1" applyProtection="1">
      <protection hidden="1"/>
    </xf>
    <xf numFmtId="3" fontId="9" fillId="21" borderId="18" xfId="2" applyNumberFormat="1" applyFont="1" applyFill="1" applyBorder="1" applyAlignment="1" applyProtection="1">
      <alignment horizontal="center" vertical="center"/>
      <protection hidden="1"/>
    </xf>
    <xf numFmtId="0" fontId="2" fillId="19" borderId="0" xfId="0" applyFont="1" applyFill="1" applyProtection="1">
      <protection hidden="1"/>
    </xf>
    <xf numFmtId="0" fontId="0" fillId="19" borderId="0" xfId="0" applyFont="1" applyFill="1" applyProtection="1">
      <protection hidden="1"/>
    </xf>
    <xf numFmtId="0" fontId="77" fillId="38" borderId="18" xfId="0" applyFont="1" applyFill="1" applyBorder="1" applyAlignment="1" applyProtection="1">
      <alignment horizontal="center" vertical="center" wrapText="1"/>
      <protection hidden="1"/>
    </xf>
    <xf numFmtId="3" fontId="3" fillId="21" borderId="18" xfId="2" applyNumberFormat="1" applyFont="1" applyFill="1" applyBorder="1" applyAlignment="1" applyProtection="1">
      <alignment horizontal="center" vertical="center"/>
      <protection hidden="1"/>
    </xf>
    <xf numFmtId="0" fontId="6" fillId="3" borderId="0" xfId="0" applyFont="1" applyFill="1" applyBorder="1" applyAlignment="1" applyProtection="1">
      <alignment horizontal="center" vertical="center" wrapText="1"/>
      <protection hidden="1"/>
    </xf>
    <xf numFmtId="0" fontId="6" fillId="3" borderId="37" xfId="0" applyFont="1" applyFill="1" applyBorder="1" applyAlignment="1" applyProtection="1">
      <alignment horizontal="center" vertical="center" wrapText="1"/>
      <protection hidden="1"/>
    </xf>
    <xf numFmtId="0" fontId="9" fillId="38" borderId="18" xfId="0" applyFont="1" applyFill="1" applyBorder="1" applyAlignment="1" applyProtection="1">
      <alignment horizontal="center" vertical="center" wrapText="1"/>
      <protection hidden="1"/>
    </xf>
    <xf numFmtId="0" fontId="16" fillId="3" borderId="0" xfId="0" applyFont="1" applyFill="1" applyAlignment="1" applyProtection="1">
      <alignment horizontal="center" vertical="center"/>
      <protection hidden="1"/>
    </xf>
    <xf numFmtId="164" fontId="16" fillId="3" borderId="0" xfId="2" applyNumberFormat="1" applyFont="1" applyFill="1" applyAlignment="1" applyProtection="1">
      <alignment horizontal="right" vertical="center"/>
      <protection hidden="1"/>
    </xf>
    <xf numFmtId="0" fontId="24" fillId="3" borderId="18" xfId="0" applyFont="1" applyFill="1" applyBorder="1" applyProtection="1">
      <protection hidden="1"/>
    </xf>
    <xf numFmtId="166" fontId="84" fillId="3" borderId="18" xfId="0" applyNumberFormat="1" applyFont="1" applyFill="1" applyBorder="1" applyAlignment="1" applyProtection="1">
      <alignment horizontal="center" wrapText="1"/>
      <protection hidden="1"/>
    </xf>
    <xf numFmtId="0" fontId="12" fillId="26" borderId="18" xfId="0" applyFont="1" applyFill="1" applyBorder="1" applyAlignment="1" applyProtection="1">
      <alignment horizontal="center" vertical="center" wrapText="1"/>
      <protection hidden="1"/>
    </xf>
    <xf numFmtId="3" fontId="12" fillId="21" borderId="18" xfId="2" applyNumberFormat="1" applyFont="1" applyFill="1" applyBorder="1" applyAlignment="1" applyProtection="1">
      <alignment horizontal="center" vertical="center"/>
      <protection hidden="1"/>
    </xf>
    <xf numFmtId="0" fontId="85" fillId="3" borderId="18" xfId="0" applyFont="1" applyFill="1" applyBorder="1" applyAlignment="1" applyProtection="1">
      <protection hidden="1"/>
    </xf>
    <xf numFmtId="0" fontId="25" fillId="8" borderId="28" xfId="0" applyFont="1" applyFill="1" applyBorder="1" applyAlignment="1" applyProtection="1">
      <alignment horizontal="center" vertical="center" wrapText="1"/>
      <protection hidden="1"/>
    </xf>
    <xf numFmtId="0" fontId="25" fillId="8" borderId="33" xfId="0" applyFont="1" applyFill="1" applyBorder="1" applyAlignment="1" applyProtection="1">
      <alignment horizontal="center" vertical="center" wrapText="1"/>
      <protection hidden="1"/>
    </xf>
    <xf numFmtId="0" fontId="25" fillId="8" borderId="30" xfId="0" applyFont="1" applyFill="1" applyBorder="1" applyAlignment="1" applyProtection="1">
      <alignment horizontal="center" vertical="center" wrapText="1"/>
      <protection hidden="1"/>
    </xf>
    <xf numFmtId="166" fontId="27" fillId="9" borderId="35" xfId="0" applyNumberFormat="1" applyFont="1" applyFill="1" applyBorder="1" applyAlignment="1" applyProtection="1">
      <alignment horizontal="center" wrapText="1"/>
      <protection hidden="1"/>
    </xf>
    <xf numFmtId="164" fontId="27" fillId="9" borderId="34" xfId="2" applyNumberFormat="1" applyFont="1" applyFill="1" applyBorder="1" applyAlignment="1" applyProtection="1">
      <alignment horizontal="center" wrapText="1"/>
      <protection hidden="1"/>
    </xf>
    <xf numFmtId="164" fontId="27" fillId="9" borderId="31" xfId="2" applyNumberFormat="1" applyFont="1" applyFill="1" applyBorder="1" applyAlignment="1" applyProtection="1">
      <alignment horizontal="center" wrapText="1"/>
      <protection hidden="1"/>
    </xf>
    <xf numFmtId="164" fontId="27" fillId="9" borderId="29" xfId="2" applyNumberFormat="1" applyFont="1" applyFill="1" applyBorder="1" applyAlignment="1" applyProtection="1">
      <alignment horizontal="center" wrapText="1"/>
      <protection hidden="1"/>
    </xf>
    <xf numFmtId="166" fontId="27" fillId="9" borderId="36" xfId="0" applyNumberFormat="1" applyFont="1" applyFill="1" applyBorder="1" applyAlignment="1" applyProtection="1">
      <alignment horizontal="center" wrapText="1"/>
      <protection hidden="1"/>
    </xf>
    <xf numFmtId="166" fontId="84" fillId="44" borderId="4" xfId="0" applyNumberFormat="1" applyFont="1" applyFill="1" applyBorder="1" applyAlignment="1" applyProtection="1">
      <alignment horizontal="center" wrapText="1"/>
      <protection hidden="1"/>
    </xf>
    <xf numFmtId="0" fontId="33" fillId="12" borderId="64" xfId="3" applyFont="1" applyFill="1" applyBorder="1" applyAlignment="1" applyProtection="1">
      <alignment horizontal="center" vertical="center"/>
      <protection hidden="1"/>
    </xf>
    <xf numFmtId="0" fontId="33" fillId="12" borderId="64" xfId="3" applyFont="1" applyFill="1" applyBorder="1" applyAlignment="1" applyProtection="1">
      <alignment horizontal="center" vertical="center" wrapText="1"/>
      <protection hidden="1"/>
    </xf>
    <xf numFmtId="0" fontId="73" fillId="4" borderId="18" xfId="0" applyFont="1" applyFill="1" applyBorder="1" applyAlignment="1" applyProtection="1">
      <alignment horizontal="center" vertical="center"/>
      <protection hidden="1"/>
    </xf>
    <xf numFmtId="0" fontId="73" fillId="4" borderId="79" xfId="0" applyFont="1" applyFill="1" applyBorder="1" applyAlignment="1" applyProtection="1">
      <alignment horizontal="center" vertical="center"/>
      <protection hidden="1"/>
    </xf>
    <xf numFmtId="0" fontId="73" fillId="4" borderId="31" xfId="0" applyFont="1" applyFill="1" applyBorder="1" applyAlignment="1" applyProtection="1">
      <alignment horizontal="center" vertical="center"/>
      <protection hidden="1"/>
    </xf>
    <xf numFmtId="0" fontId="73" fillId="4" borderId="92" xfId="0" applyFont="1" applyFill="1" applyBorder="1" applyAlignment="1" applyProtection="1">
      <alignment horizontal="center" vertical="center"/>
      <protection hidden="1"/>
    </xf>
    <xf numFmtId="1" fontId="79" fillId="12" borderId="18" xfId="3" applyNumberFormat="1" applyFont="1" applyFill="1" applyBorder="1" applyAlignment="1" applyProtection="1">
      <alignment horizontal="center" vertical="center"/>
      <protection hidden="1"/>
    </xf>
    <xf numFmtId="0" fontId="9" fillId="21" borderId="18" xfId="3" applyFont="1" applyFill="1" applyBorder="1" applyAlignment="1" applyProtection="1">
      <alignment horizontal="center" vertical="center" wrapText="1"/>
      <protection hidden="1"/>
    </xf>
    <xf numFmtId="0" fontId="71" fillId="21" borderId="0" xfId="0" applyFont="1" applyFill="1" applyBorder="1" applyAlignment="1" applyProtection="1">
      <alignment horizontal="center" vertical="center" wrapText="1"/>
      <protection hidden="1"/>
    </xf>
    <xf numFmtId="0" fontId="72" fillId="12" borderId="19" xfId="3" applyNumberFormat="1" applyFont="1" applyFill="1" applyBorder="1" applyAlignment="1" applyProtection="1">
      <alignment horizontal="center" vertical="center" wrapText="1"/>
      <protection hidden="1"/>
    </xf>
    <xf numFmtId="0" fontId="72" fillId="12" borderId="48" xfId="3" applyNumberFormat="1" applyFont="1" applyFill="1" applyBorder="1" applyAlignment="1" applyProtection="1">
      <alignment horizontal="center" vertical="center" wrapText="1"/>
      <protection hidden="1"/>
    </xf>
    <xf numFmtId="0" fontId="72" fillId="12" borderId="20" xfId="3" applyNumberFormat="1" applyFont="1" applyFill="1" applyBorder="1" applyAlignment="1" applyProtection="1">
      <alignment horizontal="center" vertical="center" wrapText="1"/>
      <protection hidden="1"/>
    </xf>
    <xf numFmtId="0" fontId="36" fillId="23" borderId="0" xfId="5" applyFont="1" applyFill="1" applyBorder="1" applyAlignment="1" applyProtection="1">
      <alignment horizontal="center" vertical="center" wrapText="1"/>
      <protection hidden="1"/>
    </xf>
    <xf numFmtId="17" fontId="72" fillId="12" borderId="0" xfId="3" applyNumberFormat="1" applyFont="1" applyFill="1" applyBorder="1" applyAlignment="1" applyProtection="1">
      <alignment horizontal="center" vertical="center"/>
      <protection hidden="1"/>
    </xf>
    <xf numFmtId="165" fontId="72" fillId="12" borderId="19" xfId="3" applyNumberFormat="1" applyFont="1" applyFill="1" applyBorder="1" applyAlignment="1" applyProtection="1">
      <alignment horizontal="center" vertical="center" wrapText="1"/>
      <protection hidden="1"/>
    </xf>
    <xf numFmtId="165" fontId="72" fillId="12" borderId="48" xfId="3" applyNumberFormat="1" applyFont="1" applyFill="1" applyBorder="1" applyAlignment="1" applyProtection="1">
      <alignment horizontal="center" vertical="center" wrapText="1"/>
      <protection hidden="1"/>
    </xf>
    <xf numFmtId="165" fontId="72" fillId="12" borderId="20" xfId="3" applyNumberFormat="1" applyFont="1" applyFill="1" applyBorder="1" applyAlignment="1" applyProtection="1">
      <alignment horizontal="center" vertical="center" wrapText="1"/>
      <protection hidden="1"/>
    </xf>
    <xf numFmtId="0" fontId="71" fillId="39" borderId="0" xfId="3" applyFont="1" applyFill="1" applyBorder="1" applyAlignment="1" applyProtection="1">
      <alignment horizontal="center" vertical="center"/>
      <protection hidden="1"/>
    </xf>
    <xf numFmtId="9" fontId="72" fillId="12" borderId="19" xfId="4" applyFont="1" applyFill="1" applyBorder="1" applyAlignment="1" applyProtection="1">
      <alignment horizontal="center" vertical="center" wrapText="1"/>
      <protection hidden="1"/>
    </xf>
    <xf numFmtId="9" fontId="72" fillId="12" borderId="48" xfId="4" applyFont="1" applyFill="1" applyBorder="1" applyAlignment="1" applyProtection="1">
      <alignment horizontal="center" vertical="center" wrapText="1"/>
      <protection hidden="1"/>
    </xf>
    <xf numFmtId="9" fontId="72" fillId="12" borderId="20" xfId="4" applyFont="1" applyFill="1" applyBorder="1" applyAlignment="1" applyProtection="1">
      <alignment horizontal="center" vertical="center" wrapText="1"/>
      <protection hidden="1"/>
    </xf>
    <xf numFmtId="0" fontId="58" fillId="23" borderId="52" xfId="3" applyFont="1" applyFill="1" applyBorder="1" applyAlignment="1" applyProtection="1">
      <alignment horizontal="center" vertical="center" wrapText="1"/>
      <protection hidden="1"/>
    </xf>
    <xf numFmtId="0" fontId="58" fillId="23" borderId="51" xfId="3" applyFont="1" applyFill="1" applyBorder="1" applyAlignment="1" applyProtection="1">
      <alignment horizontal="center" vertical="center" wrapText="1"/>
      <protection hidden="1"/>
    </xf>
    <xf numFmtId="0" fontId="58" fillId="23" borderId="54" xfId="3" applyFont="1" applyFill="1" applyBorder="1" applyAlignment="1" applyProtection="1">
      <alignment horizontal="center" vertical="center" wrapText="1"/>
      <protection hidden="1"/>
    </xf>
    <xf numFmtId="0" fontId="58" fillId="23" borderId="0" xfId="3" applyFont="1" applyFill="1" applyBorder="1" applyAlignment="1" applyProtection="1">
      <alignment horizontal="center" vertical="center" wrapText="1"/>
      <protection hidden="1"/>
    </xf>
    <xf numFmtId="0" fontId="3" fillId="21" borderId="18" xfId="0" applyFont="1" applyFill="1" applyBorder="1" applyAlignment="1" applyProtection="1">
      <alignment horizontal="center" vertical="center" wrapText="1"/>
      <protection hidden="1"/>
    </xf>
    <xf numFmtId="0" fontId="58" fillId="30" borderId="52" xfId="3" applyFont="1" applyFill="1" applyBorder="1" applyAlignment="1" applyProtection="1">
      <alignment horizontal="center" vertical="center" wrapText="1"/>
      <protection hidden="1"/>
    </xf>
    <xf numFmtId="0" fontId="58" fillId="30" borderId="51" xfId="3" applyFont="1" applyFill="1" applyBorder="1" applyAlignment="1" applyProtection="1">
      <alignment horizontal="center" vertical="center" wrapText="1"/>
      <protection hidden="1"/>
    </xf>
    <xf numFmtId="0" fontId="58" fillId="30" borderId="53" xfId="3" applyFont="1" applyFill="1" applyBorder="1" applyAlignment="1" applyProtection="1">
      <alignment horizontal="center" vertical="center" wrapText="1"/>
      <protection hidden="1"/>
    </xf>
    <xf numFmtId="0" fontId="58" fillId="30" borderId="54" xfId="3" applyFont="1" applyFill="1" applyBorder="1" applyAlignment="1" applyProtection="1">
      <alignment horizontal="center" vertical="center" wrapText="1"/>
      <protection hidden="1"/>
    </xf>
    <xf numFmtId="0" fontId="58" fillId="30" borderId="0" xfId="3" applyFont="1" applyFill="1" applyBorder="1" applyAlignment="1" applyProtection="1">
      <alignment horizontal="center" vertical="center" wrapText="1"/>
      <protection hidden="1"/>
    </xf>
    <xf numFmtId="0" fontId="58" fillId="30" borderId="49" xfId="3" applyFont="1" applyFill="1" applyBorder="1" applyAlignment="1" applyProtection="1">
      <alignment horizontal="center" vertical="center" wrapText="1"/>
      <protection hidden="1"/>
    </xf>
    <xf numFmtId="0" fontId="73" fillId="4" borderId="51" xfId="0" applyFont="1" applyFill="1" applyBorder="1" applyAlignment="1" applyProtection="1">
      <alignment horizontal="center" vertical="center" wrapText="1"/>
      <protection hidden="1"/>
    </xf>
    <xf numFmtId="0" fontId="73" fillId="4" borderId="0" xfId="0" applyFont="1" applyFill="1" applyBorder="1" applyAlignment="1" applyProtection="1">
      <alignment horizontal="center" vertical="center" wrapText="1"/>
      <protection hidden="1"/>
    </xf>
    <xf numFmtId="0" fontId="63" fillId="43" borderId="42" xfId="0" applyFont="1" applyFill="1" applyBorder="1" applyAlignment="1" applyProtection="1">
      <alignment horizontal="left" vertical="center"/>
    </xf>
    <xf numFmtId="0" fontId="63" fillId="43" borderId="43" xfId="0" applyFont="1" applyFill="1" applyBorder="1" applyAlignment="1" applyProtection="1">
      <alignment horizontal="left" vertical="center"/>
    </xf>
    <xf numFmtId="0" fontId="63" fillId="43" borderId="44" xfId="0" applyFont="1" applyFill="1" applyBorder="1" applyAlignment="1" applyProtection="1">
      <alignment horizontal="left" vertical="center"/>
    </xf>
    <xf numFmtId="0" fontId="63" fillId="43" borderId="42" xfId="0" applyFont="1" applyFill="1" applyBorder="1" applyAlignment="1" applyProtection="1">
      <alignment horizontal="left" vertical="center" wrapText="1"/>
    </xf>
    <xf numFmtId="0" fontId="63" fillId="43" borderId="43" xfId="0" applyFont="1" applyFill="1" applyBorder="1" applyAlignment="1" applyProtection="1">
      <alignment horizontal="left" vertical="center" wrapText="1"/>
    </xf>
    <xf numFmtId="0" fontId="63" fillId="43" borderId="44" xfId="0" applyFont="1" applyFill="1" applyBorder="1" applyAlignment="1" applyProtection="1">
      <alignment horizontal="left" vertical="center" wrapText="1"/>
    </xf>
    <xf numFmtId="0" fontId="39" fillId="46" borderId="51" xfId="0" applyFont="1" applyFill="1" applyBorder="1" applyAlignment="1" applyProtection="1">
      <alignment horizontal="center" vertical="center"/>
      <protection hidden="1"/>
    </xf>
    <xf numFmtId="0" fontId="39" fillId="46" borderId="0" xfId="0" applyFont="1" applyFill="1" applyBorder="1" applyAlignment="1" applyProtection="1">
      <alignment horizontal="center" vertical="center"/>
      <protection hidden="1"/>
    </xf>
    <xf numFmtId="0" fontId="59" fillId="23" borderId="85" xfId="3" applyFont="1" applyFill="1" applyBorder="1" applyAlignment="1" applyProtection="1">
      <alignment horizontal="center" vertical="center"/>
    </xf>
    <xf numFmtId="0" fontId="59" fillId="23" borderId="6" xfId="3" applyFont="1" applyFill="1" applyBorder="1" applyAlignment="1" applyProtection="1">
      <alignment horizontal="center" vertical="center"/>
    </xf>
    <xf numFmtId="0" fontId="59" fillId="23" borderId="86" xfId="3" applyFont="1" applyFill="1" applyBorder="1" applyAlignment="1" applyProtection="1">
      <alignment horizontal="center" vertical="center"/>
    </xf>
    <xf numFmtId="0" fontId="59" fillId="23" borderId="87" xfId="3" applyFont="1" applyFill="1" applyBorder="1" applyAlignment="1" applyProtection="1">
      <alignment horizontal="center" vertical="center"/>
    </xf>
    <xf numFmtId="0" fontId="59" fillId="23" borderId="0" xfId="3" applyFont="1" applyFill="1" applyBorder="1" applyAlignment="1" applyProtection="1">
      <alignment horizontal="center" vertical="center"/>
    </xf>
    <xf numFmtId="0" fontId="59" fillId="23" borderId="88" xfId="3" applyFont="1" applyFill="1" applyBorder="1" applyAlignment="1" applyProtection="1">
      <alignment horizontal="center" vertical="center"/>
    </xf>
    <xf numFmtId="0" fontId="59" fillId="23" borderId="89" xfId="3" applyFont="1" applyFill="1" applyBorder="1" applyAlignment="1" applyProtection="1">
      <alignment horizontal="center" vertical="center"/>
    </xf>
    <xf numFmtId="0" fontId="59" fillId="23" borderId="90" xfId="3" applyFont="1" applyFill="1" applyBorder="1" applyAlignment="1" applyProtection="1">
      <alignment horizontal="center" vertical="center"/>
    </xf>
    <xf numFmtId="0" fontId="59" fillId="23" borderId="91" xfId="3" applyFont="1" applyFill="1" applyBorder="1" applyAlignment="1" applyProtection="1">
      <alignment horizontal="center" vertical="center"/>
    </xf>
    <xf numFmtId="0" fontId="9" fillId="31" borderId="10" xfId="0" applyFont="1" applyFill="1" applyBorder="1" applyAlignment="1" applyProtection="1">
      <alignment horizontal="left" vertical="center"/>
    </xf>
    <xf numFmtId="0" fontId="9" fillId="31" borderId="11" xfId="0" applyFont="1" applyFill="1" applyBorder="1" applyAlignment="1" applyProtection="1">
      <alignment horizontal="left" vertical="center"/>
    </xf>
    <xf numFmtId="0" fontId="9" fillId="31" borderId="12" xfId="0" applyFont="1" applyFill="1" applyBorder="1" applyAlignment="1" applyProtection="1">
      <alignment horizontal="left" vertical="center"/>
    </xf>
    <xf numFmtId="0" fontId="3" fillId="31" borderId="10" xfId="0" applyNumberFormat="1" applyFont="1" applyFill="1" applyBorder="1" applyAlignment="1" applyProtection="1">
      <alignment horizontal="left" vertical="center" wrapText="1"/>
    </xf>
    <xf numFmtId="0" fontId="3" fillId="31" borderId="11" xfId="0" applyNumberFormat="1" applyFont="1" applyFill="1" applyBorder="1" applyAlignment="1" applyProtection="1">
      <alignment horizontal="left" vertical="center" wrapText="1"/>
    </xf>
    <xf numFmtId="0" fontId="3" fillId="31" borderId="12" xfId="0" applyNumberFormat="1" applyFont="1" applyFill="1" applyBorder="1" applyAlignment="1" applyProtection="1">
      <alignment horizontal="left" vertical="center" wrapText="1"/>
    </xf>
    <xf numFmtId="0" fontId="9" fillId="27" borderId="10" xfId="0" applyFont="1" applyFill="1" applyBorder="1" applyAlignment="1" applyProtection="1">
      <alignment horizontal="left" vertical="center" indent="78"/>
    </xf>
    <xf numFmtId="0" fontId="9" fillId="27" borderId="11" xfId="0" applyFont="1" applyFill="1" applyBorder="1" applyAlignment="1" applyProtection="1">
      <alignment horizontal="left" vertical="center" indent="78"/>
    </xf>
    <xf numFmtId="0" fontId="9" fillId="27" borderId="12" xfId="0" applyFont="1" applyFill="1" applyBorder="1" applyAlignment="1" applyProtection="1">
      <alignment horizontal="left" vertical="center" indent="78"/>
    </xf>
    <xf numFmtId="0" fontId="12" fillId="32" borderId="10" xfId="0" applyFont="1" applyFill="1" applyBorder="1" applyAlignment="1" applyProtection="1">
      <alignment horizontal="left" vertical="center"/>
    </xf>
    <xf numFmtId="0" fontId="12" fillId="32" borderId="11" xfId="0" applyFont="1" applyFill="1" applyBorder="1" applyAlignment="1" applyProtection="1">
      <alignment horizontal="left" vertical="center"/>
    </xf>
    <xf numFmtId="0" fontId="12" fillId="32" borderId="12" xfId="0" applyFont="1" applyFill="1" applyBorder="1" applyAlignment="1" applyProtection="1">
      <alignment horizontal="left" vertical="center"/>
    </xf>
    <xf numFmtId="0" fontId="31" fillId="43" borderId="41" xfId="0" applyFont="1" applyFill="1" applyBorder="1" applyAlignment="1" applyProtection="1">
      <alignment horizontal="left" vertical="center"/>
    </xf>
    <xf numFmtId="0" fontId="12" fillId="32" borderId="13" xfId="0" applyFont="1" applyFill="1" applyBorder="1" applyAlignment="1" applyProtection="1">
      <alignment horizontal="left" vertical="center"/>
    </xf>
    <xf numFmtId="0" fontId="12" fillId="32" borderId="14" xfId="0" applyFont="1" applyFill="1" applyBorder="1" applyAlignment="1" applyProtection="1">
      <alignment horizontal="left" vertical="center"/>
    </xf>
    <xf numFmtId="0" fontId="12" fillId="32" borderId="15" xfId="0" applyFont="1" applyFill="1" applyBorder="1" applyAlignment="1" applyProtection="1">
      <alignment horizontal="left" vertical="center"/>
    </xf>
    <xf numFmtId="0" fontId="0" fillId="4" borderId="41" xfId="0" applyFont="1" applyFill="1" applyBorder="1" applyAlignment="1">
      <alignment horizontal="center" vertical="center"/>
    </xf>
    <xf numFmtId="0" fontId="56" fillId="6" borderId="41" xfId="0" applyFont="1" applyFill="1" applyBorder="1" applyAlignment="1">
      <alignment horizontal="left" vertical="center"/>
    </xf>
    <xf numFmtId="0" fontId="59" fillId="23" borderId="0" xfId="3" applyFont="1" applyFill="1" applyAlignment="1" applyProtection="1">
      <alignment horizontal="center" vertical="center"/>
    </xf>
    <xf numFmtId="0" fontId="13" fillId="6" borderId="41" xfId="0" applyFont="1" applyFill="1" applyBorder="1" applyAlignment="1">
      <alignment vertical="center"/>
    </xf>
    <xf numFmtId="0" fontId="53" fillId="6" borderId="41" xfId="0" applyFont="1" applyFill="1" applyBorder="1" applyAlignment="1">
      <alignment horizontal="left" vertical="center"/>
    </xf>
    <xf numFmtId="0" fontId="53" fillId="6" borderId="41" xfId="0" applyFont="1" applyFill="1" applyBorder="1" applyAlignment="1">
      <alignment vertical="center"/>
    </xf>
    <xf numFmtId="0" fontId="50" fillId="21" borderId="41" xfId="0" applyFont="1" applyFill="1" applyBorder="1" applyAlignment="1">
      <alignment horizontal="left" vertical="center"/>
    </xf>
    <xf numFmtId="0" fontId="13" fillId="6" borderId="42" xfId="0" applyFont="1" applyFill="1" applyBorder="1" applyAlignment="1">
      <alignment horizontal="left" vertical="center"/>
    </xf>
    <xf numFmtId="0" fontId="13" fillId="6" borderId="43" xfId="0" applyFont="1" applyFill="1" applyBorder="1" applyAlignment="1">
      <alignment horizontal="left" vertical="center"/>
    </xf>
    <xf numFmtId="0" fontId="13" fillId="6" borderId="44" xfId="0" applyFont="1" applyFill="1" applyBorder="1" applyAlignment="1">
      <alignment horizontal="left" vertical="center"/>
    </xf>
    <xf numFmtId="0" fontId="36" fillId="42" borderId="0" xfId="0" applyFont="1" applyFill="1" applyBorder="1" applyAlignment="1">
      <alignment horizontal="center" vertical="center"/>
    </xf>
    <xf numFmtId="0" fontId="47" fillId="3" borderId="0" xfId="3" applyFont="1" applyFill="1" applyAlignment="1" applyProtection="1">
      <alignment horizontal="center" vertical="center"/>
    </xf>
    <xf numFmtId="17" fontId="34" fillId="12" borderId="0" xfId="3" applyNumberFormat="1" applyFont="1" applyFill="1" applyBorder="1" applyAlignment="1" applyProtection="1">
      <alignment horizontal="center" vertical="center"/>
      <protection locked="0"/>
    </xf>
    <xf numFmtId="9" fontId="42" fillId="23" borderId="57" xfId="4" applyFont="1" applyFill="1" applyBorder="1" applyAlignment="1" applyProtection="1">
      <alignment horizontal="center" vertical="center" wrapText="1"/>
    </xf>
    <xf numFmtId="9" fontId="42" fillId="23" borderId="4" xfId="4" applyFont="1" applyFill="1" applyBorder="1" applyAlignment="1" applyProtection="1">
      <alignment horizontal="center" vertical="center" wrapText="1"/>
    </xf>
    <xf numFmtId="0" fontId="9" fillId="23" borderId="18" xfId="0" applyFont="1" applyFill="1" applyBorder="1" applyAlignment="1" applyProtection="1">
      <alignment horizontal="center" vertical="center" wrapText="1"/>
    </xf>
    <xf numFmtId="0" fontId="10" fillId="15" borderId="18" xfId="0" applyFont="1" applyFill="1" applyBorder="1" applyAlignment="1" applyProtection="1">
      <alignment horizontal="center" vertical="center" wrapText="1"/>
    </xf>
    <xf numFmtId="0" fontId="41" fillId="14" borderId="18" xfId="0" applyFont="1" applyFill="1" applyBorder="1" applyAlignment="1" applyProtection="1">
      <alignment horizontal="center" vertical="center" wrapText="1"/>
    </xf>
    <xf numFmtId="0" fontId="59" fillId="23" borderId="13" xfId="3" applyFont="1" applyFill="1" applyBorder="1" applyAlignment="1" applyProtection="1">
      <alignment horizontal="center" vertical="center" wrapText="1"/>
    </xf>
    <xf numFmtId="0" fontId="59" fillId="23" borderId="14" xfId="3" applyFont="1" applyFill="1" applyBorder="1" applyAlignment="1" applyProtection="1">
      <alignment horizontal="center" vertical="center" wrapText="1"/>
    </xf>
    <xf numFmtId="0" fontId="59" fillId="23" borderId="15" xfId="3" applyFont="1" applyFill="1" applyBorder="1" applyAlignment="1" applyProtection="1">
      <alignment horizontal="center" vertical="center" wrapText="1"/>
    </xf>
    <xf numFmtId="0" fontId="59" fillId="23" borderId="66" xfId="3" applyFont="1" applyFill="1" applyBorder="1" applyAlignment="1" applyProtection="1">
      <alignment horizontal="center" vertical="center" wrapText="1"/>
    </xf>
    <xf numFmtId="0" fontId="59" fillId="23" borderId="0" xfId="3" applyFont="1" applyFill="1" applyBorder="1" applyAlignment="1" applyProtection="1">
      <alignment horizontal="center" vertical="center" wrapText="1"/>
    </xf>
    <xf numFmtId="0" fontId="59" fillId="23" borderId="67" xfId="3" applyFont="1" applyFill="1" applyBorder="1" applyAlignment="1" applyProtection="1">
      <alignment horizontal="center" vertical="center" wrapText="1"/>
    </xf>
    <xf numFmtId="0" fontId="59" fillId="23" borderId="7" xfId="3" applyFont="1" applyFill="1" applyBorder="1" applyAlignment="1" applyProtection="1">
      <alignment horizontal="center" vertical="center" wrapText="1"/>
    </xf>
    <xf numFmtId="0" fontId="59" fillId="23" borderId="8" xfId="3" applyFont="1" applyFill="1" applyBorder="1" applyAlignment="1" applyProtection="1">
      <alignment horizontal="center" vertical="center" wrapText="1"/>
    </xf>
    <xf numFmtId="0" fontId="59" fillId="23" borderId="9" xfId="3" applyFont="1" applyFill="1" applyBorder="1" applyAlignment="1" applyProtection="1">
      <alignment horizontal="center" vertical="center" wrapText="1"/>
    </xf>
    <xf numFmtId="0" fontId="16" fillId="41" borderId="0" xfId="0" applyFont="1" applyFill="1" applyAlignment="1">
      <alignment horizontal="center"/>
    </xf>
    <xf numFmtId="0" fontId="59" fillId="34" borderId="0" xfId="3" applyFont="1" applyFill="1" applyBorder="1" applyAlignment="1" applyProtection="1">
      <alignment horizontal="center" vertical="center"/>
    </xf>
    <xf numFmtId="0" fontId="59" fillId="45" borderId="0" xfId="3" applyFont="1" applyFill="1" applyAlignment="1" applyProtection="1">
      <alignment horizontal="center" vertical="center" wrapText="1"/>
    </xf>
    <xf numFmtId="0" fontId="59" fillId="23" borderId="68" xfId="3" applyFont="1" applyFill="1" applyBorder="1" applyAlignment="1" applyProtection="1">
      <alignment horizontal="center" vertical="center" wrapText="1"/>
      <protection hidden="1"/>
    </xf>
    <xf numFmtId="0" fontId="59" fillId="23" borderId="69" xfId="3" applyFont="1" applyFill="1" applyBorder="1" applyAlignment="1" applyProtection="1">
      <alignment horizontal="center" vertical="center" wrapText="1"/>
      <protection hidden="1"/>
    </xf>
    <xf numFmtId="0" fontId="59" fillId="23" borderId="70" xfId="3" applyFont="1" applyFill="1" applyBorder="1" applyAlignment="1" applyProtection="1">
      <alignment horizontal="center" vertical="center" wrapText="1"/>
      <protection hidden="1"/>
    </xf>
    <xf numFmtId="0" fontId="59" fillId="23" borderId="71" xfId="3" applyFont="1" applyFill="1" applyBorder="1" applyAlignment="1" applyProtection="1">
      <alignment horizontal="center" vertical="center" wrapText="1"/>
      <protection hidden="1"/>
    </xf>
    <xf numFmtId="0" fontId="59" fillId="23" borderId="0" xfId="3" applyFont="1" applyFill="1" applyBorder="1" applyAlignment="1" applyProtection="1">
      <alignment horizontal="center" vertical="center" wrapText="1"/>
      <protection hidden="1"/>
    </xf>
    <xf numFmtId="0" fontId="59" fillId="23" borderId="72" xfId="3" applyFont="1" applyFill="1" applyBorder="1" applyAlignment="1" applyProtection="1">
      <alignment horizontal="center" vertical="center" wrapText="1"/>
      <protection hidden="1"/>
    </xf>
    <xf numFmtId="0" fontId="59" fillId="23" borderId="73" xfId="3" applyFont="1" applyFill="1" applyBorder="1" applyAlignment="1" applyProtection="1">
      <alignment horizontal="center" vertical="center" wrapText="1"/>
      <protection hidden="1"/>
    </xf>
    <xf numFmtId="0" fontId="59" fillId="23" borderId="74" xfId="3" applyFont="1" applyFill="1" applyBorder="1" applyAlignment="1" applyProtection="1">
      <alignment horizontal="center" vertical="center" wrapText="1"/>
      <protection hidden="1"/>
    </xf>
    <xf numFmtId="0" fontId="59" fillId="23" borderId="75" xfId="3" applyFont="1" applyFill="1" applyBorder="1" applyAlignment="1" applyProtection="1">
      <alignment horizontal="center" vertical="center" wrapText="1"/>
      <protection hidden="1"/>
    </xf>
    <xf numFmtId="0" fontId="58" fillId="23" borderId="13" xfId="3" applyFont="1" applyFill="1" applyBorder="1" applyAlignment="1" applyProtection="1">
      <alignment horizontal="center" vertical="center" wrapText="1"/>
    </xf>
    <xf numFmtId="0" fontId="58" fillId="23" borderId="14" xfId="3" applyFont="1" applyFill="1" applyBorder="1" applyAlignment="1" applyProtection="1">
      <alignment horizontal="center" vertical="center" wrapText="1"/>
    </xf>
    <xf numFmtId="0" fontId="58" fillId="23" borderId="15" xfId="3" applyFont="1" applyFill="1" applyBorder="1" applyAlignment="1" applyProtection="1">
      <alignment horizontal="center" vertical="center" wrapText="1"/>
    </xf>
    <xf numFmtId="0" fontId="58" fillId="23" borderId="66" xfId="3" applyFont="1" applyFill="1" applyBorder="1" applyAlignment="1" applyProtection="1">
      <alignment horizontal="center" vertical="center" wrapText="1"/>
    </xf>
    <xf numFmtId="0" fontId="58" fillId="23" borderId="0" xfId="3" applyFont="1" applyFill="1" applyBorder="1" applyAlignment="1" applyProtection="1">
      <alignment horizontal="center" vertical="center" wrapText="1"/>
    </xf>
    <xf numFmtId="0" fontId="58" fillId="23" borderId="67" xfId="3" applyFont="1" applyFill="1" applyBorder="1" applyAlignment="1" applyProtection="1">
      <alignment horizontal="center" vertical="center" wrapText="1"/>
    </xf>
    <xf numFmtId="0" fontId="58" fillId="23" borderId="7" xfId="3" applyFont="1" applyFill="1" applyBorder="1" applyAlignment="1" applyProtection="1">
      <alignment horizontal="center" vertical="center" wrapText="1"/>
    </xf>
    <xf numFmtId="0" fontId="58" fillId="23" borderId="8" xfId="3" applyFont="1" applyFill="1" applyBorder="1" applyAlignment="1" applyProtection="1">
      <alignment horizontal="center" vertical="center" wrapText="1"/>
    </xf>
    <xf numFmtId="0" fontId="58" fillId="23" borderId="9" xfId="3" applyFont="1" applyFill="1" applyBorder="1" applyAlignment="1" applyProtection="1">
      <alignment horizontal="center" vertical="center" wrapText="1"/>
    </xf>
    <xf numFmtId="3" fontId="35" fillId="21" borderId="46" xfId="2" applyNumberFormat="1" applyFont="1" applyFill="1" applyBorder="1" applyAlignment="1" applyProtection="1">
      <alignment horizontal="center" vertical="center"/>
      <protection hidden="1"/>
    </xf>
    <xf numFmtId="3" fontId="35" fillId="21" borderId="50" xfId="2" applyNumberFormat="1" applyFont="1" applyFill="1" applyBorder="1" applyAlignment="1" applyProtection="1">
      <alignment horizontal="center" vertical="center"/>
      <protection hidden="1"/>
    </xf>
    <xf numFmtId="3" fontId="35" fillId="21" borderId="47" xfId="2" applyNumberFormat="1" applyFont="1" applyFill="1" applyBorder="1" applyAlignment="1" applyProtection="1">
      <alignment horizontal="center" vertical="center"/>
      <protection hidden="1"/>
    </xf>
    <xf numFmtId="0" fontId="35" fillId="21" borderId="52" xfId="0" applyFont="1" applyFill="1" applyBorder="1" applyAlignment="1" applyProtection="1">
      <alignment horizontal="center" vertical="center" wrapText="1"/>
      <protection hidden="1"/>
    </xf>
    <xf numFmtId="0" fontId="35" fillId="21" borderId="53" xfId="0" applyFont="1" applyFill="1" applyBorder="1" applyAlignment="1" applyProtection="1">
      <alignment horizontal="center" vertical="center" wrapText="1"/>
      <protection hidden="1"/>
    </xf>
    <xf numFmtId="0" fontId="35" fillId="21" borderId="54" xfId="0" applyFont="1" applyFill="1" applyBorder="1" applyAlignment="1" applyProtection="1">
      <alignment horizontal="center" vertical="center" wrapText="1"/>
      <protection hidden="1"/>
    </xf>
    <xf numFmtId="0" fontId="35" fillId="21" borderId="49" xfId="0" applyFont="1" applyFill="1" applyBorder="1" applyAlignment="1" applyProtection="1">
      <alignment horizontal="center" vertical="center" wrapText="1"/>
      <protection hidden="1"/>
    </xf>
    <xf numFmtId="0" fontId="35" fillId="21" borderId="55" xfId="0" applyFont="1" applyFill="1" applyBorder="1" applyAlignment="1" applyProtection="1">
      <alignment horizontal="center" vertical="center" wrapText="1"/>
      <protection hidden="1"/>
    </xf>
    <xf numFmtId="0" fontId="35" fillId="21" borderId="56" xfId="0" applyFont="1" applyFill="1" applyBorder="1" applyAlignment="1" applyProtection="1">
      <alignment horizontal="center" vertical="center" wrapText="1"/>
      <protection hidden="1"/>
    </xf>
    <xf numFmtId="0" fontId="39" fillId="3" borderId="0" xfId="0" applyFont="1" applyFill="1" applyBorder="1" applyAlignment="1">
      <alignment horizontal="center" vertical="center"/>
    </xf>
    <xf numFmtId="0" fontId="40" fillId="23" borderId="39" xfId="3" applyFont="1" applyFill="1" applyBorder="1" applyAlignment="1" applyProtection="1">
      <alignment horizontal="center" vertical="center" wrapText="1"/>
    </xf>
    <xf numFmtId="0" fontId="40" fillId="23" borderId="40" xfId="3" applyFont="1" applyFill="1" applyBorder="1" applyAlignment="1" applyProtection="1">
      <alignment horizontal="center" vertical="center" wrapText="1"/>
    </xf>
    <xf numFmtId="0" fontId="40" fillId="23" borderId="38" xfId="3" applyFont="1" applyFill="1" applyBorder="1" applyAlignment="1" applyProtection="1">
      <alignment horizontal="center" vertical="center" wrapText="1"/>
    </xf>
    <xf numFmtId="0" fontId="40" fillId="23" borderId="22" xfId="3" applyFont="1" applyFill="1" applyBorder="1" applyAlignment="1" applyProtection="1">
      <alignment horizontal="center" vertical="center"/>
    </xf>
    <xf numFmtId="0" fontId="40" fillId="23" borderId="23" xfId="3" applyFont="1" applyFill="1" applyBorder="1" applyAlignment="1" applyProtection="1">
      <alignment horizontal="center" vertical="center"/>
    </xf>
    <xf numFmtId="0" fontId="40" fillId="23" borderId="24" xfId="3" applyFont="1" applyFill="1" applyBorder="1" applyAlignment="1" applyProtection="1">
      <alignment horizontal="center" vertical="center"/>
    </xf>
    <xf numFmtId="0" fontId="40" fillId="23" borderId="25" xfId="3" applyFont="1" applyFill="1" applyBorder="1" applyAlignment="1" applyProtection="1">
      <alignment horizontal="center" vertical="center"/>
    </xf>
    <xf numFmtId="0" fontId="40" fillId="23" borderId="26" xfId="3" applyFont="1" applyFill="1" applyBorder="1" applyAlignment="1" applyProtection="1">
      <alignment horizontal="center" vertical="center"/>
    </xf>
    <xf numFmtId="0" fontId="40" fillId="23" borderId="27" xfId="3" applyFont="1" applyFill="1" applyBorder="1" applyAlignment="1" applyProtection="1">
      <alignment horizontal="center" vertical="center"/>
    </xf>
    <xf numFmtId="0" fontId="12" fillId="40" borderId="58" xfId="0" applyFont="1" applyFill="1" applyBorder="1" applyAlignment="1">
      <alignment horizontal="center" vertical="center"/>
    </xf>
    <xf numFmtId="0" fontId="12" fillId="40" borderId="59" xfId="0" applyFont="1" applyFill="1" applyBorder="1" applyAlignment="1">
      <alignment horizontal="center" vertical="center"/>
    </xf>
    <xf numFmtId="0" fontId="12" fillId="40" borderId="60" xfId="0" applyFont="1" applyFill="1" applyBorder="1" applyAlignment="1">
      <alignment horizontal="center" vertical="center"/>
    </xf>
    <xf numFmtId="0" fontId="12" fillId="40" borderId="61" xfId="0" applyFont="1" applyFill="1" applyBorder="1" applyAlignment="1">
      <alignment horizontal="center" vertical="center"/>
    </xf>
    <xf numFmtId="0" fontId="12" fillId="40" borderId="62" xfId="0" applyFont="1" applyFill="1" applyBorder="1" applyAlignment="1">
      <alignment horizontal="center" vertical="center"/>
    </xf>
    <xf numFmtId="0" fontId="12" fillId="40" borderId="63" xfId="0" applyFont="1" applyFill="1" applyBorder="1" applyAlignment="1">
      <alignment horizontal="center" vertical="center"/>
    </xf>
    <xf numFmtId="0" fontId="60" fillId="18" borderId="0" xfId="0" applyFont="1" applyFill="1" applyBorder="1" applyAlignment="1">
      <alignment horizontal="left" vertical="center" wrapText="1"/>
    </xf>
    <xf numFmtId="0" fontId="58" fillId="40" borderId="13" xfId="3" applyFont="1" applyFill="1" applyBorder="1" applyAlignment="1" applyProtection="1">
      <alignment horizontal="center" vertical="center" wrapText="1"/>
    </xf>
    <xf numFmtId="0" fontId="58" fillId="40" borderId="14" xfId="3" applyFont="1" applyFill="1" applyBorder="1" applyAlignment="1" applyProtection="1">
      <alignment horizontal="center" vertical="center" wrapText="1"/>
    </xf>
    <xf numFmtId="0" fontId="58" fillId="40" borderId="15" xfId="3" applyFont="1" applyFill="1" applyBorder="1" applyAlignment="1" applyProtection="1">
      <alignment horizontal="center" vertical="center" wrapText="1"/>
    </xf>
    <xf numFmtId="0" fontId="58" fillId="40" borderId="66" xfId="3" applyFont="1" applyFill="1" applyBorder="1" applyAlignment="1" applyProtection="1">
      <alignment horizontal="center" vertical="center" wrapText="1"/>
    </xf>
    <xf numFmtId="0" fontId="58" fillId="40" borderId="0" xfId="3" applyFont="1" applyFill="1" applyBorder="1" applyAlignment="1" applyProtection="1">
      <alignment horizontal="center" vertical="center" wrapText="1"/>
    </xf>
    <xf numFmtId="0" fontId="58" fillId="40" borderId="67" xfId="3" applyFont="1" applyFill="1" applyBorder="1" applyAlignment="1" applyProtection="1">
      <alignment horizontal="center" vertical="center" wrapText="1"/>
    </xf>
    <xf numFmtId="0" fontId="58" fillId="40" borderId="7" xfId="3" applyFont="1" applyFill="1" applyBorder="1" applyAlignment="1" applyProtection="1">
      <alignment horizontal="center" vertical="center" wrapText="1"/>
    </xf>
    <xf numFmtId="0" fontId="58" fillId="40" borderId="8" xfId="3" applyFont="1" applyFill="1" applyBorder="1" applyAlignment="1" applyProtection="1">
      <alignment horizontal="center" vertical="center" wrapText="1"/>
    </xf>
    <xf numFmtId="0" fontId="58" fillId="40" borderId="9" xfId="3" applyFont="1" applyFill="1" applyBorder="1" applyAlignment="1" applyProtection="1">
      <alignment horizontal="center" vertical="center" wrapText="1"/>
    </xf>
    <xf numFmtId="166" fontId="7" fillId="9" borderId="52" xfId="0" applyNumberFormat="1" applyFont="1" applyFill="1" applyBorder="1" applyAlignment="1" applyProtection="1">
      <alignment horizontal="center" vertical="center" wrapText="1"/>
      <protection hidden="1"/>
    </xf>
    <xf numFmtId="166" fontId="7" fillId="9" borderId="53" xfId="0" applyNumberFormat="1" applyFont="1" applyFill="1" applyBorder="1" applyAlignment="1" applyProtection="1">
      <alignment horizontal="center" vertical="center" wrapText="1"/>
      <protection hidden="1"/>
    </xf>
    <xf numFmtId="166" fontId="7" fillId="9" borderId="54" xfId="0" applyNumberFormat="1" applyFont="1" applyFill="1" applyBorder="1" applyAlignment="1" applyProtection="1">
      <alignment horizontal="center" vertical="center" wrapText="1"/>
      <protection hidden="1"/>
    </xf>
    <xf numFmtId="166" fontId="7" fillId="9" borderId="49" xfId="0" applyNumberFormat="1" applyFont="1" applyFill="1" applyBorder="1" applyAlignment="1" applyProtection="1">
      <alignment horizontal="center" vertical="center" wrapText="1"/>
      <protection hidden="1"/>
    </xf>
    <xf numFmtId="166" fontId="7" fillId="9" borderId="55" xfId="0" applyNumberFormat="1" applyFont="1" applyFill="1" applyBorder="1" applyAlignment="1" applyProtection="1">
      <alignment horizontal="center" vertical="center" wrapText="1"/>
      <protection hidden="1"/>
    </xf>
    <xf numFmtId="166" fontId="7" fillId="9" borderId="56" xfId="0" applyNumberFormat="1" applyFont="1" applyFill="1" applyBorder="1" applyAlignment="1" applyProtection="1">
      <alignment horizontal="center" vertical="center" wrapText="1"/>
      <protection hidden="1"/>
    </xf>
    <xf numFmtId="0" fontId="3" fillId="38" borderId="0" xfId="0" applyFont="1" applyFill="1" applyBorder="1" applyAlignment="1" applyProtection="1">
      <alignment horizontal="center" vertical="center" wrapText="1"/>
      <protection hidden="1"/>
    </xf>
    <xf numFmtId="0" fontId="3" fillId="38" borderId="49" xfId="0" applyFont="1" applyFill="1" applyBorder="1" applyAlignment="1" applyProtection="1">
      <alignment horizontal="center" vertical="center" wrapText="1"/>
      <protection hidden="1"/>
    </xf>
    <xf numFmtId="0" fontId="3" fillId="38" borderId="37" xfId="0" applyFont="1" applyFill="1" applyBorder="1" applyAlignment="1" applyProtection="1">
      <alignment horizontal="center" vertical="center" wrapText="1"/>
      <protection hidden="1"/>
    </xf>
    <xf numFmtId="0" fontId="3" fillId="38" borderId="56" xfId="0" applyFont="1" applyFill="1" applyBorder="1" applyAlignment="1" applyProtection="1">
      <alignment horizontal="center" vertical="center" wrapText="1"/>
      <protection hidden="1"/>
    </xf>
    <xf numFmtId="166" fontId="7" fillId="9" borderId="18" xfId="0" applyNumberFormat="1" applyFont="1" applyFill="1" applyBorder="1" applyAlignment="1" applyProtection="1">
      <alignment horizontal="center" vertical="center" wrapText="1"/>
      <protection hidden="1"/>
    </xf>
    <xf numFmtId="0" fontId="40" fillId="38" borderId="85" xfId="3" applyFont="1" applyFill="1" applyBorder="1" applyAlignment="1" applyProtection="1">
      <alignment horizontal="center" vertical="center" wrapText="1"/>
      <protection hidden="1"/>
    </xf>
    <xf numFmtId="0" fontId="40" fillId="38" borderId="6" xfId="3" applyFont="1" applyFill="1" applyBorder="1" applyAlignment="1" applyProtection="1">
      <alignment horizontal="center" vertical="center" wrapText="1"/>
      <protection hidden="1"/>
    </xf>
    <xf numFmtId="0" fontId="40" fillId="38" borderId="86" xfId="3" applyFont="1" applyFill="1" applyBorder="1" applyAlignment="1" applyProtection="1">
      <alignment horizontal="center" vertical="center" wrapText="1"/>
      <protection hidden="1"/>
    </xf>
    <xf numFmtId="0" fontId="40" fillId="38" borderId="87" xfId="3" applyFont="1" applyFill="1" applyBorder="1" applyAlignment="1" applyProtection="1">
      <alignment horizontal="center" vertical="center" wrapText="1"/>
      <protection hidden="1"/>
    </xf>
    <xf numFmtId="0" fontId="40" fillId="38" borderId="0" xfId="3" applyFont="1" applyFill="1" applyBorder="1" applyAlignment="1" applyProtection="1">
      <alignment horizontal="center" vertical="center" wrapText="1"/>
      <protection hidden="1"/>
    </xf>
    <xf numFmtId="0" fontId="40" fillId="38" borderId="88" xfId="3" applyFont="1" applyFill="1" applyBorder="1" applyAlignment="1" applyProtection="1">
      <alignment horizontal="center" vertical="center" wrapText="1"/>
      <protection hidden="1"/>
    </xf>
    <xf numFmtId="0" fontId="40" fillId="38" borderId="89" xfId="3" applyFont="1" applyFill="1" applyBorder="1" applyAlignment="1" applyProtection="1">
      <alignment horizontal="center" vertical="center" wrapText="1"/>
      <protection hidden="1"/>
    </xf>
    <xf numFmtId="0" fontId="40" fillId="38" borderId="90" xfId="3" applyFont="1" applyFill="1" applyBorder="1" applyAlignment="1" applyProtection="1">
      <alignment horizontal="center" vertical="center" wrapText="1"/>
      <protection hidden="1"/>
    </xf>
    <xf numFmtId="0" fontId="40" fillId="38" borderId="91" xfId="3" applyFont="1" applyFill="1" applyBorder="1" applyAlignment="1" applyProtection="1">
      <alignment horizontal="center" vertical="center" wrapText="1"/>
      <protection hidden="1"/>
    </xf>
    <xf numFmtId="0" fontId="9" fillId="38" borderId="0" xfId="0" applyFont="1" applyFill="1" applyBorder="1" applyAlignment="1" applyProtection="1">
      <alignment horizontal="center" vertical="center" wrapText="1"/>
      <protection hidden="1"/>
    </xf>
    <xf numFmtId="0" fontId="9" fillId="38" borderId="37" xfId="0" applyFont="1" applyFill="1" applyBorder="1" applyAlignment="1" applyProtection="1">
      <alignment horizontal="center" vertical="center" wrapText="1"/>
      <protection hidden="1"/>
    </xf>
    <xf numFmtId="0" fontId="12" fillId="37" borderId="41" xfId="0" applyFont="1" applyFill="1" applyBorder="1" applyAlignment="1" applyProtection="1">
      <alignment horizontal="center" vertical="center"/>
      <protection hidden="1"/>
    </xf>
    <xf numFmtId="0" fontId="12" fillId="37" borderId="18" xfId="0" applyFont="1" applyFill="1" applyBorder="1" applyAlignment="1" applyProtection="1">
      <alignment horizontal="center" vertical="center"/>
      <protection hidden="1"/>
    </xf>
    <xf numFmtId="0" fontId="88" fillId="38" borderId="85" xfId="3" applyFont="1" applyFill="1" applyBorder="1" applyAlignment="1" applyProtection="1">
      <alignment horizontal="center" vertical="center" wrapText="1"/>
      <protection hidden="1"/>
    </xf>
    <xf numFmtId="0" fontId="88" fillId="38" borderId="6" xfId="3" applyFont="1" applyFill="1" applyBorder="1" applyAlignment="1" applyProtection="1">
      <alignment horizontal="center" vertical="center" wrapText="1"/>
      <protection hidden="1"/>
    </xf>
    <xf numFmtId="0" fontId="88" fillId="38" borderId="86" xfId="3" applyFont="1" applyFill="1" applyBorder="1" applyAlignment="1" applyProtection="1">
      <alignment horizontal="center" vertical="center" wrapText="1"/>
      <protection hidden="1"/>
    </xf>
    <xf numFmtId="0" fontId="88" fillId="38" borderId="87" xfId="3" applyFont="1" applyFill="1" applyBorder="1" applyAlignment="1" applyProtection="1">
      <alignment horizontal="center" vertical="center" wrapText="1"/>
      <protection hidden="1"/>
    </xf>
    <xf numFmtId="0" fontId="88" fillId="38" borderId="0" xfId="3" applyFont="1" applyFill="1" applyBorder="1" applyAlignment="1" applyProtection="1">
      <alignment horizontal="center" vertical="center" wrapText="1"/>
      <protection hidden="1"/>
    </xf>
    <xf numFmtId="0" fontId="88" fillId="38" borderId="88" xfId="3" applyFont="1" applyFill="1" applyBorder="1" applyAlignment="1" applyProtection="1">
      <alignment horizontal="center" vertical="center" wrapText="1"/>
      <protection hidden="1"/>
    </xf>
    <xf numFmtId="0" fontId="88" fillId="38" borderId="89" xfId="3" applyFont="1" applyFill="1" applyBorder="1" applyAlignment="1" applyProtection="1">
      <alignment horizontal="center" vertical="center" wrapText="1"/>
      <protection hidden="1"/>
    </xf>
    <xf numFmtId="0" fontId="88" fillId="38" borderId="90" xfId="3" applyFont="1" applyFill="1" applyBorder="1" applyAlignment="1" applyProtection="1">
      <alignment horizontal="center" vertical="center" wrapText="1"/>
      <protection hidden="1"/>
    </xf>
    <xf numFmtId="0" fontId="88" fillId="38" borderId="91" xfId="3" applyFont="1" applyFill="1" applyBorder="1" applyAlignment="1" applyProtection="1">
      <alignment horizontal="center" vertical="center" wrapText="1"/>
      <protection hidden="1"/>
    </xf>
    <xf numFmtId="0" fontId="12" fillId="37" borderId="85" xfId="0" applyFont="1" applyFill="1" applyBorder="1" applyAlignment="1" applyProtection="1">
      <alignment horizontal="center" vertical="center"/>
      <protection hidden="1"/>
    </xf>
    <xf numFmtId="0" fontId="12" fillId="37" borderId="6" xfId="0" applyFont="1" applyFill="1" applyBorder="1" applyAlignment="1" applyProtection="1">
      <alignment horizontal="center" vertical="center"/>
      <protection hidden="1"/>
    </xf>
    <xf numFmtId="0" fontId="12" fillId="37" borderId="86" xfId="0" applyFont="1" applyFill="1" applyBorder="1" applyAlignment="1" applyProtection="1">
      <alignment horizontal="center" vertical="center"/>
      <protection hidden="1"/>
    </xf>
    <xf numFmtId="0" fontId="12" fillId="37" borderId="89" xfId="0" applyFont="1" applyFill="1" applyBorder="1" applyAlignment="1" applyProtection="1">
      <alignment horizontal="center" vertical="center"/>
      <protection hidden="1"/>
    </xf>
    <xf numFmtId="0" fontId="12" fillId="37" borderId="90" xfId="0" applyFont="1" applyFill="1" applyBorder="1" applyAlignment="1" applyProtection="1">
      <alignment horizontal="center" vertical="center"/>
      <protection hidden="1"/>
    </xf>
    <xf numFmtId="0" fontId="12" fillId="37" borderId="91" xfId="0" applyFont="1" applyFill="1" applyBorder="1" applyAlignment="1" applyProtection="1">
      <alignment horizontal="center" vertical="center"/>
      <protection hidden="1"/>
    </xf>
    <xf numFmtId="166" fontId="7" fillId="3" borderId="52" xfId="0" applyNumberFormat="1" applyFont="1" applyFill="1" applyBorder="1" applyAlignment="1" applyProtection="1">
      <alignment horizontal="center" vertical="center" wrapText="1"/>
      <protection hidden="1"/>
    </xf>
    <xf numFmtId="166" fontId="7" fillId="3" borderId="53" xfId="0" applyNumberFormat="1" applyFont="1" applyFill="1" applyBorder="1" applyAlignment="1" applyProtection="1">
      <alignment horizontal="center" vertical="center" wrapText="1"/>
      <protection hidden="1"/>
    </xf>
    <xf numFmtId="166" fontId="7" fillId="3" borderId="54" xfId="0" applyNumberFormat="1" applyFont="1" applyFill="1" applyBorder="1" applyAlignment="1" applyProtection="1">
      <alignment horizontal="center" vertical="center" wrapText="1"/>
      <protection hidden="1"/>
    </xf>
    <xf numFmtId="166" fontId="7" fillId="3" borderId="49" xfId="0" applyNumberFormat="1" applyFont="1" applyFill="1" applyBorder="1" applyAlignment="1" applyProtection="1">
      <alignment horizontal="center" vertical="center" wrapText="1"/>
      <protection hidden="1"/>
    </xf>
    <xf numFmtId="166" fontId="7" fillId="3" borderId="55" xfId="0" applyNumberFormat="1" applyFont="1" applyFill="1" applyBorder="1" applyAlignment="1" applyProtection="1">
      <alignment horizontal="center" vertical="center" wrapText="1"/>
      <protection hidden="1"/>
    </xf>
    <xf numFmtId="166" fontId="7" fillId="3" borderId="56" xfId="0" applyNumberFormat="1" applyFont="1" applyFill="1" applyBorder="1" applyAlignment="1" applyProtection="1">
      <alignment horizontal="center" vertical="center" wrapText="1"/>
      <protection hidden="1"/>
    </xf>
    <xf numFmtId="0" fontId="88" fillId="38" borderId="18" xfId="3" applyFont="1" applyFill="1" applyBorder="1" applyAlignment="1" applyProtection="1">
      <alignment horizontal="center" vertical="center" wrapText="1"/>
      <protection hidden="1"/>
    </xf>
    <xf numFmtId="0" fontId="12" fillId="38" borderId="0" xfId="0" applyFont="1" applyFill="1" applyBorder="1" applyAlignment="1" applyProtection="1">
      <alignment horizontal="center" vertical="center" wrapText="1"/>
      <protection hidden="1"/>
    </xf>
    <xf numFmtId="0" fontId="12" fillId="38" borderId="37" xfId="0" applyFont="1" applyFill="1" applyBorder="1" applyAlignment="1" applyProtection="1">
      <alignment horizontal="center" vertical="center" wrapText="1"/>
      <protection hidden="1"/>
    </xf>
    <xf numFmtId="166" fontId="87" fillId="9" borderId="18" xfId="0" applyNumberFormat="1" applyFont="1" applyFill="1" applyBorder="1" applyAlignment="1" applyProtection="1">
      <alignment horizontal="center" vertical="center" wrapText="1"/>
      <protection hidden="1"/>
    </xf>
    <xf numFmtId="0" fontId="21" fillId="7" borderId="0" xfId="0" applyFont="1" applyFill="1" applyAlignment="1">
      <alignment horizontal="center"/>
    </xf>
    <xf numFmtId="0" fontId="21" fillId="3" borderId="0" xfId="0" applyFont="1" applyFill="1" applyAlignment="1">
      <alignment horizontal="center"/>
    </xf>
    <xf numFmtId="0" fontId="45" fillId="18" borderId="10" xfId="0" applyFont="1" applyFill="1" applyBorder="1" applyAlignment="1" applyProtection="1">
      <alignment horizontal="left" vertical="center" wrapText="1"/>
    </xf>
    <xf numFmtId="0" fontId="45" fillId="18" borderId="11" xfId="0" applyFont="1" applyFill="1" applyBorder="1" applyAlignment="1" applyProtection="1">
      <alignment horizontal="left" vertical="center" wrapText="1"/>
    </xf>
    <xf numFmtId="0" fontId="45" fillId="18" borderId="12" xfId="0" applyFont="1" applyFill="1" applyBorder="1" applyAlignment="1" applyProtection="1">
      <alignment horizontal="left" vertical="center" wrapText="1"/>
    </xf>
    <xf numFmtId="17" fontId="46" fillId="17" borderId="13" xfId="3" applyNumberFormat="1" applyFont="1" applyFill="1" applyBorder="1" applyAlignment="1" applyProtection="1">
      <alignment horizontal="center" vertical="center"/>
    </xf>
    <xf numFmtId="17" fontId="46" fillId="17" borderId="14" xfId="3" applyNumberFormat="1" applyFont="1" applyFill="1" applyBorder="1" applyAlignment="1" applyProtection="1">
      <alignment horizontal="center" vertical="center"/>
    </xf>
    <xf numFmtId="17" fontId="46" fillId="17" borderId="7" xfId="3" applyNumberFormat="1" applyFont="1" applyFill="1" applyBorder="1" applyAlignment="1" applyProtection="1">
      <alignment horizontal="center" vertical="center"/>
    </xf>
    <xf numFmtId="17" fontId="46" fillId="17" borderId="8" xfId="3" applyNumberFormat="1" applyFont="1" applyFill="1" applyBorder="1" applyAlignment="1" applyProtection="1">
      <alignment horizontal="center" vertical="center"/>
    </xf>
    <xf numFmtId="0" fontId="46" fillId="17" borderId="14" xfId="3" applyFont="1" applyFill="1" applyBorder="1" applyAlignment="1" applyProtection="1">
      <alignment horizontal="center" vertical="center"/>
    </xf>
    <xf numFmtId="0" fontId="46" fillId="17" borderId="15" xfId="3" applyFont="1" applyFill="1" applyBorder="1" applyAlignment="1" applyProtection="1">
      <alignment horizontal="center" vertical="center"/>
    </xf>
    <xf numFmtId="0" fontId="46" fillId="17" borderId="8" xfId="3" applyFont="1" applyFill="1" applyBorder="1" applyAlignment="1" applyProtection="1">
      <alignment horizontal="center" vertical="center"/>
    </xf>
    <xf numFmtId="0" fontId="46" fillId="17" borderId="9" xfId="3" applyFont="1" applyFill="1" applyBorder="1" applyAlignment="1" applyProtection="1">
      <alignment horizontal="center" vertical="center"/>
    </xf>
    <xf numFmtId="0" fontId="60" fillId="17" borderId="10" xfId="0" applyFont="1" applyFill="1" applyBorder="1" applyAlignment="1" applyProtection="1">
      <alignment horizontal="left" vertical="center" wrapText="1"/>
    </xf>
    <xf numFmtId="0" fontId="60" fillId="17" borderId="11" xfId="0" applyFont="1" applyFill="1" applyBorder="1" applyAlignment="1" applyProtection="1">
      <alignment horizontal="left" vertical="center" wrapText="1"/>
    </xf>
    <xf numFmtId="0" fontId="60" fillId="17" borderId="12" xfId="0" applyFont="1" applyFill="1" applyBorder="1" applyAlignment="1" applyProtection="1">
      <alignment horizontal="left" vertical="center" wrapText="1"/>
    </xf>
    <xf numFmtId="0" fontId="46" fillId="17" borderId="13" xfId="3" applyFont="1" applyFill="1" applyBorder="1" applyAlignment="1" applyProtection="1">
      <alignment horizontal="center" vertical="center"/>
    </xf>
    <xf numFmtId="0" fontId="46" fillId="17" borderId="7" xfId="3" applyFont="1" applyFill="1" applyBorder="1" applyAlignment="1" applyProtection="1">
      <alignment horizontal="center" vertical="center"/>
    </xf>
    <xf numFmtId="0" fontId="45" fillId="18" borderId="10" xfId="0" applyFont="1" applyFill="1" applyBorder="1" applyAlignment="1">
      <alignment horizontal="left" vertical="center" wrapText="1"/>
    </xf>
    <xf numFmtId="0" fontId="45" fillId="18" borderId="11" xfId="0" applyFont="1" applyFill="1" applyBorder="1" applyAlignment="1">
      <alignment horizontal="left" vertical="center" wrapText="1"/>
    </xf>
    <xf numFmtId="0" fontId="45" fillId="18" borderId="12" xfId="0" applyFont="1" applyFill="1" applyBorder="1" applyAlignment="1">
      <alignment horizontal="left" vertical="center" wrapText="1"/>
    </xf>
    <xf numFmtId="0" fontId="60" fillId="17" borderId="10" xfId="0" applyFont="1" applyFill="1" applyBorder="1" applyAlignment="1">
      <alignment horizontal="left" vertical="center" wrapText="1"/>
    </xf>
    <xf numFmtId="0" fontId="60" fillId="17" borderId="11" xfId="0" applyFont="1" applyFill="1" applyBorder="1" applyAlignment="1">
      <alignment horizontal="left" vertical="center" wrapText="1"/>
    </xf>
    <xf numFmtId="0" fontId="60" fillId="17" borderId="12" xfId="0" applyFont="1" applyFill="1" applyBorder="1" applyAlignment="1">
      <alignment horizontal="left" vertical="center" wrapText="1"/>
    </xf>
    <xf numFmtId="0" fontId="45" fillId="5" borderId="10" xfId="0" applyFont="1" applyFill="1" applyBorder="1" applyAlignment="1">
      <alignment horizontal="left" vertical="center" wrapText="1"/>
    </xf>
    <xf numFmtId="0" fontId="45" fillId="5" borderId="11" xfId="0" applyFont="1" applyFill="1" applyBorder="1" applyAlignment="1">
      <alignment horizontal="left" vertical="center" wrapText="1"/>
    </xf>
    <xf numFmtId="0" fontId="45" fillId="5" borderId="12" xfId="0" applyFont="1" applyFill="1" applyBorder="1" applyAlignment="1">
      <alignment horizontal="left" vertical="center" wrapText="1"/>
    </xf>
    <xf numFmtId="17" fontId="66" fillId="5" borderId="13" xfId="3" applyNumberFormat="1" applyFont="1" applyFill="1" applyBorder="1" applyAlignment="1" applyProtection="1">
      <alignment horizontal="center" vertical="center"/>
    </xf>
    <xf numFmtId="17" fontId="66" fillId="5" borderId="15" xfId="3" applyNumberFormat="1" applyFont="1" applyFill="1" applyBorder="1" applyAlignment="1" applyProtection="1">
      <alignment horizontal="center" vertical="center"/>
    </xf>
    <xf numFmtId="17" fontId="66" fillId="5" borderId="7" xfId="3" applyNumberFormat="1" applyFont="1" applyFill="1" applyBorder="1" applyAlignment="1" applyProtection="1">
      <alignment horizontal="center" vertical="center"/>
    </xf>
    <xf numFmtId="17" fontId="66" fillId="5" borderId="9" xfId="3" applyNumberFormat="1" applyFont="1" applyFill="1" applyBorder="1" applyAlignment="1" applyProtection="1">
      <alignment horizontal="center" vertical="center"/>
    </xf>
    <xf numFmtId="0" fontId="37" fillId="5" borderId="13" xfId="0" applyFont="1" applyFill="1" applyBorder="1" applyAlignment="1">
      <alignment horizontal="center" vertical="center"/>
    </xf>
    <xf numFmtId="0" fontId="37" fillId="5" borderId="14" xfId="0" applyFont="1" applyFill="1" applyBorder="1" applyAlignment="1">
      <alignment horizontal="center" vertical="center"/>
    </xf>
    <xf numFmtId="0" fontId="37" fillId="5" borderId="15" xfId="0" applyFont="1" applyFill="1" applyBorder="1" applyAlignment="1">
      <alignment horizontal="center" vertical="center"/>
    </xf>
    <xf numFmtId="0" fontId="37" fillId="5" borderId="7" xfId="0" applyFont="1" applyFill="1" applyBorder="1" applyAlignment="1">
      <alignment horizontal="center" vertical="center"/>
    </xf>
    <xf numFmtId="0" fontId="37" fillId="5" borderId="8" xfId="0" applyFont="1" applyFill="1" applyBorder="1" applyAlignment="1">
      <alignment horizontal="center" vertical="center"/>
    </xf>
    <xf numFmtId="0" fontId="37" fillId="5" borderId="9" xfId="0" applyFont="1" applyFill="1" applyBorder="1" applyAlignment="1">
      <alignment horizontal="center" vertical="center"/>
    </xf>
    <xf numFmtId="0" fontId="66" fillId="5" borderId="13" xfId="3" applyFont="1" applyFill="1" applyBorder="1" applyAlignment="1" applyProtection="1">
      <alignment horizontal="center" vertical="center"/>
    </xf>
    <xf numFmtId="0" fontId="66" fillId="5" borderId="14" xfId="3" applyFont="1" applyFill="1" applyBorder="1" applyAlignment="1" applyProtection="1">
      <alignment horizontal="center" vertical="center"/>
    </xf>
    <xf numFmtId="0" fontId="66" fillId="5" borderId="15" xfId="3" applyFont="1" applyFill="1" applyBorder="1" applyAlignment="1" applyProtection="1">
      <alignment horizontal="center" vertical="center"/>
    </xf>
    <xf numFmtId="0" fontId="66" fillId="5" borderId="7" xfId="3" applyFont="1" applyFill="1" applyBorder="1" applyAlignment="1" applyProtection="1">
      <alignment horizontal="center" vertical="center"/>
    </xf>
    <xf numFmtId="0" fontId="66" fillId="5" borderId="8" xfId="3" applyFont="1" applyFill="1" applyBorder="1" applyAlignment="1" applyProtection="1">
      <alignment horizontal="center" vertical="center"/>
    </xf>
    <xf numFmtId="0" fontId="66" fillId="5" borderId="9" xfId="3" applyFont="1" applyFill="1" applyBorder="1" applyAlignment="1" applyProtection="1">
      <alignment horizontal="center" vertical="center"/>
    </xf>
    <xf numFmtId="0" fontId="58" fillId="5" borderId="16" xfId="3" applyNumberFormat="1" applyFont="1" applyFill="1" applyBorder="1" applyAlignment="1" applyProtection="1">
      <alignment horizontal="center" vertical="center"/>
    </xf>
    <xf numFmtId="0" fontId="58" fillId="5" borderId="17" xfId="3" applyNumberFormat="1" applyFont="1" applyFill="1" applyBorder="1" applyAlignment="1" applyProtection="1">
      <alignment horizontal="center" vertical="center"/>
    </xf>
    <xf numFmtId="0" fontId="66" fillId="18" borderId="13" xfId="3" applyFont="1" applyFill="1" applyBorder="1" applyAlignment="1" applyProtection="1">
      <alignment horizontal="center" vertical="center"/>
    </xf>
    <xf numFmtId="0" fontId="66" fillId="18" borderId="14" xfId="3" applyFont="1" applyFill="1" applyBorder="1" applyAlignment="1" applyProtection="1">
      <alignment horizontal="center" vertical="center"/>
    </xf>
    <xf numFmtId="0" fontId="66" fillId="18" borderId="15" xfId="3" applyFont="1" applyFill="1" applyBorder="1" applyAlignment="1" applyProtection="1">
      <alignment horizontal="center" vertical="center"/>
    </xf>
    <xf numFmtId="0" fontId="66" fillId="18" borderId="7" xfId="3" applyFont="1" applyFill="1" applyBorder="1" applyAlignment="1" applyProtection="1">
      <alignment horizontal="center" vertical="center"/>
    </xf>
    <xf numFmtId="0" fontId="66" fillId="18" borderId="8" xfId="3" applyFont="1" applyFill="1" applyBorder="1" applyAlignment="1" applyProtection="1">
      <alignment horizontal="center" vertical="center"/>
    </xf>
    <xf numFmtId="0" fontId="66" fillId="18" borderId="9" xfId="3" applyFont="1" applyFill="1" applyBorder="1" applyAlignment="1" applyProtection="1">
      <alignment horizontal="center" vertical="center"/>
    </xf>
    <xf numFmtId="17" fontId="66" fillId="18" borderId="13" xfId="3" applyNumberFormat="1" applyFont="1" applyFill="1" applyBorder="1" applyAlignment="1" applyProtection="1">
      <alignment horizontal="center" vertical="center"/>
    </xf>
    <xf numFmtId="17" fontId="66" fillId="18" borderId="15" xfId="3" applyNumberFormat="1" applyFont="1" applyFill="1" applyBorder="1" applyAlignment="1" applyProtection="1">
      <alignment horizontal="center" vertical="center"/>
    </xf>
    <xf numFmtId="17" fontId="66" fillId="18" borderId="7" xfId="3" applyNumberFormat="1" applyFont="1" applyFill="1" applyBorder="1" applyAlignment="1" applyProtection="1">
      <alignment horizontal="center" vertical="center"/>
    </xf>
    <xf numFmtId="17" fontId="66" fillId="18" borderId="9" xfId="3" applyNumberFormat="1" applyFont="1" applyFill="1" applyBorder="1" applyAlignment="1" applyProtection="1">
      <alignment horizontal="center" vertical="center"/>
    </xf>
    <xf numFmtId="0" fontId="37" fillId="18" borderId="13" xfId="0" applyFont="1" applyFill="1" applyBorder="1" applyAlignment="1">
      <alignment horizontal="center" vertical="center"/>
    </xf>
    <xf numFmtId="0" fontId="37" fillId="18" borderId="14" xfId="0" applyFont="1" applyFill="1" applyBorder="1" applyAlignment="1">
      <alignment horizontal="center" vertical="center"/>
    </xf>
    <xf numFmtId="0" fontId="37" fillId="18" borderId="15" xfId="0" applyFont="1" applyFill="1" applyBorder="1" applyAlignment="1">
      <alignment horizontal="center" vertical="center"/>
    </xf>
    <xf numFmtId="0" fontId="37" fillId="18" borderId="7" xfId="0" applyFont="1" applyFill="1" applyBorder="1" applyAlignment="1">
      <alignment horizontal="center" vertical="center"/>
    </xf>
    <xf numFmtId="0" fontId="37" fillId="18" borderId="8" xfId="0" applyFont="1" applyFill="1" applyBorder="1" applyAlignment="1">
      <alignment horizontal="center" vertical="center"/>
    </xf>
    <xf numFmtId="0" fontId="37" fillId="18" borderId="9" xfId="0" applyFont="1" applyFill="1" applyBorder="1" applyAlignment="1">
      <alignment horizontal="center" vertical="center"/>
    </xf>
    <xf numFmtId="0" fontId="58" fillId="18" borderId="16" xfId="3" applyNumberFormat="1" applyFont="1" applyFill="1" applyBorder="1" applyAlignment="1" applyProtection="1">
      <alignment horizontal="center" vertical="center"/>
    </xf>
    <xf numFmtId="0" fontId="58" fillId="18" borderId="17" xfId="3" applyNumberFormat="1" applyFont="1" applyFill="1" applyBorder="1" applyAlignment="1" applyProtection="1">
      <alignment horizontal="center" vertical="center"/>
    </xf>
    <xf numFmtId="0" fontId="57" fillId="0" borderId="0" xfId="3" applyFont="1" applyFill="1" applyAlignment="1" applyProtection="1">
      <alignment horizontal="center"/>
      <protection hidden="1"/>
    </xf>
    <xf numFmtId="0" fontId="89" fillId="40" borderId="0" xfId="0" applyFont="1" applyFill="1" applyAlignment="1" applyProtection="1">
      <alignment horizontal="center" vertical="center"/>
    </xf>
    <xf numFmtId="0" fontId="12" fillId="3" borderId="0" xfId="0" applyFont="1" applyFill="1" applyAlignment="1" applyProtection="1">
      <alignment horizontal="center" vertical="center"/>
    </xf>
    <xf numFmtId="0" fontId="3" fillId="28" borderId="76" xfId="0" applyFont="1" applyFill="1" applyBorder="1" applyAlignment="1">
      <alignment horizontal="left"/>
    </xf>
    <xf numFmtId="0" fontId="3" fillId="28" borderId="77" xfId="0" applyFont="1" applyFill="1" applyBorder="1" applyAlignment="1">
      <alignment horizontal="left"/>
    </xf>
    <xf numFmtId="0" fontId="59" fillId="25" borderId="68" xfId="3" applyFont="1" applyFill="1" applyBorder="1" applyAlignment="1" applyProtection="1">
      <alignment horizontal="center" vertical="center" wrapText="1"/>
    </xf>
    <xf numFmtId="0" fontId="59" fillId="25" borderId="69" xfId="3" applyFont="1" applyFill="1" applyBorder="1" applyAlignment="1" applyProtection="1">
      <alignment horizontal="center" vertical="center" wrapText="1"/>
    </xf>
    <xf numFmtId="0" fontId="59" fillId="25" borderId="70" xfId="3" applyFont="1" applyFill="1" applyBorder="1" applyAlignment="1" applyProtection="1">
      <alignment horizontal="center" vertical="center" wrapText="1"/>
    </xf>
    <xf numFmtId="0" fontId="59" fillId="25" borderId="71" xfId="3" applyFont="1" applyFill="1" applyBorder="1" applyAlignment="1" applyProtection="1">
      <alignment horizontal="center" vertical="center" wrapText="1"/>
    </xf>
    <xf numFmtId="0" fontId="59" fillId="25" borderId="0" xfId="3" applyFont="1" applyFill="1" applyBorder="1" applyAlignment="1" applyProtection="1">
      <alignment horizontal="center" vertical="center" wrapText="1"/>
    </xf>
    <xf numFmtId="0" fontId="59" fillId="25" borderId="72" xfId="3" applyFont="1" applyFill="1" applyBorder="1" applyAlignment="1" applyProtection="1">
      <alignment horizontal="center" vertical="center" wrapText="1"/>
    </xf>
    <xf numFmtId="0" fontId="3" fillId="28" borderId="78" xfId="0" applyFont="1" applyFill="1" applyBorder="1" applyAlignment="1">
      <alignment horizontal="left"/>
    </xf>
  </cellXfs>
  <cellStyles count="6">
    <cellStyle name="20% - Accent1" xfId="1" builtinId="30"/>
    <cellStyle name="Comma" xfId="2" builtinId="3"/>
    <cellStyle name="Hyperlink" xfId="3" builtinId="8"/>
    <cellStyle name="Normal" xfId="0" builtinId="0"/>
    <cellStyle name="Percent" xfId="4" builtinId="5"/>
    <cellStyle name="Title" xfId="5" builtinId="15"/>
  </cellStyles>
  <dxfs count="0"/>
  <tableStyles count="0" defaultTableStyle="TableStyleMedium9" defaultPivotStyle="PivotStyleLight16"/>
  <colors>
    <mruColors>
      <color rgb="FF004563"/>
      <color rgb="FF002332"/>
      <color rgb="FFCCFFCC"/>
      <color rgb="FFCCFFFF"/>
      <color rgb="FF008DCC"/>
      <color rgb="FFF10F85"/>
      <color rgb="FF230343"/>
      <color rgb="FF65D7FF"/>
      <color rgb="FFFF9966"/>
      <color rgb="FF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harts/chart1.xml><?xml version="1.0" encoding="utf-8"?>
<c:chartSpace xmlns:c="http://schemas.openxmlformats.org/drawingml/2006/chart" xmlns:a="http://schemas.openxmlformats.org/drawingml/2006/main" xmlns:r="http://schemas.openxmlformats.org/officeDocument/2006/relationships">
  <c:lang val="en-US"/>
  <c:style val="48"/>
  <c:chart>
    <c:autoTitleDeleted val="1"/>
    <c:view3D>
      <c:depthPercent val="100"/>
      <c:rAngAx val="1"/>
    </c:view3D>
    <c:sideWall>
      <c:spPr>
        <a:solidFill>
          <a:srgbClr val="000000">
            <a:alpha val="68000"/>
          </a:srgbClr>
        </a:solidFill>
      </c:spPr>
    </c:sideWall>
    <c:backWall>
      <c:spPr>
        <a:solidFill>
          <a:srgbClr val="000000">
            <a:alpha val="68000"/>
          </a:srgbClr>
        </a:solidFill>
        <a:ln>
          <a:solidFill>
            <a:schemeClr val="accent1"/>
          </a:solidFill>
        </a:ln>
      </c:spPr>
    </c:backWall>
    <c:plotArea>
      <c:layout/>
      <c:bar3DChart>
        <c:barDir val="bar"/>
        <c:grouping val="clustered"/>
        <c:ser>
          <c:idx val="0"/>
          <c:order val="0"/>
          <c:tx>
            <c:strRef>
              <c:f>Summary!$F$4:$F$15</c:f>
              <c:strCache>
                <c:ptCount val="1"/>
                <c:pt idx="0">
                  <c:v>Jan-15 Feb-15 Mar-15 Apr-15 May-15 Jun-15 Jul-15 Aug-15 Sep-15 Oct-15 Nov-15 Dec-15</c:v>
                </c:pt>
              </c:strCache>
            </c:strRef>
          </c:tx>
          <c:spPr>
            <a:gradFill>
              <a:gsLst>
                <a:gs pos="0">
                  <a:srgbClr val="000082"/>
                </a:gs>
                <a:gs pos="30000">
                  <a:srgbClr val="66008F"/>
                </a:gs>
                <a:gs pos="64999">
                  <a:srgbClr val="BA0066"/>
                </a:gs>
                <a:gs pos="89999">
                  <a:srgbClr val="FF0000"/>
                </a:gs>
                <a:gs pos="100000">
                  <a:srgbClr val="FF8200"/>
                </a:gs>
              </a:gsLst>
              <a:lin ang="5400000" scaled="0"/>
            </a:gradFill>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Summary!$G$4:$G$15</c:f>
              <c:numCache>
                <c:formatCode>_(* #,##0_);_(* \(#,##0\);_(* "-"??_);_(@_)</c:formatCode>
                <c:ptCount val="12"/>
                <c:pt idx="0">
                  <c:v>4410</c:v>
                </c:pt>
                <c:pt idx="1">
                  <c:v>0</c:v>
                </c:pt>
                <c:pt idx="2">
                  <c:v>0</c:v>
                </c:pt>
                <c:pt idx="3">
                  <c:v>0</c:v>
                </c:pt>
                <c:pt idx="4">
                  <c:v>0</c:v>
                </c:pt>
                <c:pt idx="5">
                  <c:v>0</c:v>
                </c:pt>
                <c:pt idx="6">
                  <c:v>0</c:v>
                </c:pt>
                <c:pt idx="7">
                  <c:v>0</c:v>
                </c:pt>
                <c:pt idx="8">
                  <c:v>0</c:v>
                </c:pt>
                <c:pt idx="9">
                  <c:v>0</c:v>
                </c:pt>
                <c:pt idx="10">
                  <c:v>0</c:v>
                </c:pt>
                <c:pt idx="11">
                  <c:v>0</c:v>
                </c:pt>
              </c:numCache>
            </c:numRef>
          </c:val>
        </c:ser>
        <c:shape val="box"/>
        <c:axId val="89962752"/>
        <c:axId val="89964544"/>
        <c:axId val="0"/>
      </c:bar3DChart>
      <c:dateAx>
        <c:axId val="89962752"/>
        <c:scaling>
          <c:orientation val="minMax"/>
        </c:scaling>
        <c:axPos val="l"/>
        <c:numFmt formatCode="[$-409]mmm\-yy;@" sourceLinked="0"/>
        <c:tickLblPos val="nextTo"/>
        <c:txPr>
          <a:bodyPr/>
          <a:lstStyle/>
          <a:p>
            <a:pPr>
              <a:defRPr lang="en-IN" sz="1100" b="1">
                <a:solidFill>
                  <a:srgbClr val="FFFF00"/>
                </a:solidFill>
              </a:defRPr>
            </a:pPr>
            <a:endParaRPr lang="en-US"/>
          </a:p>
        </c:txPr>
        <c:crossAx val="89964544"/>
        <c:crosses val="autoZero"/>
        <c:auto val="1"/>
        <c:lblOffset val="100"/>
        <c:baseTimeUnit val="months"/>
      </c:dateAx>
      <c:valAx>
        <c:axId val="89964544"/>
        <c:scaling>
          <c:orientation val="minMax"/>
        </c:scaling>
        <c:axPos val="b"/>
        <c:majorGridlines/>
        <c:numFmt formatCode="_(* #,##0_);_(* \(#,##0\);_(* &quot;-&quot;??_);_(@_)" sourceLinked="1"/>
        <c:tickLblPos val="nextTo"/>
        <c:txPr>
          <a:bodyPr/>
          <a:lstStyle/>
          <a:p>
            <a:pPr>
              <a:defRPr lang="en-IN" sz="1400" b="1">
                <a:solidFill>
                  <a:srgbClr val="FFFF00"/>
                </a:solidFill>
              </a:defRPr>
            </a:pPr>
            <a:endParaRPr lang="en-US"/>
          </a:p>
        </c:txPr>
        <c:crossAx val="8996275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n-US"/>
  <c:style val="42"/>
  <c:chart>
    <c:autoTitleDeleted val="1"/>
    <c:plotArea>
      <c:layout>
        <c:manualLayout>
          <c:layoutTarget val="inner"/>
          <c:xMode val="edge"/>
          <c:yMode val="edge"/>
          <c:x val="6.696394893514819E-2"/>
          <c:y val="3.4200309386629303E-2"/>
          <c:w val="0.8641583005249347"/>
          <c:h val="0.93764432905832762"/>
        </c:manualLayout>
      </c:layout>
      <c:doughnut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c:spPr>
          <c:explosion val="25"/>
          <c:dLbls>
            <c:txPr>
              <a:bodyPr/>
              <a:lstStyle/>
              <a:p>
                <a:pPr>
                  <a:defRPr sz="1200" b="1"/>
                </a:pPr>
                <a:endParaRPr lang="en-US"/>
              </a:p>
            </c:txPr>
            <c:showCatName val="1"/>
            <c:showPercent val="1"/>
            <c:showLeaderLines val="1"/>
          </c:dLbls>
          <c:cat>
            <c:strRef>
              <c:f>' Circle Chart -3'!$O$5:$X$5</c:f>
              <c:strCache>
                <c:ptCount val="10"/>
                <c:pt idx="0">
                  <c:v>Basic + Legal + Bank charges</c:v>
                </c:pt>
                <c:pt idx="1">
                  <c:v>Petrol - Vehicle - Transport</c:v>
                </c:pt>
                <c:pt idx="2">
                  <c:v>Meal  (Hotels etc.)</c:v>
                </c:pt>
                <c:pt idx="3">
                  <c:v>Phone - Internet</c:v>
                </c:pt>
                <c:pt idx="4">
                  <c:v>Movies/Clubs/Holidays</c:v>
                </c:pt>
                <c:pt idx="5">
                  <c:v>Health Care-Looks-Hair cut </c:v>
                </c:pt>
                <c:pt idx="6">
                  <c:v>Medical Expenses</c:v>
                </c:pt>
                <c:pt idx="7">
                  <c:v>Hobbies..Gifts..Donations</c:v>
                </c:pt>
                <c:pt idx="8">
                  <c:v>Studies &amp; Office </c:v>
                </c:pt>
                <c:pt idx="9">
                  <c:v>Cloths etc.</c:v>
                </c:pt>
              </c:strCache>
            </c:strRef>
          </c:cat>
          <c:val>
            <c:numRef>
              <c:f>' Circle Chart -3'!$O$6:$X$6</c:f>
              <c:numCache>
                <c:formatCode>#,##0</c:formatCode>
                <c:ptCount val="10"/>
                <c:pt idx="0">
                  <c:v>100</c:v>
                </c:pt>
                <c:pt idx="1">
                  <c:v>500</c:v>
                </c:pt>
                <c:pt idx="2">
                  <c:v>200</c:v>
                </c:pt>
                <c:pt idx="3">
                  <c:v>0</c:v>
                </c:pt>
                <c:pt idx="4">
                  <c:v>0</c:v>
                </c:pt>
                <c:pt idx="5">
                  <c:v>100</c:v>
                </c:pt>
                <c:pt idx="6">
                  <c:v>10</c:v>
                </c:pt>
                <c:pt idx="7">
                  <c:v>0</c:v>
                </c:pt>
                <c:pt idx="8">
                  <c:v>1500</c:v>
                </c:pt>
                <c:pt idx="9">
                  <c:v>2000</c:v>
                </c:pt>
              </c:numCache>
            </c:numRef>
          </c:val>
        </c:ser>
        <c:dLbls>
          <c:showCatName val="1"/>
          <c:showPercent val="1"/>
        </c:dLbls>
        <c:firstSliceAng val="0"/>
        <c:holeSize val="50"/>
      </c:doughnutChart>
      <c:spPr>
        <a:solidFill>
          <a:schemeClr val="tx1"/>
        </a:solidFill>
      </c:spPr>
    </c:plotArea>
    <c:plotVisOnly val="1"/>
  </c:chart>
  <c:printSettings>
    <c:headerFooter/>
    <c:pageMargins b="0.75000000000000044" l="0.7000000000000004" r="0.7000000000000004" t="0.75000000000000044" header="0.30000000000000021" footer="0.30000000000000021"/>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n-US"/>
  <c:style val="44"/>
  <c:chart>
    <c:title/>
    <c:plotArea>
      <c:layout/>
      <c:pieChart>
        <c:varyColors val="1"/>
        <c:ser>
          <c:idx val="0"/>
          <c:order val="0"/>
          <c:tx>
            <c:strRef>
              <c:f>' Circle Chart -2 '!$B$11:$B$13</c:f>
              <c:strCache>
                <c:ptCount val="1"/>
                <c:pt idx="0">
                  <c:v>Month Jan-15</c:v>
                </c:pt>
              </c:strCache>
            </c:strRef>
          </c:tx>
          <c:explosion val="25"/>
          <c:dLbls>
            <c:showVal val="1"/>
            <c:showCatName val="1"/>
            <c:showPercent val="1"/>
            <c:showLeaderLines val="1"/>
          </c:dLbls>
          <c:cat>
            <c:strRef>
              <c:f>' Circle Chart -2 '!$G$26:$I$26</c:f>
              <c:strCache>
                <c:ptCount val="3"/>
                <c:pt idx="0">
                  <c:v>Income</c:v>
                </c:pt>
                <c:pt idx="1">
                  <c:v>Expenses</c:v>
                </c:pt>
                <c:pt idx="2">
                  <c:v>Savings</c:v>
                </c:pt>
              </c:strCache>
            </c:strRef>
          </c:cat>
          <c:val>
            <c:numRef>
              <c:f>' Circle Chart -2 '!$G$27:$I$27</c:f>
              <c:numCache>
                <c:formatCode>#,##0</c:formatCode>
                <c:ptCount val="3"/>
                <c:pt idx="0">
                  <c:v>10800</c:v>
                </c:pt>
                <c:pt idx="1">
                  <c:v>4410</c:v>
                </c:pt>
                <c:pt idx="2">
                  <c:v>0</c:v>
                </c:pt>
              </c:numCache>
            </c:numRef>
          </c:val>
          <c:bubble3D val="1"/>
        </c:ser>
        <c:firstSliceAng val="0"/>
      </c:pieChart>
      <c:spPr>
        <a:solidFill>
          <a:schemeClr val="tx1"/>
        </a:solidFill>
      </c:spPr>
    </c:plotArea>
    <c:plotVisOnly val="1"/>
    <c:dispBlanksAs val="zero"/>
  </c:chart>
  <c:printSettings>
    <c:headerFooter/>
    <c:pageMargins b="0.75000000000000122" l="0.70000000000000062" r="0.70000000000000062" t="0.75000000000000122"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n-US"/>
  <c:style val="42"/>
  <c:chart>
    <c:autoTitleDeleted val="1"/>
    <c:plotArea>
      <c:layout>
        <c:manualLayout>
          <c:layoutTarget val="inner"/>
          <c:xMode val="edge"/>
          <c:yMode val="edge"/>
          <c:x val="0.10412098645845969"/>
          <c:y val="4.3189980204902098E-2"/>
          <c:w val="0.8641583005249347"/>
          <c:h val="0.93764432905832762"/>
        </c:manualLayout>
      </c:layout>
      <c:doughnut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c:spPr>
          <c:explosion val="11"/>
          <c:dLbls>
            <c:txPr>
              <a:bodyPr/>
              <a:lstStyle/>
              <a:p>
                <a:pPr>
                  <a:defRPr sz="1200" b="1"/>
                </a:pPr>
                <a:endParaRPr lang="en-US"/>
              </a:p>
            </c:txPr>
            <c:showVal val="1"/>
            <c:showCatName val="1"/>
            <c:showPercent val="1"/>
            <c:showLeaderLines val="1"/>
          </c:dLbls>
          <c:cat>
            <c:strRef>
              <c:f>' Circle Chart - 4'!$Q$4:$T$4</c:f>
              <c:strCache>
                <c:ptCount val="4"/>
                <c:pt idx="0">
                  <c:v>Salary </c:v>
                </c:pt>
                <c:pt idx="1">
                  <c:v>Business</c:v>
                </c:pt>
                <c:pt idx="2">
                  <c:v>Interest, Dividends etc</c:v>
                </c:pt>
                <c:pt idx="3">
                  <c:v>Other Sources</c:v>
                </c:pt>
              </c:strCache>
            </c:strRef>
          </c:cat>
          <c:val>
            <c:numRef>
              <c:f>' Circle Chart - 4'!$Q$5:$T$5</c:f>
              <c:numCache>
                <c:formatCode>#,##0</c:formatCode>
                <c:ptCount val="4"/>
                <c:pt idx="0">
                  <c:v>10000</c:v>
                </c:pt>
                <c:pt idx="1">
                  <c:v>500</c:v>
                </c:pt>
                <c:pt idx="2">
                  <c:v>200</c:v>
                </c:pt>
                <c:pt idx="3">
                  <c:v>100</c:v>
                </c:pt>
              </c:numCache>
            </c:numRef>
          </c:val>
        </c:ser>
        <c:dLbls>
          <c:showCatName val="1"/>
          <c:showPercent val="1"/>
        </c:dLbls>
        <c:firstSliceAng val="0"/>
        <c:holeSize val="50"/>
      </c:doughnutChart>
      <c:spPr>
        <a:solidFill>
          <a:schemeClr val="tx1"/>
        </a:solidFill>
      </c:spPr>
    </c:plotArea>
    <c:plotVisOnly val="1"/>
  </c:chart>
  <c:printSettings>
    <c:headerFooter/>
    <c:pageMargins b="0.75000000000000078" l="0.70000000000000062" r="0.70000000000000062" t="0.75000000000000078" header="0.30000000000000032" footer="0.3000000000000003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manualLayout>
          <c:layoutTarget val="inner"/>
          <c:xMode val="edge"/>
          <c:yMode val="edge"/>
          <c:x val="5.9867387255431108E-2"/>
          <c:y val="6.2003593519001497E-2"/>
          <c:w val="0.93373581134674266"/>
          <c:h val="0.79809189945534365"/>
        </c:manualLayout>
      </c:layout>
      <c:line3DChart>
        <c:grouping val="standard"/>
        <c:ser>
          <c:idx val="0"/>
          <c:order val="0"/>
          <c:spPr>
            <a:ln w="25400">
              <a:noFill/>
            </a:ln>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Summary!$H$4:$H$15</c:f>
              <c:numCache>
                <c:formatCode>_(* #,##0_);_(* \(#,##0\);_(* "-"??_);_(@_)</c:formatCode>
                <c:ptCount val="12"/>
                <c:pt idx="0">
                  <c:v>100</c:v>
                </c:pt>
                <c:pt idx="1">
                  <c:v>0</c:v>
                </c:pt>
                <c:pt idx="2">
                  <c:v>0</c:v>
                </c:pt>
                <c:pt idx="3">
                  <c:v>0</c:v>
                </c:pt>
                <c:pt idx="4">
                  <c:v>0</c:v>
                </c:pt>
                <c:pt idx="5">
                  <c:v>0</c:v>
                </c:pt>
                <c:pt idx="6">
                  <c:v>0</c:v>
                </c:pt>
                <c:pt idx="7">
                  <c:v>0</c:v>
                </c:pt>
                <c:pt idx="8">
                  <c:v>0</c:v>
                </c:pt>
                <c:pt idx="9">
                  <c:v>0</c:v>
                </c:pt>
                <c:pt idx="10">
                  <c:v>0</c:v>
                </c:pt>
                <c:pt idx="11">
                  <c:v>0</c:v>
                </c:pt>
              </c:numCache>
            </c:numRef>
          </c:val>
        </c:ser>
        <c:axId val="93254400"/>
        <c:axId val="93255936"/>
        <c:axId val="86731840"/>
      </c:line3DChart>
      <c:dateAx>
        <c:axId val="93254400"/>
        <c:scaling>
          <c:orientation val="minMax"/>
        </c:scaling>
        <c:axPos val="b"/>
        <c:numFmt formatCode="[$-409]mmm\-yy;@" sourceLinked="0"/>
        <c:tickLblPos val="nextTo"/>
        <c:txPr>
          <a:bodyPr/>
          <a:lstStyle/>
          <a:p>
            <a:pPr>
              <a:defRPr lang="en-IN"/>
            </a:pPr>
            <a:endParaRPr lang="en-US"/>
          </a:p>
        </c:txPr>
        <c:crossAx val="93255936"/>
        <c:crosses val="autoZero"/>
        <c:auto val="1"/>
        <c:lblOffset val="100"/>
        <c:baseTimeUnit val="months"/>
      </c:dateAx>
      <c:valAx>
        <c:axId val="93255936"/>
        <c:scaling>
          <c:orientation val="minMax"/>
        </c:scaling>
        <c:axPos val="l"/>
        <c:majorGridlines/>
        <c:numFmt formatCode="_(* #,##0_);_(* \(#,##0\);_(* &quot;-&quot;??_);_(@_)" sourceLinked="1"/>
        <c:tickLblPos val="nextTo"/>
        <c:txPr>
          <a:bodyPr/>
          <a:lstStyle/>
          <a:p>
            <a:pPr>
              <a:defRPr lang="en-IN"/>
            </a:pPr>
            <a:endParaRPr lang="en-US"/>
          </a:p>
        </c:txPr>
        <c:crossAx val="93254400"/>
        <c:crosses val="autoZero"/>
        <c:crossBetween val="between"/>
      </c:valAx>
      <c:serAx>
        <c:axId val="86731840"/>
        <c:scaling>
          <c:orientation val="minMax"/>
        </c:scaling>
        <c:delete val="1"/>
        <c:axPos val="b"/>
        <c:tickLblPos val="nextTo"/>
        <c:crossAx val="93255936"/>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chemeClr val="bg1"/>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Summary!$H$4:$H$15</c:f>
              <c:numCache>
                <c:formatCode>_(* #,##0_);_(* \(#,##0\);_(* "-"??_);_(@_)</c:formatCode>
                <c:ptCount val="12"/>
                <c:pt idx="0">
                  <c:v>100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93154304"/>
        <c:axId val="93164288"/>
        <c:axId val="0"/>
      </c:bar3DChart>
      <c:dateAx>
        <c:axId val="93154304"/>
        <c:scaling>
          <c:orientation val="minMax"/>
        </c:scaling>
        <c:axPos val="b"/>
        <c:numFmt formatCode="[$-409]mmm\-yy;@" sourceLinked="0"/>
        <c:tickLblPos val="nextTo"/>
        <c:txPr>
          <a:bodyPr/>
          <a:lstStyle/>
          <a:p>
            <a:pPr>
              <a:defRPr lang="en-IN"/>
            </a:pPr>
            <a:endParaRPr lang="en-US"/>
          </a:p>
        </c:txPr>
        <c:crossAx val="93164288"/>
        <c:crosses val="autoZero"/>
        <c:auto val="1"/>
        <c:lblOffset val="100"/>
        <c:baseTimeUnit val="months"/>
      </c:dateAx>
      <c:valAx>
        <c:axId val="93164288"/>
        <c:scaling>
          <c:orientation val="minMax"/>
        </c:scaling>
        <c:axPos val="l"/>
        <c:majorGridlines/>
        <c:numFmt formatCode="_(* #,##0_);_(* \(#,##0\);_(* &quot;-&quot;??_);_(@_)" sourceLinked="1"/>
        <c:tickLblPos val="nextTo"/>
        <c:txPr>
          <a:bodyPr/>
          <a:lstStyle/>
          <a:p>
            <a:pPr>
              <a:defRPr lang="en-IN"/>
            </a:pPr>
            <a:endParaRPr lang="en-US"/>
          </a:p>
        </c:txPr>
        <c:crossAx val="9315430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Summary!$I$4:$I$15</c:f>
              <c:numCache>
                <c:formatCode>_(* #,##0_);_(* \(#,##0\);_(* "-"??_);_(@_)</c:formatCode>
                <c:ptCount val="12"/>
                <c:pt idx="0">
                  <c:v>500</c:v>
                </c:pt>
                <c:pt idx="1">
                  <c:v>0</c:v>
                </c:pt>
                <c:pt idx="2">
                  <c:v>0</c:v>
                </c:pt>
                <c:pt idx="3">
                  <c:v>0</c:v>
                </c:pt>
                <c:pt idx="4">
                  <c:v>0</c:v>
                </c:pt>
                <c:pt idx="5">
                  <c:v>0</c:v>
                </c:pt>
                <c:pt idx="6">
                  <c:v>0</c:v>
                </c:pt>
                <c:pt idx="7">
                  <c:v>0</c:v>
                </c:pt>
                <c:pt idx="8">
                  <c:v>0</c:v>
                </c:pt>
                <c:pt idx="9">
                  <c:v>0</c:v>
                </c:pt>
                <c:pt idx="10">
                  <c:v>0</c:v>
                </c:pt>
                <c:pt idx="11">
                  <c:v>0</c:v>
                </c:pt>
              </c:numCache>
            </c:numRef>
          </c:val>
        </c:ser>
        <c:axId val="93294976"/>
        <c:axId val="93296512"/>
        <c:axId val="92953664"/>
      </c:line3DChart>
      <c:dateAx>
        <c:axId val="93294976"/>
        <c:scaling>
          <c:orientation val="minMax"/>
        </c:scaling>
        <c:axPos val="b"/>
        <c:numFmt formatCode="[$-409]mmm\-yy;@" sourceLinked="0"/>
        <c:tickLblPos val="nextTo"/>
        <c:txPr>
          <a:bodyPr/>
          <a:lstStyle/>
          <a:p>
            <a:pPr>
              <a:defRPr lang="en-IN"/>
            </a:pPr>
            <a:endParaRPr lang="en-US"/>
          </a:p>
        </c:txPr>
        <c:crossAx val="93296512"/>
        <c:crosses val="autoZero"/>
        <c:auto val="1"/>
        <c:lblOffset val="100"/>
        <c:baseTimeUnit val="months"/>
      </c:dateAx>
      <c:valAx>
        <c:axId val="93296512"/>
        <c:scaling>
          <c:orientation val="minMax"/>
        </c:scaling>
        <c:axPos val="l"/>
        <c:majorGridlines/>
        <c:numFmt formatCode="_(* #,##0_);_(* \(#,##0\);_(* &quot;-&quot;??_);_(@_)" sourceLinked="1"/>
        <c:tickLblPos val="nextTo"/>
        <c:txPr>
          <a:bodyPr/>
          <a:lstStyle/>
          <a:p>
            <a:pPr>
              <a:defRPr lang="en-IN"/>
            </a:pPr>
            <a:endParaRPr lang="en-US"/>
          </a:p>
        </c:txPr>
        <c:crossAx val="93294976"/>
        <c:crosses val="autoZero"/>
        <c:crossBetween val="between"/>
      </c:valAx>
      <c:serAx>
        <c:axId val="92953664"/>
        <c:scaling>
          <c:orientation val="minMax"/>
        </c:scaling>
        <c:delete val="1"/>
        <c:axPos val="b"/>
        <c:tickLblPos val="nextTo"/>
        <c:crossAx val="9329651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chemeClr val="bg1"/>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Summary!$I$4:$I$15</c:f>
              <c:numCache>
                <c:formatCode>_(* #,##0_);_(* \(#,##0\);_(* "-"??_);_(@_)</c:formatCode>
                <c:ptCount val="12"/>
                <c:pt idx="0">
                  <c:v>500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93317760"/>
        <c:axId val="93557120"/>
        <c:axId val="0"/>
      </c:bar3DChart>
      <c:dateAx>
        <c:axId val="93317760"/>
        <c:scaling>
          <c:orientation val="minMax"/>
        </c:scaling>
        <c:axPos val="b"/>
        <c:numFmt formatCode="[$-409]mmm\-yy;@" sourceLinked="0"/>
        <c:tickLblPos val="nextTo"/>
        <c:txPr>
          <a:bodyPr/>
          <a:lstStyle/>
          <a:p>
            <a:pPr>
              <a:defRPr lang="en-IN"/>
            </a:pPr>
            <a:endParaRPr lang="en-US"/>
          </a:p>
        </c:txPr>
        <c:crossAx val="93557120"/>
        <c:crosses val="autoZero"/>
        <c:auto val="1"/>
        <c:lblOffset val="100"/>
        <c:baseTimeUnit val="months"/>
      </c:dateAx>
      <c:valAx>
        <c:axId val="93557120"/>
        <c:scaling>
          <c:orientation val="minMax"/>
        </c:scaling>
        <c:axPos val="l"/>
        <c:majorGridlines/>
        <c:numFmt formatCode="_(* #,##0_);_(* \(#,##0\);_(* &quot;-&quot;??_);_(@_)" sourceLinked="1"/>
        <c:tickLblPos val="nextTo"/>
        <c:txPr>
          <a:bodyPr/>
          <a:lstStyle/>
          <a:p>
            <a:pPr>
              <a:defRPr lang="en-IN"/>
            </a:pPr>
            <a:endParaRPr lang="en-US"/>
          </a:p>
        </c:txPr>
        <c:crossAx val="93317760"/>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Summary!$J$4:$J$15</c:f>
              <c:numCache>
                <c:formatCode>_(* #,##0_);_(* \(#,##0\);_(* "-"??_);_(@_)</c:formatCode>
                <c:ptCount val="12"/>
                <c:pt idx="0">
                  <c:v>200</c:v>
                </c:pt>
                <c:pt idx="1">
                  <c:v>0</c:v>
                </c:pt>
                <c:pt idx="2">
                  <c:v>0</c:v>
                </c:pt>
                <c:pt idx="3">
                  <c:v>0</c:v>
                </c:pt>
                <c:pt idx="4">
                  <c:v>0</c:v>
                </c:pt>
                <c:pt idx="5">
                  <c:v>0</c:v>
                </c:pt>
                <c:pt idx="6">
                  <c:v>0</c:v>
                </c:pt>
                <c:pt idx="7">
                  <c:v>0</c:v>
                </c:pt>
                <c:pt idx="8">
                  <c:v>0</c:v>
                </c:pt>
                <c:pt idx="9">
                  <c:v>0</c:v>
                </c:pt>
                <c:pt idx="10">
                  <c:v>0</c:v>
                </c:pt>
                <c:pt idx="11">
                  <c:v>0</c:v>
                </c:pt>
              </c:numCache>
            </c:numRef>
          </c:val>
        </c:ser>
        <c:axId val="93487104"/>
        <c:axId val="93488640"/>
        <c:axId val="93311872"/>
      </c:line3DChart>
      <c:dateAx>
        <c:axId val="93487104"/>
        <c:scaling>
          <c:orientation val="minMax"/>
        </c:scaling>
        <c:axPos val="b"/>
        <c:numFmt formatCode="[$-409]mmm\-yy;@" sourceLinked="0"/>
        <c:tickLblPos val="nextTo"/>
        <c:txPr>
          <a:bodyPr/>
          <a:lstStyle/>
          <a:p>
            <a:pPr>
              <a:defRPr lang="en-IN"/>
            </a:pPr>
            <a:endParaRPr lang="en-US"/>
          </a:p>
        </c:txPr>
        <c:crossAx val="93488640"/>
        <c:crosses val="autoZero"/>
        <c:auto val="1"/>
        <c:lblOffset val="100"/>
        <c:baseTimeUnit val="months"/>
      </c:dateAx>
      <c:valAx>
        <c:axId val="93488640"/>
        <c:scaling>
          <c:orientation val="minMax"/>
        </c:scaling>
        <c:axPos val="l"/>
        <c:majorGridlines/>
        <c:numFmt formatCode="_(* #,##0_);_(* \(#,##0\);_(* &quot;-&quot;??_);_(@_)" sourceLinked="1"/>
        <c:tickLblPos val="nextTo"/>
        <c:txPr>
          <a:bodyPr/>
          <a:lstStyle/>
          <a:p>
            <a:pPr>
              <a:defRPr lang="en-IN"/>
            </a:pPr>
            <a:endParaRPr lang="en-US"/>
          </a:p>
        </c:txPr>
        <c:crossAx val="93487104"/>
        <c:crosses val="autoZero"/>
        <c:crossBetween val="between"/>
      </c:valAx>
      <c:serAx>
        <c:axId val="93311872"/>
        <c:scaling>
          <c:orientation val="minMax"/>
        </c:scaling>
        <c:delete val="1"/>
        <c:axPos val="b"/>
        <c:tickLblPos val="nextTo"/>
        <c:crossAx val="9348864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chemeClr val="bg1"/>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Summary!$J$4:$J$15</c:f>
              <c:numCache>
                <c:formatCode>_(* #,##0_);_(* \(#,##0\);_(* "-"??_);_(@_)</c:formatCode>
                <c:ptCount val="12"/>
                <c:pt idx="0">
                  <c:v>200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93513984"/>
        <c:axId val="97787904"/>
        <c:axId val="0"/>
      </c:bar3DChart>
      <c:dateAx>
        <c:axId val="93513984"/>
        <c:scaling>
          <c:orientation val="minMax"/>
        </c:scaling>
        <c:axPos val="b"/>
        <c:numFmt formatCode="[$-409]mmm\-yy;@" sourceLinked="0"/>
        <c:tickLblPos val="nextTo"/>
        <c:txPr>
          <a:bodyPr/>
          <a:lstStyle/>
          <a:p>
            <a:pPr>
              <a:defRPr lang="en-IN"/>
            </a:pPr>
            <a:endParaRPr lang="en-US"/>
          </a:p>
        </c:txPr>
        <c:crossAx val="97787904"/>
        <c:crosses val="autoZero"/>
        <c:auto val="1"/>
        <c:lblOffset val="100"/>
        <c:baseTimeUnit val="months"/>
      </c:dateAx>
      <c:valAx>
        <c:axId val="97787904"/>
        <c:scaling>
          <c:orientation val="minMax"/>
        </c:scaling>
        <c:axPos val="l"/>
        <c:majorGridlines/>
        <c:numFmt formatCode="_(* #,##0_);_(* \(#,##0\);_(* &quot;-&quot;??_);_(@_)" sourceLinked="1"/>
        <c:tickLblPos val="nextTo"/>
        <c:txPr>
          <a:bodyPr/>
          <a:lstStyle/>
          <a:p>
            <a:pPr>
              <a:defRPr lang="en-IN"/>
            </a:pPr>
            <a:endParaRPr lang="en-US"/>
          </a:p>
        </c:txPr>
        <c:crossAx val="9351398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Summary!$K$4:$K$15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axId val="97807744"/>
        <c:axId val="97928320"/>
        <c:axId val="93314112"/>
      </c:line3DChart>
      <c:dateAx>
        <c:axId val="97807744"/>
        <c:scaling>
          <c:orientation val="minMax"/>
        </c:scaling>
        <c:axPos val="b"/>
        <c:numFmt formatCode="[$-409]mmm\-yy;@" sourceLinked="0"/>
        <c:tickLblPos val="nextTo"/>
        <c:txPr>
          <a:bodyPr/>
          <a:lstStyle/>
          <a:p>
            <a:pPr>
              <a:defRPr lang="en-IN"/>
            </a:pPr>
            <a:endParaRPr lang="en-US"/>
          </a:p>
        </c:txPr>
        <c:crossAx val="97928320"/>
        <c:crosses val="autoZero"/>
        <c:auto val="1"/>
        <c:lblOffset val="100"/>
        <c:baseTimeUnit val="months"/>
      </c:dateAx>
      <c:valAx>
        <c:axId val="97928320"/>
        <c:scaling>
          <c:orientation val="minMax"/>
        </c:scaling>
        <c:axPos val="l"/>
        <c:majorGridlines/>
        <c:numFmt formatCode="_(* #,##0_);_(* \(#,##0\);_(* &quot;-&quot;??_);_(@_)" sourceLinked="1"/>
        <c:tickLblPos val="nextTo"/>
        <c:txPr>
          <a:bodyPr/>
          <a:lstStyle/>
          <a:p>
            <a:pPr>
              <a:defRPr lang="en-IN"/>
            </a:pPr>
            <a:endParaRPr lang="en-US"/>
          </a:p>
        </c:txPr>
        <c:crossAx val="97807744"/>
        <c:crosses val="autoZero"/>
        <c:crossBetween val="between"/>
      </c:valAx>
      <c:serAx>
        <c:axId val="93314112"/>
        <c:scaling>
          <c:orientation val="minMax"/>
        </c:scaling>
        <c:delete val="1"/>
        <c:axPos val="b"/>
        <c:tickLblPos val="nextTo"/>
        <c:crossAx val="9792832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style val="44"/>
  <c:chart>
    <c:view3D>
      <c:rotX val="10"/>
      <c:rotY val="3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w="9525" cap="flat" cmpd="sng" algn="ctr">
          <a:solidFill>
            <a:schemeClr val="dk1">
              <a:shade val="95000"/>
              <a:satMod val="105000"/>
            </a:schemeClr>
          </a:solidFill>
          <a:prstDash val="solid"/>
        </a:ln>
        <a:effectLst>
          <a:outerShdw blurRad="40000" dist="23000" dir="5400000" rotWithShape="0">
            <a:srgbClr val="000000">
              <a:alpha val="35000"/>
            </a:srgbClr>
          </a:outerShdw>
        </a:effectLst>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w="9525" cap="flat" cmpd="sng" algn="ctr">
          <a:solidFill>
            <a:schemeClr val="dk1">
              <a:shade val="95000"/>
              <a:satMod val="105000"/>
            </a:schemeClr>
          </a:solidFill>
          <a:prstDash val="solid"/>
        </a:ln>
        <a:effectLst>
          <a:outerShdw blurRad="40000" dist="23000" dir="5400000" rotWithShape="0">
            <a:srgbClr val="000000">
              <a:alpha val="35000"/>
            </a:srgbClr>
          </a:outerShdw>
        </a:effectLst>
      </c:spPr>
    </c:backWall>
    <c:plotArea>
      <c:layout/>
      <c:bar3DChart>
        <c:barDir val="col"/>
        <c:grouping val="stacked"/>
        <c:ser>
          <c:idx val="0"/>
          <c:order val="0"/>
          <c:spPr>
            <a:gradFill>
              <a:gsLst>
                <a:gs pos="0">
                  <a:srgbClr val="000082"/>
                </a:gs>
                <a:gs pos="30000">
                  <a:srgbClr val="66008F"/>
                </a:gs>
                <a:gs pos="64999">
                  <a:srgbClr val="BA0066"/>
                </a:gs>
                <a:gs pos="89999">
                  <a:srgbClr val="FF0000"/>
                </a:gs>
                <a:gs pos="100000">
                  <a:srgbClr val="FF8200"/>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1"/>
          <c:dLbls>
            <c:txPr>
              <a:bodyPr/>
              <a:lstStyle/>
              <a:p>
                <a:pPr>
                  <a:defRPr lang="en-IN" sz="1400" b="1">
                    <a:solidFill>
                      <a:srgbClr val="FFFF00"/>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Summary!$G$4:$G$15</c:f>
              <c:numCache>
                <c:formatCode>_(* #,##0_);_(* \(#,##0\);_(* "-"??_);_(@_)</c:formatCode>
                <c:ptCount val="12"/>
                <c:pt idx="0">
                  <c:v>4410</c:v>
                </c:pt>
                <c:pt idx="1">
                  <c:v>0</c:v>
                </c:pt>
                <c:pt idx="2">
                  <c:v>0</c:v>
                </c:pt>
                <c:pt idx="3">
                  <c:v>0</c:v>
                </c:pt>
                <c:pt idx="4">
                  <c:v>0</c:v>
                </c:pt>
                <c:pt idx="5">
                  <c:v>0</c:v>
                </c:pt>
                <c:pt idx="6">
                  <c:v>0</c:v>
                </c:pt>
                <c:pt idx="7">
                  <c:v>0</c:v>
                </c:pt>
                <c:pt idx="8">
                  <c:v>0</c:v>
                </c:pt>
                <c:pt idx="9">
                  <c:v>0</c:v>
                </c:pt>
                <c:pt idx="10">
                  <c:v>0</c:v>
                </c:pt>
                <c:pt idx="11">
                  <c:v>0</c:v>
                </c:pt>
              </c:numCache>
            </c:numRef>
          </c:val>
          <c:extLst/>
        </c:ser>
        <c:shape val="pyramid"/>
        <c:axId val="89976192"/>
        <c:axId val="91440256"/>
        <c:axId val="0"/>
      </c:bar3DChart>
      <c:dateAx>
        <c:axId val="89976192"/>
        <c:scaling>
          <c:orientation val="minMax"/>
        </c:scaling>
        <c:axPos val="b"/>
        <c:majorGridlines/>
        <c:numFmt formatCode="[$-409]mmm\-yy;@" sourceLinked="1"/>
        <c:tickLblPos val="nextTo"/>
        <c:txPr>
          <a:bodyPr/>
          <a:lstStyle/>
          <a:p>
            <a:pPr>
              <a:defRPr lang="en-IN" sz="1400" b="1">
                <a:solidFill>
                  <a:srgbClr val="FFFF00"/>
                </a:solidFill>
              </a:defRPr>
            </a:pPr>
            <a:endParaRPr lang="en-US"/>
          </a:p>
        </c:txPr>
        <c:crossAx val="91440256"/>
        <c:crosses val="autoZero"/>
        <c:auto val="1"/>
        <c:lblOffset val="100"/>
        <c:baseTimeUnit val="months"/>
      </c:dateAx>
      <c:valAx>
        <c:axId val="91440256"/>
        <c:scaling>
          <c:orientation val="minMax"/>
        </c:scaling>
        <c:axPos val="l"/>
        <c:majorGridlines>
          <c:spPr>
            <a:ln w="25400" cap="flat" cmpd="sng" algn="ctr">
              <a:solidFill>
                <a:schemeClr val="accent5"/>
              </a:solidFill>
              <a:prstDash val="solid"/>
            </a:ln>
            <a:effectLst>
              <a:outerShdw blurRad="40000" dist="20000" dir="5400000" rotWithShape="0">
                <a:srgbClr val="000000">
                  <a:alpha val="38000"/>
                </a:srgbClr>
              </a:outerShdw>
            </a:effectLst>
          </c:spPr>
        </c:majorGridlines>
        <c:numFmt formatCode="_(* #,##0_);_(* \(#,##0\);_(* &quot;-&quot;??_);_(@_)" sourceLinked="1"/>
        <c:tickLblPos val="nextTo"/>
        <c:txPr>
          <a:bodyPr/>
          <a:lstStyle/>
          <a:p>
            <a:pPr>
              <a:defRPr lang="en-IN" sz="1400" b="1">
                <a:solidFill>
                  <a:srgbClr val="FFFF00"/>
                </a:solidFill>
              </a:defRPr>
            </a:pPr>
            <a:endParaRPr lang="en-US"/>
          </a:p>
        </c:txPr>
        <c:crossAx val="89976192"/>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chemeClr val="bg1"/>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Summary!$K$4:$K$15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97965952"/>
        <c:axId val="97967488"/>
        <c:axId val="0"/>
      </c:bar3DChart>
      <c:dateAx>
        <c:axId val="97965952"/>
        <c:scaling>
          <c:orientation val="minMax"/>
        </c:scaling>
        <c:axPos val="b"/>
        <c:numFmt formatCode="[$-409]mmm\-yy;@" sourceLinked="0"/>
        <c:tickLblPos val="nextTo"/>
        <c:txPr>
          <a:bodyPr/>
          <a:lstStyle/>
          <a:p>
            <a:pPr>
              <a:defRPr lang="en-IN"/>
            </a:pPr>
            <a:endParaRPr lang="en-US"/>
          </a:p>
        </c:txPr>
        <c:crossAx val="97967488"/>
        <c:crosses val="autoZero"/>
        <c:auto val="1"/>
        <c:lblOffset val="100"/>
        <c:baseTimeUnit val="months"/>
      </c:dateAx>
      <c:valAx>
        <c:axId val="97967488"/>
        <c:scaling>
          <c:orientation val="minMax"/>
        </c:scaling>
        <c:axPos val="l"/>
        <c:majorGridlines/>
        <c:numFmt formatCode="_(* #,##0_);_(* \(#,##0\);_(* &quot;-&quot;??_);_(@_)" sourceLinked="1"/>
        <c:tickLblPos val="nextTo"/>
        <c:txPr>
          <a:bodyPr/>
          <a:lstStyle/>
          <a:p>
            <a:pPr>
              <a:defRPr lang="en-IN"/>
            </a:pPr>
            <a:endParaRPr lang="en-US"/>
          </a:p>
        </c:txPr>
        <c:crossAx val="97965952"/>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Summary!$L$4:$L$15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axId val="97979392"/>
        <c:axId val="98034432"/>
        <c:axId val="97932608"/>
      </c:line3DChart>
      <c:dateAx>
        <c:axId val="97979392"/>
        <c:scaling>
          <c:orientation val="minMax"/>
        </c:scaling>
        <c:axPos val="b"/>
        <c:numFmt formatCode="[$-409]mmm\-yy;@" sourceLinked="0"/>
        <c:tickLblPos val="nextTo"/>
        <c:txPr>
          <a:bodyPr/>
          <a:lstStyle/>
          <a:p>
            <a:pPr>
              <a:defRPr lang="en-IN"/>
            </a:pPr>
            <a:endParaRPr lang="en-US"/>
          </a:p>
        </c:txPr>
        <c:crossAx val="98034432"/>
        <c:crosses val="autoZero"/>
        <c:auto val="1"/>
        <c:lblOffset val="100"/>
        <c:baseTimeUnit val="months"/>
      </c:dateAx>
      <c:valAx>
        <c:axId val="98034432"/>
        <c:scaling>
          <c:orientation val="minMax"/>
        </c:scaling>
        <c:axPos val="l"/>
        <c:majorGridlines/>
        <c:numFmt formatCode="_(* #,##0_);_(* \(#,##0\);_(* &quot;-&quot;??_);_(@_)" sourceLinked="1"/>
        <c:tickLblPos val="nextTo"/>
        <c:txPr>
          <a:bodyPr/>
          <a:lstStyle/>
          <a:p>
            <a:pPr>
              <a:defRPr lang="en-IN"/>
            </a:pPr>
            <a:endParaRPr lang="en-US"/>
          </a:p>
        </c:txPr>
        <c:crossAx val="97979392"/>
        <c:crosses val="autoZero"/>
        <c:crossBetween val="between"/>
      </c:valAx>
      <c:serAx>
        <c:axId val="97932608"/>
        <c:scaling>
          <c:orientation val="minMax"/>
        </c:scaling>
        <c:delete val="1"/>
        <c:axPos val="b"/>
        <c:tickLblPos val="nextTo"/>
        <c:crossAx val="9803443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chemeClr val="bg1"/>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Summary!$L$4:$L$15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98142080"/>
        <c:axId val="98143616"/>
        <c:axId val="0"/>
      </c:bar3DChart>
      <c:dateAx>
        <c:axId val="98142080"/>
        <c:scaling>
          <c:orientation val="minMax"/>
        </c:scaling>
        <c:axPos val="b"/>
        <c:numFmt formatCode="[$-409]mmm\-yy;@" sourceLinked="0"/>
        <c:tickLblPos val="nextTo"/>
        <c:txPr>
          <a:bodyPr/>
          <a:lstStyle/>
          <a:p>
            <a:pPr>
              <a:defRPr lang="en-IN"/>
            </a:pPr>
            <a:endParaRPr lang="en-US"/>
          </a:p>
        </c:txPr>
        <c:crossAx val="98143616"/>
        <c:crosses val="autoZero"/>
        <c:auto val="1"/>
        <c:lblOffset val="100"/>
        <c:baseTimeUnit val="months"/>
      </c:dateAx>
      <c:valAx>
        <c:axId val="98143616"/>
        <c:scaling>
          <c:orientation val="minMax"/>
        </c:scaling>
        <c:axPos val="l"/>
        <c:majorGridlines/>
        <c:numFmt formatCode="_(* #,##0_);_(* \(#,##0\);_(* &quot;-&quot;??_);_(@_)" sourceLinked="1"/>
        <c:tickLblPos val="nextTo"/>
        <c:txPr>
          <a:bodyPr/>
          <a:lstStyle/>
          <a:p>
            <a:pPr>
              <a:defRPr lang="en-IN"/>
            </a:pPr>
            <a:endParaRPr lang="en-US"/>
          </a:p>
        </c:txPr>
        <c:crossAx val="98142080"/>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Summary!$M$4:$M$15</c:f>
              <c:numCache>
                <c:formatCode>_(* #,##0_);_(* \(#,##0\);_(* "-"??_);_(@_)</c:formatCode>
                <c:ptCount val="12"/>
                <c:pt idx="0">
                  <c:v>100</c:v>
                </c:pt>
                <c:pt idx="1">
                  <c:v>0</c:v>
                </c:pt>
                <c:pt idx="2">
                  <c:v>0</c:v>
                </c:pt>
                <c:pt idx="3">
                  <c:v>0</c:v>
                </c:pt>
                <c:pt idx="4">
                  <c:v>0</c:v>
                </c:pt>
                <c:pt idx="5">
                  <c:v>0</c:v>
                </c:pt>
                <c:pt idx="6">
                  <c:v>0</c:v>
                </c:pt>
                <c:pt idx="7">
                  <c:v>0</c:v>
                </c:pt>
                <c:pt idx="8">
                  <c:v>0</c:v>
                </c:pt>
                <c:pt idx="9">
                  <c:v>0</c:v>
                </c:pt>
                <c:pt idx="10">
                  <c:v>0</c:v>
                </c:pt>
                <c:pt idx="11">
                  <c:v>0</c:v>
                </c:pt>
              </c:numCache>
            </c:numRef>
          </c:val>
        </c:ser>
        <c:axId val="98098176"/>
        <c:axId val="92996352"/>
        <c:axId val="98148352"/>
      </c:line3DChart>
      <c:dateAx>
        <c:axId val="98098176"/>
        <c:scaling>
          <c:orientation val="minMax"/>
        </c:scaling>
        <c:axPos val="b"/>
        <c:numFmt formatCode="[$-409]mmm\-yy;@" sourceLinked="0"/>
        <c:tickLblPos val="nextTo"/>
        <c:txPr>
          <a:bodyPr/>
          <a:lstStyle/>
          <a:p>
            <a:pPr>
              <a:defRPr lang="en-IN"/>
            </a:pPr>
            <a:endParaRPr lang="en-US"/>
          </a:p>
        </c:txPr>
        <c:crossAx val="92996352"/>
        <c:crosses val="autoZero"/>
        <c:auto val="1"/>
        <c:lblOffset val="100"/>
        <c:baseTimeUnit val="months"/>
      </c:dateAx>
      <c:valAx>
        <c:axId val="92996352"/>
        <c:scaling>
          <c:orientation val="minMax"/>
        </c:scaling>
        <c:axPos val="l"/>
        <c:majorGridlines/>
        <c:numFmt formatCode="_(* #,##0_);_(* \(#,##0\);_(* &quot;-&quot;??_);_(@_)" sourceLinked="1"/>
        <c:tickLblPos val="nextTo"/>
        <c:txPr>
          <a:bodyPr/>
          <a:lstStyle/>
          <a:p>
            <a:pPr>
              <a:defRPr lang="en-IN"/>
            </a:pPr>
            <a:endParaRPr lang="en-US"/>
          </a:p>
        </c:txPr>
        <c:crossAx val="98098176"/>
        <c:crosses val="autoZero"/>
        <c:crossBetween val="between"/>
      </c:valAx>
      <c:serAx>
        <c:axId val="98148352"/>
        <c:scaling>
          <c:orientation val="minMax"/>
        </c:scaling>
        <c:delete val="1"/>
        <c:axPos val="b"/>
        <c:tickLblPos val="nextTo"/>
        <c:crossAx val="92996352"/>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chemeClr val="bg1"/>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Summary!$M$4:$M$15</c:f>
              <c:numCache>
                <c:formatCode>_(* #,##0_);_(* \(#,##0\);_(* "-"??_);_(@_)</c:formatCode>
                <c:ptCount val="12"/>
                <c:pt idx="0">
                  <c:v>100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93021696"/>
        <c:axId val="93023232"/>
        <c:axId val="0"/>
      </c:bar3DChart>
      <c:dateAx>
        <c:axId val="93021696"/>
        <c:scaling>
          <c:orientation val="minMax"/>
        </c:scaling>
        <c:axPos val="b"/>
        <c:numFmt formatCode="[$-409]mmm\-yy;@" sourceLinked="0"/>
        <c:tickLblPos val="nextTo"/>
        <c:txPr>
          <a:bodyPr/>
          <a:lstStyle/>
          <a:p>
            <a:pPr>
              <a:defRPr lang="en-IN"/>
            </a:pPr>
            <a:endParaRPr lang="en-US"/>
          </a:p>
        </c:txPr>
        <c:crossAx val="93023232"/>
        <c:crosses val="autoZero"/>
        <c:auto val="1"/>
        <c:lblOffset val="100"/>
        <c:baseTimeUnit val="months"/>
      </c:dateAx>
      <c:valAx>
        <c:axId val="93023232"/>
        <c:scaling>
          <c:orientation val="minMax"/>
        </c:scaling>
        <c:axPos val="l"/>
        <c:majorGridlines/>
        <c:numFmt formatCode="_(* #,##0_);_(* \(#,##0\);_(* &quot;-&quot;??_);_(@_)" sourceLinked="1"/>
        <c:tickLblPos val="nextTo"/>
        <c:txPr>
          <a:bodyPr/>
          <a:lstStyle/>
          <a:p>
            <a:pPr>
              <a:defRPr lang="en-IN"/>
            </a:pPr>
            <a:endParaRPr lang="en-US"/>
          </a:p>
        </c:txPr>
        <c:crossAx val="93021696"/>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manualLayout>
          <c:layoutTarget val="inner"/>
          <c:xMode val="edge"/>
          <c:yMode val="edge"/>
          <c:x val="5.1871385508147155E-2"/>
          <c:y val="6.2003593519001497E-2"/>
          <c:w val="0.93373581134674266"/>
          <c:h val="0.79809189945534365"/>
        </c:manualLayout>
      </c:layout>
      <c:line3DChart>
        <c:grouping val="standard"/>
        <c:ser>
          <c:idx val="0"/>
          <c:order val="0"/>
          <c:spPr>
            <a:ln w="25400">
              <a:noFill/>
            </a:ln>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Summary!$N$4:$N$15</c:f>
              <c:numCache>
                <c:formatCode>_(* #,##0_);_(* \(#,##0\);_(* "-"??_);_(@_)</c:formatCode>
                <c:ptCount val="12"/>
                <c:pt idx="0">
                  <c:v>10</c:v>
                </c:pt>
                <c:pt idx="1">
                  <c:v>0</c:v>
                </c:pt>
                <c:pt idx="2">
                  <c:v>0</c:v>
                </c:pt>
                <c:pt idx="3">
                  <c:v>0</c:v>
                </c:pt>
                <c:pt idx="4">
                  <c:v>0</c:v>
                </c:pt>
                <c:pt idx="5">
                  <c:v>0</c:v>
                </c:pt>
                <c:pt idx="6">
                  <c:v>0</c:v>
                </c:pt>
                <c:pt idx="7">
                  <c:v>0</c:v>
                </c:pt>
                <c:pt idx="8">
                  <c:v>0</c:v>
                </c:pt>
                <c:pt idx="9">
                  <c:v>0</c:v>
                </c:pt>
                <c:pt idx="10">
                  <c:v>0</c:v>
                </c:pt>
                <c:pt idx="11">
                  <c:v>0</c:v>
                </c:pt>
              </c:numCache>
            </c:numRef>
          </c:val>
        </c:ser>
        <c:axId val="93428352"/>
        <c:axId val="93434240"/>
        <c:axId val="98150144"/>
      </c:line3DChart>
      <c:dateAx>
        <c:axId val="93428352"/>
        <c:scaling>
          <c:orientation val="minMax"/>
        </c:scaling>
        <c:axPos val="b"/>
        <c:numFmt formatCode="[$-409]mmm\-yy;@" sourceLinked="0"/>
        <c:tickLblPos val="nextTo"/>
        <c:txPr>
          <a:bodyPr/>
          <a:lstStyle/>
          <a:p>
            <a:pPr>
              <a:defRPr lang="en-IN"/>
            </a:pPr>
            <a:endParaRPr lang="en-US"/>
          </a:p>
        </c:txPr>
        <c:crossAx val="93434240"/>
        <c:crosses val="autoZero"/>
        <c:auto val="1"/>
        <c:lblOffset val="100"/>
        <c:baseTimeUnit val="months"/>
      </c:dateAx>
      <c:valAx>
        <c:axId val="93434240"/>
        <c:scaling>
          <c:orientation val="minMax"/>
        </c:scaling>
        <c:axPos val="l"/>
        <c:majorGridlines/>
        <c:numFmt formatCode="_(* #,##0_);_(* \(#,##0\);_(* &quot;-&quot;??_);_(@_)" sourceLinked="1"/>
        <c:tickLblPos val="nextTo"/>
        <c:txPr>
          <a:bodyPr/>
          <a:lstStyle/>
          <a:p>
            <a:pPr>
              <a:defRPr lang="en-IN"/>
            </a:pPr>
            <a:endParaRPr lang="en-US"/>
          </a:p>
        </c:txPr>
        <c:crossAx val="93428352"/>
        <c:crosses val="autoZero"/>
        <c:crossBetween val="between"/>
      </c:valAx>
      <c:serAx>
        <c:axId val="98150144"/>
        <c:scaling>
          <c:orientation val="minMax"/>
        </c:scaling>
        <c:delete val="1"/>
        <c:axPos val="b"/>
        <c:tickLblPos val="nextTo"/>
        <c:crossAx val="9343424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chemeClr val="bg1"/>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Summary!$N$4:$N$15</c:f>
              <c:numCache>
                <c:formatCode>_(* #,##0_);_(* \(#,##0\);_(* "-"??_);_(@_)</c:formatCode>
                <c:ptCount val="12"/>
                <c:pt idx="0">
                  <c:v>10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98645120"/>
        <c:axId val="98646656"/>
        <c:axId val="0"/>
      </c:bar3DChart>
      <c:dateAx>
        <c:axId val="98645120"/>
        <c:scaling>
          <c:orientation val="minMax"/>
        </c:scaling>
        <c:axPos val="b"/>
        <c:numFmt formatCode="[$-409]mmm\-yy;@" sourceLinked="0"/>
        <c:tickLblPos val="nextTo"/>
        <c:txPr>
          <a:bodyPr/>
          <a:lstStyle/>
          <a:p>
            <a:pPr>
              <a:defRPr lang="en-IN"/>
            </a:pPr>
            <a:endParaRPr lang="en-US"/>
          </a:p>
        </c:txPr>
        <c:crossAx val="98646656"/>
        <c:crosses val="autoZero"/>
        <c:auto val="1"/>
        <c:lblOffset val="100"/>
        <c:baseTimeUnit val="months"/>
      </c:dateAx>
      <c:valAx>
        <c:axId val="98646656"/>
        <c:scaling>
          <c:orientation val="minMax"/>
        </c:scaling>
        <c:axPos val="l"/>
        <c:majorGridlines/>
        <c:numFmt formatCode="_(* #,##0_);_(* \(#,##0\);_(* &quot;-&quot;??_);_(@_)" sourceLinked="1"/>
        <c:tickLblPos val="nextTo"/>
        <c:txPr>
          <a:bodyPr/>
          <a:lstStyle/>
          <a:p>
            <a:pPr>
              <a:defRPr lang="en-IN"/>
            </a:pPr>
            <a:endParaRPr lang="en-US"/>
          </a:p>
        </c:txPr>
        <c:crossAx val="98645120"/>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Summary!$O$4:$O$15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axId val="98584832"/>
        <c:axId val="98590720"/>
        <c:axId val="97933056"/>
      </c:line3DChart>
      <c:dateAx>
        <c:axId val="98584832"/>
        <c:scaling>
          <c:orientation val="minMax"/>
        </c:scaling>
        <c:axPos val="b"/>
        <c:numFmt formatCode="[$-409]mmm\-yy;@" sourceLinked="0"/>
        <c:tickLblPos val="nextTo"/>
        <c:txPr>
          <a:bodyPr/>
          <a:lstStyle/>
          <a:p>
            <a:pPr>
              <a:defRPr lang="en-IN"/>
            </a:pPr>
            <a:endParaRPr lang="en-US"/>
          </a:p>
        </c:txPr>
        <c:crossAx val="98590720"/>
        <c:crosses val="autoZero"/>
        <c:auto val="1"/>
        <c:lblOffset val="100"/>
        <c:baseTimeUnit val="months"/>
      </c:dateAx>
      <c:valAx>
        <c:axId val="98590720"/>
        <c:scaling>
          <c:orientation val="minMax"/>
        </c:scaling>
        <c:axPos val="l"/>
        <c:majorGridlines/>
        <c:numFmt formatCode="_(* #,##0_);_(* \(#,##0\);_(* &quot;-&quot;??_);_(@_)" sourceLinked="1"/>
        <c:tickLblPos val="nextTo"/>
        <c:txPr>
          <a:bodyPr/>
          <a:lstStyle/>
          <a:p>
            <a:pPr>
              <a:defRPr lang="en-IN"/>
            </a:pPr>
            <a:endParaRPr lang="en-US"/>
          </a:p>
        </c:txPr>
        <c:crossAx val="98584832"/>
        <c:crosses val="autoZero"/>
        <c:crossBetween val="between"/>
      </c:valAx>
      <c:serAx>
        <c:axId val="97933056"/>
        <c:scaling>
          <c:orientation val="minMax"/>
        </c:scaling>
        <c:delete val="1"/>
        <c:axPos val="b"/>
        <c:tickLblPos val="nextTo"/>
        <c:crossAx val="9859072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chemeClr val="bg1"/>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Summary!$O$4:$O$15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98763520"/>
        <c:axId val="98765056"/>
        <c:axId val="0"/>
      </c:bar3DChart>
      <c:dateAx>
        <c:axId val="98763520"/>
        <c:scaling>
          <c:orientation val="minMax"/>
        </c:scaling>
        <c:axPos val="b"/>
        <c:numFmt formatCode="[$-409]mmm\-yy;@" sourceLinked="0"/>
        <c:tickLblPos val="nextTo"/>
        <c:txPr>
          <a:bodyPr/>
          <a:lstStyle/>
          <a:p>
            <a:pPr>
              <a:defRPr lang="en-IN"/>
            </a:pPr>
            <a:endParaRPr lang="en-US"/>
          </a:p>
        </c:txPr>
        <c:crossAx val="98765056"/>
        <c:crosses val="autoZero"/>
        <c:auto val="1"/>
        <c:lblOffset val="100"/>
        <c:baseTimeUnit val="months"/>
      </c:dateAx>
      <c:valAx>
        <c:axId val="98765056"/>
        <c:scaling>
          <c:orientation val="minMax"/>
        </c:scaling>
        <c:axPos val="l"/>
        <c:majorGridlines/>
        <c:numFmt formatCode="_(* #,##0_);_(* \(#,##0\);_(* &quot;-&quot;??_);_(@_)" sourceLinked="1"/>
        <c:tickLblPos val="nextTo"/>
        <c:txPr>
          <a:bodyPr/>
          <a:lstStyle/>
          <a:p>
            <a:pPr>
              <a:defRPr lang="en-IN"/>
            </a:pPr>
            <a:endParaRPr lang="en-US"/>
          </a:p>
        </c:txPr>
        <c:crossAx val="98763520"/>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Summary!$P$4:$P$15</c:f>
              <c:numCache>
                <c:formatCode>_(* #,##0_);_(* \(#,##0\);_(* "-"??_);_(@_)</c:formatCode>
                <c:ptCount val="12"/>
                <c:pt idx="0">
                  <c:v>1500</c:v>
                </c:pt>
                <c:pt idx="1">
                  <c:v>0</c:v>
                </c:pt>
                <c:pt idx="2">
                  <c:v>0</c:v>
                </c:pt>
                <c:pt idx="3">
                  <c:v>0</c:v>
                </c:pt>
                <c:pt idx="4">
                  <c:v>0</c:v>
                </c:pt>
                <c:pt idx="5">
                  <c:v>0</c:v>
                </c:pt>
                <c:pt idx="6">
                  <c:v>0</c:v>
                </c:pt>
                <c:pt idx="7">
                  <c:v>0</c:v>
                </c:pt>
                <c:pt idx="8">
                  <c:v>0</c:v>
                </c:pt>
                <c:pt idx="9">
                  <c:v>0</c:v>
                </c:pt>
                <c:pt idx="10">
                  <c:v>0</c:v>
                </c:pt>
                <c:pt idx="11">
                  <c:v>0</c:v>
                </c:pt>
              </c:numCache>
            </c:numRef>
          </c:val>
        </c:ser>
        <c:axId val="98855168"/>
        <c:axId val="98869248"/>
        <c:axId val="93448384"/>
      </c:line3DChart>
      <c:dateAx>
        <c:axId val="98855168"/>
        <c:scaling>
          <c:orientation val="minMax"/>
        </c:scaling>
        <c:axPos val="b"/>
        <c:numFmt formatCode="[$-409]mmm\-yy;@" sourceLinked="0"/>
        <c:tickLblPos val="nextTo"/>
        <c:txPr>
          <a:bodyPr/>
          <a:lstStyle/>
          <a:p>
            <a:pPr>
              <a:defRPr lang="en-IN"/>
            </a:pPr>
            <a:endParaRPr lang="en-US"/>
          </a:p>
        </c:txPr>
        <c:crossAx val="98869248"/>
        <c:crosses val="autoZero"/>
        <c:auto val="1"/>
        <c:lblOffset val="100"/>
        <c:baseTimeUnit val="months"/>
      </c:dateAx>
      <c:valAx>
        <c:axId val="98869248"/>
        <c:scaling>
          <c:orientation val="minMax"/>
        </c:scaling>
        <c:axPos val="l"/>
        <c:majorGridlines/>
        <c:numFmt formatCode="_(* #,##0_);_(* \(#,##0\);_(* &quot;-&quot;??_);_(@_)" sourceLinked="1"/>
        <c:tickLblPos val="nextTo"/>
        <c:txPr>
          <a:bodyPr/>
          <a:lstStyle/>
          <a:p>
            <a:pPr>
              <a:defRPr lang="en-IN"/>
            </a:pPr>
            <a:endParaRPr lang="en-US"/>
          </a:p>
        </c:txPr>
        <c:crossAx val="98855168"/>
        <c:crosses val="autoZero"/>
        <c:crossBetween val="between"/>
      </c:valAx>
      <c:serAx>
        <c:axId val="93448384"/>
        <c:scaling>
          <c:orientation val="minMax"/>
        </c:scaling>
        <c:delete val="1"/>
        <c:axPos val="b"/>
        <c:tickLblPos val="nextTo"/>
        <c:crossAx val="98869248"/>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style val="46"/>
  <c:chart>
    <c:title/>
    <c:view3D>
      <c:rAngAx val="1"/>
    </c:view3D>
    <c:plotArea>
      <c:layout/>
      <c:bar3DChart>
        <c:barDir val="col"/>
        <c:grouping val="clustered"/>
        <c:ser>
          <c:idx val="0"/>
          <c:order val="0"/>
          <c:tx>
            <c:strRef>
              <c:f>'Tower Chart - 2'!$C$4</c:f>
              <c:strCache>
                <c:ptCount val="1"/>
                <c:pt idx="0">
                  <c:v>Income</c:v>
                </c:pt>
              </c:strCache>
            </c:strRef>
          </c:tx>
          <c:dLbls>
            <c:showVal val="1"/>
          </c:dLbls>
          <c:cat>
            <c:numRef>
              <c:f>'Tower Chart - 2'!$B$5:$B$16</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'Tower Chart - 2'!$C$5:$C$16</c:f>
              <c:numCache>
                <c:formatCode>_(* #,##0_);_(* \(#,##0\);_(* "-"??_);_(@_)</c:formatCode>
                <c:ptCount val="12"/>
                <c:pt idx="0">
                  <c:v>10800</c:v>
                </c:pt>
                <c:pt idx="1">
                  <c:v>0</c:v>
                </c:pt>
                <c:pt idx="2">
                  <c:v>0</c:v>
                </c:pt>
                <c:pt idx="3">
                  <c:v>0</c:v>
                </c:pt>
                <c:pt idx="4">
                  <c:v>0</c:v>
                </c:pt>
                <c:pt idx="5">
                  <c:v>0</c:v>
                </c:pt>
                <c:pt idx="6">
                  <c:v>0</c:v>
                </c:pt>
                <c:pt idx="7">
                  <c:v>0</c:v>
                </c:pt>
                <c:pt idx="8">
                  <c:v>0</c:v>
                </c:pt>
                <c:pt idx="9">
                  <c:v>0</c:v>
                </c:pt>
                <c:pt idx="10">
                  <c:v>0</c:v>
                </c:pt>
                <c:pt idx="11">
                  <c:v>0</c:v>
                </c:pt>
              </c:numCache>
            </c:numRef>
          </c:val>
        </c:ser>
        <c:shape val="cone"/>
        <c:axId val="91463680"/>
        <c:axId val="91465216"/>
        <c:axId val="0"/>
      </c:bar3DChart>
      <c:dateAx>
        <c:axId val="91463680"/>
        <c:scaling>
          <c:orientation val="minMax"/>
        </c:scaling>
        <c:axPos val="b"/>
        <c:numFmt formatCode="[$-409]mmm\-yy;@" sourceLinked="1"/>
        <c:tickLblPos val="nextTo"/>
        <c:crossAx val="91465216"/>
        <c:crosses val="autoZero"/>
        <c:auto val="1"/>
        <c:lblOffset val="100"/>
        <c:baseTimeUnit val="months"/>
      </c:dateAx>
      <c:valAx>
        <c:axId val="91465216"/>
        <c:scaling>
          <c:orientation val="minMax"/>
        </c:scaling>
        <c:axPos val="l"/>
        <c:majorGridlines/>
        <c:numFmt formatCode="_(* #,##0_);_(* \(#,##0\);_(* &quot;-&quot;??_);_(@_)" sourceLinked="1"/>
        <c:tickLblPos val="nextTo"/>
        <c:crossAx val="91463680"/>
        <c:crosses val="autoZero"/>
        <c:crossBetween val="between"/>
      </c:valAx>
    </c:plotArea>
    <c:plotVisOnly val="1"/>
    <c:dispBlanksAs val="gap"/>
  </c:chart>
  <c:printSettings>
    <c:headerFooter/>
    <c:pageMargins b="0.7500000000000131" l="0.70000000000000062" r="0.70000000000000062" t="0.7500000000000131"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chemeClr val="bg1"/>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Summary!$P$4:$P$15</c:f>
              <c:numCache>
                <c:formatCode>_(* #,##0_);_(* \(#,##0\);_(* "-"??_);_(@_)</c:formatCode>
                <c:ptCount val="12"/>
                <c:pt idx="0">
                  <c:v>1500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98894208"/>
        <c:axId val="98895744"/>
        <c:axId val="0"/>
      </c:bar3DChart>
      <c:dateAx>
        <c:axId val="98894208"/>
        <c:scaling>
          <c:orientation val="minMax"/>
        </c:scaling>
        <c:axPos val="b"/>
        <c:numFmt formatCode="[$-409]mmm\-yy;@" sourceLinked="0"/>
        <c:tickLblPos val="nextTo"/>
        <c:txPr>
          <a:bodyPr/>
          <a:lstStyle/>
          <a:p>
            <a:pPr>
              <a:defRPr lang="en-IN"/>
            </a:pPr>
            <a:endParaRPr lang="en-US"/>
          </a:p>
        </c:txPr>
        <c:crossAx val="98895744"/>
        <c:crosses val="autoZero"/>
        <c:auto val="1"/>
        <c:lblOffset val="100"/>
        <c:baseTimeUnit val="months"/>
      </c:dateAx>
      <c:valAx>
        <c:axId val="98895744"/>
        <c:scaling>
          <c:orientation val="minMax"/>
        </c:scaling>
        <c:axPos val="l"/>
        <c:majorGridlines/>
        <c:numFmt formatCode="_(* #,##0_);_(* \(#,##0\);_(* &quot;-&quot;??_);_(@_)" sourceLinked="1"/>
        <c:tickLblPos val="nextTo"/>
        <c:txPr>
          <a:bodyPr/>
          <a:lstStyle/>
          <a:p>
            <a:pPr>
              <a:defRPr lang="en-IN"/>
            </a:pPr>
            <a:endParaRPr lang="en-US"/>
          </a:p>
        </c:txPr>
        <c:crossAx val="9889420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Summary!$Q$4:$Q$15</c:f>
              <c:numCache>
                <c:formatCode>_(* #,##0_);_(* \(#,##0\);_(* "-"??_);_(@_)</c:formatCode>
                <c:ptCount val="12"/>
                <c:pt idx="0">
                  <c:v>2000</c:v>
                </c:pt>
                <c:pt idx="1">
                  <c:v>0</c:v>
                </c:pt>
                <c:pt idx="2">
                  <c:v>0</c:v>
                </c:pt>
                <c:pt idx="3">
                  <c:v>0</c:v>
                </c:pt>
                <c:pt idx="4">
                  <c:v>0</c:v>
                </c:pt>
                <c:pt idx="5">
                  <c:v>0</c:v>
                </c:pt>
                <c:pt idx="6">
                  <c:v>0</c:v>
                </c:pt>
                <c:pt idx="7">
                  <c:v>0</c:v>
                </c:pt>
                <c:pt idx="8">
                  <c:v>0</c:v>
                </c:pt>
                <c:pt idx="9">
                  <c:v>0</c:v>
                </c:pt>
                <c:pt idx="10">
                  <c:v>0</c:v>
                </c:pt>
                <c:pt idx="11">
                  <c:v>0</c:v>
                </c:pt>
              </c:numCache>
            </c:numRef>
          </c:val>
        </c:ser>
        <c:axId val="98932224"/>
        <c:axId val="98933760"/>
        <c:axId val="98828736"/>
      </c:line3DChart>
      <c:dateAx>
        <c:axId val="98932224"/>
        <c:scaling>
          <c:orientation val="minMax"/>
        </c:scaling>
        <c:axPos val="b"/>
        <c:numFmt formatCode="[$-409]mmm\-yy;@" sourceLinked="0"/>
        <c:tickLblPos val="nextTo"/>
        <c:txPr>
          <a:bodyPr/>
          <a:lstStyle/>
          <a:p>
            <a:pPr>
              <a:defRPr lang="en-IN"/>
            </a:pPr>
            <a:endParaRPr lang="en-US"/>
          </a:p>
        </c:txPr>
        <c:crossAx val="98933760"/>
        <c:crosses val="autoZero"/>
        <c:auto val="1"/>
        <c:lblOffset val="100"/>
        <c:baseTimeUnit val="months"/>
      </c:dateAx>
      <c:valAx>
        <c:axId val="98933760"/>
        <c:scaling>
          <c:orientation val="minMax"/>
        </c:scaling>
        <c:axPos val="l"/>
        <c:majorGridlines/>
        <c:numFmt formatCode="_(* #,##0_);_(* \(#,##0\);_(* &quot;-&quot;??_);_(@_)" sourceLinked="1"/>
        <c:tickLblPos val="nextTo"/>
        <c:txPr>
          <a:bodyPr/>
          <a:lstStyle/>
          <a:p>
            <a:pPr>
              <a:defRPr lang="en-IN"/>
            </a:pPr>
            <a:endParaRPr lang="en-US"/>
          </a:p>
        </c:txPr>
        <c:crossAx val="98932224"/>
        <c:crosses val="autoZero"/>
        <c:crossBetween val="between"/>
      </c:valAx>
      <c:serAx>
        <c:axId val="98828736"/>
        <c:scaling>
          <c:orientation val="minMax"/>
        </c:scaling>
        <c:delete val="1"/>
        <c:axPos val="b"/>
        <c:tickLblPos val="nextTo"/>
        <c:crossAx val="98933760"/>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chemeClr val="bg1"/>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Summary!$Q$4:$Q$15</c:f>
              <c:numCache>
                <c:formatCode>_(* #,##0_);_(* \(#,##0\);_(* "-"??_);_(@_)</c:formatCode>
                <c:ptCount val="12"/>
                <c:pt idx="0">
                  <c:v>2000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99364864"/>
        <c:axId val="99366400"/>
        <c:axId val="0"/>
      </c:bar3DChart>
      <c:dateAx>
        <c:axId val="99364864"/>
        <c:scaling>
          <c:orientation val="minMax"/>
        </c:scaling>
        <c:axPos val="b"/>
        <c:numFmt formatCode="[$-409]mmm\-yy;@" sourceLinked="0"/>
        <c:tickLblPos val="nextTo"/>
        <c:txPr>
          <a:bodyPr/>
          <a:lstStyle/>
          <a:p>
            <a:pPr>
              <a:defRPr lang="en-IN"/>
            </a:pPr>
            <a:endParaRPr lang="en-US"/>
          </a:p>
        </c:txPr>
        <c:crossAx val="99366400"/>
        <c:crosses val="autoZero"/>
        <c:auto val="1"/>
        <c:lblOffset val="100"/>
        <c:baseTimeUnit val="months"/>
      </c:dateAx>
      <c:valAx>
        <c:axId val="99366400"/>
        <c:scaling>
          <c:orientation val="minMax"/>
        </c:scaling>
        <c:axPos val="l"/>
        <c:majorGridlines/>
        <c:numFmt formatCode="_(* #,##0_);_(* \(#,##0\);_(* &quot;-&quot;??_);_(@_)" sourceLinked="1"/>
        <c:tickLblPos val="nextTo"/>
        <c:txPr>
          <a:bodyPr/>
          <a:lstStyle/>
          <a:p>
            <a:pPr>
              <a:defRPr lang="en-IN"/>
            </a:pPr>
            <a:endParaRPr lang="en-US"/>
          </a:p>
        </c:txPr>
        <c:crossAx val="99364864"/>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c:lang val="en-US"/>
  <c:style val="41"/>
  <c:chart>
    <c:view3D>
      <c:rotX val="10"/>
      <c:rotY val="30"/>
      <c:depthPercent val="4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line3DChart>
        <c:grouping val="standard"/>
        <c:ser>
          <c:idx val="0"/>
          <c:order val="0"/>
          <c:spPr>
            <a:ln w="25400">
              <a:noFill/>
            </a:ln>
          </c:spPr>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Summary!$R$4:$R$15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axId val="93336320"/>
        <c:axId val="93337856"/>
        <c:axId val="98831424"/>
      </c:line3DChart>
      <c:dateAx>
        <c:axId val="93336320"/>
        <c:scaling>
          <c:orientation val="minMax"/>
        </c:scaling>
        <c:axPos val="b"/>
        <c:numFmt formatCode="[$-409]mmm\-yy;@" sourceLinked="0"/>
        <c:tickLblPos val="nextTo"/>
        <c:txPr>
          <a:bodyPr/>
          <a:lstStyle/>
          <a:p>
            <a:pPr>
              <a:defRPr lang="en-IN"/>
            </a:pPr>
            <a:endParaRPr lang="en-US"/>
          </a:p>
        </c:txPr>
        <c:crossAx val="93337856"/>
        <c:crosses val="autoZero"/>
        <c:auto val="1"/>
        <c:lblOffset val="100"/>
        <c:baseTimeUnit val="months"/>
      </c:dateAx>
      <c:valAx>
        <c:axId val="93337856"/>
        <c:scaling>
          <c:orientation val="minMax"/>
        </c:scaling>
        <c:axPos val="l"/>
        <c:majorGridlines/>
        <c:numFmt formatCode="_(* #,##0_);_(* \(#,##0\);_(* &quot;-&quot;??_);_(@_)" sourceLinked="1"/>
        <c:tickLblPos val="nextTo"/>
        <c:txPr>
          <a:bodyPr/>
          <a:lstStyle/>
          <a:p>
            <a:pPr>
              <a:defRPr lang="en-IN"/>
            </a:pPr>
            <a:endParaRPr lang="en-US"/>
          </a:p>
        </c:txPr>
        <c:crossAx val="93336320"/>
        <c:crosses val="autoZero"/>
        <c:crossBetween val="between"/>
      </c:valAx>
      <c:serAx>
        <c:axId val="98831424"/>
        <c:scaling>
          <c:orientation val="minMax"/>
        </c:scaling>
        <c:delete val="1"/>
        <c:axPos val="b"/>
        <c:tickLblPos val="nextTo"/>
        <c:crossAx val="93337856"/>
        <c:crosses val="autoZero"/>
      </c:ser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c:lang val="en-US"/>
  <c:style val="44"/>
  <c:chart>
    <c:view3D>
      <c:rotX val="10"/>
      <c:depthPercent val="100"/>
      <c:rAngAx val="1"/>
    </c:view3D>
    <c:side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sideWall>
    <c:backWall>
      <c:spPr>
        <a:solidFill>
          <a:schemeClr val="dk1"/>
        </a:solidFill>
        <a:ln w="38100" cap="flat" cmpd="sng" algn="ctr">
          <a:solidFill>
            <a:schemeClr val="lt1"/>
          </a:solidFill>
          <a:prstDash val="solid"/>
        </a:ln>
        <a:effectLst>
          <a:outerShdw blurRad="40000" dist="20000" dir="5400000" rotWithShape="0">
            <a:srgbClr val="000000">
              <a:alpha val="38000"/>
            </a:srgbClr>
          </a:outerShdw>
        </a:effectLst>
      </c:spPr>
    </c:backWall>
    <c:plotArea>
      <c:layout/>
      <c:bar3DChart>
        <c:barDir val="col"/>
        <c:grouping val="stacked"/>
        <c:ser>
          <c:idx val="0"/>
          <c:order val="0"/>
          <c:spPr>
            <a:gradFill flip="none" rotWithShape="1">
              <a:gsLst>
                <a:gs pos="0">
                  <a:srgbClr val="000000"/>
                </a:gs>
                <a:gs pos="39999">
                  <a:srgbClr val="0A128C"/>
                </a:gs>
                <a:gs pos="70000">
                  <a:srgbClr val="181CC7"/>
                </a:gs>
                <a:gs pos="88000">
                  <a:srgbClr val="7005D4"/>
                </a:gs>
                <a:gs pos="100000">
                  <a:srgbClr val="8C3D91"/>
                </a:gs>
              </a:gsLst>
              <a:lin ang="16200000" scaled="0"/>
              <a:tileRect/>
            </a:gradFill>
            <a:ln>
              <a:noFill/>
            </a:ln>
            <a:effectLst>
              <a:outerShdw blurRad="50800" dist="38100" dir="18900000" algn="bl" rotWithShape="0">
                <a:prstClr val="black">
                  <a:alpha val="40000"/>
                </a:prst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chemeClr val="bg1"/>
                    </a:solidFill>
                  </a:defRPr>
                </a:pPr>
                <a:endParaRPr lang="en-US"/>
              </a:p>
            </c:txPr>
            <c:showVal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Summary!$R$4:$R$15</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dLbls>
          <c:showVal val="1"/>
        </c:dLbls>
        <c:shape val="pyramid"/>
        <c:axId val="93355008"/>
        <c:axId val="98960128"/>
        <c:axId val="0"/>
      </c:bar3DChart>
      <c:dateAx>
        <c:axId val="93355008"/>
        <c:scaling>
          <c:orientation val="minMax"/>
        </c:scaling>
        <c:axPos val="b"/>
        <c:numFmt formatCode="[$-409]mmm\-yy;@" sourceLinked="0"/>
        <c:tickLblPos val="nextTo"/>
        <c:txPr>
          <a:bodyPr/>
          <a:lstStyle/>
          <a:p>
            <a:pPr>
              <a:defRPr lang="en-IN"/>
            </a:pPr>
            <a:endParaRPr lang="en-US"/>
          </a:p>
        </c:txPr>
        <c:crossAx val="98960128"/>
        <c:crosses val="autoZero"/>
        <c:auto val="1"/>
        <c:lblOffset val="100"/>
        <c:baseTimeUnit val="months"/>
      </c:dateAx>
      <c:valAx>
        <c:axId val="98960128"/>
        <c:scaling>
          <c:orientation val="minMax"/>
        </c:scaling>
        <c:axPos val="l"/>
        <c:majorGridlines/>
        <c:numFmt formatCode="_(* #,##0_);_(* \(#,##0\);_(* &quot;-&quot;??_);_(@_)" sourceLinked="1"/>
        <c:tickLblPos val="nextTo"/>
        <c:txPr>
          <a:bodyPr/>
          <a:lstStyle/>
          <a:p>
            <a:pPr>
              <a:defRPr lang="en-IN"/>
            </a:pPr>
            <a:endParaRPr lang="en-US"/>
          </a:p>
        </c:txPr>
        <c:crossAx val="93355008"/>
        <c:crosses val="autoZero"/>
        <c:crossBetween val="between"/>
      </c:valAx>
      <c:spPr>
        <a:noFill/>
        <a:ln w="25400">
          <a:noFill/>
        </a:ln>
      </c:spPr>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b="1">
                    <a:solidFill>
                      <a:srgbClr val="66FFCC"/>
                    </a:solidFill>
                  </a:defRPr>
                </a:pPr>
                <a:endParaRPr lang="en-US"/>
              </a:p>
            </c:txPr>
            <c:showVal val="1"/>
          </c:dLbls>
          <c:cat>
            <c:numRef>
              <c:f>'Jan-14'!$A$6:$A$36</c:f>
              <c:numCache>
                <c:formatCode>[$-409]d\-mmm\-yy;@</c:formatCode>
                <c:ptCount val="31"/>
                <c:pt idx="0">
                  <c:v>42005</c:v>
                </c:pt>
                <c:pt idx="1">
                  <c:v>42006</c:v>
                </c:pt>
                <c:pt idx="2">
                  <c:v>42007</c:v>
                </c:pt>
                <c:pt idx="3">
                  <c:v>42008</c:v>
                </c:pt>
                <c:pt idx="4">
                  <c:v>42009</c:v>
                </c:pt>
                <c:pt idx="5">
                  <c:v>42010</c:v>
                </c:pt>
                <c:pt idx="6">
                  <c:v>42011</c:v>
                </c:pt>
                <c:pt idx="7">
                  <c:v>42012</c:v>
                </c:pt>
                <c:pt idx="8">
                  <c:v>42013</c:v>
                </c:pt>
                <c:pt idx="9">
                  <c:v>42014</c:v>
                </c:pt>
                <c:pt idx="10">
                  <c:v>42015</c:v>
                </c:pt>
                <c:pt idx="11">
                  <c:v>42016</c:v>
                </c:pt>
                <c:pt idx="12">
                  <c:v>42017</c:v>
                </c:pt>
                <c:pt idx="13">
                  <c:v>42018</c:v>
                </c:pt>
                <c:pt idx="14">
                  <c:v>42019</c:v>
                </c:pt>
                <c:pt idx="15">
                  <c:v>42020</c:v>
                </c:pt>
                <c:pt idx="16">
                  <c:v>42021</c:v>
                </c:pt>
                <c:pt idx="17">
                  <c:v>42022</c:v>
                </c:pt>
                <c:pt idx="18">
                  <c:v>42023</c:v>
                </c:pt>
                <c:pt idx="19">
                  <c:v>42024</c:v>
                </c:pt>
                <c:pt idx="20">
                  <c:v>42025</c:v>
                </c:pt>
                <c:pt idx="21">
                  <c:v>42026</c:v>
                </c:pt>
                <c:pt idx="22">
                  <c:v>42027</c:v>
                </c:pt>
                <c:pt idx="23">
                  <c:v>42028</c:v>
                </c:pt>
                <c:pt idx="24">
                  <c:v>42029</c:v>
                </c:pt>
                <c:pt idx="25">
                  <c:v>42030</c:v>
                </c:pt>
                <c:pt idx="26">
                  <c:v>42031</c:v>
                </c:pt>
                <c:pt idx="27">
                  <c:v>42032</c:v>
                </c:pt>
                <c:pt idx="28">
                  <c:v>42033</c:v>
                </c:pt>
                <c:pt idx="29">
                  <c:v>42034</c:v>
                </c:pt>
                <c:pt idx="30">
                  <c:v>42035</c:v>
                </c:pt>
              </c:numCache>
            </c:numRef>
          </c:cat>
          <c:val>
            <c:numRef>
              <c:f>'Jan-14'!$P$6:$P$36</c:f>
              <c:numCache>
                <c:formatCode>_(* #,##0_);_(* \(#,##0\);_(* "-"??_);_(@_)</c:formatCode>
                <c:ptCount val="31"/>
                <c:pt idx="0">
                  <c:v>4410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shape val="cone"/>
        <c:axId val="99906304"/>
        <c:axId val="99907840"/>
        <c:axId val="0"/>
      </c:bar3DChart>
      <c:dateAx>
        <c:axId val="99906304"/>
        <c:scaling>
          <c:orientation val="minMax"/>
        </c:scaling>
        <c:axPos val="b"/>
        <c:numFmt formatCode="[$-409]d\-mmm\-yy;@" sourceLinked="1"/>
        <c:tickLblPos val="nextTo"/>
        <c:txPr>
          <a:bodyPr/>
          <a:lstStyle/>
          <a:p>
            <a:pPr>
              <a:defRPr lang="en-IN" b="1">
                <a:solidFill>
                  <a:srgbClr val="FFFF00"/>
                </a:solidFill>
              </a:defRPr>
            </a:pPr>
            <a:endParaRPr lang="en-US"/>
          </a:p>
        </c:txPr>
        <c:crossAx val="99907840"/>
        <c:crosses val="autoZero"/>
        <c:auto val="1"/>
        <c:lblOffset val="100"/>
        <c:baseTimeUnit val="days"/>
      </c:dateAx>
      <c:valAx>
        <c:axId val="9990784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99906304"/>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c:lang val="en-US"/>
  <c:style val="48"/>
  <c:chart>
    <c:view3D>
      <c:rotX val="0"/>
      <c:depthPercent val="10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b="1">
                    <a:solidFill>
                      <a:srgbClr val="FF0066"/>
                    </a:solidFill>
                  </a:defRPr>
                </a:pPr>
                <a:endParaRPr lang="en-US"/>
              </a:p>
            </c:txPr>
            <c:showVal val="1"/>
          </c:dLbls>
          <c:cat>
            <c:numRef>
              <c:f>'Feb-14'!$A$6:$A$33</c:f>
              <c:numCache>
                <c:formatCode>[$-409]d\-mmm\-yy;@</c:formatCode>
                <c:ptCount val="28"/>
                <c:pt idx="0">
                  <c:v>42036</c:v>
                </c:pt>
                <c:pt idx="1">
                  <c:v>42037</c:v>
                </c:pt>
                <c:pt idx="2">
                  <c:v>42038</c:v>
                </c:pt>
                <c:pt idx="3">
                  <c:v>42039</c:v>
                </c:pt>
                <c:pt idx="4">
                  <c:v>42040</c:v>
                </c:pt>
                <c:pt idx="5">
                  <c:v>42041</c:v>
                </c:pt>
                <c:pt idx="6">
                  <c:v>42042</c:v>
                </c:pt>
                <c:pt idx="7">
                  <c:v>42043</c:v>
                </c:pt>
                <c:pt idx="8">
                  <c:v>42044</c:v>
                </c:pt>
                <c:pt idx="9">
                  <c:v>42045</c:v>
                </c:pt>
                <c:pt idx="10">
                  <c:v>42046</c:v>
                </c:pt>
                <c:pt idx="11">
                  <c:v>42047</c:v>
                </c:pt>
                <c:pt idx="12">
                  <c:v>42048</c:v>
                </c:pt>
                <c:pt idx="13">
                  <c:v>42049</c:v>
                </c:pt>
                <c:pt idx="14">
                  <c:v>42050</c:v>
                </c:pt>
                <c:pt idx="15">
                  <c:v>42051</c:v>
                </c:pt>
                <c:pt idx="16">
                  <c:v>42052</c:v>
                </c:pt>
                <c:pt idx="17">
                  <c:v>42053</c:v>
                </c:pt>
                <c:pt idx="18">
                  <c:v>42054</c:v>
                </c:pt>
                <c:pt idx="19">
                  <c:v>42055</c:v>
                </c:pt>
                <c:pt idx="20">
                  <c:v>42056</c:v>
                </c:pt>
                <c:pt idx="21">
                  <c:v>42057</c:v>
                </c:pt>
                <c:pt idx="22">
                  <c:v>42058</c:v>
                </c:pt>
                <c:pt idx="23">
                  <c:v>42059</c:v>
                </c:pt>
                <c:pt idx="24">
                  <c:v>42060</c:v>
                </c:pt>
                <c:pt idx="25">
                  <c:v>42061</c:v>
                </c:pt>
                <c:pt idx="26">
                  <c:v>42062</c:v>
                </c:pt>
                <c:pt idx="27">
                  <c:v>42063</c:v>
                </c:pt>
              </c:numCache>
            </c:numRef>
          </c:cat>
          <c:val>
            <c:numRef>
              <c:f>'Feb-14'!$P$6:$P$33</c:f>
              <c:numCache>
                <c:formatCode>_(* #,##0_);_(* \(#,##0\);_(* "-"??_);_(@_)</c:formatCode>
                <c:ptCount val="2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numCache>
            </c:numRef>
          </c:val>
        </c:ser>
        <c:dLbls>
          <c:showVal val="1"/>
        </c:dLbls>
        <c:shape val="cone"/>
        <c:axId val="99850496"/>
        <c:axId val="99860480"/>
        <c:axId val="0"/>
      </c:bar3DChart>
      <c:dateAx>
        <c:axId val="99850496"/>
        <c:scaling>
          <c:orientation val="minMax"/>
        </c:scaling>
        <c:axPos val="b"/>
        <c:numFmt formatCode="[$-409]d\-mmm\-yy;@" sourceLinked="1"/>
        <c:tickLblPos val="nextTo"/>
        <c:txPr>
          <a:bodyPr/>
          <a:lstStyle/>
          <a:p>
            <a:pPr>
              <a:defRPr lang="en-IN" b="1">
                <a:solidFill>
                  <a:srgbClr val="FFFF00"/>
                </a:solidFill>
              </a:defRPr>
            </a:pPr>
            <a:endParaRPr lang="en-US"/>
          </a:p>
        </c:txPr>
        <c:crossAx val="99860480"/>
        <c:crosses val="autoZero"/>
        <c:auto val="1"/>
        <c:lblOffset val="100"/>
        <c:baseTimeUnit val="days"/>
      </c:dateAx>
      <c:valAx>
        <c:axId val="9986048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99850496"/>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sz="900" b="1">
                    <a:solidFill>
                      <a:srgbClr val="FFC000"/>
                    </a:solidFill>
                  </a:defRPr>
                </a:pPr>
                <a:endParaRPr lang="en-US"/>
              </a:p>
            </c:txPr>
            <c:showVal val="1"/>
          </c:dLbls>
          <c:cat>
            <c:numRef>
              <c:f>'Mar-14'!$A$6:$A$36</c:f>
              <c:numCache>
                <c:formatCode>[$-409]d\-mmm\-yy;@</c:formatCode>
                <c:ptCount val="31"/>
                <c:pt idx="0">
                  <c:v>42064</c:v>
                </c:pt>
                <c:pt idx="1">
                  <c:v>42065</c:v>
                </c:pt>
                <c:pt idx="2">
                  <c:v>42066</c:v>
                </c:pt>
                <c:pt idx="3">
                  <c:v>42067</c:v>
                </c:pt>
                <c:pt idx="4">
                  <c:v>42068</c:v>
                </c:pt>
                <c:pt idx="5">
                  <c:v>42069</c:v>
                </c:pt>
                <c:pt idx="6">
                  <c:v>42070</c:v>
                </c:pt>
                <c:pt idx="7">
                  <c:v>42071</c:v>
                </c:pt>
                <c:pt idx="8">
                  <c:v>42072</c:v>
                </c:pt>
                <c:pt idx="9">
                  <c:v>42073</c:v>
                </c:pt>
                <c:pt idx="10">
                  <c:v>42074</c:v>
                </c:pt>
                <c:pt idx="11">
                  <c:v>42075</c:v>
                </c:pt>
                <c:pt idx="12">
                  <c:v>42076</c:v>
                </c:pt>
                <c:pt idx="13">
                  <c:v>42077</c:v>
                </c:pt>
                <c:pt idx="14">
                  <c:v>42078</c:v>
                </c:pt>
                <c:pt idx="15">
                  <c:v>42079</c:v>
                </c:pt>
                <c:pt idx="16">
                  <c:v>42080</c:v>
                </c:pt>
                <c:pt idx="17">
                  <c:v>42081</c:v>
                </c:pt>
                <c:pt idx="18">
                  <c:v>42082</c:v>
                </c:pt>
                <c:pt idx="19">
                  <c:v>42083</c:v>
                </c:pt>
                <c:pt idx="20">
                  <c:v>42084</c:v>
                </c:pt>
                <c:pt idx="21">
                  <c:v>42085</c:v>
                </c:pt>
                <c:pt idx="22">
                  <c:v>42086</c:v>
                </c:pt>
                <c:pt idx="23">
                  <c:v>42087</c:v>
                </c:pt>
                <c:pt idx="24">
                  <c:v>42088</c:v>
                </c:pt>
                <c:pt idx="25">
                  <c:v>42089</c:v>
                </c:pt>
                <c:pt idx="26">
                  <c:v>42090</c:v>
                </c:pt>
                <c:pt idx="27">
                  <c:v>42091</c:v>
                </c:pt>
                <c:pt idx="28">
                  <c:v>42092</c:v>
                </c:pt>
                <c:pt idx="29">
                  <c:v>42093</c:v>
                </c:pt>
                <c:pt idx="30">
                  <c:v>42094</c:v>
                </c:pt>
              </c:numCache>
            </c:numRef>
          </c:cat>
          <c:val>
            <c:numRef>
              <c:f>'Mar-14'!$P$6:$P$36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99971072"/>
        <c:axId val="99972608"/>
        <c:axId val="0"/>
      </c:bar3DChart>
      <c:dateAx>
        <c:axId val="99971072"/>
        <c:scaling>
          <c:orientation val="minMax"/>
        </c:scaling>
        <c:axPos val="b"/>
        <c:numFmt formatCode="[$-409]d\-mmm\-yy;@" sourceLinked="1"/>
        <c:tickLblPos val="nextTo"/>
        <c:txPr>
          <a:bodyPr/>
          <a:lstStyle/>
          <a:p>
            <a:pPr>
              <a:defRPr lang="en-IN" b="1">
                <a:solidFill>
                  <a:srgbClr val="FFFF00"/>
                </a:solidFill>
              </a:defRPr>
            </a:pPr>
            <a:endParaRPr lang="en-US"/>
          </a:p>
        </c:txPr>
        <c:crossAx val="99972608"/>
        <c:crosses val="autoZero"/>
        <c:auto val="1"/>
        <c:lblOffset val="100"/>
        <c:baseTimeUnit val="days"/>
      </c:dateAx>
      <c:valAx>
        <c:axId val="9997260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99971072"/>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sz="1000" b="1">
                    <a:solidFill>
                      <a:srgbClr val="00B0F0"/>
                    </a:solidFill>
                  </a:defRPr>
                </a:pPr>
                <a:endParaRPr lang="en-US"/>
              </a:p>
            </c:txPr>
            <c:showVal val="1"/>
          </c:dLbls>
          <c:cat>
            <c:numRef>
              <c:f>'Apr-14'!$A$6:$A$35</c:f>
              <c:numCache>
                <c:formatCode>[$-409]d\-mmm\-yy;@</c:formatCode>
                <c:ptCount val="30"/>
                <c:pt idx="0">
                  <c:v>42095</c:v>
                </c:pt>
                <c:pt idx="1">
                  <c:v>42096</c:v>
                </c:pt>
                <c:pt idx="2">
                  <c:v>42097</c:v>
                </c:pt>
                <c:pt idx="3">
                  <c:v>42098</c:v>
                </c:pt>
                <c:pt idx="4">
                  <c:v>42099</c:v>
                </c:pt>
                <c:pt idx="5">
                  <c:v>42100</c:v>
                </c:pt>
                <c:pt idx="6">
                  <c:v>42101</c:v>
                </c:pt>
                <c:pt idx="7">
                  <c:v>42102</c:v>
                </c:pt>
                <c:pt idx="8">
                  <c:v>42103</c:v>
                </c:pt>
                <c:pt idx="9">
                  <c:v>42104</c:v>
                </c:pt>
                <c:pt idx="10">
                  <c:v>42105</c:v>
                </c:pt>
                <c:pt idx="11">
                  <c:v>42106</c:v>
                </c:pt>
                <c:pt idx="12">
                  <c:v>42107</c:v>
                </c:pt>
                <c:pt idx="13">
                  <c:v>42108</c:v>
                </c:pt>
                <c:pt idx="14">
                  <c:v>42109</c:v>
                </c:pt>
                <c:pt idx="15">
                  <c:v>42110</c:v>
                </c:pt>
                <c:pt idx="16">
                  <c:v>42111</c:v>
                </c:pt>
                <c:pt idx="17">
                  <c:v>42112</c:v>
                </c:pt>
                <c:pt idx="18">
                  <c:v>42113</c:v>
                </c:pt>
                <c:pt idx="19">
                  <c:v>42114</c:v>
                </c:pt>
                <c:pt idx="20">
                  <c:v>42115</c:v>
                </c:pt>
                <c:pt idx="21">
                  <c:v>42116</c:v>
                </c:pt>
                <c:pt idx="22">
                  <c:v>42117</c:v>
                </c:pt>
                <c:pt idx="23">
                  <c:v>42118</c:v>
                </c:pt>
                <c:pt idx="24">
                  <c:v>42119</c:v>
                </c:pt>
                <c:pt idx="25">
                  <c:v>42120</c:v>
                </c:pt>
                <c:pt idx="26">
                  <c:v>42121</c:v>
                </c:pt>
                <c:pt idx="27">
                  <c:v>42122</c:v>
                </c:pt>
                <c:pt idx="28">
                  <c:v>42123</c:v>
                </c:pt>
                <c:pt idx="29">
                  <c:v>42124</c:v>
                </c:pt>
              </c:numCache>
            </c:numRef>
          </c:cat>
          <c:val>
            <c:numRef>
              <c:f>'Apr-14'!$P$6:$P$35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100005376"/>
        <c:axId val="100006912"/>
        <c:axId val="0"/>
      </c:bar3DChart>
      <c:dateAx>
        <c:axId val="100005376"/>
        <c:scaling>
          <c:orientation val="minMax"/>
        </c:scaling>
        <c:axPos val="b"/>
        <c:numFmt formatCode="[$-409]d\-mmm\-yy;@" sourceLinked="1"/>
        <c:tickLblPos val="nextTo"/>
        <c:txPr>
          <a:bodyPr/>
          <a:lstStyle/>
          <a:p>
            <a:pPr>
              <a:defRPr lang="en-IN" b="1">
                <a:solidFill>
                  <a:srgbClr val="FFFF00"/>
                </a:solidFill>
              </a:defRPr>
            </a:pPr>
            <a:endParaRPr lang="en-US"/>
          </a:p>
        </c:txPr>
        <c:crossAx val="100006912"/>
        <c:crosses val="autoZero"/>
        <c:auto val="1"/>
        <c:lblOffset val="100"/>
        <c:baseTimeUnit val="days"/>
      </c:dateAx>
      <c:valAx>
        <c:axId val="10000691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00005376"/>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sz="1050" b="1">
                    <a:solidFill>
                      <a:srgbClr val="00FF00"/>
                    </a:solidFill>
                  </a:defRPr>
                </a:pPr>
                <a:endParaRPr lang="en-US"/>
              </a:p>
            </c:txPr>
            <c:showVal val="1"/>
          </c:dLbls>
          <c:cat>
            <c:numRef>
              <c:f>'May-14'!$A$6:$A$36</c:f>
              <c:numCache>
                <c:formatCode>[$-409]d\-mmm\-yy;@</c:formatCode>
                <c:ptCount val="31"/>
                <c:pt idx="0">
                  <c:v>42125</c:v>
                </c:pt>
                <c:pt idx="1">
                  <c:v>42126</c:v>
                </c:pt>
                <c:pt idx="2">
                  <c:v>42127</c:v>
                </c:pt>
                <c:pt idx="3">
                  <c:v>42128</c:v>
                </c:pt>
                <c:pt idx="4">
                  <c:v>42129</c:v>
                </c:pt>
                <c:pt idx="5">
                  <c:v>42130</c:v>
                </c:pt>
                <c:pt idx="6">
                  <c:v>42131</c:v>
                </c:pt>
                <c:pt idx="7">
                  <c:v>42132</c:v>
                </c:pt>
                <c:pt idx="8">
                  <c:v>42133</c:v>
                </c:pt>
                <c:pt idx="9">
                  <c:v>42134</c:v>
                </c:pt>
                <c:pt idx="10">
                  <c:v>42135</c:v>
                </c:pt>
                <c:pt idx="11">
                  <c:v>42136</c:v>
                </c:pt>
                <c:pt idx="12">
                  <c:v>42137</c:v>
                </c:pt>
                <c:pt idx="13">
                  <c:v>42138</c:v>
                </c:pt>
                <c:pt idx="14">
                  <c:v>42139</c:v>
                </c:pt>
                <c:pt idx="15">
                  <c:v>42140</c:v>
                </c:pt>
                <c:pt idx="16">
                  <c:v>42141</c:v>
                </c:pt>
                <c:pt idx="17">
                  <c:v>42142</c:v>
                </c:pt>
                <c:pt idx="18">
                  <c:v>42143</c:v>
                </c:pt>
                <c:pt idx="19">
                  <c:v>42144</c:v>
                </c:pt>
                <c:pt idx="20">
                  <c:v>42145</c:v>
                </c:pt>
                <c:pt idx="21">
                  <c:v>42146</c:v>
                </c:pt>
                <c:pt idx="22">
                  <c:v>42147</c:v>
                </c:pt>
                <c:pt idx="23">
                  <c:v>42148</c:v>
                </c:pt>
                <c:pt idx="24">
                  <c:v>42149</c:v>
                </c:pt>
                <c:pt idx="25">
                  <c:v>42150</c:v>
                </c:pt>
                <c:pt idx="26">
                  <c:v>42151</c:v>
                </c:pt>
                <c:pt idx="27">
                  <c:v>42152</c:v>
                </c:pt>
                <c:pt idx="28">
                  <c:v>42153</c:v>
                </c:pt>
                <c:pt idx="29">
                  <c:v>42154</c:v>
                </c:pt>
                <c:pt idx="30">
                  <c:v>42155</c:v>
                </c:pt>
              </c:numCache>
            </c:numRef>
          </c:cat>
          <c:val>
            <c:numRef>
              <c:f>'May-14'!$P$6:$P$36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99425280"/>
        <c:axId val="99447552"/>
        <c:axId val="0"/>
      </c:bar3DChart>
      <c:dateAx>
        <c:axId val="99425280"/>
        <c:scaling>
          <c:orientation val="minMax"/>
        </c:scaling>
        <c:axPos val="b"/>
        <c:numFmt formatCode="[$-409]d\-mmm\-yy;@" sourceLinked="1"/>
        <c:tickLblPos val="nextTo"/>
        <c:txPr>
          <a:bodyPr/>
          <a:lstStyle/>
          <a:p>
            <a:pPr>
              <a:defRPr lang="en-IN" b="1">
                <a:solidFill>
                  <a:srgbClr val="FFFF00"/>
                </a:solidFill>
              </a:defRPr>
            </a:pPr>
            <a:endParaRPr lang="en-US"/>
          </a:p>
        </c:txPr>
        <c:crossAx val="99447552"/>
        <c:crosses val="autoZero"/>
        <c:auto val="1"/>
        <c:lblOffset val="100"/>
        <c:baseTimeUnit val="days"/>
      </c:dateAx>
      <c:valAx>
        <c:axId val="9944755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99425280"/>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style val="48"/>
  <c:chart>
    <c:title/>
    <c:view3D>
      <c:rAngAx val="1"/>
    </c:view3D>
    <c:plotArea>
      <c:layout/>
      <c:bar3DChart>
        <c:barDir val="col"/>
        <c:grouping val="stacked"/>
        <c:ser>
          <c:idx val="0"/>
          <c:order val="0"/>
          <c:tx>
            <c:strRef>
              <c:f>'Tower Chart - 2'!$D$4</c:f>
              <c:strCache>
                <c:ptCount val="1"/>
                <c:pt idx="0">
                  <c:v>Expenses</c:v>
                </c:pt>
              </c:strCache>
            </c:strRef>
          </c:tx>
          <c:dLbls>
            <c:showVal val="1"/>
          </c:dLbls>
          <c:cat>
            <c:numRef>
              <c:f>'Tower Chart - 2'!$B$5:$B$16</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'Tower Chart - 2'!$D$5:$D$16</c:f>
              <c:numCache>
                <c:formatCode>_(* #,##0_);_(* \(#,##0\);_(* "-"??_);_(@_)</c:formatCode>
                <c:ptCount val="12"/>
                <c:pt idx="0">
                  <c:v>4410</c:v>
                </c:pt>
                <c:pt idx="1">
                  <c:v>0</c:v>
                </c:pt>
                <c:pt idx="2">
                  <c:v>0</c:v>
                </c:pt>
                <c:pt idx="3">
                  <c:v>0</c:v>
                </c:pt>
                <c:pt idx="4">
                  <c:v>0</c:v>
                </c:pt>
                <c:pt idx="5">
                  <c:v>0</c:v>
                </c:pt>
                <c:pt idx="6">
                  <c:v>0</c:v>
                </c:pt>
                <c:pt idx="7">
                  <c:v>0</c:v>
                </c:pt>
                <c:pt idx="8">
                  <c:v>0</c:v>
                </c:pt>
                <c:pt idx="9">
                  <c:v>0</c:v>
                </c:pt>
                <c:pt idx="10">
                  <c:v>0</c:v>
                </c:pt>
                <c:pt idx="11">
                  <c:v>0</c:v>
                </c:pt>
              </c:numCache>
            </c:numRef>
          </c:val>
        </c:ser>
        <c:shape val="cone"/>
        <c:axId val="91690496"/>
        <c:axId val="91692032"/>
        <c:axId val="0"/>
      </c:bar3DChart>
      <c:dateAx>
        <c:axId val="91690496"/>
        <c:scaling>
          <c:orientation val="minMax"/>
        </c:scaling>
        <c:axPos val="b"/>
        <c:numFmt formatCode="[$-409]mmm\-yy;@" sourceLinked="1"/>
        <c:tickLblPos val="nextTo"/>
        <c:crossAx val="91692032"/>
        <c:crosses val="autoZero"/>
        <c:auto val="1"/>
        <c:lblOffset val="100"/>
        <c:baseTimeUnit val="months"/>
      </c:dateAx>
      <c:valAx>
        <c:axId val="91692032"/>
        <c:scaling>
          <c:orientation val="minMax"/>
        </c:scaling>
        <c:axPos val="l"/>
        <c:majorGridlines/>
        <c:numFmt formatCode="_(* #,##0_);_(* \(#,##0\);_(* &quot;-&quot;??_);_(@_)" sourceLinked="1"/>
        <c:tickLblPos val="nextTo"/>
        <c:crossAx val="91690496"/>
        <c:crosses val="autoZero"/>
        <c:crossBetween val="between"/>
      </c:valAx>
    </c:plotArea>
    <c:plotVisOnly val="1"/>
    <c:dispBlanksAs val="gap"/>
  </c:chart>
  <c:printSettings>
    <c:headerFooter/>
    <c:pageMargins b="0.7500000000000131" l="0.70000000000000062" r="0.70000000000000062" t="0.7500000000000131" header="0.30000000000000032" footer="0.30000000000000032"/>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sz="900" b="1">
                    <a:solidFill>
                      <a:srgbClr val="66FFCC"/>
                    </a:solidFill>
                  </a:defRPr>
                </a:pPr>
                <a:endParaRPr lang="en-US"/>
              </a:p>
            </c:txPr>
            <c:showVal val="1"/>
          </c:dLbls>
          <c:cat>
            <c:numRef>
              <c:f>'June-14'!$A$6:$A$35</c:f>
              <c:numCache>
                <c:formatCode>[$-409]d\-mmm\-yy;@</c:formatCode>
                <c:ptCount val="30"/>
                <c:pt idx="0">
                  <c:v>42156</c:v>
                </c:pt>
                <c:pt idx="1">
                  <c:v>42157</c:v>
                </c:pt>
                <c:pt idx="2">
                  <c:v>42158</c:v>
                </c:pt>
                <c:pt idx="3">
                  <c:v>42159</c:v>
                </c:pt>
                <c:pt idx="4">
                  <c:v>42160</c:v>
                </c:pt>
                <c:pt idx="5">
                  <c:v>42161</c:v>
                </c:pt>
                <c:pt idx="6">
                  <c:v>42162</c:v>
                </c:pt>
                <c:pt idx="7">
                  <c:v>42163</c:v>
                </c:pt>
                <c:pt idx="8">
                  <c:v>42164</c:v>
                </c:pt>
                <c:pt idx="9">
                  <c:v>42165</c:v>
                </c:pt>
                <c:pt idx="10">
                  <c:v>42166</c:v>
                </c:pt>
                <c:pt idx="11">
                  <c:v>42167</c:v>
                </c:pt>
                <c:pt idx="12">
                  <c:v>42168</c:v>
                </c:pt>
                <c:pt idx="13">
                  <c:v>42169</c:v>
                </c:pt>
                <c:pt idx="14">
                  <c:v>42170</c:v>
                </c:pt>
                <c:pt idx="15">
                  <c:v>42171</c:v>
                </c:pt>
                <c:pt idx="16">
                  <c:v>42172</c:v>
                </c:pt>
                <c:pt idx="17">
                  <c:v>42173</c:v>
                </c:pt>
                <c:pt idx="18">
                  <c:v>42174</c:v>
                </c:pt>
                <c:pt idx="19">
                  <c:v>42175</c:v>
                </c:pt>
                <c:pt idx="20">
                  <c:v>42176</c:v>
                </c:pt>
                <c:pt idx="21">
                  <c:v>42177</c:v>
                </c:pt>
                <c:pt idx="22">
                  <c:v>42178</c:v>
                </c:pt>
                <c:pt idx="23">
                  <c:v>42179</c:v>
                </c:pt>
                <c:pt idx="24">
                  <c:v>42180</c:v>
                </c:pt>
                <c:pt idx="25">
                  <c:v>42181</c:v>
                </c:pt>
                <c:pt idx="26">
                  <c:v>42182</c:v>
                </c:pt>
                <c:pt idx="27">
                  <c:v>42183</c:v>
                </c:pt>
                <c:pt idx="28">
                  <c:v>42184</c:v>
                </c:pt>
                <c:pt idx="29">
                  <c:v>42185</c:v>
                </c:pt>
              </c:numCache>
            </c:numRef>
          </c:cat>
          <c:val>
            <c:numRef>
              <c:f>'June-14'!$P$6:$P$35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100057856"/>
        <c:axId val="100059392"/>
        <c:axId val="0"/>
      </c:bar3DChart>
      <c:dateAx>
        <c:axId val="100057856"/>
        <c:scaling>
          <c:orientation val="minMax"/>
        </c:scaling>
        <c:axPos val="b"/>
        <c:numFmt formatCode="[$-409]d\-mmm\-yy;@" sourceLinked="1"/>
        <c:tickLblPos val="nextTo"/>
        <c:txPr>
          <a:bodyPr/>
          <a:lstStyle/>
          <a:p>
            <a:pPr>
              <a:defRPr lang="en-IN" b="1">
                <a:solidFill>
                  <a:srgbClr val="FFFF00"/>
                </a:solidFill>
              </a:defRPr>
            </a:pPr>
            <a:endParaRPr lang="en-US"/>
          </a:p>
        </c:txPr>
        <c:crossAx val="100059392"/>
        <c:crosses val="autoZero"/>
        <c:auto val="1"/>
        <c:lblOffset val="100"/>
        <c:baseTimeUnit val="days"/>
      </c:dateAx>
      <c:valAx>
        <c:axId val="10005939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00057856"/>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sz="900" b="1">
                    <a:solidFill>
                      <a:srgbClr val="66FFCC"/>
                    </a:solidFill>
                  </a:defRPr>
                </a:pPr>
                <a:endParaRPr lang="en-US"/>
              </a:p>
            </c:txPr>
            <c:showVal val="1"/>
          </c:dLbls>
          <c:cat>
            <c:numRef>
              <c:f>'July-14'!$A$6:$A$36</c:f>
              <c:numCache>
                <c:formatCode>[$-409]d\-mmm\-yy;@</c:formatCode>
                <c:ptCount val="31"/>
                <c:pt idx="0">
                  <c:v>42186</c:v>
                </c:pt>
                <c:pt idx="1">
                  <c:v>42187</c:v>
                </c:pt>
                <c:pt idx="2">
                  <c:v>42188</c:v>
                </c:pt>
                <c:pt idx="3">
                  <c:v>42189</c:v>
                </c:pt>
                <c:pt idx="4">
                  <c:v>42190</c:v>
                </c:pt>
                <c:pt idx="5">
                  <c:v>42191</c:v>
                </c:pt>
                <c:pt idx="6">
                  <c:v>42192</c:v>
                </c:pt>
                <c:pt idx="7">
                  <c:v>42193</c:v>
                </c:pt>
                <c:pt idx="8">
                  <c:v>42194</c:v>
                </c:pt>
                <c:pt idx="9">
                  <c:v>42195</c:v>
                </c:pt>
                <c:pt idx="10">
                  <c:v>42196</c:v>
                </c:pt>
                <c:pt idx="11">
                  <c:v>42197</c:v>
                </c:pt>
                <c:pt idx="12">
                  <c:v>42198</c:v>
                </c:pt>
                <c:pt idx="13">
                  <c:v>42199</c:v>
                </c:pt>
                <c:pt idx="14">
                  <c:v>42200</c:v>
                </c:pt>
                <c:pt idx="15">
                  <c:v>42201</c:v>
                </c:pt>
                <c:pt idx="16">
                  <c:v>42202</c:v>
                </c:pt>
                <c:pt idx="17">
                  <c:v>42203</c:v>
                </c:pt>
                <c:pt idx="18">
                  <c:v>42204</c:v>
                </c:pt>
                <c:pt idx="19">
                  <c:v>42205</c:v>
                </c:pt>
                <c:pt idx="20">
                  <c:v>42206</c:v>
                </c:pt>
                <c:pt idx="21">
                  <c:v>42207</c:v>
                </c:pt>
                <c:pt idx="22">
                  <c:v>42208</c:v>
                </c:pt>
                <c:pt idx="23">
                  <c:v>42209</c:v>
                </c:pt>
                <c:pt idx="24">
                  <c:v>42210</c:v>
                </c:pt>
                <c:pt idx="25">
                  <c:v>42211</c:v>
                </c:pt>
                <c:pt idx="26">
                  <c:v>42212</c:v>
                </c:pt>
                <c:pt idx="27">
                  <c:v>42213</c:v>
                </c:pt>
                <c:pt idx="28">
                  <c:v>42214</c:v>
                </c:pt>
                <c:pt idx="29">
                  <c:v>42215</c:v>
                </c:pt>
                <c:pt idx="30">
                  <c:v>42216</c:v>
                </c:pt>
              </c:numCache>
            </c:numRef>
          </c:cat>
          <c:val>
            <c:numRef>
              <c:f>'July-14'!$P$6:$P$36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101660928"/>
        <c:axId val="101675008"/>
        <c:axId val="0"/>
      </c:bar3DChart>
      <c:dateAx>
        <c:axId val="101660928"/>
        <c:scaling>
          <c:orientation val="minMax"/>
        </c:scaling>
        <c:axPos val="b"/>
        <c:numFmt formatCode="[$-409]d\-mmm\-yy;@" sourceLinked="1"/>
        <c:tickLblPos val="nextTo"/>
        <c:txPr>
          <a:bodyPr/>
          <a:lstStyle/>
          <a:p>
            <a:pPr>
              <a:defRPr lang="en-IN" b="1">
                <a:solidFill>
                  <a:srgbClr val="FFFF00"/>
                </a:solidFill>
              </a:defRPr>
            </a:pPr>
            <a:endParaRPr lang="en-US"/>
          </a:p>
        </c:txPr>
        <c:crossAx val="101675008"/>
        <c:crosses val="autoZero"/>
        <c:auto val="1"/>
        <c:lblOffset val="100"/>
        <c:baseTimeUnit val="days"/>
      </c:dateAx>
      <c:valAx>
        <c:axId val="10167500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01660928"/>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sz="900" b="1">
                    <a:solidFill>
                      <a:srgbClr val="66FFCC"/>
                    </a:solidFill>
                  </a:defRPr>
                </a:pPr>
                <a:endParaRPr lang="en-US"/>
              </a:p>
            </c:txPr>
            <c:showVal val="1"/>
          </c:dLbls>
          <c:cat>
            <c:numRef>
              <c:f>'Aug-14'!$A$6:$A$36</c:f>
              <c:numCache>
                <c:formatCode>[$-409]d\-mmm\-yy;@</c:formatCode>
                <c:ptCount val="31"/>
                <c:pt idx="0">
                  <c:v>42217</c:v>
                </c:pt>
                <c:pt idx="1">
                  <c:v>42218</c:v>
                </c:pt>
                <c:pt idx="2">
                  <c:v>42219</c:v>
                </c:pt>
                <c:pt idx="3">
                  <c:v>42220</c:v>
                </c:pt>
                <c:pt idx="4">
                  <c:v>42221</c:v>
                </c:pt>
                <c:pt idx="5">
                  <c:v>42222</c:v>
                </c:pt>
                <c:pt idx="6">
                  <c:v>42223</c:v>
                </c:pt>
                <c:pt idx="7">
                  <c:v>42224</c:v>
                </c:pt>
                <c:pt idx="8">
                  <c:v>42225</c:v>
                </c:pt>
                <c:pt idx="9">
                  <c:v>42226</c:v>
                </c:pt>
                <c:pt idx="10">
                  <c:v>42227</c:v>
                </c:pt>
                <c:pt idx="11">
                  <c:v>42228</c:v>
                </c:pt>
                <c:pt idx="12">
                  <c:v>42229</c:v>
                </c:pt>
                <c:pt idx="13">
                  <c:v>42230</c:v>
                </c:pt>
                <c:pt idx="14">
                  <c:v>42231</c:v>
                </c:pt>
                <c:pt idx="15">
                  <c:v>42232</c:v>
                </c:pt>
                <c:pt idx="16">
                  <c:v>42233</c:v>
                </c:pt>
                <c:pt idx="17">
                  <c:v>42234</c:v>
                </c:pt>
                <c:pt idx="18">
                  <c:v>42235</c:v>
                </c:pt>
                <c:pt idx="19">
                  <c:v>42236</c:v>
                </c:pt>
                <c:pt idx="20">
                  <c:v>42237</c:v>
                </c:pt>
                <c:pt idx="21">
                  <c:v>42238</c:v>
                </c:pt>
                <c:pt idx="22">
                  <c:v>42239</c:v>
                </c:pt>
                <c:pt idx="23">
                  <c:v>42240</c:v>
                </c:pt>
                <c:pt idx="24">
                  <c:v>42241</c:v>
                </c:pt>
                <c:pt idx="25">
                  <c:v>42242</c:v>
                </c:pt>
                <c:pt idx="26">
                  <c:v>42243</c:v>
                </c:pt>
                <c:pt idx="27">
                  <c:v>42244</c:v>
                </c:pt>
                <c:pt idx="28">
                  <c:v>42245</c:v>
                </c:pt>
                <c:pt idx="29">
                  <c:v>42246</c:v>
                </c:pt>
                <c:pt idx="30">
                  <c:v>42247</c:v>
                </c:pt>
              </c:numCache>
            </c:numRef>
          </c:cat>
          <c:val>
            <c:numRef>
              <c:f>'Aug-14'!$P$6:$P$36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101691392"/>
        <c:axId val="101692928"/>
        <c:axId val="0"/>
      </c:bar3DChart>
      <c:dateAx>
        <c:axId val="101691392"/>
        <c:scaling>
          <c:orientation val="minMax"/>
        </c:scaling>
        <c:axPos val="b"/>
        <c:numFmt formatCode="[$-409]d\-mmm\-yy;@" sourceLinked="1"/>
        <c:tickLblPos val="nextTo"/>
        <c:txPr>
          <a:bodyPr/>
          <a:lstStyle/>
          <a:p>
            <a:pPr>
              <a:defRPr lang="en-IN" b="1">
                <a:solidFill>
                  <a:srgbClr val="FFFF00"/>
                </a:solidFill>
              </a:defRPr>
            </a:pPr>
            <a:endParaRPr lang="en-US"/>
          </a:p>
        </c:txPr>
        <c:crossAx val="101692928"/>
        <c:crosses val="autoZero"/>
        <c:auto val="1"/>
        <c:lblOffset val="100"/>
        <c:baseTimeUnit val="days"/>
      </c:dateAx>
      <c:valAx>
        <c:axId val="10169292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01691392"/>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sz="900" b="1">
                    <a:solidFill>
                      <a:srgbClr val="66FFCC"/>
                    </a:solidFill>
                  </a:defRPr>
                </a:pPr>
                <a:endParaRPr lang="en-US"/>
              </a:p>
            </c:txPr>
            <c:showVal val="1"/>
          </c:dLbls>
          <c:cat>
            <c:numRef>
              <c:f>'Sept-14'!$A$6:$A$35</c:f>
              <c:numCache>
                <c:formatCode>[$-409]d\-mmm\-yy;@</c:formatCode>
                <c:ptCount val="30"/>
                <c:pt idx="0">
                  <c:v>42248</c:v>
                </c:pt>
                <c:pt idx="1">
                  <c:v>42249</c:v>
                </c:pt>
                <c:pt idx="2">
                  <c:v>42250</c:v>
                </c:pt>
                <c:pt idx="3">
                  <c:v>42251</c:v>
                </c:pt>
                <c:pt idx="4">
                  <c:v>42252</c:v>
                </c:pt>
                <c:pt idx="5">
                  <c:v>42253</c:v>
                </c:pt>
                <c:pt idx="6">
                  <c:v>42254</c:v>
                </c:pt>
                <c:pt idx="7">
                  <c:v>42255</c:v>
                </c:pt>
                <c:pt idx="8">
                  <c:v>42256</c:v>
                </c:pt>
                <c:pt idx="9">
                  <c:v>42257</c:v>
                </c:pt>
                <c:pt idx="10">
                  <c:v>42258</c:v>
                </c:pt>
                <c:pt idx="11">
                  <c:v>42259</c:v>
                </c:pt>
                <c:pt idx="12">
                  <c:v>42260</c:v>
                </c:pt>
                <c:pt idx="13">
                  <c:v>42261</c:v>
                </c:pt>
                <c:pt idx="14">
                  <c:v>42262</c:v>
                </c:pt>
                <c:pt idx="15">
                  <c:v>42263</c:v>
                </c:pt>
                <c:pt idx="16">
                  <c:v>42264</c:v>
                </c:pt>
                <c:pt idx="17">
                  <c:v>42265</c:v>
                </c:pt>
                <c:pt idx="18">
                  <c:v>42266</c:v>
                </c:pt>
                <c:pt idx="19">
                  <c:v>42267</c:v>
                </c:pt>
                <c:pt idx="20">
                  <c:v>42268</c:v>
                </c:pt>
                <c:pt idx="21">
                  <c:v>42269</c:v>
                </c:pt>
                <c:pt idx="22">
                  <c:v>42270</c:v>
                </c:pt>
                <c:pt idx="23">
                  <c:v>42271</c:v>
                </c:pt>
                <c:pt idx="24">
                  <c:v>42272</c:v>
                </c:pt>
                <c:pt idx="25">
                  <c:v>42273</c:v>
                </c:pt>
                <c:pt idx="26">
                  <c:v>42274</c:v>
                </c:pt>
                <c:pt idx="27">
                  <c:v>42275</c:v>
                </c:pt>
                <c:pt idx="28">
                  <c:v>42276</c:v>
                </c:pt>
                <c:pt idx="29">
                  <c:v>42277</c:v>
                </c:pt>
              </c:numCache>
            </c:numRef>
          </c:cat>
          <c:val>
            <c:numRef>
              <c:f>'Sept-14'!$P$6:$P$35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101787136"/>
        <c:axId val="101788672"/>
        <c:axId val="0"/>
      </c:bar3DChart>
      <c:dateAx>
        <c:axId val="101787136"/>
        <c:scaling>
          <c:orientation val="minMax"/>
        </c:scaling>
        <c:axPos val="b"/>
        <c:numFmt formatCode="[$-409]d\-mmm\-yy;@" sourceLinked="1"/>
        <c:tickLblPos val="nextTo"/>
        <c:txPr>
          <a:bodyPr/>
          <a:lstStyle/>
          <a:p>
            <a:pPr>
              <a:defRPr lang="en-IN" b="1">
                <a:solidFill>
                  <a:srgbClr val="FFFF00"/>
                </a:solidFill>
              </a:defRPr>
            </a:pPr>
            <a:endParaRPr lang="en-US"/>
          </a:p>
        </c:txPr>
        <c:crossAx val="101788672"/>
        <c:crosses val="autoZero"/>
        <c:auto val="1"/>
        <c:lblOffset val="100"/>
        <c:baseTimeUnit val="days"/>
      </c:dateAx>
      <c:valAx>
        <c:axId val="101788672"/>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01787136"/>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sz="900" b="1">
                    <a:solidFill>
                      <a:srgbClr val="66FFCC"/>
                    </a:solidFill>
                  </a:defRPr>
                </a:pPr>
                <a:endParaRPr lang="en-US"/>
              </a:p>
            </c:txPr>
            <c:showVal val="1"/>
          </c:dLbls>
          <c:cat>
            <c:numRef>
              <c:f>'Oct-14'!$A$6:$A$36</c:f>
              <c:numCache>
                <c:formatCode>[$-409]d\-mmm\-yy;@</c:formatCode>
                <c:ptCount val="31"/>
                <c:pt idx="0">
                  <c:v>42278</c:v>
                </c:pt>
                <c:pt idx="1">
                  <c:v>42279</c:v>
                </c:pt>
                <c:pt idx="2">
                  <c:v>42280</c:v>
                </c:pt>
                <c:pt idx="3">
                  <c:v>42281</c:v>
                </c:pt>
                <c:pt idx="4">
                  <c:v>42282</c:v>
                </c:pt>
                <c:pt idx="5">
                  <c:v>42283</c:v>
                </c:pt>
                <c:pt idx="6">
                  <c:v>42284</c:v>
                </c:pt>
                <c:pt idx="7">
                  <c:v>42285</c:v>
                </c:pt>
                <c:pt idx="8">
                  <c:v>42286</c:v>
                </c:pt>
                <c:pt idx="9">
                  <c:v>42287</c:v>
                </c:pt>
                <c:pt idx="10">
                  <c:v>42288</c:v>
                </c:pt>
                <c:pt idx="11">
                  <c:v>42289</c:v>
                </c:pt>
                <c:pt idx="12">
                  <c:v>42290</c:v>
                </c:pt>
                <c:pt idx="13">
                  <c:v>42291</c:v>
                </c:pt>
                <c:pt idx="14">
                  <c:v>42292</c:v>
                </c:pt>
                <c:pt idx="15">
                  <c:v>42293</c:v>
                </c:pt>
                <c:pt idx="16">
                  <c:v>42294</c:v>
                </c:pt>
                <c:pt idx="17">
                  <c:v>42295</c:v>
                </c:pt>
                <c:pt idx="18">
                  <c:v>42296</c:v>
                </c:pt>
                <c:pt idx="19">
                  <c:v>42297</c:v>
                </c:pt>
                <c:pt idx="20">
                  <c:v>42298</c:v>
                </c:pt>
                <c:pt idx="21">
                  <c:v>42299</c:v>
                </c:pt>
                <c:pt idx="22">
                  <c:v>42300</c:v>
                </c:pt>
                <c:pt idx="23">
                  <c:v>42301</c:v>
                </c:pt>
                <c:pt idx="24">
                  <c:v>42302</c:v>
                </c:pt>
                <c:pt idx="25">
                  <c:v>42303</c:v>
                </c:pt>
                <c:pt idx="26">
                  <c:v>42304</c:v>
                </c:pt>
                <c:pt idx="27">
                  <c:v>42305</c:v>
                </c:pt>
                <c:pt idx="28">
                  <c:v>42306</c:v>
                </c:pt>
                <c:pt idx="29">
                  <c:v>42307</c:v>
                </c:pt>
                <c:pt idx="30">
                  <c:v>42308</c:v>
                </c:pt>
              </c:numCache>
            </c:numRef>
          </c:cat>
          <c:val>
            <c:numRef>
              <c:f>'Oct-14'!$P$6:$P$36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101817344"/>
        <c:axId val="101856000"/>
        <c:axId val="0"/>
      </c:bar3DChart>
      <c:dateAx>
        <c:axId val="101817344"/>
        <c:scaling>
          <c:orientation val="minMax"/>
        </c:scaling>
        <c:axPos val="b"/>
        <c:numFmt formatCode="[$-409]d\-mmm\-yy;@" sourceLinked="1"/>
        <c:tickLblPos val="nextTo"/>
        <c:txPr>
          <a:bodyPr/>
          <a:lstStyle/>
          <a:p>
            <a:pPr>
              <a:defRPr lang="en-IN" b="1">
                <a:solidFill>
                  <a:srgbClr val="FFFF00"/>
                </a:solidFill>
              </a:defRPr>
            </a:pPr>
            <a:endParaRPr lang="en-US"/>
          </a:p>
        </c:txPr>
        <c:crossAx val="101856000"/>
        <c:crosses val="autoZero"/>
        <c:auto val="1"/>
        <c:lblOffset val="100"/>
        <c:baseTimeUnit val="days"/>
      </c:dateAx>
      <c:valAx>
        <c:axId val="101856000"/>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01817344"/>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sz="900" b="1">
                    <a:solidFill>
                      <a:srgbClr val="66FFCC"/>
                    </a:solidFill>
                  </a:defRPr>
                </a:pPr>
                <a:endParaRPr lang="en-US"/>
              </a:p>
            </c:txPr>
            <c:showVal val="1"/>
          </c:dLbls>
          <c:cat>
            <c:numRef>
              <c:f>'Nov-14'!$A$6:$A$35</c:f>
              <c:numCache>
                <c:formatCode>[$-409]d\-mmm\-yy;@</c:formatCode>
                <c:ptCount val="30"/>
                <c:pt idx="0">
                  <c:v>42309</c:v>
                </c:pt>
                <c:pt idx="1">
                  <c:v>42310</c:v>
                </c:pt>
                <c:pt idx="2">
                  <c:v>42311</c:v>
                </c:pt>
                <c:pt idx="3">
                  <c:v>42312</c:v>
                </c:pt>
                <c:pt idx="4">
                  <c:v>42313</c:v>
                </c:pt>
                <c:pt idx="5">
                  <c:v>42314</c:v>
                </c:pt>
                <c:pt idx="6">
                  <c:v>42315</c:v>
                </c:pt>
                <c:pt idx="7">
                  <c:v>42316</c:v>
                </c:pt>
                <c:pt idx="8">
                  <c:v>42317</c:v>
                </c:pt>
                <c:pt idx="9">
                  <c:v>42318</c:v>
                </c:pt>
                <c:pt idx="10">
                  <c:v>42319</c:v>
                </c:pt>
                <c:pt idx="11">
                  <c:v>42320</c:v>
                </c:pt>
                <c:pt idx="12">
                  <c:v>42321</c:v>
                </c:pt>
                <c:pt idx="13">
                  <c:v>42322</c:v>
                </c:pt>
                <c:pt idx="14">
                  <c:v>42323</c:v>
                </c:pt>
                <c:pt idx="15">
                  <c:v>42324</c:v>
                </c:pt>
                <c:pt idx="16">
                  <c:v>42325</c:v>
                </c:pt>
                <c:pt idx="17">
                  <c:v>42326</c:v>
                </c:pt>
                <c:pt idx="18">
                  <c:v>42327</c:v>
                </c:pt>
                <c:pt idx="19">
                  <c:v>42328</c:v>
                </c:pt>
                <c:pt idx="20">
                  <c:v>42329</c:v>
                </c:pt>
                <c:pt idx="21">
                  <c:v>42330</c:v>
                </c:pt>
                <c:pt idx="22">
                  <c:v>42331</c:v>
                </c:pt>
                <c:pt idx="23">
                  <c:v>42332</c:v>
                </c:pt>
                <c:pt idx="24">
                  <c:v>42333</c:v>
                </c:pt>
                <c:pt idx="25">
                  <c:v>42334</c:v>
                </c:pt>
                <c:pt idx="26">
                  <c:v>42335</c:v>
                </c:pt>
                <c:pt idx="27">
                  <c:v>42336</c:v>
                </c:pt>
                <c:pt idx="28">
                  <c:v>42337</c:v>
                </c:pt>
                <c:pt idx="29">
                  <c:v>42338</c:v>
                </c:pt>
              </c:numCache>
            </c:numRef>
          </c:cat>
          <c:val>
            <c:numRef>
              <c:f>'Nov-14'!$P$6:$P$35</c:f>
              <c:numCache>
                <c:formatCode>_(* #,##0_);_(* \(#,##0\);_(* "-"??_);_(@_)</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er>
        <c:dLbls>
          <c:showVal val="1"/>
        </c:dLbls>
        <c:shape val="cone"/>
        <c:axId val="101917440"/>
        <c:axId val="101918976"/>
        <c:axId val="0"/>
      </c:bar3DChart>
      <c:dateAx>
        <c:axId val="101917440"/>
        <c:scaling>
          <c:orientation val="minMax"/>
        </c:scaling>
        <c:axPos val="b"/>
        <c:numFmt formatCode="[$-409]d\-mmm\-yy;@" sourceLinked="1"/>
        <c:tickLblPos val="nextTo"/>
        <c:txPr>
          <a:bodyPr/>
          <a:lstStyle/>
          <a:p>
            <a:pPr>
              <a:defRPr lang="en-IN" b="1">
                <a:solidFill>
                  <a:srgbClr val="FFFF00"/>
                </a:solidFill>
              </a:defRPr>
            </a:pPr>
            <a:endParaRPr lang="en-US"/>
          </a:p>
        </c:txPr>
        <c:crossAx val="101918976"/>
        <c:crosses val="autoZero"/>
        <c:auto val="1"/>
        <c:lblOffset val="100"/>
        <c:baseTimeUnit val="days"/>
      </c:dateAx>
      <c:valAx>
        <c:axId val="101918976"/>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01917440"/>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c:lang val="en-US"/>
  <c:style val="48"/>
  <c:chart>
    <c:view3D>
      <c:rotX val="10"/>
      <c:rotY val="0"/>
      <c:rAngAx val="1"/>
    </c:view3D>
    <c:side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sideWall>
    <c:backWall>
      <c:spPr>
        <a:gradFill rotWithShape="1">
          <a:gsLst>
            <a:gs pos="0">
              <a:schemeClr val="dk1">
                <a:shade val="51000"/>
                <a:satMod val="130000"/>
              </a:schemeClr>
            </a:gs>
            <a:gs pos="80000">
              <a:schemeClr val="dk1">
                <a:shade val="93000"/>
                <a:satMod val="130000"/>
              </a:schemeClr>
            </a:gs>
            <a:gs pos="100000">
              <a:schemeClr val="dk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backWall>
    <c:plotArea>
      <c:layout/>
      <c:bar3DChart>
        <c:barDir val="col"/>
        <c:grouping val="clustered"/>
        <c:ser>
          <c:idx val="0"/>
          <c:order val="0"/>
          <c:spPr>
            <a:gradFill rotWithShape="1">
              <a:gsLst>
                <a:gs pos="0">
                  <a:srgbClr val="FF3399"/>
                </a:gs>
                <a:gs pos="25000">
                  <a:srgbClr val="FF6633"/>
                </a:gs>
                <a:gs pos="50000">
                  <a:srgbClr val="FFFF00"/>
                </a:gs>
                <a:gs pos="75000">
                  <a:srgbClr val="01A78F"/>
                </a:gs>
                <a:gs pos="100000">
                  <a:srgbClr val="3366FF"/>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dLbls>
            <c:txPr>
              <a:bodyPr/>
              <a:lstStyle/>
              <a:p>
                <a:pPr>
                  <a:defRPr lang="en-IN" sz="900" b="1">
                    <a:solidFill>
                      <a:srgbClr val="66FFCC"/>
                    </a:solidFill>
                  </a:defRPr>
                </a:pPr>
                <a:endParaRPr lang="en-US"/>
              </a:p>
            </c:txPr>
            <c:showVal val="1"/>
          </c:dLbls>
          <c:cat>
            <c:numRef>
              <c:f>'Dec-14'!$A$6:$A$36</c:f>
              <c:numCache>
                <c:formatCode>[$-409]d\-mmm\-yy;@</c:formatCode>
                <c:ptCount val="31"/>
                <c:pt idx="0">
                  <c:v>42339</c:v>
                </c:pt>
                <c:pt idx="1">
                  <c:v>42340</c:v>
                </c:pt>
                <c:pt idx="2">
                  <c:v>42341</c:v>
                </c:pt>
                <c:pt idx="3">
                  <c:v>42342</c:v>
                </c:pt>
                <c:pt idx="4">
                  <c:v>42343</c:v>
                </c:pt>
                <c:pt idx="5">
                  <c:v>42344</c:v>
                </c:pt>
                <c:pt idx="6">
                  <c:v>42345</c:v>
                </c:pt>
                <c:pt idx="7">
                  <c:v>42346</c:v>
                </c:pt>
                <c:pt idx="8">
                  <c:v>42347</c:v>
                </c:pt>
                <c:pt idx="9">
                  <c:v>42348</c:v>
                </c:pt>
                <c:pt idx="10">
                  <c:v>42349</c:v>
                </c:pt>
                <c:pt idx="11">
                  <c:v>42350</c:v>
                </c:pt>
                <c:pt idx="12">
                  <c:v>42351</c:v>
                </c:pt>
                <c:pt idx="13">
                  <c:v>42352</c:v>
                </c:pt>
                <c:pt idx="14">
                  <c:v>42353</c:v>
                </c:pt>
                <c:pt idx="15">
                  <c:v>42354</c:v>
                </c:pt>
                <c:pt idx="16">
                  <c:v>42355</c:v>
                </c:pt>
                <c:pt idx="17">
                  <c:v>42356</c:v>
                </c:pt>
                <c:pt idx="18">
                  <c:v>42357</c:v>
                </c:pt>
                <c:pt idx="19">
                  <c:v>42358</c:v>
                </c:pt>
                <c:pt idx="20">
                  <c:v>42359</c:v>
                </c:pt>
                <c:pt idx="21">
                  <c:v>42360</c:v>
                </c:pt>
                <c:pt idx="22">
                  <c:v>42361</c:v>
                </c:pt>
                <c:pt idx="23">
                  <c:v>42362</c:v>
                </c:pt>
                <c:pt idx="24">
                  <c:v>42363</c:v>
                </c:pt>
                <c:pt idx="25">
                  <c:v>42364</c:v>
                </c:pt>
                <c:pt idx="26">
                  <c:v>42365</c:v>
                </c:pt>
                <c:pt idx="27">
                  <c:v>42366</c:v>
                </c:pt>
                <c:pt idx="28">
                  <c:v>42367</c:v>
                </c:pt>
                <c:pt idx="29">
                  <c:v>42368</c:v>
                </c:pt>
                <c:pt idx="30">
                  <c:v>42369</c:v>
                </c:pt>
              </c:numCache>
            </c:numRef>
          </c:cat>
          <c:val>
            <c:numRef>
              <c:f>'Dec-14'!$P$6:$P$36</c:f>
              <c:numCache>
                <c:formatCode>_(* #,##0_);_(* \(#,##0\);_(* "-"??_);_(@_)</c:formatCode>
                <c:ptCount val="3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numCache>
            </c:numRef>
          </c:val>
        </c:ser>
        <c:dLbls>
          <c:showVal val="1"/>
        </c:dLbls>
        <c:shape val="cone"/>
        <c:axId val="101955840"/>
        <c:axId val="101961728"/>
        <c:axId val="0"/>
      </c:bar3DChart>
      <c:dateAx>
        <c:axId val="101955840"/>
        <c:scaling>
          <c:orientation val="minMax"/>
        </c:scaling>
        <c:axPos val="b"/>
        <c:numFmt formatCode="[$-409]d\-mmm\-yy;@" sourceLinked="1"/>
        <c:tickLblPos val="nextTo"/>
        <c:txPr>
          <a:bodyPr/>
          <a:lstStyle/>
          <a:p>
            <a:pPr>
              <a:defRPr lang="en-IN" b="1">
                <a:solidFill>
                  <a:srgbClr val="FFFF00"/>
                </a:solidFill>
              </a:defRPr>
            </a:pPr>
            <a:endParaRPr lang="en-US"/>
          </a:p>
        </c:txPr>
        <c:crossAx val="101961728"/>
        <c:crosses val="autoZero"/>
        <c:auto val="1"/>
        <c:lblOffset val="100"/>
        <c:baseTimeUnit val="days"/>
      </c:dateAx>
      <c:valAx>
        <c:axId val="101961728"/>
        <c:scaling>
          <c:orientation val="minMax"/>
        </c:scaling>
        <c:axPos val="l"/>
        <c:majorGridlines>
          <c:spPr>
            <a:ln w="9525" cap="flat" cmpd="sng" algn="ctr">
              <a:solidFill>
                <a:schemeClr val="accent5">
                  <a:shade val="95000"/>
                  <a:satMod val="105000"/>
                </a:schemeClr>
              </a:solidFill>
              <a:prstDash val="solid"/>
            </a:ln>
            <a:effectLst/>
          </c:spPr>
        </c:majorGridlines>
        <c:numFmt formatCode="_(* #,##0_);_(* \(#,##0\);_(* &quot;-&quot;??_);_(@_)" sourceLinked="1"/>
        <c:tickLblPos val="nextTo"/>
        <c:txPr>
          <a:bodyPr/>
          <a:lstStyle/>
          <a:p>
            <a:pPr>
              <a:defRPr lang="en-IN" b="1">
                <a:solidFill>
                  <a:srgbClr val="FFFF00"/>
                </a:solidFill>
              </a:defRPr>
            </a:pPr>
            <a:endParaRPr lang="en-US"/>
          </a:p>
        </c:txPr>
        <c:crossAx val="101955840"/>
        <c:crosses val="autoZero"/>
        <c:crossBetween val="between"/>
      </c:valAx>
    </c:plotArea>
    <c:plotVisOnly val="1"/>
    <c:dispBlanksAs val="gap"/>
  </c:chart>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n-US"/>
  <c:style val="44"/>
  <c:chart>
    <c:title/>
    <c:view3D>
      <c:rAngAx val="1"/>
    </c:view3D>
    <c:plotArea>
      <c:layout/>
      <c:bar3DChart>
        <c:barDir val="col"/>
        <c:grouping val="clustered"/>
        <c:ser>
          <c:idx val="0"/>
          <c:order val="0"/>
          <c:tx>
            <c:strRef>
              <c:f>'Tower Chart - 2'!$E$4</c:f>
              <c:strCache>
                <c:ptCount val="1"/>
                <c:pt idx="0">
                  <c:v>Savings</c:v>
                </c:pt>
              </c:strCache>
            </c:strRef>
          </c:tx>
          <c:dLbls>
            <c:showVal val="1"/>
          </c:dLbls>
          <c:cat>
            <c:numRef>
              <c:f>'Tower Chart - 2'!$B$5:$B$16</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'Tower Chart - 2'!$E$5:$E$16</c:f>
              <c:numCache>
                <c:formatCode>_(* #,##0_);_(* \(#,##0\);_(* "-"??_);_(@_)</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er>
        <c:shape val="cone"/>
        <c:axId val="91712512"/>
        <c:axId val="91722496"/>
        <c:axId val="0"/>
      </c:bar3DChart>
      <c:dateAx>
        <c:axId val="91712512"/>
        <c:scaling>
          <c:orientation val="minMax"/>
        </c:scaling>
        <c:axPos val="b"/>
        <c:numFmt formatCode="[$-409]mmm\-yy;@" sourceLinked="1"/>
        <c:tickLblPos val="nextTo"/>
        <c:crossAx val="91722496"/>
        <c:crosses val="autoZero"/>
        <c:auto val="1"/>
        <c:lblOffset val="100"/>
        <c:baseTimeUnit val="months"/>
      </c:dateAx>
      <c:valAx>
        <c:axId val="91722496"/>
        <c:scaling>
          <c:orientation val="minMax"/>
        </c:scaling>
        <c:axPos val="l"/>
        <c:majorGridlines/>
        <c:numFmt formatCode="_(* #,##0_);_(* \(#,##0\);_(* &quot;-&quot;??_);_(@_)" sourceLinked="1"/>
        <c:tickLblPos val="nextTo"/>
        <c:crossAx val="91712512"/>
        <c:crosses val="autoZero"/>
        <c:crossBetween val="between"/>
      </c:valAx>
    </c:plotArea>
    <c:plotVisOnly val="1"/>
    <c:dispBlanksAs val="gap"/>
  </c:chart>
  <c:printSettings>
    <c:headerFooter/>
    <c:pageMargins b="0.7500000000000131" l="0.70000000000000062" r="0.70000000000000062" t="0.750000000000013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n-US"/>
  <c:style val="42"/>
  <c:chart>
    <c:view3D>
      <c:rotX val="80"/>
      <c:hPercent val="120"/>
      <c:rotY val="58"/>
      <c:perspective val="30"/>
    </c:view3D>
    <c:plotArea>
      <c:layout>
        <c:manualLayout>
          <c:layoutTarget val="inner"/>
          <c:xMode val="edge"/>
          <c:yMode val="edge"/>
          <c:x val="0"/>
          <c:y val="0"/>
          <c:w val="1"/>
          <c:h val="0.98786072588603036"/>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15"/>
          <c:dLbls>
            <c:dLbl>
              <c:idx val="4"/>
              <c:layout>
                <c:manualLayout>
                  <c:x val="1.0552895607148661E-3"/>
                  <c:y val="-4.4179855289605746E-2"/>
                </c:manualLayout>
              </c:layout>
              <c:dLblPos val="bestFit"/>
              <c:showVal val="1"/>
              <c:showCatName val="1"/>
              <c:showPercent val="1"/>
            </c:dLbl>
            <c:dLbl>
              <c:idx val="5"/>
              <c:layout>
                <c:manualLayout>
                  <c:x val="-6.0148637326072184E-4"/>
                  <c:y val="3.6847187451542612E-2"/>
                </c:manualLayout>
              </c:layout>
              <c:dLblPos val="bestFit"/>
              <c:showVal val="1"/>
              <c:showCatName val="1"/>
              <c:showPercent val="1"/>
            </c:dLbl>
            <c:dLbl>
              <c:idx val="10"/>
              <c:layout>
                <c:manualLayout>
                  <c:x val="1.8937874599534481E-2"/>
                  <c:y val="2.1273608371312452E-2"/>
                </c:manualLayout>
              </c:layout>
              <c:dLblPos val="bestFit"/>
              <c:showVal val="1"/>
              <c:showCatName val="1"/>
              <c:showPercent val="1"/>
            </c:dLbl>
            <c:txPr>
              <a:bodyPr/>
              <a:lstStyle/>
              <a:p>
                <a:pPr>
                  <a:defRPr lang="en-IN" sz="1050" b="1">
                    <a:solidFill>
                      <a:srgbClr val="FFFF00"/>
                    </a:solidFill>
                    <a:latin typeface="Arial" pitchFamily="34" charset="0"/>
                    <a:cs typeface="Arial" pitchFamily="34" charset="0"/>
                  </a:defRPr>
                </a:pPr>
                <a:endParaRPr lang="en-US"/>
              </a:p>
            </c:txPr>
            <c:dLblPos val="bestFit"/>
            <c:showVal val="1"/>
            <c:showCatName val="1"/>
            <c:showPercent val="1"/>
            <c:showLeaderLines val="1"/>
          </c:dLbls>
          <c:cat>
            <c:strRef>
              <c:f>Summary!$H$3:$R$3</c:f>
              <c:strCache>
                <c:ptCount val="11"/>
                <c:pt idx="0">
                  <c:v>Day to Day - Household </c:v>
                </c:pt>
                <c:pt idx="1">
                  <c:v>Petrol - Vehicle - Transport</c:v>
                </c:pt>
                <c:pt idx="2">
                  <c:v>Meal  (Hotels etc.)</c:v>
                </c:pt>
                <c:pt idx="3">
                  <c:v>Phone - Internet</c:v>
                </c:pt>
                <c:pt idx="4">
                  <c:v>Movies/Clubs/Holidays</c:v>
                </c:pt>
                <c:pt idx="5">
                  <c:v>Health Care..</c:v>
                </c:pt>
                <c:pt idx="6">
                  <c:v>Medical Expenses</c:v>
                </c:pt>
                <c:pt idx="7">
                  <c:v>Hobbies..Gifts..</c:v>
                </c:pt>
                <c:pt idx="8">
                  <c:v>Studies &amp; Office </c:v>
                </c:pt>
                <c:pt idx="9">
                  <c:v>Cloths..</c:v>
                </c:pt>
                <c:pt idx="10">
                  <c:v>Savings</c:v>
                </c:pt>
              </c:strCache>
            </c:strRef>
          </c:cat>
          <c:val>
            <c:numRef>
              <c:f>Summary!$H$16:$R$16</c:f>
              <c:numCache>
                <c:formatCode>_(* #,##0_);_(* \(#,##0\);_(* "-"??_);_(@_)</c:formatCode>
                <c:ptCount val="11"/>
                <c:pt idx="0">
                  <c:v>100</c:v>
                </c:pt>
                <c:pt idx="1">
                  <c:v>500</c:v>
                </c:pt>
                <c:pt idx="2">
                  <c:v>200</c:v>
                </c:pt>
                <c:pt idx="3">
                  <c:v>0</c:v>
                </c:pt>
                <c:pt idx="4">
                  <c:v>0</c:v>
                </c:pt>
                <c:pt idx="5">
                  <c:v>100</c:v>
                </c:pt>
                <c:pt idx="6">
                  <c:v>10</c:v>
                </c:pt>
                <c:pt idx="7">
                  <c:v>0</c:v>
                </c:pt>
                <c:pt idx="8">
                  <c:v>1500</c:v>
                </c:pt>
                <c:pt idx="9">
                  <c:v>2000</c:v>
                </c:pt>
                <c:pt idx="10">
                  <c:v>0</c:v>
                </c:pt>
              </c:numCache>
            </c:numRef>
          </c:val>
        </c:ser>
      </c:pie3DChart>
      <c:spPr>
        <a:noFill/>
        <a:ln w="25400">
          <a:noFill/>
        </a:ln>
      </c:spPr>
    </c:plotArea>
    <c:plotVisOnly val="1"/>
    <c:dispBlanksAs val="zero"/>
  </c:chart>
  <c:spPr>
    <a:effectLst>
      <a:outerShdw blurRad="50800" dist="50800" dir="5400000" algn="ctr" rotWithShape="0">
        <a:srgbClr val="000000">
          <a:alpha val="71000"/>
        </a:srgbClr>
      </a:outerShdw>
    </a:effectLst>
    <a:scene3d>
      <a:camera prst="orthographicFront"/>
      <a:lightRig rig="threePt" dir="t"/>
    </a:scene3d>
    <a:sp3d>
      <a:bevelT w="25400"/>
      <a:bevelB w="12700"/>
    </a:sp3d>
  </c:spPr>
  <c:txPr>
    <a:bodyPr/>
    <a:lstStyle/>
    <a:p>
      <a:pPr>
        <a:defRPr sz="1100"/>
      </a:pPr>
      <a:endParaRPr lang="en-US"/>
    </a:p>
  </c:tx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en-US"/>
  <c:style val="43"/>
  <c:chart>
    <c:view3D>
      <c:rotX val="90"/>
      <c:perspective val="90"/>
    </c:view3D>
    <c:plotArea>
      <c:layout>
        <c:manualLayout>
          <c:layoutTarget val="inner"/>
          <c:xMode val="edge"/>
          <c:yMode val="edge"/>
          <c:x val="8.0139861524550268E-3"/>
          <c:y val="8.5825461778777084E-4"/>
          <c:w val="0.99198601384754459"/>
          <c:h val="0.98488315434212048"/>
        </c:manualLayout>
      </c:layout>
      <c:pie3DChart>
        <c:varyColors val="1"/>
        <c:ser>
          <c:idx val="0"/>
          <c:order val="0"/>
          <c:spPr>
            <a:gradFill>
              <a:gsLst>
                <a:gs pos="0">
                  <a:srgbClr val="000000"/>
                </a:gs>
                <a:gs pos="39999">
                  <a:srgbClr val="0A128C"/>
                </a:gs>
                <a:gs pos="70000">
                  <a:srgbClr val="181CC7"/>
                </a:gs>
                <a:gs pos="88000">
                  <a:srgbClr val="7005D4"/>
                </a:gs>
                <a:gs pos="100000">
                  <a:srgbClr val="8C3D91"/>
                </a:gs>
              </a:gsLst>
              <a:lin ang="54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plosion val="7"/>
          <c:dLbls>
            <c:txPr>
              <a:bodyPr/>
              <a:lstStyle/>
              <a:p>
                <a:pPr>
                  <a:defRPr lang="en-IN" sz="1100" b="1">
                    <a:solidFill>
                      <a:srgbClr val="FFFF00"/>
                    </a:solidFill>
                  </a:defRPr>
                </a:pPr>
                <a:endParaRPr lang="en-US"/>
              </a:p>
            </c:txPr>
            <c:showVal val="1"/>
            <c:showCatName val="1"/>
            <c:showPercent val="1"/>
            <c:showLeaderLines val="1"/>
          </c:dLbls>
          <c:cat>
            <c:numRef>
              <c:f>Summary!$F$4:$F$15</c:f>
              <c:numCache>
                <c:formatCode>[$-409]mmm\-yy;@</c:formatCode>
                <c:ptCount val="12"/>
                <c:pt idx="0">
                  <c:v>42005</c:v>
                </c:pt>
                <c:pt idx="1">
                  <c:v>42036</c:v>
                </c:pt>
                <c:pt idx="2">
                  <c:v>42064</c:v>
                </c:pt>
                <c:pt idx="3">
                  <c:v>42095</c:v>
                </c:pt>
                <c:pt idx="4">
                  <c:v>42125</c:v>
                </c:pt>
                <c:pt idx="5">
                  <c:v>42156</c:v>
                </c:pt>
                <c:pt idx="6">
                  <c:v>42186</c:v>
                </c:pt>
                <c:pt idx="7">
                  <c:v>42217</c:v>
                </c:pt>
                <c:pt idx="8">
                  <c:v>42248</c:v>
                </c:pt>
                <c:pt idx="9">
                  <c:v>42278</c:v>
                </c:pt>
                <c:pt idx="10">
                  <c:v>42309</c:v>
                </c:pt>
                <c:pt idx="11">
                  <c:v>42339</c:v>
                </c:pt>
              </c:numCache>
            </c:numRef>
          </c:cat>
          <c:val>
            <c:numRef>
              <c:f>Summary!$G$4:$G$15</c:f>
              <c:numCache>
                <c:formatCode>_(* #,##0_);_(* \(#,##0\);_(* "-"??_);_(@_)</c:formatCode>
                <c:ptCount val="12"/>
                <c:pt idx="0">
                  <c:v>4410</c:v>
                </c:pt>
                <c:pt idx="1">
                  <c:v>0</c:v>
                </c:pt>
                <c:pt idx="2">
                  <c:v>0</c:v>
                </c:pt>
                <c:pt idx="3">
                  <c:v>0</c:v>
                </c:pt>
                <c:pt idx="4">
                  <c:v>0</c:v>
                </c:pt>
                <c:pt idx="5">
                  <c:v>0</c:v>
                </c:pt>
                <c:pt idx="6">
                  <c:v>0</c:v>
                </c:pt>
                <c:pt idx="7">
                  <c:v>0</c:v>
                </c:pt>
                <c:pt idx="8">
                  <c:v>0</c:v>
                </c:pt>
                <c:pt idx="9">
                  <c:v>0</c:v>
                </c:pt>
                <c:pt idx="10">
                  <c:v>0</c:v>
                </c:pt>
                <c:pt idx="11">
                  <c:v>0</c:v>
                </c:pt>
              </c:numCache>
            </c:numRef>
          </c:val>
        </c:ser>
        <c:dLbls>
          <c:showCatName val="1"/>
          <c:showPercent val="1"/>
        </c:dLbls>
      </c:pie3DChart>
      <c:spPr>
        <a:noFill/>
        <a:ln w="25400">
          <a:noFill/>
        </a:ln>
      </c:spPr>
    </c:plotArea>
    <c:plotVisOnly val="1"/>
    <c:dispBlanksAs val="zero"/>
  </c:chart>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n-US"/>
  <c:style val="42"/>
  <c:chart>
    <c:title/>
    <c:view3D>
      <c:rotX val="50"/>
      <c:rotY val="40"/>
      <c:perspective val="30"/>
    </c:view3D>
    <c:plotArea>
      <c:layout/>
      <c:pie3DChart>
        <c:varyColors val="1"/>
        <c:ser>
          <c:idx val="0"/>
          <c:order val="0"/>
          <c:tx>
            <c:strRef>
              <c:f>' Circle Chart -2 '!$B$11:$B$13</c:f>
              <c:strCache>
                <c:ptCount val="1"/>
                <c:pt idx="0">
                  <c:v>Month Jan-15</c:v>
                </c:pt>
              </c:strCache>
            </c:strRef>
          </c:tx>
          <c:explosion val="25"/>
          <c:dLbls>
            <c:txPr>
              <a:bodyPr/>
              <a:lstStyle/>
              <a:p>
                <a:pPr>
                  <a:defRPr sz="1100" b="1"/>
                </a:pPr>
                <a:endParaRPr lang="en-US"/>
              </a:p>
            </c:txPr>
            <c:showVal val="1"/>
            <c:showCatName val="1"/>
            <c:showLeaderLines val="1"/>
          </c:dLbls>
          <c:cat>
            <c:strRef>
              <c:f>' Circle Chart -2 '!$G$26:$I$26</c:f>
              <c:strCache>
                <c:ptCount val="3"/>
                <c:pt idx="0">
                  <c:v>Income</c:v>
                </c:pt>
                <c:pt idx="1">
                  <c:v>Expenses</c:v>
                </c:pt>
                <c:pt idx="2">
                  <c:v>Savings</c:v>
                </c:pt>
              </c:strCache>
            </c:strRef>
          </c:cat>
          <c:val>
            <c:numRef>
              <c:f>' Circle Chart -2 '!$G$27:$I$27</c:f>
              <c:numCache>
                <c:formatCode>#,##0</c:formatCode>
                <c:ptCount val="3"/>
                <c:pt idx="0">
                  <c:v>10800</c:v>
                </c:pt>
                <c:pt idx="1">
                  <c:v>4410</c:v>
                </c:pt>
                <c:pt idx="2">
                  <c:v>0</c:v>
                </c:pt>
              </c:numCache>
            </c:numRef>
          </c:val>
          <c:bubble3D val="1"/>
        </c:ser>
        <c:dLbls>
          <c:showCatName val="1"/>
          <c:showPercent val="1"/>
        </c:dLbls>
      </c:pie3DChart>
    </c:plotArea>
    <c:plotVisOnly val="1"/>
    <c:dispBlanksAs val="zero"/>
  </c:chart>
  <c:printSettings>
    <c:headerFooter/>
    <c:pageMargins b="0.75000000000000078" l="0.70000000000000062" r="0.70000000000000062" t="0.75000000000000078"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lang val="en-US"/>
  <c:style val="44"/>
  <c:chart>
    <c:title/>
    <c:plotArea>
      <c:layout/>
      <c:pieChart>
        <c:varyColors val="1"/>
        <c:ser>
          <c:idx val="0"/>
          <c:order val="0"/>
          <c:tx>
            <c:strRef>
              <c:f>' Circle Chart -2 '!$B$11:$B$13</c:f>
              <c:strCache>
                <c:ptCount val="1"/>
                <c:pt idx="0">
                  <c:v>Month Jan-15</c:v>
                </c:pt>
              </c:strCache>
            </c:strRef>
          </c:tx>
          <c:explosion val="25"/>
          <c:dLbls>
            <c:showVal val="1"/>
            <c:showCatName val="1"/>
            <c:showPercent val="1"/>
            <c:showLeaderLines val="1"/>
          </c:dLbls>
          <c:cat>
            <c:strRef>
              <c:f>' Circle Chart -2 '!$G$26:$I$26</c:f>
              <c:strCache>
                <c:ptCount val="3"/>
                <c:pt idx="0">
                  <c:v>Income</c:v>
                </c:pt>
                <c:pt idx="1">
                  <c:v>Expenses</c:v>
                </c:pt>
                <c:pt idx="2">
                  <c:v>Savings</c:v>
                </c:pt>
              </c:strCache>
            </c:strRef>
          </c:cat>
          <c:val>
            <c:numRef>
              <c:f>' Circle Chart -2 '!$G$27:$I$27</c:f>
              <c:numCache>
                <c:formatCode>#,##0</c:formatCode>
                <c:ptCount val="3"/>
                <c:pt idx="0">
                  <c:v>10800</c:v>
                </c:pt>
                <c:pt idx="1">
                  <c:v>4410</c:v>
                </c:pt>
                <c:pt idx="2">
                  <c:v>0</c:v>
                </c:pt>
              </c:numCache>
            </c:numRef>
          </c:val>
          <c:bubble3D val="1"/>
        </c:ser>
        <c:firstSliceAng val="0"/>
      </c:pieChart>
      <c:spPr>
        <a:solidFill>
          <a:schemeClr val="tx1"/>
        </a:solidFill>
      </c:spPr>
    </c:plotArea>
    <c:plotVisOnly val="1"/>
    <c:dispBlanksAs val="zero"/>
  </c:chart>
  <c:printSettings>
    <c:headerFooter/>
    <c:pageMargins b="0.750000000000001" l="0.70000000000000062" r="0.70000000000000062" t="0.750000000000001" header="0.30000000000000032" footer="0.30000000000000032"/>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8.xml"/><Relationship Id="rId1" Type="http://schemas.openxmlformats.org/officeDocument/2006/relationships/chart" Target="../charts/chart17.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22.xml"/><Relationship Id="rId1" Type="http://schemas.openxmlformats.org/officeDocument/2006/relationships/chart" Target="../charts/chart21.xml"/></Relationships>
</file>

<file path=xl/drawings/_rels/drawing15.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16.xml.rels><?xml version="1.0" encoding="UTF-8" standalone="yes"?>
<Relationships xmlns="http://schemas.openxmlformats.org/package/2006/relationships"><Relationship Id="rId2" Type="http://schemas.openxmlformats.org/officeDocument/2006/relationships/chart" Target="../charts/chart26.xml"/><Relationship Id="rId1" Type="http://schemas.openxmlformats.org/officeDocument/2006/relationships/chart" Target="../charts/chart25.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18.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34.xml"/><Relationship Id="rId1" Type="http://schemas.openxmlformats.org/officeDocument/2006/relationships/chart" Target="../charts/chart3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9.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41.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2.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45.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46.xml"/></Relationships>
</file>

<file path=xl/drawings/_rels/drawing33.xml.rels><?xml version="1.0" encoding="UTF-8" standalone="yes"?>
<Relationships xmlns="http://schemas.openxmlformats.org/package/2006/relationships"><Relationship Id="rId1" Type="http://schemas.openxmlformats.org/officeDocument/2006/relationships/hyperlink" Target="#Pwd!A1"/></Relationships>
</file>

<file path=xl/drawings/_rels/drawing34.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0.xml"/><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editAs="oneCell">
    <xdr:from>
      <xdr:col>3</xdr:col>
      <xdr:colOff>116542</xdr:colOff>
      <xdr:row>17</xdr:row>
      <xdr:rowOff>44825</xdr:rowOff>
    </xdr:from>
    <xdr:to>
      <xdr:col>10</xdr:col>
      <xdr:colOff>14405</xdr:colOff>
      <xdr:row>29</xdr:row>
      <xdr:rowOff>89647</xdr:rowOff>
    </xdr:to>
    <xdr:pic>
      <xdr:nvPicPr>
        <xdr:cNvPr id="2" name="Picture 1"/>
        <xdr:cNvPicPr>
          <a:picLocks noChangeAspect="1"/>
        </xdr:cNvPicPr>
      </xdr:nvPicPr>
      <xdr:blipFill rotWithShape="1">
        <a:blip xmlns:r="http://schemas.openxmlformats.org/officeDocument/2006/relationships" r:embed="rId1">
          <a:extLst>
            <a:ext uri="{28A0092B-C50C-407E-A947-70E740481C1C}">
              <a14:useLocalDpi xmlns="" xmlns:a14="http://schemas.microsoft.com/office/drawing/2010/main" val="0"/>
            </a:ext>
          </a:extLst>
        </a:blip>
        <a:srcRect l="596" r="-596"/>
        <a:stretch/>
      </xdr:blipFill>
      <xdr:spPr>
        <a:xfrm>
          <a:off x="262218" y="3294531"/>
          <a:ext cx="3909569" cy="2162734"/>
        </a:xfrm>
        <a:prstGeom prst="rect">
          <a:avLst/>
        </a:prstGeom>
        <a:ln>
          <a:noFill/>
        </a:ln>
        <a:effectLst>
          <a:softEdge rad="112500"/>
        </a:effec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40481</xdr:colOff>
      <xdr:row>1</xdr:row>
      <xdr:rowOff>183356</xdr:rowOff>
    </xdr:from>
    <xdr:to>
      <xdr:col>20</xdr:col>
      <xdr:colOff>88106</xdr:colOff>
      <xdr:row>12</xdr:row>
      <xdr:rowOff>40481</xdr:rowOff>
    </xdr:to>
    <xdr:graphicFrame macro="">
      <xdr:nvGraphicFramePr>
        <xdr:cNvPr id="11340"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85725</xdr:rowOff>
    </xdr:from>
    <xdr:to>
      <xdr:col>20</xdr:col>
      <xdr:colOff>0</xdr:colOff>
      <xdr:row>23</xdr:row>
      <xdr:rowOff>76200</xdr:rowOff>
    </xdr:to>
    <xdr:graphicFrame macro="">
      <xdr:nvGraphicFramePr>
        <xdr:cNvPr id="11341"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140494</xdr:colOff>
      <xdr:row>1</xdr:row>
      <xdr:rowOff>219075</xdr:rowOff>
    </xdr:from>
    <xdr:to>
      <xdr:col>20</xdr:col>
      <xdr:colOff>290512</xdr:colOff>
      <xdr:row>12</xdr:row>
      <xdr:rowOff>76200</xdr:rowOff>
    </xdr:to>
    <xdr:graphicFrame macro="">
      <xdr:nvGraphicFramePr>
        <xdr:cNvPr id="1441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20</xdr:col>
      <xdr:colOff>0</xdr:colOff>
      <xdr:row>23</xdr:row>
      <xdr:rowOff>0</xdr:rowOff>
    </xdr:to>
    <xdr:graphicFrame macro="">
      <xdr:nvGraphicFramePr>
        <xdr:cNvPr id="1441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6</xdr:col>
      <xdr:colOff>195263</xdr:colOff>
      <xdr:row>1</xdr:row>
      <xdr:rowOff>100013</xdr:rowOff>
    </xdr:from>
    <xdr:to>
      <xdr:col>19</xdr:col>
      <xdr:colOff>242887</xdr:colOff>
      <xdr:row>11</xdr:row>
      <xdr:rowOff>147638</xdr:rowOff>
    </xdr:to>
    <xdr:graphicFrame macro="">
      <xdr:nvGraphicFramePr>
        <xdr:cNvPr id="1748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1748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6</xdr:col>
      <xdr:colOff>290513</xdr:colOff>
      <xdr:row>1</xdr:row>
      <xdr:rowOff>171450</xdr:rowOff>
    </xdr:from>
    <xdr:to>
      <xdr:col>19</xdr:col>
      <xdr:colOff>338138</xdr:colOff>
      <xdr:row>12</xdr:row>
      <xdr:rowOff>28575</xdr:rowOff>
    </xdr:to>
    <xdr:graphicFrame macro="">
      <xdr:nvGraphicFramePr>
        <xdr:cNvPr id="20556"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0557"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6</xdr:col>
      <xdr:colOff>230982</xdr:colOff>
      <xdr:row>1</xdr:row>
      <xdr:rowOff>171450</xdr:rowOff>
    </xdr:from>
    <xdr:to>
      <xdr:col>19</xdr:col>
      <xdr:colOff>278606</xdr:colOff>
      <xdr:row>12</xdr:row>
      <xdr:rowOff>28575</xdr:rowOff>
    </xdr:to>
    <xdr:graphicFrame macro="">
      <xdr:nvGraphicFramePr>
        <xdr:cNvPr id="2362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362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6</xdr:col>
      <xdr:colOff>397669</xdr:colOff>
      <xdr:row>1</xdr:row>
      <xdr:rowOff>123825</xdr:rowOff>
    </xdr:from>
    <xdr:to>
      <xdr:col>19</xdr:col>
      <xdr:colOff>445294</xdr:colOff>
      <xdr:row>11</xdr:row>
      <xdr:rowOff>171450</xdr:rowOff>
    </xdr:to>
    <xdr:graphicFrame macro="">
      <xdr:nvGraphicFramePr>
        <xdr:cNvPr id="2670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2670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6</xdr:col>
      <xdr:colOff>397669</xdr:colOff>
      <xdr:row>1</xdr:row>
      <xdr:rowOff>195262</xdr:rowOff>
    </xdr:from>
    <xdr:to>
      <xdr:col>19</xdr:col>
      <xdr:colOff>445294</xdr:colOff>
      <xdr:row>12</xdr:row>
      <xdr:rowOff>52387</xdr:rowOff>
    </xdr:to>
    <xdr:graphicFrame macro="">
      <xdr:nvGraphicFramePr>
        <xdr:cNvPr id="2977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76200</xdr:rowOff>
    </xdr:to>
    <xdr:graphicFrame macro="">
      <xdr:nvGraphicFramePr>
        <xdr:cNvPr id="2977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6</xdr:col>
      <xdr:colOff>385763</xdr:colOff>
      <xdr:row>1</xdr:row>
      <xdr:rowOff>76200</xdr:rowOff>
    </xdr:from>
    <xdr:to>
      <xdr:col>19</xdr:col>
      <xdr:colOff>433388</xdr:colOff>
      <xdr:row>11</xdr:row>
      <xdr:rowOff>123825</xdr:rowOff>
    </xdr:to>
    <xdr:graphicFrame macro="">
      <xdr:nvGraphicFramePr>
        <xdr:cNvPr id="32844"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238125</xdr:colOff>
      <xdr:row>23</xdr:row>
      <xdr:rowOff>0</xdr:rowOff>
    </xdr:to>
    <xdr:graphicFrame macro="">
      <xdr:nvGraphicFramePr>
        <xdr:cNvPr id="3284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254793</xdr:colOff>
      <xdr:row>1</xdr:row>
      <xdr:rowOff>159544</xdr:rowOff>
    </xdr:from>
    <xdr:to>
      <xdr:col>19</xdr:col>
      <xdr:colOff>302418</xdr:colOff>
      <xdr:row>12</xdr:row>
      <xdr:rowOff>16669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12</xdr:row>
      <xdr:rowOff>85725</xdr:rowOff>
    </xdr:from>
    <xdr:to>
      <xdr:col>19</xdr:col>
      <xdr:colOff>19050</xdr:colOff>
      <xdr:row>23</xdr:row>
      <xdr:rowOff>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6</xdr:col>
      <xdr:colOff>373856</xdr:colOff>
      <xdr:row>1</xdr:row>
      <xdr:rowOff>171450</xdr:rowOff>
    </xdr:from>
    <xdr:to>
      <xdr:col>19</xdr:col>
      <xdr:colOff>421481</xdr:colOff>
      <xdr:row>12</xdr:row>
      <xdr:rowOff>28575</xdr:rowOff>
    </xdr:to>
    <xdr:graphicFrame macro="">
      <xdr:nvGraphicFramePr>
        <xdr:cNvPr id="3898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0</xdr:rowOff>
    </xdr:to>
    <xdr:graphicFrame macro="">
      <xdr:nvGraphicFramePr>
        <xdr:cNvPr id="38989"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105833</xdr:colOff>
      <xdr:row>10</xdr:row>
      <xdr:rowOff>190490</xdr:rowOff>
    </xdr:from>
    <xdr:to>
      <xdr:col>3</xdr:col>
      <xdr:colOff>582083</xdr:colOff>
      <xdr:row>14</xdr:row>
      <xdr:rowOff>95239</xdr:rowOff>
    </xdr:to>
    <xdr:sp macro="" textlink="">
      <xdr:nvSpPr>
        <xdr:cNvPr id="3" name="Rectangular Callout 2"/>
        <xdr:cNvSpPr/>
      </xdr:nvSpPr>
      <xdr:spPr>
        <a:xfrm>
          <a:off x="353483" y="2933690"/>
          <a:ext cx="1695450" cy="1162049"/>
        </a:xfrm>
        <a:prstGeom prst="wedgeRectCallout">
          <a:avLst>
            <a:gd name="adj1" fmla="val 17249"/>
            <a:gd name="adj2" fmla="val -49874"/>
          </a:avLst>
        </a:prstGeom>
        <a:gradFill flip="none" rotWithShape="1">
          <a:gsLst>
            <a:gs pos="0">
              <a:srgbClr val="FF0000"/>
            </a:gs>
            <a:gs pos="7000">
              <a:srgbClr val="C00000"/>
            </a:gs>
            <a:gs pos="70000">
              <a:srgbClr val="004563"/>
            </a:gs>
            <a:gs pos="88000">
              <a:srgbClr val="004563"/>
            </a:gs>
            <a:gs pos="100000">
              <a:srgbClr val="004563"/>
            </a:gs>
          </a:gsLst>
          <a:lin ang="16200000" scaled="1"/>
          <a:tileRect/>
        </a:gradFill>
      </xdr:spPr>
      <xdr:style>
        <a:lnRef idx="0">
          <a:schemeClr val="accent2"/>
        </a:lnRef>
        <a:fillRef idx="3">
          <a:schemeClr val="accent2"/>
        </a:fillRef>
        <a:effectRef idx="3">
          <a:schemeClr val="accent2"/>
        </a:effectRef>
        <a:fontRef idx="minor">
          <a:schemeClr val="lt1"/>
        </a:fontRef>
      </xdr:style>
      <xdr:txBody>
        <a:bodyPr rtlCol="0" anchor="ctr"/>
        <a:lstStyle/>
        <a:p>
          <a:pPr algn="ctr"/>
          <a:r>
            <a:rPr lang="en-IN" sz="1600" b="1">
              <a:solidFill>
                <a:srgbClr val="FFFF00"/>
              </a:solidFill>
            </a:rPr>
            <a:t>Easy</a:t>
          </a:r>
          <a:r>
            <a:rPr lang="en-IN" sz="1600" b="1" baseline="0">
              <a:solidFill>
                <a:srgbClr val="FFFF00"/>
              </a:solidFill>
            </a:rPr>
            <a:t> </a:t>
          </a:r>
          <a:r>
            <a:rPr lang="en-IN" sz="1600" b="1">
              <a:solidFill>
                <a:srgbClr val="FFFF00"/>
              </a:solidFill>
            </a:rPr>
            <a:t>to use </a:t>
          </a:r>
        </a:p>
        <a:p>
          <a:pPr algn="ctr"/>
          <a:r>
            <a:rPr lang="en-IN" sz="1600" b="1">
              <a:solidFill>
                <a:srgbClr val="FFFF00"/>
              </a:solidFill>
            </a:rPr>
            <a:t>&amp;</a:t>
          </a:r>
        </a:p>
        <a:p>
          <a:pPr algn="ctr"/>
          <a:r>
            <a:rPr lang="en-IN" sz="1600" b="1">
              <a:solidFill>
                <a:srgbClr val="FFFF00"/>
              </a:solidFill>
            </a:rPr>
            <a:t>Simple to operate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6</xdr:col>
      <xdr:colOff>278606</xdr:colOff>
      <xdr:row>1</xdr:row>
      <xdr:rowOff>159544</xdr:rowOff>
    </xdr:from>
    <xdr:to>
      <xdr:col>19</xdr:col>
      <xdr:colOff>326231</xdr:colOff>
      <xdr:row>12</xdr:row>
      <xdr:rowOff>16669</xdr:rowOff>
    </xdr:to>
    <xdr:graphicFrame macro="">
      <xdr:nvGraphicFramePr>
        <xdr:cNvPr id="42060"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12</xdr:row>
      <xdr:rowOff>85725</xdr:rowOff>
    </xdr:from>
    <xdr:to>
      <xdr:col>19</xdr:col>
      <xdr:colOff>0</xdr:colOff>
      <xdr:row>23</xdr:row>
      <xdr:rowOff>76200</xdr:rowOff>
    </xdr:to>
    <xdr:graphicFrame macro="">
      <xdr:nvGraphicFramePr>
        <xdr:cNvPr id="42061"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9</xdr:col>
      <xdr:colOff>440531</xdr:colOff>
      <xdr:row>21</xdr:row>
      <xdr:rowOff>214313</xdr:rowOff>
    </xdr:from>
    <xdr:to>
      <xdr:col>10</xdr:col>
      <xdr:colOff>869156</xdr:colOff>
      <xdr:row>24</xdr:row>
      <xdr:rowOff>142874</xdr:rowOff>
    </xdr:to>
    <xdr:sp macro="" textlink="">
      <xdr:nvSpPr>
        <xdr:cNvPr id="3" name="Rectangular Callout 2"/>
        <xdr:cNvSpPr/>
      </xdr:nvSpPr>
      <xdr:spPr>
        <a:xfrm>
          <a:off x="4464844" y="5024438"/>
          <a:ext cx="1404937" cy="642936"/>
        </a:xfrm>
        <a:prstGeom prst="wedgeRectCallout">
          <a:avLst>
            <a:gd name="adj1" fmla="val 75342"/>
            <a:gd name="adj2" fmla="val -78154"/>
          </a:avLst>
        </a:prstGeom>
      </xdr:spPr>
      <xdr:style>
        <a:lnRef idx="1">
          <a:schemeClr val="accent1"/>
        </a:lnRef>
        <a:fillRef idx="2">
          <a:schemeClr val="accent1"/>
        </a:fillRef>
        <a:effectRef idx="1">
          <a:schemeClr val="accent1"/>
        </a:effectRef>
        <a:fontRef idx="minor">
          <a:schemeClr val="dk1"/>
        </a:fontRef>
      </xdr:style>
      <xdr:txBody>
        <a:bodyPr rtlCol="0" anchor="ctr"/>
        <a:lstStyle/>
        <a:p>
          <a:pPr algn="ctr"/>
          <a:r>
            <a:rPr lang="en-IN" sz="1200" b="1">
              <a:solidFill>
                <a:schemeClr val="tx1"/>
              </a:solidFill>
            </a:rPr>
            <a:t>Keep Serial</a:t>
          </a:r>
          <a:r>
            <a:rPr lang="en-IN" sz="1200" b="1" baseline="0">
              <a:solidFill>
                <a:schemeClr val="tx1"/>
              </a:solidFill>
            </a:rPr>
            <a:t> No. 11 Reserve for Savings </a:t>
          </a:r>
          <a:endParaRPr lang="en-IN" sz="1200" b="1">
            <a:solidFill>
              <a:schemeClr val="tx1"/>
            </a:solidFill>
          </a:endParaRPr>
        </a:p>
      </xdr:txBody>
    </xdr:sp>
    <xdr:clientData/>
  </xdr:twoCellAnchor>
  <xdr:twoCellAnchor editAs="oneCell">
    <xdr:from>
      <xdr:col>4</xdr:col>
      <xdr:colOff>11907</xdr:colOff>
      <xdr:row>11</xdr:row>
      <xdr:rowOff>166689</xdr:rowOff>
    </xdr:from>
    <xdr:to>
      <xdr:col>5</xdr:col>
      <xdr:colOff>503203</xdr:colOff>
      <xdr:row>19</xdr:row>
      <xdr:rowOff>142877</xdr:rowOff>
    </xdr:to>
    <xdr:pic>
      <xdr:nvPicPr>
        <xdr:cNvPr id="5" name="Picture 4" descr="images (1).jpg"/>
        <xdr:cNvPicPr>
          <a:picLocks noChangeAspect="1"/>
        </xdr:cNvPicPr>
      </xdr:nvPicPr>
      <xdr:blipFill>
        <a:blip xmlns:r="http://schemas.openxmlformats.org/officeDocument/2006/relationships" r:embed="rId1"/>
        <a:stretch>
          <a:fillRect/>
        </a:stretch>
      </xdr:blipFill>
      <xdr:spPr>
        <a:xfrm>
          <a:off x="738188" y="2595564"/>
          <a:ext cx="1860515" cy="1881188"/>
        </a:xfrm>
        <a:prstGeom prst="roundRect">
          <a:avLst>
            <a:gd name="adj" fmla="val 8594"/>
          </a:avLst>
        </a:prstGeom>
        <a:solidFill>
          <a:srgbClr val="FFFFFF">
            <a:shade val="85000"/>
          </a:srgbClr>
        </a:solidFill>
        <a:ln>
          <a:noFill/>
        </a:ln>
        <a:effectLst>
          <a:reflection blurRad="12700" stA="38000" endPos="28000" dist="5000" dir="5400000" sy="-100000" algn="bl" rotWithShape="0"/>
        </a:effec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0</xdr:col>
      <xdr:colOff>9525</xdr:colOff>
      <xdr:row>3</xdr:row>
      <xdr:rowOff>142875</xdr:rowOff>
    </xdr:from>
    <xdr:to>
      <xdr:col>20</xdr:col>
      <xdr:colOff>361950</xdr:colOff>
      <xdr:row>24</xdr:row>
      <xdr:rowOff>47625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104775</xdr:colOff>
      <xdr:row>3</xdr:row>
      <xdr:rowOff>104775</xdr:rowOff>
    </xdr:from>
    <xdr:to>
      <xdr:col>20</xdr:col>
      <xdr:colOff>457200</xdr:colOff>
      <xdr:row>24</xdr:row>
      <xdr:rowOff>9525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7</xdr:col>
      <xdr:colOff>85725</xdr:colOff>
      <xdr:row>13</xdr:row>
      <xdr:rowOff>38100</xdr:rowOff>
    </xdr:from>
    <xdr:to>
      <xdr:col>10</xdr:col>
      <xdr:colOff>47625</xdr:colOff>
      <xdr:row>24</xdr:row>
      <xdr:rowOff>152400</xdr:rowOff>
    </xdr:to>
    <xdr:sp macro="" textlink="">
      <xdr:nvSpPr>
        <xdr:cNvPr id="2" name="Folded Corner 1">
          <a:hlinkClick xmlns:r="http://schemas.openxmlformats.org/officeDocument/2006/relationships" r:id="rId1"/>
        </xdr:cNvPr>
        <xdr:cNvSpPr/>
      </xdr:nvSpPr>
      <xdr:spPr>
        <a:xfrm>
          <a:off x="10077450" y="1562100"/>
          <a:ext cx="1019175" cy="1447800"/>
        </a:xfrm>
        <a:prstGeom prst="foldedCorner">
          <a:avLst/>
        </a:prstGeom>
      </xdr:spPr>
      <xdr:style>
        <a:lnRef idx="0">
          <a:schemeClr val="accent1"/>
        </a:lnRef>
        <a:fillRef idx="3">
          <a:schemeClr val="accent1"/>
        </a:fillRef>
        <a:effectRef idx="3">
          <a:schemeClr val="accent1"/>
        </a:effectRef>
        <a:fontRef idx="minor">
          <a:schemeClr val="lt1"/>
        </a:fontRef>
      </xdr:style>
      <xdr:txBody>
        <a:bodyPr vertOverflow="clip" horzOverflow="clip" rtlCol="0" anchor="t"/>
        <a:lstStyle/>
        <a:p>
          <a:pPr algn="l"/>
          <a:r>
            <a:rPr lang="en-US" sz="1100" b="1" u="sng"/>
            <a:t>Please check :</a:t>
          </a:r>
        </a:p>
        <a:p>
          <a:pPr algn="l"/>
          <a:endParaRPr lang="en-US" sz="1100"/>
        </a:p>
        <a:p>
          <a:pPr algn="l"/>
          <a:r>
            <a:rPr lang="en-US" sz="1100"/>
            <a:t>How to protect</a:t>
          </a:r>
          <a:r>
            <a:rPr lang="en-US" sz="1100" baseline="0"/>
            <a:t> my Excel file with Password?</a:t>
          </a:r>
        </a:p>
        <a:p>
          <a:pPr algn="l"/>
          <a:endParaRPr lang="en-US" sz="1100" baseline="0"/>
        </a:p>
        <a:p>
          <a:pPr algn="l"/>
          <a:endParaRPr lang="en-US" sz="1100"/>
        </a:p>
      </xdr:txBody>
    </xdr:sp>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95250</xdr:colOff>
      <xdr:row>0</xdr:row>
      <xdr:rowOff>114300</xdr:rowOff>
    </xdr:from>
    <xdr:to>
      <xdr:col>16384</xdr:col>
      <xdr:colOff>195796</xdr:colOff>
      <xdr:row>38</xdr:row>
      <xdr:rowOff>38100</xdr:rowOff>
    </xdr:to>
    <xdr:pic>
      <xdr:nvPicPr>
        <xdr:cNvPr id="13313" name="Picture 1"/>
        <xdr:cNvPicPr>
          <a:picLocks noChangeAspect="1" noChangeArrowheads="1"/>
        </xdr:cNvPicPr>
      </xdr:nvPicPr>
      <xdr:blipFill>
        <a:blip xmlns:r="http://schemas.openxmlformats.org/officeDocument/2006/relationships" r:embed="rId1"/>
        <a:srcRect l="2148" t="26087" r="53125" b="8424"/>
        <a:stretch>
          <a:fillRect/>
        </a:stretch>
      </xdr:blipFill>
      <xdr:spPr bwMode="auto">
        <a:xfrm>
          <a:off x="95250" y="114300"/>
          <a:ext cx="6836082" cy="7162800"/>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19</xdr:col>
      <xdr:colOff>572861</xdr:colOff>
      <xdr:row>3</xdr:row>
      <xdr:rowOff>9525</xdr:rowOff>
    </xdr:from>
    <xdr:to>
      <xdr:col>27</xdr:col>
      <xdr:colOff>449036</xdr:colOff>
      <xdr:row>19</xdr:row>
      <xdr:rowOff>0</xdr:rowOff>
    </xdr:to>
    <xdr:graphicFrame macro="">
      <xdr:nvGraphicFramePr>
        <xdr:cNvPr id="5198"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389505</xdr:colOff>
      <xdr:row>4</xdr:row>
      <xdr:rowOff>0</xdr:rowOff>
    </xdr:from>
    <xdr:to>
      <xdr:col>19</xdr:col>
      <xdr:colOff>270443</xdr:colOff>
      <xdr:row>18</xdr:row>
      <xdr:rowOff>185738</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5</xdr:col>
      <xdr:colOff>76200</xdr:colOff>
      <xdr:row>2</xdr:row>
      <xdr:rowOff>190500</xdr:rowOff>
    </xdr:from>
    <xdr:to>
      <xdr:col>20</xdr:col>
      <xdr:colOff>423334</xdr:colOff>
      <xdr:row>14</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15</xdr:row>
      <xdr:rowOff>179917</xdr:rowOff>
    </xdr:from>
    <xdr:to>
      <xdr:col>21</xdr:col>
      <xdr:colOff>137582</xdr:colOff>
      <xdr:row>28</xdr:row>
      <xdr:rowOff>158751</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42333</xdr:colOff>
      <xdr:row>15</xdr:row>
      <xdr:rowOff>190500</xdr:rowOff>
    </xdr:from>
    <xdr:to>
      <xdr:col>12</xdr:col>
      <xdr:colOff>0</xdr:colOff>
      <xdr:row>27</xdr:row>
      <xdr:rowOff>39159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19050</xdr:colOff>
      <xdr:row>3</xdr:row>
      <xdr:rowOff>190500</xdr:rowOff>
    </xdr:from>
    <xdr:to>
      <xdr:col>16</xdr:col>
      <xdr:colOff>0</xdr:colOff>
      <xdr:row>28</xdr:row>
      <xdr:rowOff>142875</xdr:rowOff>
    </xdr:to>
    <xdr:graphicFrame macro="">
      <xdr:nvGraphicFramePr>
        <xdr:cNvPr id="8268"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4</xdr:row>
      <xdr:rowOff>42863</xdr:rowOff>
    </xdr:from>
    <xdr:to>
      <xdr:col>25</xdr:col>
      <xdr:colOff>269082</xdr:colOff>
      <xdr:row>27</xdr:row>
      <xdr:rowOff>71438</xdr:rowOff>
    </xdr:to>
    <xdr:graphicFrame macro="">
      <xdr:nvGraphicFramePr>
        <xdr:cNvPr id="8270"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4</xdr:col>
      <xdr:colOff>447334</xdr:colOff>
      <xdr:row>4</xdr:row>
      <xdr:rowOff>15307</xdr:rowOff>
    </xdr:from>
    <xdr:to>
      <xdr:col>10</xdr:col>
      <xdr:colOff>204105</xdr:colOff>
      <xdr:row>24</xdr:row>
      <xdr:rowOff>13532</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140806</xdr:colOff>
      <xdr:row>7</xdr:row>
      <xdr:rowOff>41413</xdr:rowOff>
    </xdr:from>
    <xdr:to>
      <xdr:col>10</xdr:col>
      <xdr:colOff>190500</xdr:colOff>
      <xdr:row>26</xdr:row>
      <xdr:rowOff>66260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816429</xdr:colOff>
      <xdr:row>7</xdr:row>
      <xdr:rowOff>178406</xdr:rowOff>
    </xdr:from>
    <xdr:to>
      <xdr:col>22</xdr:col>
      <xdr:colOff>68036</xdr:colOff>
      <xdr:row>37</xdr:row>
      <xdr:rowOff>68037</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140806</xdr:colOff>
      <xdr:row>6</xdr:row>
      <xdr:rowOff>41413</xdr:rowOff>
    </xdr:from>
    <xdr:to>
      <xdr:col>10</xdr:col>
      <xdr:colOff>190500</xdr:colOff>
      <xdr:row>26</xdr:row>
      <xdr:rowOff>66260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228600</xdr:colOff>
      <xdr:row>6</xdr:row>
      <xdr:rowOff>26006</xdr:rowOff>
    </xdr:from>
    <xdr:to>
      <xdr:col>21</xdr:col>
      <xdr:colOff>381000</xdr:colOff>
      <xdr:row>36</xdr:row>
      <xdr:rowOff>114300</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3.bin"/><Relationship Id="rId4" Type="http://schemas.openxmlformats.org/officeDocument/2006/relationships/comments" Target="../comments3.xml"/></Relationships>
</file>

<file path=xl/worksheets/_rels/sheet1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5.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7.xml"/></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6.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1">
    <tabColor rgb="FF7030A0"/>
  </sheetPr>
  <dimension ref="B1:AA32"/>
  <sheetViews>
    <sheetView tabSelected="1" topLeftCell="B1" zoomScale="80" zoomScaleNormal="80" workbookViewId="0">
      <selection activeCell="B1" sqref="B1"/>
    </sheetView>
  </sheetViews>
  <sheetFormatPr defaultColWidth="0" defaultRowHeight="15" zeroHeight="1"/>
  <cols>
    <col min="1" max="1" width="9.140625" style="187" hidden="1" customWidth="1"/>
    <col min="2" max="2" width="1.7109375" style="187" customWidth="1"/>
    <col min="3" max="3" width="0.5703125" style="188" customWidth="1"/>
    <col min="4" max="4" width="2.42578125" style="188" customWidth="1"/>
    <col min="5" max="5" width="17.85546875" style="220" customWidth="1"/>
    <col min="6" max="6" width="20.28515625" style="187" customWidth="1"/>
    <col min="7" max="7" width="0.85546875" style="187" customWidth="1"/>
    <col min="8" max="8" width="4.85546875" style="221" customWidth="1"/>
    <col min="9" max="9" width="3.85546875" style="221" customWidth="1"/>
    <col min="10" max="10" width="10" style="221" bestFit="1" customWidth="1"/>
    <col min="11" max="11" width="0.85546875" style="221" customWidth="1"/>
    <col min="12" max="12" width="9.140625" style="187" bestFit="1" customWidth="1"/>
    <col min="13" max="13" width="12.140625" style="187" customWidth="1"/>
    <col min="14" max="14" width="6.85546875" style="187" customWidth="1"/>
    <col min="15" max="15" width="13" style="187" customWidth="1"/>
    <col min="16" max="16" width="0.85546875" style="187" customWidth="1"/>
    <col min="17" max="17" width="13" style="187" customWidth="1"/>
    <col min="18" max="18" width="0.85546875" style="187" customWidth="1"/>
    <col min="19" max="19" width="13" style="187" customWidth="1"/>
    <col min="20" max="20" width="0.85546875" style="187" customWidth="1"/>
    <col min="21" max="21" width="9.7109375" style="187" customWidth="1"/>
    <col min="22" max="22" width="40.28515625" style="187" customWidth="1"/>
    <col min="23" max="23" width="12.42578125" style="187" customWidth="1"/>
    <col min="24" max="24" width="1.7109375" style="187" customWidth="1"/>
    <col min="25" max="25" width="0.5703125" style="192" customWidth="1"/>
    <col min="26" max="26" width="1.7109375" style="187" customWidth="1"/>
    <col min="27" max="27" width="0" style="187" hidden="1" customWidth="1"/>
    <col min="28" max="16384" width="9.140625" style="187" hidden="1"/>
  </cols>
  <sheetData>
    <row r="1" spans="2:25" ht="8.25" customHeight="1">
      <c r="D1" s="189"/>
      <c r="E1" s="189"/>
      <c r="F1" s="190"/>
      <c r="G1" s="190"/>
      <c r="H1" s="191"/>
      <c r="I1" s="191"/>
      <c r="J1" s="191"/>
      <c r="K1" s="191"/>
      <c r="L1" s="190"/>
      <c r="M1" s="190"/>
      <c r="N1" s="190"/>
      <c r="O1" s="190"/>
      <c r="P1" s="190"/>
      <c r="Q1" s="190"/>
      <c r="R1" s="190"/>
      <c r="S1" s="190"/>
      <c r="T1" s="190"/>
      <c r="U1" s="190"/>
      <c r="V1" s="190"/>
      <c r="W1" s="190"/>
      <c r="X1" s="190"/>
    </row>
    <row r="2" spans="2:25" s="193" customFormat="1" ht="3.75" customHeight="1">
      <c r="D2" s="192"/>
      <c r="E2" s="194"/>
      <c r="H2" s="195"/>
      <c r="I2" s="195"/>
      <c r="J2" s="195"/>
      <c r="K2" s="196"/>
      <c r="L2" s="192"/>
      <c r="M2" s="192"/>
      <c r="N2" s="192"/>
      <c r="O2" s="192"/>
      <c r="Q2" s="192"/>
      <c r="S2" s="192"/>
      <c r="U2" s="192"/>
      <c r="V2" s="192"/>
      <c r="W2" s="192"/>
      <c r="X2" s="192"/>
      <c r="Y2" s="192"/>
    </row>
    <row r="3" spans="2:25" s="190" customFormat="1" ht="10.5" customHeight="1">
      <c r="C3" s="188"/>
      <c r="D3" s="189"/>
      <c r="E3" s="189"/>
      <c r="H3" s="191"/>
      <c r="I3" s="191"/>
      <c r="J3" s="191"/>
      <c r="K3" s="191"/>
      <c r="Y3" s="192"/>
    </row>
    <row r="4" spans="2:25" s="190" customFormat="1" ht="30">
      <c r="C4" s="188"/>
      <c r="D4" s="189"/>
      <c r="E4" s="303" t="s">
        <v>82</v>
      </c>
      <c r="F4" s="308" t="str">
        <f>+'Expense Head'!$F$7</f>
        <v>Raghav Gijare</v>
      </c>
      <c r="H4" s="307" t="s">
        <v>31</v>
      </c>
      <c r="I4" s="307"/>
      <c r="J4" s="307"/>
      <c r="K4" s="191"/>
      <c r="L4" s="197" t="s">
        <v>6</v>
      </c>
      <c r="M4" s="198" t="s">
        <v>17</v>
      </c>
      <c r="N4" s="198" t="s">
        <v>20</v>
      </c>
      <c r="O4" s="198" t="s">
        <v>67</v>
      </c>
      <c r="P4" s="199"/>
      <c r="Q4" s="198" t="str">
        <f>+'Expense Head'!K21</f>
        <v>Savings</v>
      </c>
      <c r="R4" s="199"/>
      <c r="S4" s="198" t="s">
        <v>63</v>
      </c>
      <c r="T4" s="200"/>
      <c r="U4" s="197" t="s">
        <v>6</v>
      </c>
      <c r="V4" s="197" t="s">
        <v>18</v>
      </c>
      <c r="W4" s="201" t="s">
        <v>64</v>
      </c>
      <c r="Y4" s="192"/>
    </row>
    <row r="5" spans="2:25" s="190" customFormat="1">
      <c r="C5" s="188"/>
      <c r="D5" s="189"/>
      <c r="E5" s="303"/>
      <c r="F5" s="308"/>
      <c r="H5" s="307"/>
      <c r="I5" s="307"/>
      <c r="J5" s="307"/>
      <c r="K5" s="191"/>
      <c r="L5" s="202">
        <v>1</v>
      </c>
      <c r="M5" s="203">
        <v>42005</v>
      </c>
      <c r="N5" s="204">
        <f>+'Jan-14'!B37</f>
        <v>1</v>
      </c>
      <c r="O5" s="204">
        <f>+Summary!G4-Summary!R4</f>
        <v>4410</v>
      </c>
      <c r="P5" s="205"/>
      <c r="Q5" s="204">
        <f>+Summary!R4</f>
        <v>0</v>
      </c>
      <c r="R5" s="205"/>
      <c r="S5" s="204">
        <f>+'Income Statement'!J5</f>
        <v>10800</v>
      </c>
      <c r="U5" s="206">
        <v>1</v>
      </c>
      <c r="V5" s="295" t="str">
        <f>+Summary!H3</f>
        <v xml:space="preserve">Day to Day - Household </v>
      </c>
      <c r="W5" s="207">
        <f>+Summary!H17</f>
        <v>2.2675736961451247E-2</v>
      </c>
      <c r="Y5" s="208"/>
    </row>
    <row r="6" spans="2:25" s="190" customFormat="1" ht="15.75" thickBot="1">
      <c r="C6" s="188"/>
      <c r="D6" s="189"/>
      <c r="E6" s="189"/>
      <c r="H6" s="307"/>
      <c r="I6" s="307"/>
      <c r="J6" s="307"/>
      <c r="K6" s="191"/>
      <c r="L6" s="202">
        <f t="shared" ref="L6:L7" si="0">+L5+1</f>
        <v>2</v>
      </c>
      <c r="M6" s="203">
        <v>42036</v>
      </c>
      <c r="N6" s="204">
        <f>+'Feb-14'!B37</f>
        <v>0</v>
      </c>
      <c r="O6" s="204">
        <f>+Summary!G5-Summary!R5</f>
        <v>0</v>
      </c>
      <c r="P6" s="205"/>
      <c r="Q6" s="204">
        <f>+Summary!R5</f>
        <v>0</v>
      </c>
      <c r="R6" s="205"/>
      <c r="S6" s="204">
        <f>+'Income Statement'!J6</f>
        <v>0</v>
      </c>
      <c r="U6" s="206">
        <f>+U5+1</f>
        <v>2</v>
      </c>
      <c r="V6" s="295" t="str">
        <f>+Summary!I3</f>
        <v>Petrol - Vehicle - Transport</v>
      </c>
      <c r="W6" s="207">
        <f>+Summary!I17</f>
        <v>0.11337868480725623</v>
      </c>
      <c r="Y6" s="192"/>
    </row>
    <row r="7" spans="2:25" s="190" customFormat="1">
      <c r="C7" s="188"/>
      <c r="D7" s="189"/>
      <c r="E7" s="303" t="s">
        <v>115</v>
      </c>
      <c r="F7" s="309" t="str">
        <f>+working!$C$19</f>
        <v>17-2-1989</v>
      </c>
      <c r="H7" s="307"/>
      <c r="I7" s="307"/>
      <c r="J7" s="307"/>
      <c r="K7" s="191"/>
      <c r="L7" s="202">
        <f t="shared" si="0"/>
        <v>3</v>
      </c>
      <c r="M7" s="203">
        <v>42064</v>
      </c>
      <c r="N7" s="204">
        <f>+'Mar-14'!B37</f>
        <v>0</v>
      </c>
      <c r="O7" s="204">
        <f>+Summary!G6-Summary!R6</f>
        <v>0</v>
      </c>
      <c r="P7" s="205"/>
      <c r="Q7" s="204">
        <f>+Summary!R6</f>
        <v>0</v>
      </c>
      <c r="R7" s="205"/>
      <c r="S7" s="204">
        <f>+'Income Statement'!J7</f>
        <v>0</v>
      </c>
      <c r="U7" s="206">
        <f>+U6+1</f>
        <v>3</v>
      </c>
      <c r="V7" s="295" t="str">
        <f>+Summary!J3</f>
        <v>Meal  (Hotels etc.)</v>
      </c>
      <c r="W7" s="207">
        <f>+Summary!J17</f>
        <v>4.5351473922902494E-2</v>
      </c>
      <c r="Y7" s="192"/>
    </row>
    <row r="8" spans="2:25" s="190" customFormat="1">
      <c r="C8" s="188"/>
      <c r="D8" s="189"/>
      <c r="E8" s="303"/>
      <c r="F8" s="310"/>
      <c r="H8" s="307"/>
      <c r="I8" s="307"/>
      <c r="J8" s="307"/>
      <c r="K8" s="191"/>
      <c r="L8" s="202">
        <f t="shared" ref="L8:L16" si="1">+L7+1</f>
        <v>4</v>
      </c>
      <c r="M8" s="203">
        <v>42095</v>
      </c>
      <c r="N8" s="204">
        <f>+'Apr-14'!B37</f>
        <v>0</v>
      </c>
      <c r="O8" s="204">
        <f>+Summary!G7-Summary!R7</f>
        <v>0</v>
      </c>
      <c r="P8" s="205"/>
      <c r="Q8" s="204">
        <f>+Summary!R7</f>
        <v>0</v>
      </c>
      <c r="R8" s="205"/>
      <c r="S8" s="204">
        <f>+'Income Statement'!J8</f>
        <v>0</v>
      </c>
      <c r="U8" s="206">
        <f t="shared" ref="U8:U14" si="2">+U7+1</f>
        <v>4</v>
      </c>
      <c r="V8" s="295" t="str">
        <f>+Summary!K3</f>
        <v>Phone - Internet</v>
      </c>
      <c r="W8" s="207">
        <f>+Summary!K17</f>
        <v>0</v>
      </c>
      <c r="Y8" s="192"/>
    </row>
    <row r="9" spans="2:25" s="190" customFormat="1" ht="15.75" thickBot="1">
      <c r="C9" s="188"/>
      <c r="D9" s="189"/>
      <c r="E9" s="303"/>
      <c r="F9" s="311"/>
      <c r="H9" s="191"/>
      <c r="I9" s="191"/>
      <c r="J9" s="191"/>
      <c r="K9" s="191"/>
      <c r="L9" s="202">
        <f t="shared" si="1"/>
        <v>5</v>
      </c>
      <c r="M9" s="203">
        <v>42125</v>
      </c>
      <c r="N9" s="204">
        <f>+'May-14'!B37</f>
        <v>0</v>
      </c>
      <c r="O9" s="204">
        <f>+Summary!G8-Summary!R8</f>
        <v>0</v>
      </c>
      <c r="P9" s="205"/>
      <c r="Q9" s="204">
        <f>+Summary!R8</f>
        <v>0</v>
      </c>
      <c r="R9" s="205"/>
      <c r="S9" s="204">
        <f>+'Income Statement'!J9</f>
        <v>0</v>
      </c>
      <c r="T9" s="209"/>
      <c r="U9" s="206">
        <f t="shared" si="2"/>
        <v>5</v>
      </c>
      <c r="V9" s="295" t="str">
        <f>+Summary!L3</f>
        <v>Movies/Clubs/Holidays</v>
      </c>
      <c r="W9" s="207">
        <f>+Summary!L17</f>
        <v>0</v>
      </c>
      <c r="Y9" s="192"/>
    </row>
    <row r="10" spans="2:25" s="190" customFormat="1" ht="15.75" thickBot="1">
      <c r="C10" s="188"/>
      <c r="D10" s="189"/>
      <c r="E10" s="189"/>
      <c r="H10" s="301">
        <v>1</v>
      </c>
      <c r="I10" s="301"/>
      <c r="J10" s="210" t="s">
        <v>32</v>
      </c>
      <c r="K10" s="191"/>
      <c r="L10" s="202">
        <f t="shared" si="1"/>
        <v>6</v>
      </c>
      <c r="M10" s="203">
        <v>42156</v>
      </c>
      <c r="N10" s="204">
        <f>+'June-14'!B37</f>
        <v>0</v>
      </c>
      <c r="O10" s="204">
        <f>+Summary!G9-Summary!R9</f>
        <v>0</v>
      </c>
      <c r="P10" s="205"/>
      <c r="Q10" s="204">
        <f>+Summary!R9</f>
        <v>0</v>
      </c>
      <c r="R10" s="205"/>
      <c r="S10" s="204">
        <f>+'Income Statement'!J10</f>
        <v>0</v>
      </c>
      <c r="T10" s="211"/>
      <c r="U10" s="206">
        <f t="shared" si="2"/>
        <v>6</v>
      </c>
      <c r="V10" s="295" t="str">
        <f>+Summary!M3</f>
        <v>Health Care..</v>
      </c>
      <c r="W10" s="207">
        <f>+Summary!M17</f>
        <v>2.2675736961451247E-2</v>
      </c>
      <c r="Y10" s="192"/>
    </row>
    <row r="11" spans="2:25" s="190" customFormat="1">
      <c r="B11" s="190" t="s">
        <v>190</v>
      </c>
      <c r="C11" s="188"/>
      <c r="D11" s="189"/>
      <c r="E11" s="303" t="s">
        <v>117</v>
      </c>
      <c r="F11" s="304" t="str">
        <f ca="1">+working!B16</f>
        <v xml:space="preserve">25 Years,10 Months,3 Days </v>
      </c>
      <c r="H11" s="301">
        <v>12</v>
      </c>
      <c r="I11" s="301"/>
      <c r="J11" s="210" t="s">
        <v>17</v>
      </c>
      <c r="K11" s="191"/>
      <c r="L11" s="202">
        <f t="shared" si="1"/>
        <v>7</v>
      </c>
      <c r="M11" s="203">
        <v>42186</v>
      </c>
      <c r="N11" s="204">
        <f>+'July-14'!B37</f>
        <v>0</v>
      </c>
      <c r="O11" s="204">
        <f>+Summary!G10-Summary!R10</f>
        <v>0</v>
      </c>
      <c r="P11" s="205"/>
      <c r="Q11" s="204">
        <f>+Summary!R10</f>
        <v>0</v>
      </c>
      <c r="R11" s="205"/>
      <c r="S11" s="204">
        <f>+'Income Statement'!J11</f>
        <v>0</v>
      </c>
      <c r="T11" s="211"/>
      <c r="U11" s="206">
        <f t="shared" si="2"/>
        <v>7</v>
      </c>
      <c r="V11" s="295" t="str">
        <f>+Summary!N3</f>
        <v>Medical Expenses</v>
      </c>
      <c r="W11" s="207">
        <f>+Summary!N17</f>
        <v>2.2675736961451248E-3</v>
      </c>
      <c r="Y11" s="192"/>
    </row>
    <row r="12" spans="2:25" s="190" customFormat="1">
      <c r="C12" s="188"/>
      <c r="D12" s="189"/>
      <c r="E12" s="303"/>
      <c r="F12" s="305"/>
      <c r="H12" s="301">
        <v>52</v>
      </c>
      <c r="I12" s="301"/>
      <c r="J12" s="210" t="s">
        <v>33</v>
      </c>
      <c r="K12" s="191"/>
      <c r="L12" s="202">
        <f t="shared" si="1"/>
        <v>8</v>
      </c>
      <c r="M12" s="203">
        <v>42217</v>
      </c>
      <c r="N12" s="204">
        <f>+'Aug-14'!B37</f>
        <v>0</v>
      </c>
      <c r="O12" s="204">
        <f>+Summary!G11-Summary!R11</f>
        <v>0</v>
      </c>
      <c r="P12" s="205"/>
      <c r="Q12" s="204">
        <f>+Summary!R11</f>
        <v>0</v>
      </c>
      <c r="R12" s="205"/>
      <c r="S12" s="204">
        <f>+'Income Statement'!J12</f>
        <v>0</v>
      </c>
      <c r="T12" s="211"/>
      <c r="U12" s="206">
        <f t="shared" si="2"/>
        <v>8</v>
      </c>
      <c r="V12" s="295" t="str">
        <f>+Summary!O3</f>
        <v>Hobbies..Gifts..</v>
      </c>
      <c r="W12" s="207">
        <f>+Summary!O17</f>
        <v>0</v>
      </c>
      <c r="Y12" s="192"/>
    </row>
    <row r="13" spans="2:25" s="190" customFormat="1" ht="15.75" thickBot="1">
      <c r="C13" s="188"/>
      <c r="D13" s="189"/>
      <c r="E13" s="303"/>
      <c r="F13" s="306"/>
      <c r="H13" s="301">
        <v>365</v>
      </c>
      <c r="I13" s="301"/>
      <c r="J13" s="210" t="s">
        <v>20</v>
      </c>
      <c r="K13" s="191"/>
      <c r="L13" s="202">
        <f t="shared" si="1"/>
        <v>9</v>
      </c>
      <c r="M13" s="203">
        <v>42248</v>
      </c>
      <c r="N13" s="204">
        <f>+'Sept-14'!B37</f>
        <v>0</v>
      </c>
      <c r="O13" s="204">
        <f>+Summary!G12-Summary!R12</f>
        <v>0</v>
      </c>
      <c r="P13" s="205"/>
      <c r="Q13" s="204">
        <f>+Summary!R12</f>
        <v>0</v>
      </c>
      <c r="R13" s="205"/>
      <c r="S13" s="204">
        <f>+'Income Statement'!J13</f>
        <v>0</v>
      </c>
      <c r="T13" s="211"/>
      <c r="U13" s="206">
        <f t="shared" si="2"/>
        <v>9</v>
      </c>
      <c r="V13" s="296" t="str">
        <f>+Summary!P3</f>
        <v xml:space="preserve">Studies &amp; Office </v>
      </c>
      <c r="W13" s="207">
        <f>+Summary!P17</f>
        <v>0.3401360544217687</v>
      </c>
      <c r="Y13" s="192"/>
    </row>
    <row r="14" spans="2:25" s="190" customFormat="1" ht="15.75" thickBot="1">
      <c r="C14" s="188"/>
      <c r="D14" s="189"/>
      <c r="E14" s="189"/>
      <c r="H14" s="191"/>
      <c r="I14" s="191"/>
      <c r="J14" s="191"/>
      <c r="L14" s="202">
        <f t="shared" si="1"/>
        <v>10</v>
      </c>
      <c r="M14" s="203">
        <v>42278</v>
      </c>
      <c r="N14" s="204">
        <f>+'Oct-14'!B37</f>
        <v>0</v>
      </c>
      <c r="O14" s="204">
        <f>+Summary!G13-Summary!R13</f>
        <v>0</v>
      </c>
      <c r="P14" s="205"/>
      <c r="Q14" s="204">
        <f>+Summary!R13</f>
        <v>0</v>
      </c>
      <c r="R14" s="205"/>
      <c r="S14" s="204">
        <f>+'Income Statement'!J14</f>
        <v>0</v>
      </c>
      <c r="T14" s="211"/>
      <c r="U14" s="206">
        <f t="shared" si="2"/>
        <v>10</v>
      </c>
      <c r="V14" s="295" t="str">
        <f>+Summary!Q3</f>
        <v>Cloths..</v>
      </c>
      <c r="W14" s="207">
        <f>+Summary!Q17</f>
        <v>0.45351473922902491</v>
      </c>
      <c r="Y14" s="192"/>
    </row>
    <row r="15" spans="2:25" s="190" customFormat="1">
      <c r="C15" s="188"/>
      <c r="D15" s="189"/>
      <c r="E15" s="303" t="s">
        <v>118</v>
      </c>
      <c r="F15" s="313">
        <f>+working!$B$7</f>
        <v>2.7397260273972603E-3</v>
      </c>
      <c r="H15" s="302" t="s">
        <v>68</v>
      </c>
      <c r="I15" s="302"/>
      <c r="J15" s="302"/>
      <c r="L15" s="202">
        <f t="shared" si="1"/>
        <v>11</v>
      </c>
      <c r="M15" s="203">
        <v>42309</v>
      </c>
      <c r="N15" s="204">
        <f>+'Nov-14'!B37</f>
        <v>0</v>
      </c>
      <c r="O15" s="204">
        <f>+Summary!G14-Summary!R14</f>
        <v>0</v>
      </c>
      <c r="P15" s="205"/>
      <c r="Q15" s="204">
        <f>+Summary!R14</f>
        <v>0</v>
      </c>
      <c r="R15" s="205"/>
      <c r="S15" s="204">
        <f>+'Income Statement'!J15</f>
        <v>0</v>
      </c>
      <c r="T15" s="211"/>
      <c r="U15" s="206">
        <f>+U14+1</f>
        <v>11</v>
      </c>
      <c r="V15" s="295" t="str">
        <f>+Summary!R3</f>
        <v>Savings</v>
      </c>
      <c r="W15" s="207">
        <f>+Summary!R17</f>
        <v>0</v>
      </c>
      <c r="Y15" s="192"/>
    </row>
    <row r="16" spans="2:25" s="190" customFormat="1">
      <c r="C16" s="188"/>
      <c r="D16" s="189"/>
      <c r="E16" s="303"/>
      <c r="F16" s="314"/>
      <c r="H16" s="302"/>
      <c r="I16" s="302"/>
      <c r="J16" s="302"/>
      <c r="L16" s="202">
        <f t="shared" si="1"/>
        <v>12</v>
      </c>
      <c r="M16" s="203">
        <v>42339</v>
      </c>
      <c r="N16" s="204">
        <f>+'Dec-14'!B37</f>
        <v>0</v>
      </c>
      <c r="O16" s="204">
        <f>+Summary!G15-Summary!R15</f>
        <v>0</v>
      </c>
      <c r="P16" s="205"/>
      <c r="Q16" s="204">
        <f>+Summary!R15</f>
        <v>0</v>
      </c>
      <c r="R16" s="205"/>
      <c r="S16" s="204">
        <f>+'Income Statement'!J16</f>
        <v>0</v>
      </c>
      <c r="T16" s="211"/>
      <c r="Y16" s="212"/>
    </row>
    <row r="17" spans="3:25" s="190" customFormat="1" ht="15.75" thickBot="1">
      <c r="C17" s="188"/>
      <c r="D17" s="189"/>
      <c r="E17" s="303"/>
      <c r="F17" s="315"/>
      <c r="H17" s="302"/>
      <c r="I17" s="302"/>
      <c r="J17" s="302"/>
      <c r="L17" s="320" t="s">
        <v>66</v>
      </c>
      <c r="M17" s="320"/>
      <c r="N17" s="213">
        <f>SUM(N5:N16)</f>
        <v>1</v>
      </c>
      <c r="O17" s="213">
        <f>SUM(O5:O16)</f>
        <v>4410</v>
      </c>
      <c r="P17" s="214"/>
      <c r="Q17" s="213">
        <f>SUM(Q5:Q16)</f>
        <v>0</v>
      </c>
      <c r="R17" s="214"/>
      <c r="S17" s="213">
        <f>SUM(S5:S16)</f>
        <v>10800</v>
      </c>
      <c r="T17" s="211"/>
      <c r="U17" s="312" t="s">
        <v>195</v>
      </c>
      <c r="V17" s="312"/>
      <c r="W17" s="312"/>
      <c r="Y17" s="192"/>
    </row>
    <row r="18" spans="3:25" s="190" customFormat="1">
      <c r="C18" s="188"/>
      <c r="D18" s="189"/>
      <c r="E18" s="189"/>
      <c r="H18" s="191"/>
      <c r="I18" s="191"/>
      <c r="J18" s="191"/>
      <c r="T18" s="211"/>
      <c r="Y18" s="192"/>
    </row>
    <row r="19" spans="3:25" s="190" customFormat="1">
      <c r="C19" s="188"/>
      <c r="D19" s="189"/>
      <c r="E19" s="189"/>
      <c r="H19" s="191"/>
      <c r="I19" s="191"/>
      <c r="J19" s="191"/>
      <c r="L19" s="298" t="s">
        <v>229</v>
      </c>
      <c r="M19" s="299"/>
      <c r="N19" s="299"/>
      <c r="O19" s="300"/>
      <c r="Q19" s="321" t="s">
        <v>169</v>
      </c>
      <c r="R19" s="322"/>
      <c r="S19" s="323"/>
      <c r="T19" s="211"/>
      <c r="U19" s="312" t="s">
        <v>212</v>
      </c>
      <c r="V19" s="312"/>
      <c r="W19" s="312"/>
      <c r="Y19" s="192"/>
    </row>
    <row r="20" spans="3:25" s="190" customFormat="1">
      <c r="C20" s="188"/>
      <c r="D20" s="189"/>
      <c r="E20" s="189"/>
      <c r="H20" s="191"/>
      <c r="I20" s="191"/>
      <c r="J20" s="191"/>
      <c r="L20" s="191"/>
      <c r="M20" s="191"/>
      <c r="N20" s="191"/>
      <c r="O20" s="191"/>
      <c r="Q20" s="324"/>
      <c r="R20" s="325"/>
      <c r="S20" s="326"/>
      <c r="T20" s="211"/>
      <c r="Y20" s="192"/>
    </row>
    <row r="21" spans="3:25" s="190" customFormat="1">
      <c r="C21" s="188"/>
      <c r="D21" s="189"/>
      <c r="E21" s="189"/>
      <c r="H21" s="191"/>
      <c r="I21" s="191"/>
      <c r="J21" s="191"/>
      <c r="K21" s="215"/>
      <c r="L21" s="298" t="s">
        <v>230</v>
      </c>
      <c r="M21" s="299"/>
      <c r="N21" s="299"/>
      <c r="O21" s="300"/>
      <c r="Q21" s="324"/>
      <c r="R21" s="325"/>
      <c r="S21" s="326"/>
      <c r="U21" s="312" t="s">
        <v>193</v>
      </c>
      <c r="V21" s="312"/>
      <c r="W21" s="312"/>
      <c r="Y21" s="192"/>
    </row>
    <row r="22" spans="3:25" s="190" customFormat="1">
      <c r="C22" s="188"/>
      <c r="D22" s="189"/>
      <c r="E22" s="189"/>
      <c r="H22" s="191"/>
      <c r="I22" s="191"/>
      <c r="J22" s="191"/>
      <c r="K22" s="215"/>
      <c r="L22" s="190" t="s">
        <v>231</v>
      </c>
      <c r="Q22" s="324"/>
      <c r="R22" s="325"/>
      <c r="S22" s="326"/>
      <c r="Y22" s="192"/>
    </row>
    <row r="23" spans="3:25" s="190" customFormat="1">
      <c r="C23" s="188"/>
      <c r="D23" s="189"/>
      <c r="E23" s="189"/>
      <c r="H23" s="191"/>
      <c r="I23" s="191"/>
      <c r="J23" s="191"/>
      <c r="K23" s="215"/>
      <c r="L23" s="327" t="s">
        <v>130</v>
      </c>
      <c r="M23" s="327"/>
      <c r="N23" s="327"/>
      <c r="O23" s="327"/>
      <c r="Q23" s="324"/>
      <c r="R23" s="325"/>
      <c r="S23" s="326"/>
      <c r="U23" s="312" t="s">
        <v>196</v>
      </c>
      <c r="V23" s="312"/>
      <c r="W23" s="312"/>
      <c r="Y23" s="192"/>
    </row>
    <row r="24" spans="3:25" s="190" customFormat="1" ht="1.5" customHeight="1">
      <c r="C24" s="188"/>
      <c r="D24" s="189"/>
      <c r="E24" s="189"/>
      <c r="H24" s="191"/>
      <c r="I24" s="191"/>
      <c r="J24" s="191"/>
      <c r="K24" s="191"/>
      <c r="L24" s="328"/>
      <c r="M24" s="328"/>
      <c r="N24" s="328"/>
      <c r="O24" s="328"/>
      <c r="Q24" s="324"/>
      <c r="R24" s="325"/>
      <c r="S24" s="326"/>
      <c r="Y24" s="192"/>
    </row>
    <row r="25" spans="3:25" s="190" customFormat="1">
      <c r="C25" s="188"/>
      <c r="D25" s="189"/>
      <c r="E25" s="189"/>
      <c r="H25" s="191"/>
      <c r="I25" s="191"/>
      <c r="J25" s="191"/>
      <c r="K25" s="191"/>
      <c r="L25" s="191"/>
      <c r="M25" s="191"/>
      <c r="N25" s="191"/>
      <c r="O25" s="191"/>
      <c r="P25" s="191"/>
      <c r="Q25" s="191"/>
      <c r="R25" s="191"/>
      <c r="S25" s="191"/>
      <c r="Y25" s="192"/>
    </row>
    <row r="26" spans="3:25" s="190" customFormat="1" ht="15" customHeight="1">
      <c r="C26" s="188"/>
      <c r="D26" s="189"/>
      <c r="E26" s="189"/>
      <c r="H26" s="191"/>
      <c r="I26" s="191"/>
      <c r="J26" s="191"/>
      <c r="K26" s="191"/>
      <c r="L26" s="297" t="s">
        <v>178</v>
      </c>
      <c r="M26" s="297"/>
      <c r="N26" s="297"/>
      <c r="O26" s="216">
        <f>+'Track Room'!S17/'Track Room'!N17</f>
        <v>10800</v>
      </c>
      <c r="P26" s="217"/>
      <c r="Q26" s="316" t="s">
        <v>167</v>
      </c>
      <c r="R26" s="317"/>
      <c r="S26" s="317"/>
      <c r="U26" s="312" t="s">
        <v>197</v>
      </c>
      <c r="V26" s="312"/>
      <c r="W26" s="312"/>
      <c r="Y26" s="192"/>
    </row>
    <row r="27" spans="3:25" s="190" customFormat="1" ht="15" customHeight="1">
      <c r="C27" s="188"/>
      <c r="D27" s="189"/>
      <c r="E27" s="189"/>
      <c r="H27" s="191"/>
      <c r="I27" s="191"/>
      <c r="J27" s="191"/>
      <c r="K27" s="191"/>
      <c r="L27" s="297" t="s">
        <v>179</v>
      </c>
      <c r="M27" s="297"/>
      <c r="N27" s="297"/>
      <c r="O27" s="216">
        <f>+'Track Room'!O17/'Track Room'!N17</f>
        <v>4410</v>
      </c>
      <c r="P27" s="217"/>
      <c r="Q27" s="318"/>
      <c r="R27" s="319"/>
      <c r="S27" s="319"/>
      <c r="Y27" s="192"/>
    </row>
    <row r="28" spans="3:25" s="190" customFormat="1" ht="15" customHeight="1">
      <c r="C28" s="188"/>
      <c r="D28" s="189"/>
      <c r="E28" s="189"/>
      <c r="H28" s="191"/>
      <c r="I28" s="191"/>
      <c r="J28" s="191"/>
      <c r="K28" s="191"/>
      <c r="L28" s="298" t="s">
        <v>191</v>
      </c>
      <c r="M28" s="299"/>
      <c r="N28" s="300"/>
      <c r="O28" s="216">
        <f>+'Track Room'!Q17/'Track Room'!N17</f>
        <v>0</v>
      </c>
      <c r="P28" s="217"/>
      <c r="Q28" s="318"/>
      <c r="R28" s="319"/>
      <c r="S28" s="319"/>
      <c r="U28" s="312" t="s">
        <v>200</v>
      </c>
      <c r="V28" s="312"/>
      <c r="W28" s="312"/>
      <c r="Y28" s="192"/>
    </row>
    <row r="29" spans="3:25" s="190" customFormat="1" ht="15" customHeight="1">
      <c r="C29" s="188"/>
      <c r="D29" s="189"/>
      <c r="E29" s="189"/>
      <c r="H29" s="191"/>
      <c r="I29" s="191"/>
      <c r="J29" s="191"/>
      <c r="K29" s="191"/>
      <c r="Y29" s="192"/>
    </row>
    <row r="30" spans="3:25" s="190" customFormat="1">
      <c r="C30" s="188"/>
      <c r="D30" s="189"/>
      <c r="E30" s="189"/>
      <c r="H30" s="191"/>
      <c r="I30" s="191"/>
      <c r="J30" s="191"/>
      <c r="K30" s="191"/>
      <c r="Y30" s="192"/>
    </row>
    <row r="31" spans="3:25" s="188" customFormat="1" ht="3.75" customHeight="1">
      <c r="E31" s="218"/>
      <c r="H31" s="219"/>
      <c r="I31" s="219"/>
      <c r="J31" s="219"/>
      <c r="K31" s="219"/>
      <c r="Y31" s="192"/>
    </row>
    <row r="32" spans="3:25" ht="8.25" customHeight="1">
      <c r="D32" s="189"/>
      <c r="E32" s="189"/>
      <c r="F32" s="190"/>
      <c r="G32" s="190"/>
      <c r="H32" s="191"/>
      <c r="I32" s="191"/>
      <c r="J32" s="191"/>
      <c r="K32" s="191"/>
      <c r="L32" s="190"/>
      <c r="M32" s="190"/>
      <c r="N32" s="190"/>
      <c r="O32" s="190"/>
      <c r="P32" s="190"/>
      <c r="Q32" s="190"/>
      <c r="R32" s="190"/>
      <c r="S32" s="190"/>
      <c r="T32" s="190"/>
      <c r="U32" s="190"/>
      <c r="V32" s="190"/>
      <c r="W32" s="190"/>
      <c r="X32" s="190"/>
    </row>
  </sheetData>
  <sheetProtection password="E886" sheet="1" objects="1" scenarios="1" formatCells="0" formatColumns="0" formatRows="0" insertColumns="0" insertRows="0" insertHyperlinks="0" deleteColumns="0" deleteRows="0" sort="0" autoFilter="0" pivotTables="0"/>
  <mergeCells count="29">
    <mergeCell ref="U26:W26"/>
    <mergeCell ref="U28:W28"/>
    <mergeCell ref="E15:E17"/>
    <mergeCell ref="F15:F17"/>
    <mergeCell ref="H12:I12"/>
    <mergeCell ref="H13:I13"/>
    <mergeCell ref="U17:W17"/>
    <mergeCell ref="U19:W19"/>
    <mergeCell ref="U21:W21"/>
    <mergeCell ref="U23:W23"/>
    <mergeCell ref="Q26:S28"/>
    <mergeCell ref="L17:M17"/>
    <mergeCell ref="Q19:S24"/>
    <mergeCell ref="L21:O21"/>
    <mergeCell ref="L19:O19"/>
    <mergeCell ref="L23:O24"/>
    <mergeCell ref="E11:E13"/>
    <mergeCell ref="F11:F13"/>
    <mergeCell ref="H4:J8"/>
    <mergeCell ref="H10:I10"/>
    <mergeCell ref="E4:E5"/>
    <mergeCell ref="F4:F5"/>
    <mergeCell ref="F7:F9"/>
    <mergeCell ref="E7:E9"/>
    <mergeCell ref="L26:N26"/>
    <mergeCell ref="L27:N27"/>
    <mergeCell ref="L28:N28"/>
    <mergeCell ref="H11:I11"/>
    <mergeCell ref="H15:J17"/>
  </mergeCells>
  <hyperlinks>
    <hyperlink ref="U17" location="Summary!A1" display="Summary"/>
    <hyperlink ref="V6" location="'Analysis Chart-2'!A1" display="'Analysis Chart-2'!A1"/>
    <hyperlink ref="V7" location="'Analysis Chart-3'!A1" display="'Analysis Chart-3'!A1"/>
    <hyperlink ref="M5" location="'Jan-14'!A1" display="'Jan-14'!A1"/>
    <hyperlink ref="V8" location="'Analysis Chart-4'!A1" display="'Analysis Chart-4'!A1"/>
    <hyperlink ref="V14" location="'Analysis Chart-10'!A1" display="'Analysis Chart-10'!A1"/>
    <hyperlink ref="V13" location="'Analysis Chart-9'!A1" display="'Analysis Chart-9'!A1"/>
    <hyperlink ref="V12" location="'Analysis Chart-8'!A1" display="'Analysis Chart-8'!A1"/>
    <hyperlink ref="V11" location="'Analysis Chart-7'!A1" display="'Analysis Chart-7'!A1"/>
    <hyperlink ref="V10" location="'Analysis Chart-6'!A1" display="'Analysis Chart-6'!A1"/>
    <hyperlink ref="V9" location="'Analysis Chart-5'!A1" display="'Analysis Chart-5'!A1"/>
    <hyperlink ref="U19" location="'Tower Chart'!A1" display="Analysis Tower Chart"/>
    <hyperlink ref="V5" location="'Analysis Chart-1'!A1" display="'Analysis Chart-1'!A1"/>
    <hyperlink ref="H15:J17" location="'Income Statement'!A1" display="Income Statement"/>
    <hyperlink ref="M6:M16" location="'Jan-13'!A1" display="'Jan-13'!A1"/>
    <hyperlink ref="U21" location="'Tower Chart - 2'!A1" display="Analysis Tower Chart - 2"/>
    <hyperlink ref="M6" location="'Feb-14'!A1" display="'Feb-14'!A1"/>
    <hyperlink ref="M7" location="'Mar-14'!A1" display="'Mar-14'!A1"/>
    <hyperlink ref="M8" location="'Apr-14'!A1" display="'Apr-14'!A1"/>
    <hyperlink ref="M9" location="'May-14'!A1" display="'May-14'!A1"/>
    <hyperlink ref="M10" location="'June-14'!A1" display="'June-14'!A1"/>
    <hyperlink ref="M11" location="'July-14'!A1" display="'July-14'!A1"/>
    <hyperlink ref="M12" location="'Aug-14'!A1" display="'Aug-14'!A1"/>
    <hyperlink ref="M13" location="'Sept-14'!A1" display="'Sept-14'!A1"/>
    <hyperlink ref="M14" location="'Oct-14'!A1" display="'Oct-14'!A1"/>
    <hyperlink ref="M15" location="'Nov-14'!A1" display="'Nov-14'!A1"/>
    <hyperlink ref="M16" location="'Dec-14'!A1" display="'Dec-14'!A1"/>
    <hyperlink ref="H19" location="'Expense Head'!A1" display="Want to select my Own Expense Heads ??"/>
    <hyperlink ref="H19:H22" location="Why...!A1" display="Why Expense Tracker…???"/>
    <hyperlink ref="V32" location="'Expense Head'!A1" display="To start with...Select Expense Heads ...!!!"/>
    <hyperlink ref="V15" location="'Analysis Chart-11'!A1" display="'Analysis Chart-11'!A1"/>
    <hyperlink ref="Q19:S24" location="Why...!A1" display="Why...!A1"/>
    <hyperlink ref="L23" location="'Expense Head'!A1" display="Want to select my Own Expense Heads ??"/>
    <hyperlink ref="L19" location="'Expense Head'!A1" display="Want to select my Own Expense Heads ??"/>
    <hyperlink ref="K21:K23" location="Why...!A1" display="Why Expense Tracker…???"/>
    <hyperlink ref="L21:O21" location="Use!A1" display="How to use Expense Tracker…??"/>
    <hyperlink ref="L19:O19" location="Why...!A1" display="Why Expense Tracker…???"/>
    <hyperlink ref="U23" location="' Circle Chart'!A1" display="Analysis Circle Chart"/>
    <hyperlink ref="U23:W23" location="' Circle Chart -2 '!A1" display="Monthly Distribution of Expenses"/>
    <hyperlink ref="U28" location="' Circle Chart'!A1" display="Analysis Circle Chart"/>
    <hyperlink ref="U29" location="' Circle Chart'!A1" display="Analysis Circle Chart"/>
    <hyperlink ref="U26" location="' Circle Chart'!A1" display="Analysis Circle Chart"/>
    <hyperlink ref="U26:W26" location="' Circle Chart -3'!A1" display="Monthwise Distribution OF Expenses"/>
    <hyperlink ref="U28:W28" location="' Circle Chart - 4'!A1" display="Monthly Distribution of Income"/>
    <hyperlink ref="Q26:S28" location="'Password book'!A1" display="Book of Password"/>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sheetPr>
    <tabColor rgb="FF008DCC"/>
  </sheetPr>
  <dimension ref="A1:AO31"/>
  <sheetViews>
    <sheetView zoomScale="80" zoomScaleNormal="80" workbookViewId="0"/>
  </sheetViews>
  <sheetFormatPr defaultColWidth="0" defaultRowHeight="15" zeroHeight="1"/>
  <cols>
    <col min="1" max="1" width="1.85546875" style="242" customWidth="1"/>
    <col min="2" max="2" width="5" style="259" customWidth="1"/>
    <col min="3" max="3" width="7.28515625" style="259" customWidth="1"/>
    <col min="4" max="4" width="1.7109375" style="259" customWidth="1"/>
    <col min="5" max="5" width="7.140625" style="242" customWidth="1"/>
    <col min="6" max="6" width="7.28515625" style="259" customWidth="1"/>
    <col min="7" max="9" width="13.85546875" style="259" customWidth="1"/>
    <col min="10" max="10" width="6.5703125" style="259" customWidth="1"/>
    <col min="11" max="11" width="5" style="259" customWidth="1"/>
    <col min="12" max="12" width="6.140625" style="259" hidden="1" customWidth="1"/>
    <col min="13" max="13" width="5" style="259" hidden="1" customWidth="1"/>
    <col min="14" max="14" width="1.85546875" style="244" hidden="1" customWidth="1"/>
    <col min="15" max="16" width="14.42578125" style="272" hidden="1" customWidth="1"/>
    <col min="17" max="17" width="11.28515625" style="272" hidden="1" customWidth="1"/>
    <col min="18" max="18" width="10.7109375" style="272" hidden="1" customWidth="1"/>
    <col min="19" max="19" width="11.42578125" style="272" hidden="1" customWidth="1"/>
    <col min="20" max="20" width="14.42578125" style="272" hidden="1" customWidth="1"/>
    <col min="21" max="21" width="11.140625" style="272" hidden="1" customWidth="1"/>
    <col min="22" max="22" width="14.42578125" style="272" hidden="1" customWidth="1"/>
    <col min="23" max="23" width="12.5703125" style="272" hidden="1" customWidth="1"/>
    <col min="24" max="24" width="12.85546875" style="272" hidden="1" customWidth="1"/>
    <col min="25" max="25" width="6.140625" style="273" customWidth="1"/>
    <col min="26" max="26" width="9.140625" style="259" hidden="1" customWidth="1"/>
    <col min="27" max="28" width="0" style="151" hidden="1" customWidth="1"/>
    <col min="29" max="33" width="9.140625" style="151" hidden="1" customWidth="1"/>
    <col min="34" max="35" width="0" style="151" hidden="1" customWidth="1"/>
    <col min="36" max="36" width="9.140625" style="151" hidden="1" customWidth="1"/>
    <col min="37" max="41" width="0" style="151" hidden="1" customWidth="1"/>
    <col min="42" max="16384" width="9.140625" style="151" hidden="1"/>
  </cols>
  <sheetData>
    <row r="1" spans="2:25" s="242" customFormat="1">
      <c r="N1" s="244"/>
      <c r="O1" s="244"/>
      <c r="P1" s="244"/>
      <c r="Q1" s="244"/>
      <c r="R1" s="244"/>
      <c r="S1" s="244"/>
      <c r="T1" s="244"/>
      <c r="U1" s="244"/>
      <c r="V1" s="244"/>
      <c r="W1" s="244"/>
      <c r="X1" s="244"/>
      <c r="Y1" s="256"/>
    </row>
    <row r="2" spans="2:25" ht="30.75" customHeight="1">
      <c r="B2" s="456" t="s">
        <v>31</v>
      </c>
      <c r="C2" s="457"/>
      <c r="D2" s="458"/>
      <c r="F2" s="467" t="s">
        <v>194</v>
      </c>
      <c r="G2" s="467"/>
      <c r="H2" s="467"/>
      <c r="I2" s="467"/>
      <c r="J2" s="467"/>
      <c r="K2" s="242"/>
      <c r="L2" s="242"/>
      <c r="M2" s="242"/>
      <c r="O2" s="257" t="s">
        <v>116</v>
      </c>
      <c r="P2" s="257" t="s">
        <v>59</v>
      </c>
      <c r="Q2" s="257" t="s">
        <v>26</v>
      </c>
      <c r="R2" s="257" t="s">
        <v>62</v>
      </c>
      <c r="S2" s="257" t="s">
        <v>22</v>
      </c>
      <c r="T2" s="257" t="s">
        <v>65</v>
      </c>
      <c r="U2" s="257" t="s">
        <v>27</v>
      </c>
      <c r="V2" s="257" t="s">
        <v>60</v>
      </c>
      <c r="W2" s="257" t="s">
        <v>114</v>
      </c>
      <c r="X2" s="257" t="s">
        <v>19</v>
      </c>
      <c r="Y2" s="258"/>
    </row>
    <row r="3" spans="2:25">
      <c r="B3" s="459"/>
      <c r="C3" s="460"/>
      <c r="D3" s="461"/>
      <c r="F3" s="467"/>
      <c r="G3" s="467"/>
      <c r="H3" s="467"/>
      <c r="I3" s="467"/>
      <c r="J3" s="467"/>
      <c r="K3" s="242"/>
      <c r="L3" s="242"/>
      <c r="M3" s="242"/>
      <c r="O3" s="260">
        <f>+VLOOKUP(L13,Summary!F4:H15,3,FALSE)</f>
        <v>0</v>
      </c>
      <c r="P3" s="260">
        <f>+VLOOKUP(L13,Summary!F4:I15,4,FALSE)</f>
        <v>0</v>
      </c>
      <c r="Q3" s="260">
        <f>+VLOOKUP(L13,Summary!F4:J15,5,FALSE)</f>
        <v>0</v>
      </c>
      <c r="R3" s="260">
        <f>+VLOOKUP(L13,Summary!F4:K15,6,FALSE)</f>
        <v>0</v>
      </c>
      <c r="S3" s="260">
        <f>+VLOOKUP(L13,Summary!F4:L15,7,FALSE)</f>
        <v>0</v>
      </c>
      <c r="T3" s="260">
        <f>+VLOOKUP(L13,Summary!F4:M15,8,FALSE)</f>
        <v>0</v>
      </c>
      <c r="U3" s="260">
        <f>+VLOOKUP(L13,Summary!F4:N15,9,FALSE)</f>
        <v>0</v>
      </c>
      <c r="V3" s="260">
        <f>+VLOOKUP(L13,Summary!F4:O15,10,FALSE)</f>
        <v>0</v>
      </c>
      <c r="W3" s="260">
        <f>+VLOOKUP(L13,Summary!F4:P15,11,FALSE)</f>
        <v>0</v>
      </c>
      <c r="X3" s="260">
        <f>+VLOOKUP(L13,Summary!F4:Q15,12,FALSE)</f>
        <v>0</v>
      </c>
      <c r="Y3" s="258">
        <v>42005</v>
      </c>
    </row>
    <row r="4" spans="2:25">
      <c r="B4" s="459"/>
      <c r="C4" s="460"/>
      <c r="D4" s="461"/>
      <c r="F4" s="242"/>
      <c r="G4" s="242"/>
      <c r="H4" s="242"/>
      <c r="I4" s="242"/>
      <c r="J4" s="242"/>
      <c r="K4" s="242"/>
      <c r="L4" s="242"/>
      <c r="M4" s="242"/>
      <c r="N4" s="261"/>
      <c r="O4" s="262"/>
      <c r="P4" s="262"/>
      <c r="Q4" s="262"/>
      <c r="R4" s="262"/>
      <c r="S4" s="262"/>
      <c r="T4" s="262"/>
      <c r="U4" s="263"/>
      <c r="V4" s="263"/>
      <c r="W4" s="262"/>
      <c r="X4" s="262"/>
      <c r="Y4" s="258">
        <v>42036</v>
      </c>
    </row>
    <row r="5" spans="2:25" ht="15" customHeight="1">
      <c r="B5" s="459"/>
      <c r="C5" s="460"/>
      <c r="D5" s="461"/>
      <c r="F5" s="242"/>
      <c r="G5" s="242"/>
      <c r="H5" s="242"/>
      <c r="I5" s="242"/>
      <c r="J5" s="242"/>
      <c r="K5" s="242"/>
      <c r="L5" s="242"/>
      <c r="M5" s="242"/>
      <c r="N5" s="264"/>
      <c r="O5" s="262"/>
      <c r="P5" s="262"/>
      <c r="Q5" s="262"/>
      <c r="R5" s="262"/>
      <c r="S5" s="262"/>
      <c r="T5" s="262"/>
      <c r="U5" s="262"/>
      <c r="V5" s="262"/>
      <c r="W5" s="262"/>
      <c r="X5" s="262"/>
      <c r="Y5" s="256">
        <v>42064</v>
      </c>
    </row>
    <row r="6" spans="2:25" ht="15" customHeight="1">
      <c r="B6" s="462"/>
      <c r="C6" s="463"/>
      <c r="D6" s="464"/>
      <c r="F6" s="242"/>
      <c r="G6" s="242"/>
      <c r="H6" s="242"/>
      <c r="I6" s="242"/>
      <c r="J6" s="242"/>
      <c r="K6" s="242"/>
      <c r="L6" s="242"/>
      <c r="M6" s="242"/>
      <c r="N6" s="264"/>
      <c r="O6" s="262"/>
      <c r="P6" s="262"/>
      <c r="Q6" s="262"/>
      <c r="R6" s="262"/>
      <c r="S6" s="262"/>
      <c r="T6" s="262"/>
      <c r="U6" s="262"/>
      <c r="V6" s="262"/>
      <c r="W6" s="262"/>
      <c r="X6" s="262"/>
      <c r="Y6" s="256">
        <v>42095</v>
      </c>
    </row>
    <row r="7" spans="2:25" ht="15" customHeight="1">
      <c r="B7" s="242"/>
      <c r="C7" s="242"/>
      <c r="D7" s="242"/>
      <c r="K7" s="242"/>
      <c r="L7" s="242"/>
      <c r="M7" s="242"/>
      <c r="N7" s="264"/>
      <c r="O7" s="262"/>
      <c r="P7" s="262"/>
      <c r="Q7" s="262"/>
      <c r="R7" s="262"/>
      <c r="S7" s="262"/>
      <c r="T7" s="262"/>
      <c r="U7" s="262"/>
      <c r="V7" s="262"/>
      <c r="W7" s="262"/>
      <c r="X7" s="262"/>
      <c r="Y7" s="256">
        <v>42125</v>
      </c>
    </row>
    <row r="8" spans="2:25" ht="15" customHeight="1">
      <c r="B8" s="242"/>
      <c r="C8" s="242"/>
      <c r="D8" s="242"/>
      <c r="K8" s="242"/>
      <c r="L8" s="242"/>
      <c r="M8" s="242"/>
      <c r="N8" s="264"/>
      <c r="O8" s="262"/>
      <c r="P8" s="262"/>
      <c r="Q8" s="262"/>
      <c r="R8" s="262"/>
      <c r="S8" s="262"/>
      <c r="T8" s="262"/>
      <c r="U8" s="262"/>
      <c r="V8" s="262"/>
      <c r="W8" s="262"/>
      <c r="X8" s="262"/>
      <c r="Y8" s="256">
        <v>42156</v>
      </c>
    </row>
    <row r="9" spans="2:25" ht="15.75" customHeight="1">
      <c r="B9" s="242"/>
      <c r="C9" s="242"/>
      <c r="D9" s="242"/>
      <c r="K9" s="242"/>
      <c r="L9" s="242"/>
      <c r="M9" s="242"/>
      <c r="N9" s="264"/>
      <c r="O9" s="262"/>
      <c r="P9" s="262"/>
      <c r="Q9" s="262"/>
      <c r="R9" s="262"/>
      <c r="S9" s="262"/>
      <c r="T9" s="262"/>
      <c r="U9" s="262"/>
      <c r="V9" s="262"/>
      <c r="W9" s="262"/>
      <c r="X9" s="262"/>
      <c r="Y9" s="256">
        <v>42186</v>
      </c>
    </row>
    <row r="10" spans="2:25">
      <c r="B10" s="242"/>
      <c r="C10" s="242"/>
      <c r="D10" s="242"/>
      <c r="K10" s="242"/>
      <c r="L10" s="242"/>
      <c r="M10" s="242"/>
      <c r="N10" s="264"/>
      <c r="O10" s="262"/>
      <c r="P10" s="262"/>
      <c r="Q10" s="262"/>
      <c r="R10" s="262"/>
      <c r="S10" s="262"/>
      <c r="T10" s="262"/>
      <c r="U10" s="262"/>
      <c r="V10" s="262"/>
      <c r="W10" s="262"/>
      <c r="X10" s="262"/>
      <c r="Y10" s="256">
        <v>42217</v>
      </c>
    </row>
    <row r="11" spans="2:25" ht="15" customHeight="1">
      <c r="B11" s="465" t="s">
        <v>5</v>
      </c>
      <c r="C11" s="465"/>
      <c r="D11" s="242"/>
      <c r="K11" s="242"/>
      <c r="L11" s="451" t="s">
        <v>5</v>
      </c>
      <c r="M11" s="452"/>
      <c r="N11" s="264"/>
      <c r="O11" s="262"/>
      <c r="P11" s="262"/>
      <c r="Q11" s="262"/>
      <c r="R11" s="262"/>
      <c r="S11" s="262"/>
      <c r="T11" s="262"/>
      <c r="U11" s="262"/>
      <c r="V11" s="262"/>
      <c r="W11" s="262"/>
      <c r="X11" s="262"/>
      <c r="Y11" s="256">
        <v>42248</v>
      </c>
    </row>
    <row r="12" spans="2:25" ht="15" customHeight="1">
      <c r="B12" s="466"/>
      <c r="C12" s="466"/>
      <c r="D12" s="242"/>
      <c r="K12" s="242"/>
      <c r="L12" s="453"/>
      <c r="M12" s="454"/>
      <c r="N12" s="264"/>
      <c r="O12" s="262"/>
      <c r="P12" s="262"/>
      <c r="Q12" s="262"/>
      <c r="R12" s="262"/>
      <c r="S12" s="262"/>
      <c r="T12" s="262"/>
      <c r="U12" s="262"/>
      <c r="V12" s="262"/>
      <c r="W12" s="262"/>
      <c r="X12" s="262"/>
      <c r="Y12" s="256">
        <v>42278</v>
      </c>
    </row>
    <row r="13" spans="2:25" ht="18.75" customHeight="1">
      <c r="B13" s="455">
        <v>42005</v>
      </c>
      <c r="C13" s="455"/>
      <c r="D13" s="242"/>
      <c r="K13" s="242"/>
      <c r="L13" s="445">
        <v>42186</v>
      </c>
      <c r="M13" s="446"/>
      <c r="N13" s="264"/>
      <c r="O13" s="262"/>
      <c r="P13" s="262"/>
      <c r="Q13" s="262"/>
      <c r="R13" s="262"/>
      <c r="S13" s="262"/>
      <c r="T13" s="262"/>
      <c r="U13" s="262"/>
      <c r="V13" s="262"/>
      <c r="W13" s="262"/>
      <c r="X13" s="262"/>
      <c r="Y13" s="256">
        <v>42309</v>
      </c>
    </row>
    <row r="14" spans="2:25" ht="18.75" customHeight="1">
      <c r="B14" s="455"/>
      <c r="C14" s="455"/>
      <c r="D14" s="242"/>
      <c r="K14" s="242"/>
      <c r="L14" s="447"/>
      <c r="M14" s="448"/>
      <c r="N14" s="264"/>
      <c r="O14" s="262"/>
      <c r="P14" s="262"/>
      <c r="Q14" s="262"/>
      <c r="R14" s="262"/>
      <c r="S14" s="262"/>
      <c r="T14" s="262"/>
      <c r="U14" s="262"/>
      <c r="V14" s="262"/>
      <c r="W14" s="262"/>
      <c r="X14" s="262"/>
      <c r="Y14" s="256">
        <v>42339</v>
      </c>
    </row>
    <row r="15" spans="2:25" ht="18.75" customHeight="1">
      <c r="B15" s="455"/>
      <c r="C15" s="455"/>
      <c r="D15" s="242"/>
      <c r="K15" s="242"/>
      <c r="L15" s="449"/>
      <c r="M15" s="450"/>
      <c r="N15" s="262"/>
      <c r="O15" s="262"/>
      <c r="P15" s="262"/>
      <c r="Q15" s="262"/>
      <c r="R15" s="262"/>
      <c r="S15" s="262"/>
      <c r="T15" s="262"/>
      <c r="U15" s="262"/>
      <c r="V15" s="262"/>
      <c r="W15" s="262"/>
      <c r="X15" s="262"/>
      <c r="Y15" s="265"/>
    </row>
    <row r="16" spans="2:25">
      <c r="B16" s="242"/>
      <c r="C16" s="242"/>
      <c r="D16" s="242"/>
      <c r="K16" s="242"/>
      <c r="L16" s="242"/>
      <c r="M16" s="242"/>
      <c r="N16" s="262"/>
      <c r="O16" s="262"/>
      <c r="P16" s="262"/>
      <c r="Q16" s="262"/>
      <c r="R16" s="262"/>
      <c r="S16" s="262"/>
      <c r="T16" s="262"/>
      <c r="U16" s="262"/>
      <c r="V16" s="262"/>
      <c r="W16" s="262"/>
      <c r="X16" s="262"/>
      <c r="Y16" s="265"/>
    </row>
    <row r="17" spans="1:26">
      <c r="B17" s="242"/>
      <c r="C17" s="242"/>
      <c r="D17" s="242"/>
      <c r="K17" s="242"/>
      <c r="L17" s="242"/>
      <c r="M17" s="242"/>
      <c r="O17" s="244"/>
      <c r="P17" s="244"/>
      <c r="Q17" s="244"/>
      <c r="R17" s="244"/>
      <c r="S17" s="244"/>
      <c r="T17" s="244"/>
      <c r="U17" s="244"/>
      <c r="V17" s="244"/>
      <c r="W17" s="244"/>
      <c r="X17" s="244"/>
      <c r="Y17" s="265"/>
    </row>
    <row r="18" spans="1:26">
      <c r="B18" s="242"/>
      <c r="C18" s="242"/>
      <c r="D18" s="242"/>
      <c r="K18" s="242"/>
      <c r="L18" s="242"/>
      <c r="M18" s="242"/>
      <c r="O18" s="244"/>
      <c r="P18" s="244"/>
      <c r="Q18" s="244"/>
      <c r="R18" s="244"/>
      <c r="S18" s="244"/>
      <c r="T18" s="244"/>
      <c r="U18" s="244"/>
      <c r="V18" s="244"/>
      <c r="W18" s="244"/>
      <c r="X18" s="244"/>
      <c r="Y18" s="265"/>
    </row>
    <row r="19" spans="1:26">
      <c r="B19" s="242"/>
      <c r="C19" s="242"/>
      <c r="D19" s="242"/>
      <c r="K19" s="242"/>
      <c r="L19" s="242"/>
      <c r="M19" s="242"/>
      <c r="O19" s="244"/>
      <c r="P19" s="244"/>
      <c r="Q19" s="244"/>
      <c r="R19" s="244"/>
      <c r="S19" s="244"/>
      <c r="T19" s="244"/>
      <c r="U19" s="244"/>
      <c r="V19" s="244"/>
      <c r="W19" s="244"/>
      <c r="X19" s="244"/>
      <c r="Y19" s="265"/>
    </row>
    <row r="20" spans="1:26">
      <c r="B20" s="242"/>
      <c r="C20" s="242"/>
      <c r="D20" s="242"/>
      <c r="K20" s="242"/>
      <c r="L20" s="242"/>
      <c r="M20" s="242"/>
      <c r="O20" s="244"/>
      <c r="P20" s="244"/>
      <c r="Q20" s="244"/>
      <c r="R20" s="244"/>
      <c r="S20" s="244"/>
      <c r="T20" s="244"/>
      <c r="U20" s="244"/>
      <c r="V20" s="244"/>
      <c r="W20" s="244"/>
      <c r="X20" s="244"/>
      <c r="Y20" s="265"/>
    </row>
    <row r="21" spans="1:26">
      <c r="B21" s="242"/>
      <c r="C21" s="242"/>
      <c r="D21" s="242"/>
      <c r="K21" s="242"/>
      <c r="L21" s="242"/>
      <c r="M21" s="242"/>
      <c r="O21" s="244"/>
      <c r="P21" s="244"/>
      <c r="Q21" s="244"/>
      <c r="R21" s="244"/>
      <c r="S21" s="244"/>
      <c r="T21" s="244"/>
      <c r="U21" s="244"/>
      <c r="V21" s="244"/>
      <c r="W21" s="244"/>
      <c r="X21" s="244"/>
      <c r="Y21" s="255"/>
    </row>
    <row r="22" spans="1:26">
      <c r="B22" s="242"/>
      <c r="C22" s="242"/>
      <c r="D22" s="242"/>
      <c r="K22" s="242"/>
      <c r="L22" s="242"/>
      <c r="M22" s="242"/>
      <c r="O22" s="244"/>
      <c r="P22" s="244"/>
      <c r="Q22" s="244"/>
      <c r="R22" s="244"/>
      <c r="S22" s="244"/>
      <c r="T22" s="244"/>
      <c r="U22" s="244"/>
      <c r="V22" s="244"/>
      <c r="W22" s="244"/>
      <c r="X22" s="244"/>
      <c r="Y22" s="255"/>
    </row>
    <row r="23" spans="1:26">
      <c r="B23" s="242"/>
      <c r="C23" s="242"/>
      <c r="D23" s="242"/>
      <c r="K23" s="242"/>
      <c r="L23" s="242"/>
      <c r="M23" s="242"/>
      <c r="O23" s="244"/>
      <c r="P23" s="244"/>
      <c r="Q23" s="244"/>
      <c r="R23" s="244"/>
      <c r="S23" s="244"/>
      <c r="T23" s="244"/>
      <c r="U23" s="244"/>
      <c r="V23" s="244"/>
      <c r="W23" s="244"/>
      <c r="X23" s="244"/>
      <c r="Y23" s="255"/>
    </row>
    <row r="24" spans="1:26">
      <c r="B24" s="242"/>
      <c r="C24" s="242"/>
      <c r="D24" s="242"/>
      <c r="K24" s="242"/>
      <c r="L24" s="242"/>
      <c r="M24" s="242"/>
      <c r="O24" s="244"/>
      <c r="P24" s="244"/>
      <c r="Q24" s="244"/>
      <c r="R24" s="244"/>
      <c r="S24" s="244"/>
      <c r="T24" s="244"/>
      <c r="U24" s="244"/>
      <c r="V24" s="244"/>
      <c r="W24" s="244"/>
      <c r="X24" s="244"/>
      <c r="Y24" s="255"/>
    </row>
    <row r="25" spans="1:26" ht="15.75">
      <c r="B25" s="242"/>
      <c r="C25" s="242"/>
      <c r="D25" s="242"/>
      <c r="F25" s="242"/>
      <c r="G25" s="266"/>
      <c r="H25" s="266"/>
      <c r="I25" s="266"/>
      <c r="J25" s="266"/>
      <c r="K25" s="266"/>
      <c r="L25" s="242"/>
      <c r="M25" s="242"/>
      <c r="O25" s="244"/>
      <c r="P25" s="244"/>
      <c r="Q25" s="244"/>
      <c r="R25" s="244"/>
      <c r="S25" s="244"/>
      <c r="T25" s="244"/>
      <c r="U25" s="244"/>
      <c r="V25" s="244"/>
      <c r="W25" s="244"/>
      <c r="X25" s="244"/>
      <c r="Y25" s="255"/>
    </row>
    <row r="26" spans="1:26" s="270" customFormat="1" ht="21">
      <c r="A26" s="266"/>
      <c r="B26" s="266"/>
      <c r="C26" s="266"/>
      <c r="D26" s="266"/>
      <c r="E26" s="266"/>
      <c r="F26" s="242"/>
      <c r="G26" s="267" t="s">
        <v>63</v>
      </c>
      <c r="H26" s="267" t="s">
        <v>67</v>
      </c>
      <c r="I26" s="267" t="s">
        <v>180</v>
      </c>
      <c r="J26" s="266"/>
      <c r="K26" s="266"/>
      <c r="L26" s="266"/>
      <c r="M26" s="266"/>
      <c r="N26" s="268"/>
      <c r="O26" s="268"/>
      <c r="P26" s="268"/>
      <c r="Q26" s="268"/>
      <c r="R26" s="268"/>
      <c r="S26" s="268"/>
      <c r="T26" s="268"/>
      <c r="U26" s="244"/>
      <c r="V26" s="244"/>
      <c r="W26" s="268"/>
      <c r="X26" s="268"/>
      <c r="Y26" s="266"/>
      <c r="Z26" s="269"/>
    </row>
    <row r="27" spans="1:26" s="270" customFormat="1" ht="42.75" customHeight="1">
      <c r="A27" s="266"/>
      <c r="B27" s="266"/>
      <c r="C27" s="266"/>
      <c r="D27" s="266"/>
      <c r="E27" s="266"/>
      <c r="F27" s="242"/>
      <c r="G27" s="271">
        <f>+VLOOKUP(B13,'Track Room'!$M$5:$S$16,7,FALSE)</f>
        <v>10800</v>
      </c>
      <c r="H27" s="271">
        <f>+VLOOKUP(B13,'Track Room'!$M$5:$O$16,3,FALSE)</f>
        <v>4410</v>
      </c>
      <c r="I27" s="271">
        <f>+VLOOKUP(B13,'Track Room'!$M$5:$Q$16,5,FALSE)</f>
        <v>0</v>
      </c>
      <c r="J27" s="266"/>
      <c r="K27" s="266"/>
      <c r="L27" s="266"/>
      <c r="M27" s="266"/>
      <c r="N27" s="268"/>
      <c r="O27" s="268"/>
      <c r="P27" s="268"/>
      <c r="Q27" s="268"/>
      <c r="R27" s="268"/>
      <c r="S27" s="268"/>
      <c r="T27" s="268"/>
      <c r="U27" s="268"/>
      <c r="V27" s="268"/>
      <c r="W27" s="268"/>
      <c r="X27" s="268"/>
      <c r="Y27" s="266"/>
      <c r="Z27" s="269"/>
    </row>
    <row r="28" spans="1:26" s="242" customFormat="1">
      <c r="N28" s="244"/>
      <c r="O28" s="244"/>
      <c r="P28" s="244"/>
      <c r="Q28" s="244"/>
      <c r="R28" s="244"/>
      <c r="S28" s="244"/>
      <c r="T28" s="244"/>
      <c r="U28" s="244"/>
      <c r="V28" s="244"/>
      <c r="W28" s="244"/>
      <c r="X28" s="244"/>
      <c r="Y28" s="255"/>
    </row>
    <row r="29" spans="1:26" s="242" customFormat="1" hidden="1">
      <c r="N29" s="244"/>
      <c r="O29" s="244"/>
      <c r="P29" s="244"/>
      <c r="Q29" s="244"/>
      <c r="R29" s="244"/>
      <c r="S29" s="244"/>
      <c r="T29" s="244"/>
      <c r="U29" s="244"/>
      <c r="V29" s="244"/>
      <c r="W29" s="244"/>
      <c r="X29" s="244"/>
      <c r="Y29" s="255"/>
    </row>
    <row r="30" spans="1:26" s="242" customFormat="1" hidden="1">
      <c r="N30" s="244"/>
      <c r="O30" s="244"/>
      <c r="P30" s="244"/>
      <c r="Q30" s="244"/>
      <c r="R30" s="244"/>
      <c r="S30" s="244"/>
      <c r="T30" s="244"/>
      <c r="U30" s="244"/>
      <c r="V30" s="244"/>
      <c r="W30" s="244"/>
      <c r="X30" s="244"/>
      <c r="Y30" s="255"/>
    </row>
    <row r="31" spans="1:26" s="242" customFormat="1">
      <c r="N31" s="244"/>
      <c r="O31" s="244"/>
      <c r="P31" s="244"/>
      <c r="Q31" s="244"/>
      <c r="R31" s="244"/>
      <c r="S31" s="244"/>
      <c r="T31" s="244"/>
      <c r="U31" s="244"/>
      <c r="V31" s="244"/>
      <c r="W31" s="244"/>
      <c r="X31" s="244"/>
      <c r="Y31" s="255"/>
    </row>
  </sheetData>
  <sheetProtection password="E886" sheet="1" objects="1" scenarios="1"/>
  <mergeCells count="6">
    <mergeCell ref="L13:M15"/>
    <mergeCell ref="L11:M12"/>
    <mergeCell ref="B13:C15"/>
    <mergeCell ref="B2:D6"/>
    <mergeCell ref="B11:C12"/>
    <mergeCell ref="F2:J3"/>
  </mergeCells>
  <dataValidations count="1">
    <dataValidation type="list" allowBlank="1" showInputMessage="1" showErrorMessage="1" sqref="B13:C15 L13">
      <formula1>$Y$3:$Y$14</formula1>
    </dataValidation>
  </dataValidations>
  <hyperlinks>
    <hyperlink ref="B2:D6" location="'Track Room'!A1" display="Track Room"/>
  </hyperlinks>
  <pageMargins left="0.7" right="0.7" top="0.75" bottom="0.75" header="0.3" footer="0.3"/>
  <pageSetup paperSize="9" orientation="portrait" r:id="rId1"/>
  <drawing r:id="rId2"/>
  <legacyDrawing r:id="rId3"/>
</worksheet>
</file>

<file path=xl/worksheets/sheet11.xml><?xml version="1.0" encoding="utf-8"?>
<worksheet xmlns="http://schemas.openxmlformats.org/spreadsheetml/2006/main" xmlns:r="http://schemas.openxmlformats.org/officeDocument/2006/relationships">
  <sheetPr>
    <tabColor rgb="FFFF0000"/>
  </sheetPr>
  <dimension ref="A1:AO44"/>
  <sheetViews>
    <sheetView zoomScale="80" zoomScaleNormal="80" workbookViewId="0">
      <selection activeCell="B2" sqref="B2:D6"/>
    </sheetView>
  </sheetViews>
  <sheetFormatPr defaultColWidth="0" defaultRowHeight="15" customHeight="1" zeroHeight="1"/>
  <cols>
    <col min="1" max="1" width="1.85546875" style="242" customWidth="1"/>
    <col min="2" max="3" width="5" style="259" customWidth="1"/>
    <col min="4" max="4" width="2.7109375" style="259" customWidth="1"/>
    <col min="5" max="5" width="1.85546875" style="242" customWidth="1"/>
    <col min="6" max="6" width="14.5703125" style="259" hidden="1" customWidth="1"/>
    <col min="7" max="7" width="4.140625" style="259" hidden="1" customWidth="1"/>
    <col min="8" max="8" width="16.85546875" style="259" hidden="1" customWidth="1"/>
    <col min="9" max="9" width="4.140625" style="259" hidden="1" customWidth="1"/>
    <col min="10" max="10" width="14.42578125" style="259" hidden="1" customWidth="1"/>
    <col min="11" max="11" width="8.28515625" style="259" hidden="1" customWidth="1"/>
    <col min="12" max="12" width="9.7109375" style="259" customWidth="1"/>
    <col min="13" max="13" width="3.7109375" style="259" customWidth="1"/>
    <col min="14" max="14" width="1.85546875" style="244" customWidth="1"/>
    <col min="15" max="16" width="14.42578125" style="272" customWidth="1"/>
    <col min="17" max="17" width="11.28515625" style="272" customWidth="1"/>
    <col min="18" max="18" width="10.7109375" style="272" customWidth="1"/>
    <col min="19" max="19" width="11.42578125" style="272" customWidth="1"/>
    <col min="20" max="20" width="14.42578125" style="272" customWidth="1"/>
    <col min="21" max="21" width="11.140625" style="272" customWidth="1"/>
    <col min="22" max="22" width="14.42578125" style="272" customWidth="1"/>
    <col min="23" max="23" width="12.5703125" style="272" customWidth="1"/>
    <col min="24" max="24" width="12.85546875" style="272" customWidth="1"/>
    <col min="25" max="25" width="8.28515625" style="244" customWidth="1"/>
    <col min="26" max="26" width="6.140625" style="255" customWidth="1"/>
    <col min="27" max="27" width="9.140625" style="259" hidden="1" customWidth="1"/>
    <col min="28" max="29" width="0" style="151" hidden="1" customWidth="1"/>
    <col min="30" max="34" width="9.140625" style="151" hidden="1" customWidth="1"/>
    <col min="35" max="36" width="0" style="151" hidden="1" customWidth="1"/>
    <col min="37" max="37" width="9.140625" style="151" hidden="1" customWidth="1"/>
    <col min="38" max="41" width="0" style="151" hidden="1" customWidth="1"/>
    <col min="42" max="16384" width="9.140625" style="151" hidden="1"/>
  </cols>
  <sheetData>
    <row r="1" spans="1:41" ht="15" customHeight="1">
      <c r="L1" s="242"/>
      <c r="M1" s="242"/>
    </row>
    <row r="2" spans="1:41" ht="15" customHeight="1">
      <c r="B2" s="469" t="s">
        <v>31</v>
      </c>
      <c r="C2" s="470"/>
      <c r="D2" s="471"/>
      <c r="L2" s="242"/>
      <c r="M2" s="242"/>
      <c r="O2" s="468" t="s">
        <v>197</v>
      </c>
      <c r="P2" s="468"/>
      <c r="Q2" s="468"/>
      <c r="R2" s="468"/>
      <c r="S2" s="468"/>
      <c r="T2" s="468"/>
      <c r="U2" s="468"/>
      <c r="V2" s="468"/>
      <c r="W2" s="468"/>
      <c r="X2" s="468"/>
    </row>
    <row r="3" spans="1:41" ht="15" customHeight="1">
      <c r="B3" s="472"/>
      <c r="C3" s="473"/>
      <c r="D3" s="474"/>
      <c r="L3" s="242"/>
      <c r="M3" s="242"/>
      <c r="O3" s="468"/>
      <c r="P3" s="468"/>
      <c r="Q3" s="468"/>
      <c r="R3" s="468"/>
      <c r="S3" s="468"/>
      <c r="T3" s="468"/>
      <c r="U3" s="468"/>
      <c r="V3" s="468"/>
      <c r="W3" s="468"/>
      <c r="X3" s="468"/>
    </row>
    <row r="4" spans="1:41" s="242" customFormat="1" ht="18.75" customHeight="1">
      <c r="B4" s="472"/>
      <c r="C4" s="473"/>
      <c r="D4" s="474"/>
      <c r="N4" s="244"/>
      <c r="O4" s="244"/>
      <c r="P4" s="244"/>
      <c r="Q4" s="244"/>
      <c r="R4" s="244"/>
      <c r="S4" s="244"/>
      <c r="T4" s="244"/>
      <c r="U4" s="244"/>
      <c r="V4" s="244"/>
      <c r="W4" s="244"/>
      <c r="X4" s="244"/>
      <c r="Y4" s="244"/>
      <c r="Z4" s="256"/>
    </row>
    <row r="5" spans="1:41" s="259" customFormat="1" ht="60" customHeight="1">
      <c r="A5" s="242"/>
      <c r="B5" s="472"/>
      <c r="C5" s="473"/>
      <c r="D5" s="474"/>
      <c r="E5" s="242"/>
      <c r="F5" s="478" t="s">
        <v>189</v>
      </c>
      <c r="G5" s="479"/>
      <c r="H5" s="479"/>
      <c r="I5" s="479"/>
      <c r="J5" s="480"/>
      <c r="K5" s="242"/>
      <c r="L5" s="242"/>
      <c r="M5" s="242"/>
      <c r="N5" s="244"/>
      <c r="O5" s="274" t="s">
        <v>116</v>
      </c>
      <c r="P5" s="274" t="s">
        <v>59</v>
      </c>
      <c r="Q5" s="274" t="s">
        <v>26</v>
      </c>
      <c r="R5" s="274" t="s">
        <v>62</v>
      </c>
      <c r="S5" s="274" t="s">
        <v>22</v>
      </c>
      <c r="T5" s="274" t="s">
        <v>65</v>
      </c>
      <c r="U5" s="274" t="s">
        <v>27</v>
      </c>
      <c r="V5" s="274" t="s">
        <v>60</v>
      </c>
      <c r="W5" s="274" t="s">
        <v>114</v>
      </c>
      <c r="X5" s="274" t="s">
        <v>19</v>
      </c>
      <c r="Y5" s="244"/>
      <c r="Z5" s="256"/>
      <c r="AB5" s="151"/>
      <c r="AC5" s="151"/>
      <c r="AD5" s="151"/>
      <c r="AE5" s="151"/>
      <c r="AF5" s="151"/>
      <c r="AG5" s="151"/>
      <c r="AH5" s="151"/>
      <c r="AI5" s="151"/>
      <c r="AJ5" s="151"/>
      <c r="AK5" s="151"/>
      <c r="AL5" s="151"/>
      <c r="AM5" s="151"/>
      <c r="AN5" s="151"/>
      <c r="AO5" s="151"/>
    </row>
    <row r="6" spans="1:41" s="259" customFormat="1" ht="26.25" customHeight="1">
      <c r="A6" s="242"/>
      <c r="B6" s="475"/>
      <c r="C6" s="476"/>
      <c r="D6" s="477"/>
      <c r="E6" s="242"/>
      <c r="F6" s="481"/>
      <c r="G6" s="482"/>
      <c r="H6" s="482"/>
      <c r="I6" s="482"/>
      <c r="J6" s="483"/>
      <c r="K6" s="242"/>
      <c r="L6" s="242"/>
      <c r="M6" s="242"/>
      <c r="N6" s="244"/>
      <c r="O6" s="275">
        <f>+VLOOKUP(L15,Summary!F4:H15,3,FALSE)</f>
        <v>100</v>
      </c>
      <c r="P6" s="275">
        <f>+VLOOKUP(L15,Summary!F4:I15,4,FALSE)</f>
        <v>500</v>
      </c>
      <c r="Q6" s="275">
        <f>+VLOOKUP(L15,Summary!F4:J15,5,FALSE)</f>
        <v>200</v>
      </c>
      <c r="R6" s="275">
        <f>+VLOOKUP(L15,Summary!F4:K15,6,FALSE)</f>
        <v>0</v>
      </c>
      <c r="S6" s="275">
        <f>+VLOOKUP(L15,Summary!F4:L15,7,FALSE)</f>
        <v>0</v>
      </c>
      <c r="T6" s="275">
        <f>+VLOOKUP(L15,Summary!F4:M15,8,FALSE)</f>
        <v>100</v>
      </c>
      <c r="U6" s="275">
        <f>+VLOOKUP(L15,Summary!F4:N15,9,FALSE)</f>
        <v>10</v>
      </c>
      <c r="V6" s="275">
        <f>+VLOOKUP(L15,Summary!F4:O15,10,FALSE)</f>
        <v>0</v>
      </c>
      <c r="W6" s="275">
        <f>+VLOOKUP(L15,Summary!F4:P15,11,FALSE)</f>
        <v>1500</v>
      </c>
      <c r="X6" s="275">
        <f>+VLOOKUP(L15,Summary!F4:Q15,12,FALSE)</f>
        <v>2000</v>
      </c>
      <c r="Y6" s="244"/>
      <c r="Z6" s="256">
        <v>42005</v>
      </c>
      <c r="AB6" s="151"/>
      <c r="AC6" s="151"/>
      <c r="AD6" s="151"/>
      <c r="AE6" s="151"/>
      <c r="AF6" s="151"/>
      <c r="AG6" s="151"/>
      <c r="AH6" s="151"/>
      <c r="AI6" s="151"/>
      <c r="AJ6" s="151"/>
      <c r="AK6" s="151"/>
      <c r="AL6" s="151"/>
      <c r="AM6" s="151"/>
      <c r="AN6" s="151"/>
      <c r="AO6" s="151"/>
    </row>
    <row r="7" spans="1:41" s="259" customFormat="1" ht="15" customHeight="1">
      <c r="A7" s="242"/>
      <c r="B7" s="242"/>
      <c r="C7" s="242"/>
      <c r="D7" s="242"/>
      <c r="E7" s="242"/>
      <c r="F7" s="242"/>
      <c r="G7" s="242"/>
      <c r="H7" s="242"/>
      <c r="I7" s="242"/>
      <c r="J7" s="242"/>
      <c r="K7" s="242"/>
      <c r="L7" s="242"/>
      <c r="M7" s="242"/>
      <c r="N7" s="261"/>
      <c r="O7" s="262"/>
      <c r="P7" s="262"/>
      <c r="Q7" s="262"/>
      <c r="R7" s="262"/>
      <c r="S7" s="262"/>
      <c r="T7" s="262"/>
      <c r="U7" s="262"/>
      <c r="V7" s="262"/>
      <c r="W7" s="262"/>
      <c r="X7" s="262"/>
      <c r="Y7" s="244"/>
      <c r="Z7" s="256">
        <v>42036</v>
      </c>
      <c r="AB7" s="151"/>
      <c r="AC7" s="151"/>
      <c r="AD7" s="151"/>
      <c r="AE7" s="151"/>
      <c r="AF7" s="151"/>
      <c r="AG7" s="151"/>
      <c r="AH7" s="151"/>
      <c r="AI7" s="151"/>
      <c r="AJ7" s="151"/>
      <c r="AK7" s="151"/>
      <c r="AL7" s="151"/>
      <c r="AM7" s="151"/>
      <c r="AN7" s="151"/>
      <c r="AO7" s="151"/>
    </row>
    <row r="8" spans="1:41" s="259" customFormat="1" ht="15" customHeight="1">
      <c r="A8" s="242"/>
      <c r="B8" s="242"/>
      <c r="C8" s="242"/>
      <c r="D8" s="242"/>
      <c r="E8" s="242"/>
      <c r="F8" s="242"/>
      <c r="G8" s="242"/>
      <c r="H8" s="242"/>
      <c r="I8" s="242"/>
      <c r="J8" s="242"/>
      <c r="K8" s="242"/>
      <c r="L8" s="242"/>
      <c r="M8" s="242"/>
      <c r="N8" s="264"/>
      <c r="O8" s="262"/>
      <c r="P8" s="262"/>
      <c r="Q8" s="262"/>
      <c r="R8" s="262"/>
      <c r="S8" s="262"/>
      <c r="T8" s="262"/>
      <c r="U8" s="262"/>
      <c r="V8" s="262"/>
      <c r="W8" s="262"/>
      <c r="X8" s="262"/>
      <c r="Y8" s="244"/>
      <c r="Z8" s="256">
        <v>42064</v>
      </c>
      <c r="AB8" s="151"/>
      <c r="AC8" s="151"/>
      <c r="AD8" s="151"/>
      <c r="AE8" s="151"/>
      <c r="AF8" s="151"/>
      <c r="AG8" s="151"/>
      <c r="AH8" s="151"/>
      <c r="AI8" s="151"/>
      <c r="AJ8" s="151"/>
      <c r="AK8" s="151"/>
      <c r="AL8" s="151"/>
      <c r="AM8" s="151"/>
      <c r="AN8" s="151"/>
      <c r="AO8" s="151"/>
    </row>
    <row r="9" spans="1:41" s="259" customFormat="1" ht="15" customHeight="1">
      <c r="A9" s="242"/>
      <c r="B9" s="242"/>
      <c r="C9" s="242"/>
      <c r="D9" s="242"/>
      <c r="E9" s="242"/>
      <c r="F9" s="242"/>
      <c r="G9" s="242"/>
      <c r="H9" s="242"/>
      <c r="I9" s="242"/>
      <c r="J9" s="242"/>
      <c r="K9" s="242"/>
      <c r="L9" s="242"/>
      <c r="M9" s="242"/>
      <c r="N9" s="264"/>
      <c r="O9" s="262"/>
      <c r="P9" s="262"/>
      <c r="Q9" s="262"/>
      <c r="R9" s="262"/>
      <c r="S9" s="262"/>
      <c r="T9" s="262"/>
      <c r="U9" s="262"/>
      <c r="V9" s="262"/>
      <c r="W9" s="262"/>
      <c r="X9" s="262"/>
      <c r="Y9" s="244"/>
      <c r="Z9" s="256">
        <v>42095</v>
      </c>
      <c r="AB9" s="151"/>
      <c r="AC9" s="151"/>
      <c r="AD9" s="151"/>
      <c r="AE9" s="151"/>
      <c r="AF9" s="151"/>
      <c r="AG9" s="151"/>
      <c r="AH9" s="151"/>
      <c r="AI9" s="151"/>
      <c r="AJ9" s="151"/>
      <c r="AK9" s="151"/>
      <c r="AL9" s="151"/>
      <c r="AM9" s="151"/>
      <c r="AN9" s="151"/>
      <c r="AO9" s="151"/>
    </row>
    <row r="10" spans="1:41" s="259" customFormat="1" ht="15" customHeight="1">
      <c r="A10" s="242"/>
      <c r="B10" s="242"/>
      <c r="C10" s="242"/>
      <c r="D10" s="242"/>
      <c r="E10" s="242"/>
      <c r="K10" s="242"/>
      <c r="L10" s="242"/>
      <c r="M10" s="242"/>
      <c r="N10" s="264"/>
      <c r="O10" s="262"/>
      <c r="P10" s="262"/>
      <c r="Q10" s="262"/>
      <c r="R10" s="262"/>
      <c r="S10" s="262"/>
      <c r="T10" s="262"/>
      <c r="U10" s="262"/>
      <c r="V10" s="262"/>
      <c r="W10" s="262"/>
      <c r="X10" s="262"/>
      <c r="Y10" s="244"/>
      <c r="Z10" s="256">
        <v>42125</v>
      </c>
      <c r="AB10" s="151"/>
      <c r="AC10" s="151"/>
      <c r="AD10" s="151"/>
      <c r="AE10" s="151"/>
      <c r="AF10" s="151"/>
      <c r="AG10" s="151"/>
      <c r="AH10" s="151"/>
      <c r="AI10" s="151"/>
      <c r="AJ10" s="151"/>
      <c r="AK10" s="151"/>
      <c r="AL10" s="151"/>
      <c r="AM10" s="151"/>
      <c r="AN10" s="151"/>
      <c r="AO10" s="151"/>
    </row>
    <row r="11" spans="1:41" s="259" customFormat="1" ht="15" customHeight="1">
      <c r="A11" s="242"/>
      <c r="B11" s="242"/>
      <c r="C11" s="242"/>
      <c r="D11" s="242"/>
      <c r="E11" s="242"/>
      <c r="K11" s="242"/>
      <c r="L11" s="242"/>
      <c r="M11" s="242"/>
      <c r="N11" s="264"/>
      <c r="O11" s="262"/>
      <c r="P11" s="262"/>
      <c r="Q11" s="262"/>
      <c r="R11" s="262"/>
      <c r="S11" s="262"/>
      <c r="T11" s="262"/>
      <c r="U11" s="262"/>
      <c r="V11" s="262"/>
      <c r="W11" s="262"/>
      <c r="X11" s="262"/>
      <c r="Y11" s="244"/>
      <c r="Z11" s="256">
        <v>42156</v>
      </c>
      <c r="AB11" s="151"/>
      <c r="AC11" s="151"/>
      <c r="AD11" s="151"/>
      <c r="AE11" s="151"/>
      <c r="AF11" s="151"/>
      <c r="AG11" s="151"/>
      <c r="AH11" s="151"/>
      <c r="AI11" s="151"/>
      <c r="AJ11" s="151"/>
      <c r="AK11" s="151"/>
      <c r="AL11" s="151"/>
      <c r="AM11" s="151"/>
      <c r="AN11" s="151"/>
      <c r="AO11" s="151"/>
    </row>
    <row r="12" spans="1:41" s="259" customFormat="1" ht="15.75" customHeight="1">
      <c r="A12" s="242"/>
      <c r="B12" s="242"/>
      <c r="C12" s="242"/>
      <c r="D12" s="242"/>
      <c r="E12" s="242"/>
      <c r="K12" s="242"/>
      <c r="L12" s="451" t="s">
        <v>213</v>
      </c>
      <c r="M12" s="452"/>
      <c r="N12" s="264"/>
      <c r="O12" s="262"/>
      <c r="P12" s="262"/>
      <c r="Q12" s="262"/>
      <c r="R12" s="262"/>
      <c r="S12" s="262"/>
      <c r="T12" s="262"/>
      <c r="U12" s="262"/>
      <c r="V12" s="262"/>
      <c r="W12" s="262"/>
      <c r="X12" s="262"/>
      <c r="Y12" s="244"/>
      <c r="Z12" s="256">
        <v>42186</v>
      </c>
      <c r="AB12" s="151"/>
      <c r="AC12" s="151"/>
      <c r="AD12" s="151"/>
      <c r="AE12" s="151"/>
      <c r="AF12" s="151"/>
      <c r="AG12" s="151"/>
      <c r="AH12" s="151"/>
      <c r="AI12" s="151"/>
      <c r="AJ12" s="151"/>
      <c r="AK12" s="151"/>
      <c r="AL12" s="151"/>
      <c r="AM12" s="151"/>
      <c r="AN12" s="151"/>
      <c r="AO12" s="151"/>
    </row>
    <row r="13" spans="1:41" s="259" customFormat="1" ht="15" customHeight="1">
      <c r="A13" s="242"/>
      <c r="B13" s="276" t="s">
        <v>5</v>
      </c>
      <c r="C13" s="276"/>
      <c r="D13" s="242"/>
      <c r="E13" s="242"/>
      <c r="K13" s="242"/>
      <c r="L13" s="451"/>
      <c r="M13" s="452"/>
      <c r="N13" s="264"/>
      <c r="O13" s="262"/>
      <c r="P13" s="262"/>
      <c r="Q13" s="262"/>
      <c r="R13" s="262"/>
      <c r="S13" s="262"/>
      <c r="T13" s="262"/>
      <c r="U13" s="262"/>
      <c r="V13" s="262"/>
      <c r="W13" s="262"/>
      <c r="X13" s="262"/>
      <c r="Y13" s="244"/>
      <c r="Z13" s="256">
        <v>42248</v>
      </c>
      <c r="AB13" s="151"/>
      <c r="AC13" s="151"/>
      <c r="AD13" s="151"/>
      <c r="AE13" s="151"/>
      <c r="AF13" s="151"/>
      <c r="AG13" s="151"/>
      <c r="AH13" s="151"/>
      <c r="AI13" s="151"/>
      <c r="AJ13" s="151"/>
      <c r="AK13" s="151"/>
      <c r="AL13" s="151"/>
      <c r="AM13" s="151"/>
      <c r="AN13" s="151"/>
      <c r="AO13" s="151"/>
    </row>
    <row r="14" spans="1:41" s="259" customFormat="1" ht="15" customHeight="1">
      <c r="A14" s="242"/>
      <c r="B14" s="277"/>
      <c r="C14" s="277"/>
      <c r="D14" s="242"/>
      <c r="E14" s="242"/>
      <c r="K14" s="242"/>
      <c r="L14" s="453"/>
      <c r="M14" s="454"/>
      <c r="N14" s="264"/>
      <c r="O14" s="262"/>
      <c r="P14" s="262"/>
      <c r="Q14" s="262"/>
      <c r="R14" s="262"/>
      <c r="S14" s="262"/>
      <c r="T14" s="262"/>
      <c r="U14" s="262"/>
      <c r="V14" s="262"/>
      <c r="W14" s="262"/>
      <c r="X14" s="262"/>
      <c r="Y14" s="244"/>
      <c r="Z14" s="256">
        <v>42278</v>
      </c>
      <c r="AB14" s="151"/>
      <c r="AC14" s="151"/>
      <c r="AD14" s="151"/>
      <c r="AE14" s="151"/>
      <c r="AF14" s="151"/>
      <c r="AG14" s="151"/>
      <c r="AH14" s="151"/>
      <c r="AI14" s="151"/>
      <c r="AJ14" s="151"/>
      <c r="AK14" s="151"/>
      <c r="AL14" s="151"/>
      <c r="AM14" s="151"/>
      <c r="AN14" s="151"/>
      <c r="AO14" s="151"/>
    </row>
    <row r="15" spans="1:41" s="259" customFormat="1" ht="18.75" customHeight="1">
      <c r="A15" s="242"/>
      <c r="B15" s="484"/>
      <c r="C15" s="485"/>
      <c r="D15" s="242"/>
      <c r="E15" s="242"/>
      <c r="K15" s="242"/>
      <c r="L15" s="455">
        <v>42005</v>
      </c>
      <c r="M15" s="455"/>
      <c r="N15" s="264"/>
      <c r="O15" s="262"/>
      <c r="P15" s="262"/>
      <c r="Q15" s="262"/>
      <c r="R15" s="262"/>
      <c r="S15" s="262"/>
      <c r="T15" s="262"/>
      <c r="U15" s="262"/>
      <c r="V15" s="262"/>
      <c r="W15" s="262"/>
      <c r="X15" s="262"/>
      <c r="Y15" s="244"/>
      <c r="Z15" s="256">
        <v>42309</v>
      </c>
      <c r="AB15" s="151"/>
      <c r="AC15" s="151"/>
      <c r="AD15" s="151"/>
      <c r="AE15" s="151"/>
      <c r="AF15" s="151"/>
      <c r="AG15" s="151"/>
      <c r="AH15" s="151"/>
      <c r="AI15" s="151"/>
      <c r="AJ15" s="151"/>
      <c r="AK15" s="151"/>
      <c r="AL15" s="151"/>
      <c r="AM15" s="151"/>
      <c r="AN15" s="151"/>
      <c r="AO15" s="151"/>
    </row>
    <row r="16" spans="1:41" s="259" customFormat="1" ht="18.75" customHeight="1">
      <c r="A16" s="242"/>
      <c r="B16" s="486"/>
      <c r="C16" s="487"/>
      <c r="D16" s="242"/>
      <c r="E16" s="242"/>
      <c r="K16" s="242"/>
      <c r="L16" s="455"/>
      <c r="M16" s="455"/>
      <c r="N16" s="264"/>
      <c r="O16" s="262"/>
      <c r="P16" s="262"/>
      <c r="Q16" s="262"/>
      <c r="R16" s="262"/>
      <c r="S16" s="262"/>
      <c r="T16" s="262"/>
      <c r="U16" s="262"/>
      <c r="V16" s="262"/>
      <c r="W16" s="262"/>
      <c r="X16" s="262"/>
      <c r="Y16" s="244"/>
      <c r="Z16" s="256">
        <v>42339</v>
      </c>
      <c r="AB16" s="151"/>
      <c r="AC16" s="151"/>
      <c r="AD16" s="151"/>
      <c r="AE16" s="151"/>
      <c r="AF16" s="151"/>
      <c r="AG16" s="151"/>
      <c r="AH16" s="151"/>
      <c r="AI16" s="151"/>
      <c r="AJ16" s="151"/>
      <c r="AK16" s="151"/>
      <c r="AL16" s="151"/>
      <c r="AM16" s="151"/>
      <c r="AN16" s="151"/>
      <c r="AO16" s="151"/>
    </row>
    <row r="17" spans="1:41" s="259" customFormat="1" ht="18.75" customHeight="1">
      <c r="A17" s="242"/>
      <c r="B17" s="488"/>
      <c r="C17" s="489"/>
      <c r="D17" s="242"/>
      <c r="E17" s="242"/>
      <c r="K17" s="242"/>
      <c r="L17" s="455"/>
      <c r="M17" s="455"/>
      <c r="N17" s="262"/>
      <c r="O17" s="262"/>
      <c r="P17" s="262"/>
      <c r="Q17" s="262"/>
      <c r="R17" s="262"/>
      <c r="S17" s="262"/>
      <c r="T17" s="262"/>
      <c r="U17" s="262"/>
      <c r="V17" s="262"/>
      <c r="W17" s="262"/>
      <c r="X17" s="262"/>
      <c r="Y17" s="244"/>
      <c r="Z17" s="265"/>
      <c r="AB17" s="151"/>
      <c r="AC17" s="151"/>
      <c r="AD17" s="151"/>
      <c r="AE17" s="151"/>
      <c r="AF17" s="151"/>
      <c r="AG17" s="151"/>
      <c r="AH17" s="151"/>
      <c r="AI17" s="151"/>
      <c r="AJ17" s="151"/>
      <c r="AK17" s="151"/>
      <c r="AL17" s="151"/>
      <c r="AM17" s="151"/>
      <c r="AN17" s="151"/>
      <c r="AO17" s="151"/>
    </row>
    <row r="18" spans="1:41" s="259" customFormat="1">
      <c r="A18" s="242"/>
      <c r="B18" s="255"/>
      <c r="C18" s="255"/>
      <c r="D18" s="242"/>
      <c r="E18" s="242"/>
      <c r="K18" s="242"/>
      <c r="L18" s="242"/>
      <c r="M18" s="242"/>
      <c r="N18" s="262"/>
      <c r="O18" s="262"/>
      <c r="P18" s="262"/>
      <c r="Q18" s="262"/>
      <c r="R18" s="262"/>
      <c r="S18" s="262"/>
      <c r="T18" s="262"/>
      <c r="U18" s="262"/>
      <c r="V18" s="262"/>
      <c r="W18" s="262"/>
      <c r="X18" s="262"/>
      <c r="Y18" s="244"/>
      <c r="Z18" s="265"/>
      <c r="AB18" s="151"/>
      <c r="AC18" s="151"/>
      <c r="AD18" s="151"/>
      <c r="AE18" s="151"/>
      <c r="AF18" s="151"/>
      <c r="AG18" s="151"/>
      <c r="AH18" s="151"/>
      <c r="AI18" s="151"/>
      <c r="AJ18" s="151"/>
      <c r="AK18" s="151"/>
      <c r="AL18" s="151"/>
      <c r="AM18" s="151"/>
      <c r="AN18" s="151"/>
      <c r="AO18" s="151"/>
    </row>
    <row r="19" spans="1:41">
      <c r="B19" s="255"/>
      <c r="C19" s="255"/>
      <c r="D19" s="242"/>
      <c r="K19" s="242"/>
      <c r="L19" s="242"/>
      <c r="M19" s="242"/>
      <c r="O19" s="244"/>
      <c r="P19" s="244"/>
      <c r="Q19" s="244"/>
      <c r="R19" s="244"/>
      <c r="S19" s="244"/>
      <c r="T19" s="244"/>
      <c r="U19" s="244"/>
      <c r="V19" s="244"/>
      <c r="W19" s="244"/>
      <c r="X19" s="244"/>
      <c r="Z19" s="265"/>
    </row>
    <row r="20" spans="1:41">
      <c r="B20" s="242"/>
      <c r="C20" s="242"/>
      <c r="D20" s="242"/>
      <c r="K20" s="242"/>
      <c r="L20" s="242"/>
      <c r="M20" s="242"/>
      <c r="O20" s="244"/>
      <c r="P20" s="244"/>
      <c r="Q20" s="244"/>
      <c r="R20" s="244"/>
      <c r="S20" s="244"/>
      <c r="T20" s="244"/>
      <c r="U20" s="244"/>
      <c r="V20" s="244"/>
      <c r="W20" s="244"/>
      <c r="X20" s="244"/>
      <c r="Z20" s="265"/>
    </row>
    <row r="21" spans="1:41">
      <c r="B21" s="242"/>
      <c r="C21" s="242"/>
      <c r="D21" s="242"/>
      <c r="K21" s="242"/>
      <c r="L21" s="242"/>
      <c r="M21" s="242"/>
      <c r="O21" s="244"/>
      <c r="P21" s="244"/>
      <c r="Q21" s="244"/>
      <c r="R21" s="244"/>
      <c r="S21" s="244"/>
      <c r="T21" s="244"/>
      <c r="U21" s="244"/>
      <c r="V21" s="244"/>
      <c r="W21" s="244"/>
      <c r="X21" s="244"/>
      <c r="Z21" s="265"/>
    </row>
    <row r="22" spans="1:41">
      <c r="B22" s="242"/>
      <c r="C22" s="242"/>
      <c r="D22" s="242"/>
      <c r="K22" s="242"/>
      <c r="L22" s="242"/>
      <c r="M22" s="242"/>
      <c r="O22" s="244"/>
      <c r="P22" s="244"/>
      <c r="Q22" s="244"/>
      <c r="R22" s="244"/>
      <c r="S22" s="244"/>
      <c r="T22" s="244"/>
      <c r="U22" s="244"/>
      <c r="V22" s="244"/>
      <c r="W22" s="244"/>
      <c r="X22" s="244"/>
      <c r="Z22" s="265"/>
    </row>
    <row r="23" spans="1:41">
      <c r="B23" s="242"/>
      <c r="C23" s="242"/>
      <c r="D23" s="242"/>
      <c r="K23" s="242"/>
      <c r="L23" s="242"/>
      <c r="M23" s="242"/>
      <c r="O23" s="244"/>
      <c r="P23" s="244"/>
      <c r="Q23" s="244"/>
      <c r="R23" s="244"/>
      <c r="S23" s="244"/>
      <c r="T23" s="244"/>
      <c r="U23" s="244"/>
      <c r="V23" s="244"/>
      <c r="W23" s="244"/>
      <c r="X23" s="244"/>
    </row>
    <row r="24" spans="1:41">
      <c r="B24" s="242"/>
      <c r="C24" s="242"/>
      <c r="D24" s="242"/>
      <c r="K24" s="242"/>
      <c r="L24" s="242"/>
      <c r="M24" s="242"/>
      <c r="O24" s="244"/>
      <c r="P24" s="244"/>
      <c r="Q24" s="244"/>
      <c r="R24" s="244"/>
      <c r="S24" s="244"/>
      <c r="T24" s="244"/>
      <c r="U24" s="244"/>
      <c r="V24" s="244"/>
      <c r="W24" s="244"/>
      <c r="X24" s="244"/>
    </row>
    <row r="25" spans="1:41">
      <c r="B25" s="242"/>
      <c r="C25" s="242"/>
      <c r="D25" s="242"/>
      <c r="K25" s="242"/>
      <c r="L25" s="242"/>
      <c r="M25" s="242"/>
      <c r="O25" s="244"/>
      <c r="P25" s="244"/>
      <c r="Q25" s="244"/>
      <c r="R25" s="244"/>
      <c r="S25" s="244"/>
      <c r="T25" s="244"/>
      <c r="U25" s="244"/>
      <c r="V25" s="244"/>
      <c r="W25" s="244"/>
      <c r="X25" s="244"/>
    </row>
    <row r="26" spans="1:41">
      <c r="B26" s="242"/>
      <c r="C26" s="242"/>
      <c r="D26" s="242"/>
      <c r="K26" s="242"/>
      <c r="L26" s="242"/>
      <c r="M26" s="242"/>
      <c r="O26" s="244"/>
      <c r="P26" s="244"/>
      <c r="Q26" s="244"/>
      <c r="R26" s="244"/>
      <c r="S26" s="244"/>
      <c r="T26" s="244"/>
      <c r="U26" s="244"/>
      <c r="V26" s="244"/>
      <c r="W26" s="244"/>
      <c r="X26" s="244"/>
    </row>
    <row r="27" spans="1:41">
      <c r="B27" s="242"/>
      <c r="C27" s="242"/>
      <c r="D27" s="242"/>
      <c r="G27" s="242"/>
      <c r="I27" s="242"/>
      <c r="K27" s="242"/>
      <c r="L27" s="242"/>
      <c r="M27" s="242"/>
      <c r="O27" s="244"/>
      <c r="P27" s="244"/>
      <c r="Q27" s="244"/>
      <c r="R27" s="244"/>
      <c r="S27" s="244"/>
      <c r="T27" s="244"/>
      <c r="U27" s="244"/>
      <c r="V27" s="244"/>
      <c r="W27" s="244"/>
      <c r="X27" s="244"/>
    </row>
    <row r="28" spans="1:41" s="270" customFormat="1" ht="15.75">
      <c r="A28" s="266"/>
      <c r="B28" s="266"/>
      <c r="C28" s="266"/>
      <c r="D28" s="266"/>
      <c r="E28" s="266"/>
      <c r="F28" s="278" t="s">
        <v>63</v>
      </c>
      <c r="G28" s="279"/>
      <c r="H28" s="278" t="s">
        <v>67</v>
      </c>
      <c r="I28" s="279"/>
      <c r="J28" s="278" t="s">
        <v>180</v>
      </c>
      <c r="K28" s="266"/>
      <c r="L28" s="266"/>
      <c r="M28" s="266"/>
      <c r="N28" s="268"/>
      <c r="O28" s="268"/>
      <c r="P28" s="268"/>
      <c r="Q28" s="268"/>
      <c r="R28" s="268"/>
      <c r="S28" s="268"/>
      <c r="T28" s="268"/>
      <c r="U28" s="244"/>
      <c r="V28" s="244"/>
      <c r="W28" s="268"/>
      <c r="X28" s="268"/>
      <c r="Y28" s="268"/>
      <c r="Z28" s="266"/>
      <c r="AA28" s="269"/>
    </row>
    <row r="29" spans="1:41" s="270" customFormat="1" ht="15.75">
      <c r="A29" s="266"/>
      <c r="B29" s="266"/>
      <c r="C29" s="266"/>
      <c r="D29" s="266"/>
      <c r="E29" s="266"/>
      <c r="F29" s="275" t="e">
        <f>+VLOOKUP(B15,'Track Room'!$M$5:$S$16,7,FALSE)</f>
        <v>#N/A</v>
      </c>
      <c r="G29" s="280"/>
      <c r="H29" s="275" t="e">
        <f>+VLOOKUP(B15,'Track Room'!$M$5:$O$16,3,FALSE)</f>
        <v>#N/A</v>
      </c>
      <c r="I29" s="280"/>
      <c r="J29" s="275" t="e">
        <f>+VLOOKUP(B15,'Track Room'!$M$5:$Q$16,5,FALSE)</f>
        <v>#N/A</v>
      </c>
      <c r="K29" s="266"/>
      <c r="L29" s="266"/>
      <c r="M29" s="266"/>
      <c r="N29" s="268"/>
      <c r="O29" s="268"/>
      <c r="P29" s="268"/>
      <c r="Q29" s="268"/>
      <c r="R29" s="268"/>
      <c r="S29" s="268"/>
      <c r="T29" s="268"/>
      <c r="U29" s="268"/>
      <c r="V29" s="268"/>
      <c r="W29" s="268"/>
      <c r="X29" s="268"/>
      <c r="Y29" s="268"/>
      <c r="Z29" s="266"/>
      <c r="AA29" s="269"/>
    </row>
    <row r="30" spans="1:41" s="242" customFormat="1">
      <c r="N30" s="244"/>
      <c r="O30" s="244"/>
      <c r="P30" s="244"/>
      <c r="Q30" s="244"/>
      <c r="R30" s="244"/>
      <c r="S30" s="244"/>
      <c r="T30" s="244"/>
      <c r="U30" s="244"/>
      <c r="V30" s="244"/>
      <c r="W30" s="244"/>
      <c r="X30" s="244"/>
      <c r="Y30" s="244"/>
      <c r="Z30" s="255"/>
    </row>
    <row r="31" spans="1:41" s="242" customFormat="1" hidden="1">
      <c r="N31" s="244"/>
      <c r="O31" s="244"/>
      <c r="P31" s="244"/>
      <c r="Q31" s="244"/>
      <c r="R31" s="244"/>
      <c r="S31" s="244"/>
      <c r="T31" s="244"/>
      <c r="U31" s="244"/>
      <c r="V31" s="244"/>
      <c r="W31" s="244"/>
      <c r="X31" s="244"/>
      <c r="Y31" s="244"/>
      <c r="Z31" s="255"/>
    </row>
    <row r="32" spans="1:41" s="242" customFormat="1" hidden="1">
      <c r="N32" s="244"/>
      <c r="O32" s="244"/>
      <c r="P32" s="244"/>
      <c r="Q32" s="244"/>
      <c r="R32" s="244"/>
      <c r="S32" s="244"/>
      <c r="T32" s="244"/>
      <c r="U32" s="244"/>
      <c r="V32" s="244"/>
      <c r="W32" s="244"/>
      <c r="X32" s="244"/>
      <c r="Y32" s="244"/>
      <c r="Z32" s="255"/>
    </row>
    <row r="33" spans="14:26" s="242" customFormat="1">
      <c r="N33" s="244"/>
      <c r="O33" s="244"/>
      <c r="P33" s="244"/>
      <c r="Q33" s="244"/>
      <c r="R33" s="244"/>
      <c r="S33" s="244"/>
      <c r="T33" s="244"/>
      <c r="U33" s="244"/>
      <c r="V33" s="244"/>
      <c r="W33" s="244"/>
      <c r="X33" s="244"/>
      <c r="Y33" s="244"/>
      <c r="Z33" s="255"/>
    </row>
    <row r="34" spans="14:26" s="242" customFormat="1">
      <c r="N34" s="244"/>
      <c r="O34" s="244"/>
      <c r="P34" s="244"/>
      <c r="Q34" s="244"/>
      <c r="R34" s="244"/>
      <c r="S34" s="244"/>
      <c r="T34" s="244"/>
      <c r="U34" s="244"/>
      <c r="V34" s="244"/>
      <c r="W34" s="244"/>
      <c r="X34" s="244"/>
      <c r="Y34" s="244"/>
      <c r="Z34" s="255"/>
    </row>
    <row r="35" spans="14:26" s="242" customFormat="1">
      <c r="N35" s="244"/>
      <c r="O35" s="244"/>
      <c r="P35" s="244"/>
      <c r="Q35" s="244"/>
      <c r="R35" s="244"/>
      <c r="S35" s="244"/>
      <c r="T35" s="244"/>
      <c r="U35" s="244"/>
      <c r="V35" s="244"/>
      <c r="W35" s="244"/>
      <c r="X35" s="244"/>
      <c r="Y35" s="244"/>
      <c r="Z35" s="255"/>
    </row>
    <row r="36" spans="14:26" s="242" customFormat="1">
      <c r="N36" s="244"/>
      <c r="O36" s="244"/>
      <c r="P36" s="244"/>
      <c r="Q36" s="244"/>
      <c r="R36" s="244"/>
      <c r="S36" s="244"/>
      <c r="T36" s="244"/>
      <c r="U36" s="244"/>
      <c r="V36" s="244"/>
      <c r="W36" s="244"/>
      <c r="X36" s="244"/>
      <c r="Y36" s="244"/>
      <c r="Z36" s="255"/>
    </row>
    <row r="37" spans="14:26" s="242" customFormat="1">
      <c r="N37" s="244"/>
      <c r="O37" s="244"/>
      <c r="P37" s="244"/>
      <c r="Q37" s="244"/>
      <c r="R37" s="244"/>
      <c r="S37" s="244"/>
      <c r="T37" s="244"/>
      <c r="U37" s="244"/>
      <c r="V37" s="244"/>
      <c r="W37" s="244"/>
      <c r="X37" s="244"/>
      <c r="Y37" s="244"/>
      <c r="Z37" s="255"/>
    </row>
    <row r="38" spans="14:26" s="242" customFormat="1">
      <c r="N38" s="244"/>
      <c r="O38" s="244"/>
      <c r="P38" s="244"/>
      <c r="Q38" s="244"/>
      <c r="R38" s="244"/>
      <c r="S38" s="244"/>
      <c r="T38" s="244"/>
      <c r="U38" s="244"/>
      <c r="V38" s="244"/>
      <c r="W38" s="244"/>
      <c r="X38" s="244"/>
      <c r="Y38" s="244"/>
      <c r="Z38" s="255"/>
    </row>
    <row r="39" spans="14:26" s="242" customFormat="1" hidden="1">
      <c r="N39" s="244"/>
      <c r="O39" s="244"/>
      <c r="P39" s="244"/>
      <c r="Q39" s="244"/>
      <c r="R39" s="244"/>
      <c r="S39" s="244"/>
      <c r="T39" s="244"/>
      <c r="U39" s="244"/>
      <c r="V39" s="244"/>
      <c r="W39" s="244"/>
      <c r="X39" s="244"/>
      <c r="Y39" s="244"/>
      <c r="Z39" s="255"/>
    </row>
    <row r="40" spans="14:26" ht="15" hidden="1" customHeight="1"/>
    <row r="41" spans="14:26" ht="15" hidden="1" customHeight="1"/>
    <row r="42" spans="14:26" ht="15" hidden="1" customHeight="1"/>
    <row r="43" spans="14:26" ht="15" hidden="1" customHeight="1"/>
    <row r="44" spans="14:26" ht="15" hidden="1" customHeight="1"/>
  </sheetData>
  <sheetProtection password="E886" sheet="1" objects="1" scenarios="1"/>
  <mergeCells count="6">
    <mergeCell ref="O2:X3"/>
    <mergeCell ref="B2:D6"/>
    <mergeCell ref="L12:M14"/>
    <mergeCell ref="F5:J6"/>
    <mergeCell ref="B15:C17"/>
    <mergeCell ref="L15:M17"/>
  </mergeCells>
  <dataValidations count="1">
    <dataValidation type="list" allowBlank="1" showInputMessage="1" showErrorMessage="1" sqref="B15:C17 L15">
      <formula1>$Z$6:$Z$16</formula1>
    </dataValidation>
  </dataValidations>
  <hyperlinks>
    <hyperlink ref="B2:D6" location="'Track Room'!A1" display="Track Room"/>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sheetPr>
    <tabColor rgb="FFFFC000"/>
  </sheetPr>
  <dimension ref="A1:AQ39"/>
  <sheetViews>
    <sheetView zoomScale="70" zoomScaleNormal="70" workbookViewId="0"/>
  </sheetViews>
  <sheetFormatPr defaultColWidth="0" defaultRowHeight="15" customHeight="1" zeroHeight="1"/>
  <cols>
    <col min="1" max="1" width="1.85546875" style="242" customWidth="1"/>
    <col min="2" max="3" width="5" style="259" customWidth="1"/>
    <col min="4" max="4" width="2.7109375" style="259" customWidth="1"/>
    <col min="5" max="5" width="1.85546875" style="242" customWidth="1"/>
    <col min="6" max="6" width="14.5703125" style="259" hidden="1" customWidth="1"/>
    <col min="7" max="7" width="4.140625" style="259" hidden="1" customWidth="1"/>
    <col min="8" max="8" width="16.85546875" style="259" hidden="1" customWidth="1"/>
    <col min="9" max="9" width="4.140625" style="259" hidden="1" customWidth="1"/>
    <col min="10" max="10" width="14.42578125" style="259" hidden="1" customWidth="1"/>
    <col min="11" max="11" width="8.28515625" style="259" hidden="1" customWidth="1"/>
    <col min="12" max="12" width="3.5703125" style="259" customWidth="1"/>
    <col min="13" max="14" width="6.140625" style="259" customWidth="1"/>
    <col min="15" max="15" width="5" style="259" customWidth="1"/>
    <col min="16" max="16" width="10.42578125" style="244" customWidth="1"/>
    <col min="17" max="17" width="16.85546875" style="272" customWidth="1"/>
    <col min="18" max="18" width="17.85546875" style="272" customWidth="1"/>
    <col min="19" max="19" width="17.140625" style="272" customWidth="1"/>
    <col min="20" max="20" width="15" style="272" customWidth="1"/>
    <col min="21" max="21" width="11.42578125" style="272" customWidth="1"/>
    <col min="22" max="22" width="14.42578125" style="272" customWidth="1"/>
    <col min="23" max="23" width="8.28515625" style="281" customWidth="1"/>
    <col min="24" max="24" width="8.140625" style="281" customWidth="1"/>
    <col min="25" max="25" width="9.140625" style="259" hidden="1" customWidth="1"/>
    <col min="26" max="27" width="0" style="151" hidden="1" customWidth="1"/>
    <col min="28" max="32" width="9.140625" style="151" hidden="1" customWidth="1"/>
    <col min="33" max="34" width="0" style="151" hidden="1" customWidth="1"/>
    <col min="35" max="35" width="9.140625" style="151" hidden="1" customWidth="1"/>
    <col min="36" max="43" width="0" style="151" hidden="1" customWidth="1"/>
    <col min="44" max="16384" width="9.140625" style="151" hidden="1"/>
  </cols>
  <sheetData>
    <row r="1" spans="1:43" s="242" customFormat="1">
      <c r="P1" s="244"/>
      <c r="Q1" s="244"/>
      <c r="R1" s="244"/>
      <c r="S1" s="244"/>
      <c r="T1" s="244"/>
      <c r="U1" s="244"/>
      <c r="V1" s="244"/>
      <c r="W1" s="281"/>
      <c r="X1" s="282"/>
    </row>
    <row r="2" spans="1:43" s="242" customFormat="1" ht="51.75" customHeight="1">
      <c r="B2" s="490" t="s">
        <v>31</v>
      </c>
      <c r="C2" s="490"/>
      <c r="D2" s="490"/>
      <c r="P2" s="244"/>
      <c r="Q2" s="468" t="s">
        <v>200</v>
      </c>
      <c r="R2" s="468"/>
      <c r="S2" s="468"/>
      <c r="T2" s="468"/>
      <c r="U2" s="244"/>
      <c r="V2" s="244"/>
      <c r="W2" s="281"/>
      <c r="X2" s="282"/>
    </row>
    <row r="3" spans="1:43" s="242" customFormat="1" ht="15" customHeight="1">
      <c r="B3" s="490"/>
      <c r="C3" s="490"/>
      <c r="D3" s="490"/>
      <c r="P3" s="244"/>
      <c r="Q3" s="244"/>
      <c r="R3" s="244"/>
      <c r="S3" s="244"/>
      <c r="T3" s="244"/>
      <c r="U3" s="244"/>
      <c r="V3" s="244"/>
      <c r="W3" s="281"/>
      <c r="X3" s="282"/>
    </row>
    <row r="4" spans="1:43" s="259" customFormat="1" ht="60" customHeight="1">
      <c r="A4" s="242"/>
      <c r="B4" s="490"/>
      <c r="C4" s="490"/>
      <c r="D4" s="490"/>
      <c r="E4" s="242"/>
      <c r="F4" s="478" t="s">
        <v>189</v>
      </c>
      <c r="G4" s="479"/>
      <c r="H4" s="479"/>
      <c r="I4" s="479"/>
      <c r="J4" s="480"/>
      <c r="K4" s="242"/>
      <c r="L4" s="242"/>
      <c r="M4" s="242"/>
      <c r="N4" s="242"/>
      <c r="O4" s="242"/>
      <c r="P4" s="244"/>
      <c r="Q4" s="283" t="s">
        <v>70</v>
      </c>
      <c r="R4" s="283" t="s">
        <v>71</v>
      </c>
      <c r="S4" s="283" t="s">
        <v>199</v>
      </c>
      <c r="T4" s="283" t="s">
        <v>73</v>
      </c>
      <c r="U4" s="244"/>
      <c r="V4" s="244"/>
      <c r="W4" s="281"/>
      <c r="X4" s="282"/>
      <c r="Z4" s="151"/>
      <c r="AA4" s="151"/>
      <c r="AB4" s="151"/>
      <c r="AC4" s="151"/>
      <c r="AD4" s="151"/>
      <c r="AE4" s="151"/>
      <c r="AF4" s="151"/>
      <c r="AG4" s="151"/>
      <c r="AH4" s="151"/>
      <c r="AI4" s="151"/>
      <c r="AJ4" s="151"/>
      <c r="AK4" s="151"/>
      <c r="AL4" s="151"/>
      <c r="AM4" s="151"/>
      <c r="AN4" s="151"/>
      <c r="AO4" s="151"/>
      <c r="AP4" s="151"/>
      <c r="AQ4" s="151"/>
    </row>
    <row r="5" spans="1:43" s="259" customFormat="1" ht="26.25" customHeight="1">
      <c r="A5" s="242"/>
      <c r="B5" s="490"/>
      <c r="C5" s="490"/>
      <c r="D5" s="490"/>
      <c r="E5" s="242"/>
      <c r="F5" s="481"/>
      <c r="G5" s="482"/>
      <c r="H5" s="482"/>
      <c r="I5" s="482"/>
      <c r="J5" s="483"/>
      <c r="K5" s="242"/>
      <c r="L5" s="242"/>
      <c r="M5" s="242"/>
      <c r="N5" s="242"/>
      <c r="O5" s="242"/>
      <c r="P5" s="244"/>
      <c r="Q5" s="284">
        <f>+VLOOKUP(L15,'Income Statement'!$D$5:$F$16,3,FALSE)</f>
        <v>10000</v>
      </c>
      <c r="R5" s="284">
        <f>+VLOOKUP(L15,'Income Statement'!$D$5:$G$16,4,FALSE)</f>
        <v>500</v>
      </c>
      <c r="S5" s="284">
        <f>+VLOOKUP(L15,'Income Statement'!$D$5:$H$16,5,FALSE)</f>
        <v>200</v>
      </c>
      <c r="T5" s="284">
        <f>+VLOOKUP(L15,'Income Statement'!$D$5:$I$16,6,FALSE)</f>
        <v>100</v>
      </c>
      <c r="U5" s="244"/>
      <c r="V5" s="244"/>
      <c r="W5" s="281"/>
      <c r="X5" s="282">
        <v>42005</v>
      </c>
      <c r="Z5" s="151"/>
      <c r="AA5" s="151"/>
      <c r="AB5" s="151"/>
      <c r="AC5" s="151"/>
      <c r="AD5" s="151"/>
      <c r="AE5" s="151"/>
      <c r="AF5" s="151"/>
      <c r="AG5" s="151"/>
      <c r="AH5" s="151"/>
      <c r="AI5" s="151"/>
      <c r="AJ5" s="151"/>
      <c r="AK5" s="151"/>
      <c r="AL5" s="151"/>
      <c r="AM5" s="151"/>
      <c r="AN5" s="151"/>
      <c r="AO5" s="151"/>
      <c r="AP5" s="151"/>
      <c r="AQ5" s="151"/>
    </row>
    <row r="6" spans="1:43" s="259" customFormat="1" ht="15" customHeight="1">
      <c r="A6" s="242"/>
      <c r="B6" s="242"/>
      <c r="C6" s="242"/>
      <c r="D6" s="242"/>
      <c r="E6" s="242"/>
      <c r="F6" s="242"/>
      <c r="G6" s="242"/>
      <c r="H6" s="242"/>
      <c r="I6" s="242"/>
      <c r="J6" s="242"/>
      <c r="K6" s="242"/>
      <c r="L6" s="242"/>
      <c r="M6" s="242"/>
      <c r="N6" s="242"/>
      <c r="O6" s="242"/>
      <c r="P6" s="261"/>
      <c r="Q6" s="262"/>
      <c r="R6" s="262"/>
      <c r="S6" s="262"/>
      <c r="T6" s="262"/>
      <c r="U6" s="262"/>
      <c r="V6" s="262"/>
      <c r="W6" s="281"/>
      <c r="X6" s="282">
        <v>42036</v>
      </c>
      <c r="Z6" s="151"/>
      <c r="AA6" s="151"/>
      <c r="AB6" s="151"/>
      <c r="AC6" s="151"/>
      <c r="AD6" s="151"/>
      <c r="AE6" s="151"/>
      <c r="AF6" s="151"/>
      <c r="AG6" s="151"/>
      <c r="AH6" s="151"/>
      <c r="AI6" s="151"/>
      <c r="AJ6" s="151"/>
      <c r="AK6" s="151"/>
      <c r="AL6" s="151"/>
      <c r="AM6" s="151"/>
      <c r="AN6" s="151"/>
      <c r="AO6" s="151"/>
      <c r="AP6" s="151"/>
      <c r="AQ6" s="151"/>
    </row>
    <row r="7" spans="1:43" s="259" customFormat="1" ht="15" customHeight="1">
      <c r="A7" s="242"/>
      <c r="B7" s="242"/>
      <c r="C7" s="242"/>
      <c r="D7" s="242"/>
      <c r="E7" s="242"/>
      <c r="F7" s="242"/>
      <c r="G7" s="242"/>
      <c r="H7" s="242"/>
      <c r="I7" s="242"/>
      <c r="J7" s="242"/>
      <c r="K7" s="242"/>
      <c r="L7" s="242"/>
      <c r="M7" s="242"/>
      <c r="N7" s="242"/>
      <c r="O7" s="242"/>
      <c r="P7" s="264"/>
      <c r="Q7" s="262"/>
      <c r="R7" s="262"/>
      <c r="S7" s="262"/>
      <c r="T7" s="262"/>
      <c r="U7" s="262"/>
      <c r="V7" s="262"/>
      <c r="W7" s="281"/>
      <c r="X7" s="282">
        <v>42064</v>
      </c>
      <c r="Z7" s="151"/>
      <c r="AA7" s="151"/>
      <c r="AB7" s="151"/>
      <c r="AC7" s="151"/>
      <c r="AD7" s="151"/>
      <c r="AE7" s="151"/>
      <c r="AF7" s="151"/>
      <c r="AG7" s="151"/>
      <c r="AH7" s="151"/>
      <c r="AI7" s="151"/>
      <c r="AJ7" s="151"/>
      <c r="AK7" s="151"/>
      <c r="AL7" s="151"/>
      <c r="AM7" s="151"/>
      <c r="AN7" s="151"/>
      <c r="AO7" s="151"/>
      <c r="AP7" s="151"/>
      <c r="AQ7" s="151"/>
    </row>
    <row r="8" spans="1:43" s="259" customFormat="1" ht="15" customHeight="1">
      <c r="A8" s="242"/>
      <c r="B8" s="242"/>
      <c r="C8" s="242"/>
      <c r="D8" s="242"/>
      <c r="E8" s="242"/>
      <c r="F8" s="242"/>
      <c r="G8" s="242"/>
      <c r="H8" s="242"/>
      <c r="I8" s="242"/>
      <c r="J8" s="242"/>
      <c r="K8" s="242"/>
      <c r="L8" s="242"/>
      <c r="M8" s="242"/>
      <c r="N8" s="242"/>
      <c r="O8" s="242"/>
      <c r="P8" s="264"/>
      <c r="Q8" s="262"/>
      <c r="R8" s="262"/>
      <c r="S8" s="262"/>
      <c r="T8" s="262"/>
      <c r="U8" s="262"/>
      <c r="V8" s="262"/>
      <c r="W8" s="281"/>
      <c r="X8" s="282">
        <v>42095</v>
      </c>
      <c r="Z8" s="151"/>
      <c r="AA8" s="151"/>
      <c r="AB8" s="151"/>
      <c r="AC8" s="151"/>
      <c r="AD8" s="151"/>
      <c r="AE8" s="151"/>
      <c r="AF8" s="151"/>
      <c r="AG8" s="151"/>
      <c r="AH8" s="151"/>
      <c r="AI8" s="151"/>
      <c r="AJ8" s="151"/>
      <c r="AK8" s="151"/>
      <c r="AL8" s="151"/>
      <c r="AM8" s="151"/>
      <c r="AN8" s="151"/>
      <c r="AO8" s="151"/>
      <c r="AP8" s="151"/>
      <c r="AQ8" s="151"/>
    </row>
    <row r="9" spans="1:43" s="259" customFormat="1" ht="15" customHeight="1">
      <c r="A9" s="242"/>
      <c r="B9" s="242"/>
      <c r="C9" s="242"/>
      <c r="D9" s="242"/>
      <c r="E9" s="242"/>
      <c r="K9" s="242"/>
      <c r="L9" s="242"/>
      <c r="M9" s="242"/>
      <c r="N9" s="242"/>
      <c r="O9" s="242"/>
      <c r="P9" s="264"/>
      <c r="Q9" s="262"/>
      <c r="R9" s="262"/>
      <c r="S9" s="262"/>
      <c r="T9" s="262"/>
      <c r="U9" s="262"/>
      <c r="V9" s="262"/>
      <c r="W9" s="281"/>
      <c r="X9" s="282">
        <v>42125</v>
      </c>
      <c r="Z9" s="151"/>
      <c r="AA9" s="151"/>
      <c r="AB9" s="151"/>
      <c r="AC9" s="151"/>
      <c r="AD9" s="151"/>
      <c r="AE9" s="151"/>
      <c r="AF9" s="151"/>
      <c r="AG9" s="151"/>
      <c r="AH9" s="151"/>
      <c r="AI9" s="151"/>
      <c r="AJ9" s="151"/>
      <c r="AK9" s="151"/>
      <c r="AL9" s="151"/>
      <c r="AM9" s="151"/>
      <c r="AN9" s="151"/>
      <c r="AO9" s="151"/>
      <c r="AP9" s="151"/>
      <c r="AQ9" s="151"/>
    </row>
    <row r="10" spans="1:43" s="259" customFormat="1" ht="15" customHeight="1">
      <c r="A10" s="242"/>
      <c r="B10" s="242"/>
      <c r="C10" s="242"/>
      <c r="D10" s="242"/>
      <c r="E10" s="242"/>
      <c r="K10" s="242"/>
      <c r="L10" s="242"/>
      <c r="M10" s="242"/>
      <c r="N10" s="242"/>
      <c r="O10" s="242"/>
      <c r="P10" s="264"/>
      <c r="Q10" s="262"/>
      <c r="R10" s="262"/>
      <c r="S10" s="262"/>
      <c r="T10" s="262"/>
      <c r="U10" s="262"/>
      <c r="V10" s="262"/>
      <c r="W10" s="281"/>
      <c r="X10" s="282">
        <v>42156</v>
      </c>
      <c r="Z10" s="151"/>
      <c r="AA10" s="151"/>
      <c r="AB10" s="151"/>
      <c r="AC10" s="151"/>
      <c r="AD10" s="151"/>
      <c r="AE10" s="151"/>
      <c r="AF10" s="151"/>
      <c r="AG10" s="151"/>
      <c r="AH10" s="151"/>
      <c r="AI10" s="151"/>
      <c r="AJ10" s="151"/>
      <c r="AK10" s="151"/>
      <c r="AL10" s="151"/>
      <c r="AM10" s="151"/>
      <c r="AN10" s="151"/>
      <c r="AO10" s="151"/>
      <c r="AP10" s="151"/>
      <c r="AQ10" s="151"/>
    </row>
    <row r="11" spans="1:43" s="259" customFormat="1" ht="15.75" customHeight="1">
      <c r="A11" s="242"/>
      <c r="B11" s="242"/>
      <c r="C11" s="242"/>
      <c r="D11" s="242"/>
      <c r="E11" s="242"/>
      <c r="K11" s="242"/>
      <c r="L11" s="242"/>
      <c r="M11" s="242"/>
      <c r="N11" s="242"/>
      <c r="O11" s="242"/>
      <c r="P11" s="264"/>
      <c r="Q11" s="262"/>
      <c r="R11" s="262"/>
      <c r="S11" s="262"/>
      <c r="T11" s="262"/>
      <c r="U11" s="262"/>
      <c r="V11" s="262"/>
      <c r="W11" s="281"/>
      <c r="X11" s="282">
        <v>42186</v>
      </c>
      <c r="Z11" s="151"/>
      <c r="AA11" s="151"/>
      <c r="AB11" s="151"/>
      <c r="AC11" s="151"/>
      <c r="AD11" s="151"/>
      <c r="AE11" s="151"/>
      <c r="AF11" s="151"/>
      <c r="AG11" s="151"/>
      <c r="AH11" s="151"/>
      <c r="AI11" s="151"/>
      <c r="AJ11" s="151"/>
      <c r="AK11" s="151"/>
      <c r="AL11" s="151"/>
      <c r="AM11" s="151"/>
      <c r="AN11" s="151"/>
      <c r="AO11" s="151"/>
      <c r="AP11" s="151"/>
      <c r="AQ11" s="151"/>
    </row>
    <row r="12" spans="1:43" s="259" customFormat="1">
      <c r="A12" s="242"/>
      <c r="B12" s="255"/>
      <c r="C12" s="255"/>
      <c r="D12" s="242"/>
      <c r="E12" s="242"/>
      <c r="K12" s="242"/>
      <c r="L12" s="242"/>
      <c r="M12" s="242"/>
      <c r="N12" s="242"/>
      <c r="O12" s="242"/>
      <c r="P12" s="264"/>
      <c r="Q12" s="262"/>
      <c r="R12" s="262"/>
      <c r="S12" s="262"/>
      <c r="T12" s="262"/>
      <c r="U12" s="262"/>
      <c r="V12" s="262"/>
      <c r="W12" s="281"/>
      <c r="X12" s="282">
        <v>42217</v>
      </c>
      <c r="Z12" s="151"/>
      <c r="AA12" s="151"/>
      <c r="AB12" s="151"/>
      <c r="AC12" s="151"/>
      <c r="AD12" s="151"/>
      <c r="AE12" s="151"/>
      <c r="AF12" s="151"/>
      <c r="AG12" s="151"/>
      <c r="AH12" s="151"/>
      <c r="AI12" s="151"/>
      <c r="AJ12" s="151"/>
      <c r="AK12" s="151"/>
      <c r="AL12" s="151"/>
      <c r="AM12" s="151"/>
      <c r="AN12" s="151"/>
      <c r="AO12" s="151"/>
      <c r="AP12" s="151"/>
      <c r="AQ12" s="151"/>
    </row>
    <row r="13" spans="1:43" s="259" customFormat="1" ht="15" customHeight="1">
      <c r="A13" s="242"/>
      <c r="B13" s="255"/>
      <c r="C13" s="255"/>
      <c r="D13" s="242"/>
      <c r="E13" s="242"/>
      <c r="K13" s="242"/>
      <c r="L13" s="491" t="s">
        <v>213</v>
      </c>
      <c r="M13" s="491"/>
      <c r="N13" s="491"/>
      <c r="O13" s="491"/>
      <c r="P13" s="264"/>
      <c r="Q13" s="262"/>
      <c r="R13" s="262"/>
      <c r="S13" s="262"/>
      <c r="T13" s="262"/>
      <c r="U13" s="262"/>
      <c r="V13" s="262"/>
      <c r="W13" s="281"/>
      <c r="X13" s="282">
        <v>42248</v>
      </c>
      <c r="Z13" s="151"/>
      <c r="AA13" s="151"/>
      <c r="AB13" s="151"/>
      <c r="AC13" s="151"/>
      <c r="AD13" s="151"/>
      <c r="AE13" s="151"/>
      <c r="AF13" s="151"/>
      <c r="AG13" s="151"/>
      <c r="AH13" s="151"/>
      <c r="AI13" s="151"/>
      <c r="AJ13" s="151"/>
      <c r="AK13" s="151"/>
      <c r="AL13" s="151"/>
      <c r="AM13" s="151"/>
      <c r="AN13" s="151"/>
      <c r="AO13" s="151"/>
      <c r="AP13" s="151"/>
      <c r="AQ13" s="151"/>
    </row>
    <row r="14" spans="1:43" s="259" customFormat="1" ht="15" customHeight="1">
      <c r="A14" s="242"/>
      <c r="B14" s="255"/>
      <c r="C14" s="255"/>
      <c r="D14" s="242"/>
      <c r="E14" s="242"/>
      <c r="K14" s="242"/>
      <c r="L14" s="492"/>
      <c r="M14" s="492"/>
      <c r="N14" s="492"/>
      <c r="O14" s="492"/>
      <c r="P14" s="264"/>
      <c r="Q14" s="262"/>
      <c r="R14" s="262"/>
      <c r="S14" s="262"/>
      <c r="T14" s="262"/>
      <c r="U14" s="262"/>
      <c r="V14" s="262"/>
      <c r="W14" s="281"/>
      <c r="X14" s="282">
        <v>42278</v>
      </c>
      <c r="Z14" s="151"/>
      <c r="AA14" s="151"/>
      <c r="AB14" s="151"/>
      <c r="AC14" s="151"/>
      <c r="AD14" s="151"/>
      <c r="AE14" s="151"/>
      <c r="AF14" s="151"/>
      <c r="AG14" s="151"/>
      <c r="AH14" s="151"/>
      <c r="AI14" s="151"/>
      <c r="AJ14" s="151"/>
      <c r="AK14" s="151"/>
      <c r="AL14" s="151"/>
      <c r="AM14" s="151"/>
      <c r="AN14" s="151"/>
      <c r="AO14" s="151"/>
      <c r="AP14" s="151"/>
      <c r="AQ14" s="151"/>
    </row>
    <row r="15" spans="1:43" s="259" customFormat="1" ht="18.75" customHeight="1">
      <c r="A15" s="242"/>
      <c r="B15" s="255"/>
      <c r="C15" s="255"/>
      <c r="D15" s="242"/>
      <c r="E15" s="242"/>
      <c r="K15" s="242"/>
      <c r="L15" s="493">
        <v>42005</v>
      </c>
      <c r="M15" s="493"/>
      <c r="N15" s="493"/>
      <c r="O15" s="493"/>
      <c r="P15" s="264"/>
      <c r="Q15" s="262"/>
      <c r="R15" s="262"/>
      <c r="S15" s="262"/>
      <c r="T15" s="262"/>
      <c r="U15" s="262"/>
      <c r="V15" s="262"/>
      <c r="W15" s="281"/>
      <c r="X15" s="282">
        <v>42309</v>
      </c>
      <c r="Z15" s="151"/>
      <c r="AA15" s="151"/>
      <c r="AB15" s="151"/>
      <c r="AC15" s="151"/>
      <c r="AD15" s="151"/>
      <c r="AE15" s="151"/>
      <c r="AF15" s="151"/>
      <c r="AG15" s="151"/>
      <c r="AH15" s="151"/>
      <c r="AI15" s="151"/>
      <c r="AJ15" s="151"/>
      <c r="AK15" s="151"/>
      <c r="AL15" s="151"/>
      <c r="AM15" s="151"/>
      <c r="AN15" s="151"/>
      <c r="AO15" s="151"/>
      <c r="AP15" s="151"/>
      <c r="AQ15" s="151"/>
    </row>
    <row r="16" spans="1:43" s="259" customFormat="1" ht="18.75" customHeight="1">
      <c r="A16" s="242"/>
      <c r="B16" s="255"/>
      <c r="C16" s="255"/>
      <c r="D16" s="242"/>
      <c r="E16" s="242"/>
      <c r="K16" s="242"/>
      <c r="L16" s="493"/>
      <c r="M16" s="493"/>
      <c r="N16" s="493"/>
      <c r="O16" s="493"/>
      <c r="P16" s="264"/>
      <c r="Q16" s="262"/>
      <c r="R16" s="262"/>
      <c r="S16" s="262"/>
      <c r="T16" s="262"/>
      <c r="U16" s="262"/>
      <c r="V16" s="262"/>
      <c r="W16" s="281"/>
      <c r="X16" s="282">
        <v>42339</v>
      </c>
      <c r="Z16" s="151"/>
      <c r="AA16" s="151"/>
      <c r="AB16" s="151"/>
      <c r="AC16" s="151"/>
      <c r="AD16" s="151"/>
      <c r="AE16" s="151"/>
      <c r="AF16" s="151"/>
      <c r="AG16" s="151"/>
      <c r="AH16" s="151"/>
      <c r="AI16" s="151"/>
      <c r="AJ16" s="151"/>
      <c r="AK16" s="151"/>
      <c r="AL16" s="151"/>
      <c r="AM16" s="151"/>
      <c r="AN16" s="151"/>
      <c r="AO16" s="151"/>
      <c r="AP16" s="151"/>
      <c r="AQ16" s="151"/>
    </row>
    <row r="17" spans="1:43" s="259" customFormat="1" ht="18.75" customHeight="1">
      <c r="A17" s="242"/>
      <c r="B17" s="255"/>
      <c r="C17" s="255"/>
      <c r="D17" s="242"/>
      <c r="E17" s="242"/>
      <c r="K17" s="242"/>
      <c r="L17" s="493"/>
      <c r="M17" s="493"/>
      <c r="N17" s="493"/>
      <c r="O17" s="493"/>
      <c r="P17" s="262"/>
      <c r="Q17" s="262"/>
      <c r="R17" s="262"/>
      <c r="S17" s="262"/>
      <c r="T17" s="262"/>
      <c r="U17" s="262"/>
      <c r="V17" s="262"/>
      <c r="W17" s="281"/>
      <c r="X17" s="281"/>
      <c r="Z17" s="151"/>
      <c r="AA17" s="151"/>
      <c r="AB17" s="151"/>
      <c r="AC17" s="151"/>
      <c r="AD17" s="151"/>
      <c r="AE17" s="151"/>
      <c r="AF17" s="151"/>
      <c r="AG17" s="151"/>
      <c r="AH17" s="151"/>
      <c r="AI17" s="151"/>
      <c r="AJ17" s="151"/>
      <c r="AK17" s="151"/>
      <c r="AL17" s="151"/>
      <c r="AM17" s="151"/>
      <c r="AN17" s="151"/>
      <c r="AO17" s="151"/>
      <c r="AP17" s="151"/>
      <c r="AQ17" s="151"/>
    </row>
    <row r="18" spans="1:43" s="259" customFormat="1">
      <c r="A18" s="242"/>
      <c r="B18" s="255"/>
      <c r="C18" s="255"/>
      <c r="D18" s="242"/>
      <c r="E18" s="242"/>
      <c r="K18" s="242"/>
      <c r="L18" s="242"/>
      <c r="M18" s="242"/>
      <c r="N18" s="242"/>
      <c r="O18" s="242"/>
      <c r="P18" s="262"/>
      <c r="Q18" s="262"/>
      <c r="R18" s="262"/>
      <c r="S18" s="262"/>
      <c r="T18" s="262"/>
      <c r="U18" s="262"/>
      <c r="V18" s="262"/>
      <c r="W18" s="281"/>
      <c r="X18" s="281"/>
      <c r="Z18" s="151"/>
      <c r="AA18" s="151"/>
      <c r="AB18" s="151"/>
      <c r="AC18" s="151"/>
      <c r="AD18" s="151"/>
      <c r="AE18" s="151"/>
      <c r="AF18" s="151"/>
      <c r="AG18" s="151"/>
      <c r="AH18" s="151"/>
      <c r="AI18" s="151"/>
      <c r="AJ18" s="151"/>
      <c r="AK18" s="151"/>
      <c r="AL18" s="151"/>
      <c r="AM18" s="151"/>
      <c r="AN18" s="151"/>
      <c r="AO18" s="151"/>
      <c r="AP18" s="151"/>
      <c r="AQ18" s="151"/>
    </row>
    <row r="19" spans="1:43">
      <c r="B19" s="255"/>
      <c r="C19" s="255"/>
      <c r="D19" s="242"/>
      <c r="K19" s="242"/>
      <c r="L19" s="242"/>
      <c r="M19" s="242"/>
      <c r="N19" s="242"/>
      <c r="O19" s="242"/>
      <c r="Q19" s="244"/>
      <c r="R19" s="244"/>
      <c r="S19" s="244"/>
      <c r="T19" s="244"/>
      <c r="U19" s="244"/>
      <c r="V19" s="244"/>
    </row>
    <row r="20" spans="1:43">
      <c r="B20" s="242"/>
      <c r="C20" s="242"/>
      <c r="D20" s="242"/>
      <c r="K20" s="242"/>
      <c r="L20" s="242"/>
      <c r="M20" s="242"/>
      <c r="N20" s="242"/>
      <c r="O20" s="242"/>
      <c r="Q20" s="244"/>
      <c r="R20" s="244"/>
      <c r="S20" s="244"/>
      <c r="T20" s="244"/>
      <c r="U20" s="244"/>
      <c r="V20" s="244"/>
    </row>
    <row r="21" spans="1:43">
      <c r="B21" s="242"/>
      <c r="C21" s="242"/>
      <c r="D21" s="242"/>
      <c r="K21" s="242"/>
      <c r="L21" s="242"/>
      <c r="M21" s="242"/>
      <c r="N21" s="242"/>
      <c r="O21" s="242"/>
      <c r="Q21" s="244"/>
      <c r="R21" s="244"/>
      <c r="S21" s="244"/>
      <c r="T21" s="244"/>
      <c r="U21" s="244"/>
      <c r="V21" s="244"/>
    </row>
    <row r="22" spans="1:43">
      <c r="B22" s="242"/>
      <c r="C22" s="242"/>
      <c r="D22" s="242"/>
      <c r="K22" s="242"/>
      <c r="L22" s="242"/>
      <c r="M22" s="242"/>
      <c r="N22" s="242"/>
      <c r="O22" s="242"/>
      <c r="Q22" s="244"/>
      <c r="R22" s="244"/>
      <c r="S22" s="244"/>
      <c r="T22" s="244"/>
      <c r="U22" s="244"/>
      <c r="V22" s="244"/>
    </row>
    <row r="23" spans="1:43">
      <c r="B23" s="242"/>
      <c r="C23" s="242"/>
      <c r="D23" s="242"/>
      <c r="K23" s="242"/>
      <c r="L23" s="242"/>
      <c r="M23" s="242"/>
      <c r="N23" s="242"/>
      <c r="O23" s="242"/>
      <c r="Q23" s="244"/>
      <c r="R23" s="244"/>
      <c r="S23" s="244"/>
      <c r="T23" s="244"/>
      <c r="U23" s="244"/>
      <c r="V23" s="244"/>
    </row>
    <row r="24" spans="1:43">
      <c r="B24" s="242"/>
      <c r="C24" s="242"/>
      <c r="D24" s="242"/>
      <c r="K24" s="242"/>
      <c r="L24" s="242"/>
      <c r="M24" s="242"/>
      <c r="N24" s="242"/>
      <c r="O24" s="242"/>
      <c r="Q24" s="244"/>
      <c r="R24" s="244"/>
      <c r="S24" s="244"/>
      <c r="T24" s="244"/>
      <c r="U24" s="244"/>
      <c r="V24" s="244"/>
    </row>
    <row r="25" spans="1:43">
      <c r="B25" s="242"/>
      <c r="C25" s="242"/>
      <c r="D25" s="242"/>
      <c r="K25" s="242"/>
      <c r="L25" s="242"/>
      <c r="M25" s="242"/>
      <c r="N25" s="242"/>
      <c r="O25" s="242"/>
      <c r="Q25" s="244"/>
      <c r="R25" s="244"/>
      <c r="S25" s="244"/>
      <c r="T25" s="244"/>
      <c r="U25" s="244"/>
      <c r="V25" s="244"/>
    </row>
    <row r="26" spans="1:43">
      <c r="B26" s="242"/>
      <c r="C26" s="242"/>
      <c r="D26" s="242"/>
      <c r="K26" s="242"/>
      <c r="L26" s="242"/>
      <c r="M26" s="242"/>
      <c r="N26" s="242"/>
      <c r="O26" s="242"/>
      <c r="Q26" s="244"/>
      <c r="R26" s="244"/>
      <c r="S26" s="244"/>
      <c r="T26" s="244"/>
      <c r="U26" s="244"/>
      <c r="V26" s="244"/>
    </row>
    <row r="27" spans="1:43">
      <c r="B27" s="242"/>
      <c r="C27" s="242"/>
      <c r="D27" s="242"/>
      <c r="G27" s="242"/>
      <c r="I27" s="242"/>
      <c r="K27" s="242"/>
      <c r="L27" s="242"/>
      <c r="M27" s="242"/>
      <c r="N27" s="242"/>
      <c r="O27" s="242"/>
      <c r="Q27" s="244"/>
      <c r="R27" s="244"/>
      <c r="S27" s="244"/>
      <c r="T27" s="244"/>
      <c r="U27" s="244"/>
      <c r="V27" s="244"/>
    </row>
    <row r="28" spans="1:43" s="270" customFormat="1" ht="15.75">
      <c r="A28" s="266"/>
      <c r="B28" s="266"/>
      <c r="C28" s="266"/>
      <c r="D28" s="266"/>
      <c r="E28" s="266"/>
      <c r="F28" s="278" t="s">
        <v>63</v>
      </c>
      <c r="G28" s="279"/>
      <c r="H28" s="278" t="s">
        <v>67</v>
      </c>
      <c r="I28" s="279"/>
      <c r="J28" s="278" t="s">
        <v>180</v>
      </c>
      <c r="K28" s="266"/>
      <c r="L28" s="266"/>
      <c r="M28" s="266"/>
      <c r="N28" s="266"/>
      <c r="O28" s="266"/>
      <c r="P28" s="268"/>
      <c r="Q28" s="268"/>
      <c r="R28" s="268"/>
      <c r="S28" s="268"/>
      <c r="T28" s="268"/>
      <c r="U28" s="268"/>
      <c r="V28" s="268"/>
      <c r="W28" s="285"/>
      <c r="X28" s="285"/>
      <c r="Y28" s="269"/>
    </row>
    <row r="29" spans="1:43" s="270" customFormat="1" ht="15.75">
      <c r="A29" s="266"/>
      <c r="B29" s="266"/>
      <c r="C29" s="266"/>
      <c r="D29" s="266"/>
      <c r="E29" s="266"/>
      <c r="F29" s="275" t="e">
        <f>+VLOOKUP(B15,'Track Room'!$M$5:$S$16,7,FALSE)</f>
        <v>#N/A</v>
      </c>
      <c r="G29" s="280"/>
      <c r="H29" s="275" t="e">
        <f>+VLOOKUP(B15,'Track Room'!$M$5:$O$16,3,FALSE)</f>
        <v>#N/A</v>
      </c>
      <c r="I29" s="280"/>
      <c r="J29" s="275" t="e">
        <f>+VLOOKUP(B15,'Track Room'!$M$5:$Q$16,5,FALSE)</f>
        <v>#N/A</v>
      </c>
      <c r="K29" s="266"/>
      <c r="L29" s="266"/>
      <c r="M29" s="266"/>
      <c r="N29" s="266"/>
      <c r="O29" s="266"/>
      <c r="P29" s="268"/>
      <c r="Q29" s="268"/>
      <c r="R29" s="268"/>
      <c r="S29" s="268"/>
      <c r="T29" s="268"/>
      <c r="U29" s="268"/>
      <c r="V29" s="268"/>
      <c r="W29" s="285"/>
      <c r="X29" s="285"/>
      <c r="Y29" s="269"/>
    </row>
    <row r="30" spans="1:43" s="242" customFormat="1">
      <c r="P30" s="244"/>
      <c r="Q30" s="244"/>
      <c r="R30" s="244"/>
      <c r="S30" s="244"/>
      <c r="T30" s="244"/>
      <c r="U30" s="244"/>
      <c r="V30" s="244"/>
      <c r="W30" s="281"/>
      <c r="X30" s="281"/>
    </row>
    <row r="31" spans="1:43" s="242" customFormat="1" hidden="1">
      <c r="P31" s="244"/>
      <c r="Q31" s="244"/>
      <c r="R31" s="244"/>
      <c r="S31" s="244"/>
      <c r="T31" s="244"/>
      <c r="U31" s="244"/>
      <c r="V31" s="244"/>
      <c r="W31" s="281"/>
      <c r="X31" s="281"/>
    </row>
    <row r="32" spans="1:43" s="242" customFormat="1" hidden="1">
      <c r="P32" s="244"/>
      <c r="Q32" s="244"/>
      <c r="R32" s="244"/>
      <c r="S32" s="244"/>
      <c r="T32" s="244"/>
      <c r="U32" s="244"/>
      <c r="V32" s="244"/>
      <c r="W32" s="281"/>
      <c r="X32" s="281"/>
    </row>
    <row r="33" spans="16:24" s="242" customFormat="1">
      <c r="P33" s="244"/>
      <c r="Q33" s="244"/>
      <c r="R33" s="244"/>
      <c r="S33" s="244"/>
      <c r="T33" s="244"/>
      <c r="U33" s="244"/>
      <c r="V33" s="244"/>
      <c r="W33" s="281"/>
      <c r="X33" s="281"/>
    </row>
    <row r="34" spans="16:24" s="242" customFormat="1">
      <c r="P34" s="244"/>
      <c r="Q34" s="244"/>
      <c r="R34" s="244"/>
      <c r="S34" s="244"/>
      <c r="T34" s="244"/>
      <c r="U34" s="244"/>
      <c r="V34" s="244"/>
      <c r="W34" s="281"/>
      <c r="X34" s="281"/>
    </row>
    <row r="35" spans="16:24" s="242" customFormat="1">
      <c r="P35" s="244"/>
      <c r="Q35" s="244"/>
      <c r="R35" s="244"/>
      <c r="S35" s="244"/>
      <c r="T35" s="244"/>
      <c r="U35" s="244"/>
      <c r="V35" s="244"/>
      <c r="W35" s="281"/>
      <c r="X35" s="281"/>
    </row>
    <row r="36" spans="16:24" s="242" customFormat="1">
      <c r="P36" s="244"/>
      <c r="Q36" s="244"/>
      <c r="R36" s="244"/>
      <c r="S36" s="244"/>
      <c r="T36" s="244"/>
      <c r="U36" s="244"/>
      <c r="V36" s="244"/>
      <c r="W36" s="281"/>
      <c r="X36" s="281"/>
    </row>
    <row r="37" spans="16:24" s="242" customFormat="1">
      <c r="P37" s="244"/>
      <c r="Q37" s="244"/>
      <c r="R37" s="244"/>
      <c r="S37" s="244"/>
      <c r="T37" s="244"/>
      <c r="U37" s="244"/>
      <c r="V37" s="244"/>
      <c r="W37" s="281"/>
      <c r="X37" s="281"/>
    </row>
    <row r="38" spans="16:24" s="242" customFormat="1">
      <c r="P38" s="244"/>
      <c r="Q38" s="244"/>
      <c r="R38" s="244"/>
      <c r="S38" s="244"/>
      <c r="T38" s="244"/>
      <c r="U38" s="244"/>
      <c r="V38" s="244"/>
      <c r="W38" s="281"/>
      <c r="X38" s="281"/>
    </row>
    <row r="39" spans="16:24" s="242" customFormat="1">
      <c r="P39" s="244"/>
      <c r="Q39" s="244"/>
      <c r="R39" s="244"/>
      <c r="S39" s="244"/>
      <c r="T39" s="244"/>
      <c r="U39" s="244"/>
      <c r="V39" s="244"/>
      <c r="W39" s="281"/>
      <c r="X39" s="281"/>
    </row>
  </sheetData>
  <sheetProtection password="E886" sheet="1" objects="1" scenarios="1"/>
  <mergeCells count="5">
    <mergeCell ref="Q2:T2"/>
    <mergeCell ref="B2:D5"/>
    <mergeCell ref="F4:J5"/>
    <mergeCell ref="L13:O14"/>
    <mergeCell ref="L15:O17"/>
  </mergeCells>
  <dataValidations count="1">
    <dataValidation type="list" allowBlank="1" showInputMessage="1" showErrorMessage="1" sqref="L15:N15">
      <formula1>$X$5:$X$16</formula1>
    </dataValidation>
  </dataValidations>
  <hyperlinks>
    <hyperlink ref="B2:D5" location="'Track Room'!A1" display="Track Room"/>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sheetPr codeName="Sheet6">
    <tabColor rgb="FF33CCFF"/>
  </sheetPr>
  <dimension ref="B1:U27"/>
  <sheetViews>
    <sheetView topLeftCell="B1" zoomScale="80" zoomScaleNormal="80" workbookViewId="0">
      <selection activeCell="B1" sqref="B1"/>
    </sheetView>
  </sheetViews>
  <sheetFormatPr defaultColWidth="0" defaultRowHeight="15" zeroHeight="1"/>
  <cols>
    <col min="1" max="1" width="9.140625" style="16" hidden="1" customWidth="1"/>
    <col min="2" max="2" width="12.28515625" style="16" customWidth="1"/>
    <col min="3" max="3" width="10.5703125" style="16" customWidth="1"/>
    <col min="4" max="21" width="9.140625" style="16" customWidth="1"/>
    <col min="22" max="16384" width="9.140625" style="16" hidden="1"/>
  </cols>
  <sheetData>
    <row r="1" spans="2:7" ht="15.75" thickBot="1"/>
    <row r="2" spans="2:7" ht="15.75" thickBot="1">
      <c r="E2" s="401" t="s">
        <v>31</v>
      </c>
      <c r="F2" s="402"/>
      <c r="G2" s="403"/>
    </row>
    <row r="3" spans="2:7" ht="15.75" thickBot="1">
      <c r="B3" s="80" t="s">
        <v>2</v>
      </c>
      <c r="C3" s="81">
        <f>+Summary!H16</f>
        <v>100</v>
      </c>
      <c r="E3" s="404"/>
      <c r="F3" s="405"/>
      <c r="G3" s="406"/>
    </row>
    <row r="4" spans="2:7" ht="15.75" thickBot="1">
      <c r="B4" s="78" t="s">
        <v>74</v>
      </c>
      <c r="C4" s="79">
        <f>+C3/'Track Room'!N17*30</f>
        <v>3000</v>
      </c>
      <c r="E4" s="404"/>
      <c r="F4" s="405"/>
      <c r="G4" s="406"/>
    </row>
    <row r="5" spans="2:7" ht="15.75" thickBot="1">
      <c r="B5" s="78" t="s">
        <v>75</v>
      </c>
      <c r="C5" s="79">
        <f>+MIN(Summary!H4:H15)</f>
        <v>0</v>
      </c>
      <c r="E5" s="404"/>
      <c r="F5" s="405"/>
      <c r="G5" s="406"/>
    </row>
    <row r="6" spans="2:7" ht="15.75" thickBot="1">
      <c r="B6" s="78" t="s">
        <v>76</v>
      </c>
      <c r="C6" s="79">
        <f>+MAX(Summary!H4:H15)</f>
        <v>100</v>
      </c>
      <c r="E6" s="407"/>
      <c r="F6" s="408"/>
      <c r="G6" s="409"/>
    </row>
    <row r="7" spans="2:7" ht="18.75">
      <c r="D7" s="494"/>
      <c r="E7" s="494"/>
    </row>
    <row r="8" spans="2:7" s="17" customFormat="1" ht="23.25">
      <c r="B8" s="83" t="str">
        <f>+Summary!H3</f>
        <v xml:space="preserve">Day to Day - Household </v>
      </c>
    </row>
    <row r="9" spans="2:7" s="18" customFormat="1"/>
    <row r="10" spans="2:7" s="18" customFormat="1" ht="23.25">
      <c r="B10" s="83" t="str">
        <f>+' Circle Chart'!B4</f>
        <v>Raghav Gijare</v>
      </c>
    </row>
    <row r="11" spans="2:7" s="18" customFormat="1"/>
    <row r="12" spans="2:7"/>
    <row r="13" spans="2:7"/>
    <row r="14" spans="2:7"/>
    <row r="15" spans="2:7"/>
    <row r="16" spans="2:7"/>
    <row r="17" spans="3:3"/>
    <row r="18" spans="3:3"/>
    <row r="19" spans="3:3"/>
    <row r="20" spans="3:3"/>
    <row r="21" spans="3:3"/>
    <row r="22" spans="3:3"/>
    <row r="23" spans="3:3">
      <c r="C23" s="18"/>
    </row>
    <row r="24" spans="3:3">
      <c r="C24" s="18"/>
    </row>
    <row r="25" spans="3:3"/>
    <row r="26" spans="3:3"/>
    <row r="27" spans="3:3"/>
  </sheetData>
  <sheetProtection password="E886" sheet="1" objects="1" scenarios="1"/>
  <mergeCells count="2">
    <mergeCell ref="D7:E7"/>
    <mergeCell ref="E2:G6"/>
  </mergeCells>
  <hyperlinks>
    <hyperlink ref="E2:G6" location="'Track Room'!A1" display="Track Room"/>
  </hyperlinks>
  <pageMargins left="0.7" right="0.7" top="0.75" bottom="0.75" header="0.3" footer="0.3"/>
  <pageSetup orientation="portrait" r:id="rId1"/>
  <drawing r:id="rId2"/>
  <legacyDrawing r:id="rId3"/>
</worksheet>
</file>

<file path=xl/worksheets/sheet14.xml><?xml version="1.0" encoding="utf-8"?>
<worksheet xmlns="http://schemas.openxmlformats.org/spreadsheetml/2006/main" xmlns:r="http://schemas.openxmlformats.org/officeDocument/2006/relationships">
  <sheetPr codeName="Sheet7">
    <tabColor rgb="FFFF0000"/>
  </sheetPr>
  <dimension ref="A1:U32"/>
  <sheetViews>
    <sheetView zoomScale="80" zoomScaleNormal="80" workbookViewId="0"/>
  </sheetViews>
  <sheetFormatPr defaultColWidth="0" defaultRowHeight="15" zeroHeight="1"/>
  <cols>
    <col min="1" max="1" width="11.28515625" style="1" customWidth="1"/>
    <col min="2" max="2" width="9.5703125" style="1" bestFit="1" customWidth="1"/>
    <col min="3" max="5" width="9.140625" style="1" customWidth="1"/>
    <col min="6" max="7" width="2.28515625" style="1" customWidth="1"/>
    <col min="8" max="21" width="9.140625" style="1" customWidth="1"/>
    <col min="22" max="16384" width="9.140625" style="1" hidden="1"/>
  </cols>
  <sheetData>
    <row r="1" spans="1:7" ht="15.75" thickBot="1"/>
    <row r="2" spans="1:7" ht="15.75" thickBot="1">
      <c r="D2" s="401" t="s">
        <v>31</v>
      </c>
      <c r="E2" s="402"/>
      <c r="F2" s="403"/>
    </row>
    <row r="3" spans="1:7" ht="15.75" thickBot="1">
      <c r="A3" s="80" t="s">
        <v>2</v>
      </c>
      <c r="B3" s="81">
        <f>+Summary!I16</f>
        <v>500</v>
      </c>
      <c r="D3" s="404"/>
      <c r="E3" s="405"/>
      <c r="F3" s="406"/>
    </row>
    <row r="4" spans="1:7" ht="15.75" thickBot="1">
      <c r="A4" s="78" t="s">
        <v>74</v>
      </c>
      <c r="B4" s="79">
        <f>+B3/'Track Room'!N17*30</f>
        <v>15000</v>
      </c>
      <c r="D4" s="404"/>
      <c r="E4" s="405"/>
      <c r="F4" s="406"/>
    </row>
    <row r="5" spans="1:7" ht="15.75" thickBot="1">
      <c r="A5" s="78" t="s">
        <v>75</v>
      </c>
      <c r="B5" s="79">
        <f>+MIN(Summary!I4:I15)</f>
        <v>0</v>
      </c>
      <c r="D5" s="404"/>
      <c r="E5" s="405"/>
      <c r="F5" s="406"/>
    </row>
    <row r="6" spans="1:7" ht="15.75" thickBot="1">
      <c r="A6" s="78" t="s">
        <v>76</v>
      </c>
      <c r="B6" s="79">
        <f>+MAX(Summary!I4:I15)</f>
        <v>500</v>
      </c>
      <c r="D6" s="407"/>
      <c r="E6" s="408"/>
      <c r="F6" s="409"/>
    </row>
    <row r="7" spans="1:7" ht="18.75">
      <c r="C7" s="495"/>
      <c r="D7" s="495"/>
    </row>
    <row r="8" spans="1:7" s="7" customFormat="1" ht="23.25">
      <c r="A8" s="76" t="str">
        <f>+Summary!I3</f>
        <v>Petrol - Vehicle - Transport</v>
      </c>
      <c r="G8" s="44"/>
    </row>
    <row r="9" spans="1:7" s="44" customFormat="1"/>
    <row r="10" spans="1:7" s="44" customFormat="1" ht="23.25">
      <c r="A10" s="76" t="str">
        <f>+'Analysis Chart-1'!B10</f>
        <v>Raghav Gijare</v>
      </c>
    </row>
    <row r="11" spans="1:7" s="44" customFormat="1"/>
    <row r="12" spans="1:7"/>
    <row r="13" spans="1:7"/>
    <row r="14" spans="1:7"/>
    <row r="15" spans="1:7"/>
    <row r="16" spans="1:7"/>
    <row r="17" spans="2:2"/>
    <row r="18" spans="2:2"/>
    <row r="19" spans="2:2"/>
    <row r="20" spans="2:2"/>
    <row r="21" spans="2:2"/>
    <row r="22" spans="2:2"/>
    <row r="23" spans="2:2">
      <c r="B23" s="2"/>
    </row>
    <row r="24" spans="2:2"/>
    <row r="25" spans="2:2"/>
    <row r="26" spans="2:2"/>
    <row r="27" spans="2:2"/>
    <row r="28" spans="2:2"/>
    <row r="29" spans="2:2"/>
    <row r="30" spans="2:2"/>
    <row r="31" spans="2:2"/>
    <row r="32"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15.xml><?xml version="1.0" encoding="utf-8"?>
<worksheet xmlns="http://schemas.openxmlformats.org/spreadsheetml/2006/main" xmlns:r="http://schemas.openxmlformats.org/officeDocument/2006/relationships">
  <sheetPr codeName="Sheet8">
    <tabColor rgb="FF00B050"/>
  </sheetPr>
  <dimension ref="A1:V26"/>
  <sheetViews>
    <sheetView zoomScale="80" zoomScaleNormal="80" workbookViewId="0"/>
  </sheetViews>
  <sheetFormatPr defaultColWidth="0" defaultRowHeight="15" zeroHeight="1"/>
  <cols>
    <col min="1" max="1" width="11.28515625" style="1" customWidth="1"/>
    <col min="2" max="2" width="9.5703125" style="1" bestFit="1" customWidth="1"/>
    <col min="3" max="20" width="9.140625" style="1" customWidth="1"/>
    <col min="21" max="22" width="0" style="1" hidden="1" customWidth="1"/>
    <col min="23" max="16384" width="9.140625" style="1" hidden="1"/>
  </cols>
  <sheetData>
    <row r="1" spans="1:6" ht="15.75" thickBot="1"/>
    <row r="2" spans="1:6" ht="15.75" thickBot="1">
      <c r="D2" s="401" t="s">
        <v>31</v>
      </c>
      <c r="E2" s="402"/>
      <c r="F2" s="403"/>
    </row>
    <row r="3" spans="1:6" ht="15.75" thickBot="1">
      <c r="A3" s="80" t="s">
        <v>2</v>
      </c>
      <c r="B3" s="81">
        <f>+Summary!J16</f>
        <v>200</v>
      </c>
      <c r="D3" s="404"/>
      <c r="E3" s="405"/>
      <c r="F3" s="406"/>
    </row>
    <row r="4" spans="1:6" ht="15.75" thickBot="1">
      <c r="A4" s="78" t="s">
        <v>74</v>
      </c>
      <c r="B4" s="79">
        <f>+B3/'Track Room'!N17*30</f>
        <v>6000</v>
      </c>
      <c r="D4" s="404"/>
      <c r="E4" s="405"/>
      <c r="F4" s="406"/>
    </row>
    <row r="5" spans="1:6" ht="15.75" thickBot="1">
      <c r="A5" s="78" t="s">
        <v>75</v>
      </c>
      <c r="B5" s="79">
        <f>+MIN(Summary!J4:J15)</f>
        <v>0</v>
      </c>
      <c r="D5" s="404"/>
      <c r="E5" s="405"/>
      <c r="F5" s="406"/>
    </row>
    <row r="6" spans="1:6" ht="15.75" thickBot="1">
      <c r="A6" s="78" t="s">
        <v>76</v>
      </c>
      <c r="B6" s="79">
        <f>+MAX(Summary!J4:J15)</f>
        <v>200</v>
      </c>
      <c r="D6" s="407"/>
      <c r="E6" s="408"/>
      <c r="F6" s="409"/>
    </row>
    <row r="7" spans="1:6" ht="18.75">
      <c r="C7" s="495"/>
      <c r="D7" s="495"/>
    </row>
    <row r="8" spans="1:6" s="7" customFormat="1" ht="23.25">
      <c r="A8" s="76" t="str">
        <f>+Summary!J3</f>
        <v>Meal  (Hotels etc.)</v>
      </c>
    </row>
    <row r="9" spans="1:6" s="44" customFormat="1"/>
    <row r="10" spans="1:6" s="44" customFormat="1" ht="23.25">
      <c r="A10" s="76" t="str">
        <f>+'Analysis Chart-2'!A10</f>
        <v>Raghav Gijare</v>
      </c>
    </row>
    <row r="11" spans="1:6"/>
    <row r="12" spans="1:6"/>
    <row r="13" spans="1:6"/>
    <row r="14" spans="1:6"/>
    <row r="15" spans="1:6"/>
    <row r="16" spans="1:6"/>
    <row r="17" spans="2:2"/>
    <row r="18" spans="2:2"/>
    <row r="19" spans="2:2"/>
    <row r="20" spans="2:2"/>
    <row r="21" spans="2:2"/>
    <row r="22" spans="2:2"/>
    <row r="23" spans="2:2">
      <c r="B23" s="2"/>
    </row>
    <row r="24" spans="2:2"/>
    <row r="25" spans="2:2"/>
    <row r="26"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sheetPr codeName="Sheet9">
    <tabColor rgb="FFC00000"/>
  </sheetPr>
  <dimension ref="A1:V25"/>
  <sheetViews>
    <sheetView zoomScale="80" zoomScaleNormal="80" workbookViewId="0"/>
  </sheetViews>
  <sheetFormatPr defaultColWidth="0" defaultRowHeight="15" zeroHeight="1"/>
  <cols>
    <col min="1" max="1" width="12" style="1" customWidth="1"/>
    <col min="2" max="2" width="10.7109375" style="1" customWidth="1"/>
    <col min="3" max="20" width="9.140625" style="1" customWidth="1"/>
    <col min="21" max="22" width="0" style="1" hidden="1" customWidth="1"/>
    <col min="23" max="16384" width="9.140625" style="1" hidden="1"/>
  </cols>
  <sheetData>
    <row r="1" spans="1:6" ht="15.75" thickBot="1"/>
    <row r="2" spans="1:6" ht="15.75" thickBot="1">
      <c r="D2" s="401" t="s">
        <v>31</v>
      </c>
      <c r="E2" s="402"/>
      <c r="F2" s="403"/>
    </row>
    <row r="3" spans="1:6" ht="15.75" thickBot="1">
      <c r="A3" s="80" t="s">
        <v>2</v>
      </c>
      <c r="B3" s="81">
        <f>+Summary!K16</f>
        <v>0</v>
      </c>
      <c r="D3" s="404"/>
      <c r="E3" s="405"/>
      <c r="F3" s="406"/>
    </row>
    <row r="4" spans="1:6" ht="15.75" thickBot="1">
      <c r="A4" s="78" t="s">
        <v>74</v>
      </c>
      <c r="B4" s="79">
        <f>+B3/'Track Room'!N17*30</f>
        <v>0</v>
      </c>
      <c r="D4" s="404"/>
      <c r="E4" s="405"/>
      <c r="F4" s="406"/>
    </row>
    <row r="5" spans="1:6" ht="15.75" thickBot="1">
      <c r="A5" s="78" t="s">
        <v>75</v>
      </c>
      <c r="B5" s="79">
        <f>+MIN(Summary!K4:K15)</f>
        <v>0</v>
      </c>
      <c r="D5" s="404"/>
      <c r="E5" s="405"/>
      <c r="F5" s="406"/>
    </row>
    <row r="6" spans="1:6" ht="15.75" thickBot="1">
      <c r="A6" s="78" t="s">
        <v>76</v>
      </c>
      <c r="B6" s="79">
        <f>+MAX(Summary!K4:K15)</f>
        <v>0</v>
      </c>
      <c r="D6" s="407"/>
      <c r="E6" s="408"/>
      <c r="F6" s="409"/>
    </row>
    <row r="7" spans="1:6" ht="18.75">
      <c r="C7" s="495"/>
      <c r="D7" s="495"/>
    </row>
    <row r="8" spans="1:6" s="7" customFormat="1" ht="23.25">
      <c r="A8" s="76" t="str">
        <f>+Summary!K3</f>
        <v>Phone - Internet</v>
      </c>
    </row>
    <row r="9" spans="1:6" s="44" customFormat="1"/>
    <row r="10" spans="1:6" s="44" customFormat="1" ht="23.25">
      <c r="A10" s="76" t="str">
        <f>+'Analysis Chart-3'!A10</f>
        <v>Raghav Gijare</v>
      </c>
    </row>
    <row r="11" spans="1:6" s="44" customFormat="1"/>
    <row r="12" spans="1:6"/>
    <row r="13" spans="1:6"/>
    <row r="14" spans="1:6"/>
    <row r="15" spans="1:6"/>
    <row r="16" spans="1:6"/>
    <row r="17" spans="2:4"/>
    <row r="18" spans="2:4"/>
    <row r="19" spans="2:4"/>
    <row r="20" spans="2:4"/>
    <row r="21" spans="2:4"/>
    <row r="22" spans="2:4"/>
    <row r="23" spans="2:4">
      <c r="B23" s="2"/>
    </row>
    <row r="24" spans="2:4"/>
    <row r="25" spans="2:4" hidden="1">
      <c r="D25" s="1" t="s">
        <v>113</v>
      </c>
    </row>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17.xml><?xml version="1.0" encoding="utf-8"?>
<worksheet xmlns="http://schemas.openxmlformats.org/spreadsheetml/2006/main" xmlns:r="http://schemas.openxmlformats.org/officeDocument/2006/relationships">
  <sheetPr codeName="Sheet10">
    <tabColor theme="3" tint="0.39997558519241921"/>
  </sheetPr>
  <dimension ref="A1:U25"/>
  <sheetViews>
    <sheetView zoomScale="80" zoomScaleNormal="80" workbookViewId="0"/>
  </sheetViews>
  <sheetFormatPr defaultColWidth="0" defaultRowHeight="15" zeroHeight="1"/>
  <cols>
    <col min="1" max="1" width="11" style="1" customWidth="1"/>
    <col min="2" max="2" width="10.5703125" style="1" customWidth="1"/>
    <col min="3" max="20" width="9.140625" style="1" customWidth="1"/>
    <col min="21" max="21" width="0" style="1" hidden="1" customWidth="1"/>
    <col min="22" max="16384" width="9.140625" style="1" hidden="1"/>
  </cols>
  <sheetData>
    <row r="1" spans="1:6" ht="15.75" thickBot="1"/>
    <row r="2" spans="1:6" ht="15.75" thickBot="1">
      <c r="D2" s="401" t="s">
        <v>31</v>
      </c>
      <c r="E2" s="402"/>
      <c r="F2" s="403"/>
    </row>
    <row r="3" spans="1:6" ht="15.75" thickBot="1">
      <c r="A3" s="80" t="s">
        <v>2</v>
      </c>
      <c r="B3" s="81">
        <f>+Summary!L16</f>
        <v>0</v>
      </c>
      <c r="D3" s="404"/>
      <c r="E3" s="405"/>
      <c r="F3" s="406"/>
    </row>
    <row r="4" spans="1:6" ht="15.75" thickBot="1">
      <c r="A4" s="78" t="s">
        <v>74</v>
      </c>
      <c r="B4" s="79">
        <f>+B3/'Track Room'!N17*30</f>
        <v>0</v>
      </c>
      <c r="D4" s="404"/>
      <c r="E4" s="405"/>
      <c r="F4" s="406"/>
    </row>
    <row r="5" spans="1:6" ht="15.75" thickBot="1">
      <c r="A5" s="78" t="s">
        <v>75</v>
      </c>
      <c r="B5" s="79">
        <f>+MIN(Summary!L4:L15)</f>
        <v>0</v>
      </c>
      <c r="D5" s="404"/>
      <c r="E5" s="405"/>
      <c r="F5" s="406"/>
    </row>
    <row r="6" spans="1:6" ht="15.75" thickBot="1">
      <c r="A6" s="78" t="s">
        <v>76</v>
      </c>
      <c r="B6" s="79">
        <f>+MAX(Summary!L4:L15)</f>
        <v>0</v>
      </c>
      <c r="D6" s="407"/>
      <c r="E6" s="408"/>
      <c r="F6" s="409"/>
    </row>
    <row r="7" spans="1:6" ht="18.75">
      <c r="C7" s="495"/>
      <c r="D7" s="495"/>
    </row>
    <row r="8" spans="1:6" s="7" customFormat="1" ht="23.25">
      <c r="A8" s="76" t="str">
        <f>+Summary!L3</f>
        <v>Movies/Clubs/Holidays</v>
      </c>
    </row>
    <row r="9" spans="1:6" s="44" customFormat="1"/>
    <row r="10" spans="1:6" s="44" customFormat="1" ht="23.25">
      <c r="A10" s="76" t="str">
        <f>+'Analysis Chart-4'!A10</f>
        <v>Raghav Gijare</v>
      </c>
    </row>
    <row r="11" spans="1:6"/>
    <row r="12" spans="1:6"/>
    <row r="13" spans="1:6"/>
    <row r="14" spans="1:6"/>
    <row r="15" spans="1:6"/>
    <row r="16" spans="1:6"/>
    <row r="17" spans="2:2"/>
    <row r="18" spans="2:2"/>
    <row r="19" spans="2:2"/>
    <row r="20" spans="2:2"/>
    <row r="21" spans="2:2"/>
    <row r="22" spans="2:2"/>
    <row r="23" spans="2:2">
      <c r="B23" s="2"/>
    </row>
    <row r="24" spans="2:2"/>
    <row r="25"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sheetPr codeName="Sheet11">
    <tabColor rgb="FFFF0000"/>
  </sheetPr>
  <dimension ref="A1:U23"/>
  <sheetViews>
    <sheetView zoomScale="80" zoomScaleNormal="80" workbookViewId="0"/>
  </sheetViews>
  <sheetFormatPr defaultColWidth="0" defaultRowHeight="15" zeroHeight="1"/>
  <cols>
    <col min="1" max="1" width="11.140625" style="1" customWidth="1"/>
    <col min="2" max="2" width="9.5703125" style="1" bestFit="1" customWidth="1"/>
    <col min="3" max="20" width="9.140625" style="1" customWidth="1"/>
    <col min="21" max="21" width="0" style="1" hidden="1" customWidth="1"/>
    <col min="22" max="16384" width="9.140625" style="1" hidden="1"/>
  </cols>
  <sheetData>
    <row r="1" spans="1:6" ht="15.75" thickBot="1"/>
    <row r="2" spans="1:6" ht="15.75" thickBot="1">
      <c r="D2" s="401" t="s">
        <v>31</v>
      </c>
      <c r="E2" s="402"/>
      <c r="F2" s="403"/>
    </row>
    <row r="3" spans="1:6" ht="15.75" thickBot="1">
      <c r="A3" s="80" t="s">
        <v>2</v>
      </c>
      <c r="B3" s="81">
        <f>+Summary!M16</f>
        <v>100</v>
      </c>
      <c r="D3" s="404"/>
      <c r="E3" s="405"/>
      <c r="F3" s="406"/>
    </row>
    <row r="4" spans="1:6" ht="15.75" thickBot="1">
      <c r="A4" s="78" t="s">
        <v>74</v>
      </c>
      <c r="B4" s="79">
        <f>+B3/'Track Room'!N17*30</f>
        <v>3000</v>
      </c>
      <c r="D4" s="404"/>
      <c r="E4" s="405"/>
      <c r="F4" s="406"/>
    </row>
    <row r="5" spans="1:6" ht="15.75" thickBot="1">
      <c r="A5" s="78" t="s">
        <v>75</v>
      </c>
      <c r="B5" s="79">
        <f>+MIN(Summary!M4:M15)</f>
        <v>0</v>
      </c>
      <c r="D5" s="404"/>
      <c r="E5" s="405"/>
      <c r="F5" s="406"/>
    </row>
    <row r="6" spans="1:6" ht="15.75" thickBot="1">
      <c r="A6" s="78" t="s">
        <v>76</v>
      </c>
      <c r="B6" s="79">
        <f>+MAX(Summary!M4:M15)</f>
        <v>100</v>
      </c>
      <c r="D6" s="407"/>
      <c r="E6" s="408"/>
      <c r="F6" s="409"/>
    </row>
    <row r="7" spans="1:6" ht="18.75">
      <c r="B7" s="38"/>
      <c r="C7" s="495"/>
      <c r="D7" s="495"/>
    </row>
    <row r="8" spans="1:6" s="7" customFormat="1" ht="23.25">
      <c r="A8" s="76" t="str">
        <f>+Summary!M3</f>
        <v>Health Care..</v>
      </c>
    </row>
    <row r="9" spans="1:6" s="44" customFormat="1"/>
    <row r="10" spans="1:6" s="44" customFormat="1" ht="23.25">
      <c r="A10" s="76" t="str">
        <f>+'Analysis Chart-5'!A10</f>
        <v>Raghav Gijare</v>
      </c>
    </row>
    <row r="11" spans="1:6"/>
    <row r="12" spans="1:6"/>
    <row r="13" spans="1:6"/>
    <row r="14" spans="1:6"/>
    <row r="15" spans="1:6"/>
    <row r="16" spans="1:6"/>
    <row r="17" spans="2:2"/>
    <row r="18" spans="2:2"/>
    <row r="19" spans="2:2"/>
    <row r="20" spans="2:2"/>
    <row r="21" spans="2:2"/>
    <row r="22" spans="2:2"/>
    <row r="23" spans="2:2">
      <c r="B23" s="2"/>
    </row>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sheetPr codeName="Sheet12">
    <tabColor rgb="FF00B0F0"/>
  </sheetPr>
  <dimension ref="A1:U25"/>
  <sheetViews>
    <sheetView zoomScale="80" zoomScaleNormal="80" workbookViewId="0"/>
  </sheetViews>
  <sheetFormatPr defaultColWidth="0" defaultRowHeight="15" zeroHeight="1"/>
  <cols>
    <col min="1" max="1" width="10.85546875" style="1" customWidth="1"/>
    <col min="2" max="2" width="9.5703125" style="1" bestFit="1" customWidth="1"/>
    <col min="3" max="20" width="9.140625" style="1" customWidth="1"/>
    <col min="21" max="21" width="0" style="1" hidden="1" customWidth="1"/>
    <col min="22" max="16384" width="9.140625" style="1" hidden="1"/>
  </cols>
  <sheetData>
    <row r="1" spans="1:6" ht="15.75" thickBot="1"/>
    <row r="2" spans="1:6" ht="15.75" thickBot="1">
      <c r="D2" s="401" t="s">
        <v>31</v>
      </c>
      <c r="E2" s="402"/>
      <c r="F2" s="403"/>
    </row>
    <row r="3" spans="1:6" ht="15.75" thickBot="1">
      <c r="A3" s="80" t="s">
        <v>2</v>
      </c>
      <c r="B3" s="81">
        <f>+Summary!N16</f>
        <v>10</v>
      </c>
      <c r="D3" s="404"/>
      <c r="E3" s="405"/>
      <c r="F3" s="406"/>
    </row>
    <row r="4" spans="1:6" ht="15.75" thickBot="1">
      <c r="A4" s="78" t="s">
        <v>74</v>
      </c>
      <c r="B4" s="79">
        <f>+B3/'Track Room'!N17*30</f>
        <v>300</v>
      </c>
      <c r="D4" s="404"/>
      <c r="E4" s="405"/>
      <c r="F4" s="406"/>
    </row>
    <row r="5" spans="1:6" ht="15.75" thickBot="1">
      <c r="A5" s="78" t="s">
        <v>75</v>
      </c>
      <c r="B5" s="79">
        <f>+MIN(Summary!N4:N15)</f>
        <v>0</v>
      </c>
      <c r="D5" s="404"/>
      <c r="E5" s="405"/>
      <c r="F5" s="406"/>
    </row>
    <row r="6" spans="1:6" ht="15.75" thickBot="1">
      <c r="A6" s="78" t="s">
        <v>76</v>
      </c>
      <c r="B6" s="79">
        <f>+MAX(Summary!N4:N15)</f>
        <v>10</v>
      </c>
      <c r="D6" s="407"/>
      <c r="E6" s="408"/>
      <c r="F6" s="409"/>
    </row>
    <row r="7" spans="1:6" ht="18.75">
      <c r="B7" s="38"/>
      <c r="C7" s="495"/>
      <c r="D7" s="495"/>
    </row>
    <row r="8" spans="1:6" s="7" customFormat="1" ht="23.25">
      <c r="A8" s="76" t="str">
        <f>+Summary!N3</f>
        <v>Medical Expenses</v>
      </c>
    </row>
    <row r="9" spans="1:6" s="44" customFormat="1"/>
    <row r="10" spans="1:6" s="44" customFormat="1" ht="23.25">
      <c r="A10" s="76" t="str">
        <f>+'Analysis Chart-6'!A10</f>
        <v>Raghav Gijare</v>
      </c>
    </row>
    <row r="11" spans="1:6" s="44" customFormat="1"/>
    <row r="12" spans="1:6"/>
    <row r="13" spans="1:6"/>
    <row r="14" spans="1:6"/>
    <row r="15" spans="1:6"/>
    <row r="16" spans="1:6"/>
    <row r="17" spans="2:2"/>
    <row r="18" spans="2:2"/>
    <row r="19" spans="2:2"/>
    <row r="20" spans="2:2"/>
    <row r="21" spans="2:2"/>
    <row r="22" spans="2:2"/>
    <row r="23" spans="2:2">
      <c r="B23" s="2"/>
    </row>
    <row r="24" spans="2:2">
      <c r="B24" s="2"/>
    </row>
    <row r="25"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sheetPr>
    <tabColor rgb="FF002332"/>
  </sheetPr>
  <dimension ref="A1:IS35"/>
  <sheetViews>
    <sheetView zoomScale="80" zoomScaleNormal="80" workbookViewId="0">
      <pane xSplit="1" ySplit="4" topLeftCell="B5" activePane="bottomRight" state="frozen"/>
      <selection pane="topRight" activeCell="B1" sqref="B1"/>
      <selection pane="bottomLeft" activeCell="A5" sqref="A5"/>
      <selection pane="bottomRight" activeCell="B5" sqref="B5"/>
    </sheetView>
  </sheetViews>
  <sheetFormatPr defaultColWidth="0" defaultRowHeight="15" zeroHeight="1"/>
  <cols>
    <col min="1" max="1" width="7" style="170" customWidth="1"/>
    <col min="2" max="2" width="18.85546875" style="170" customWidth="1"/>
    <col min="3" max="13" width="9.140625" style="170" customWidth="1"/>
    <col min="14" max="14" width="52.7109375" style="170" customWidth="1"/>
    <col min="15" max="15" width="5.7109375" style="170" customWidth="1"/>
    <col min="16" max="18" width="6.140625" style="170" customWidth="1"/>
    <col min="19" max="19" width="9.140625" style="170" customWidth="1"/>
    <col min="20" max="16384" width="9.140625" style="170" hidden="1"/>
  </cols>
  <sheetData>
    <row r="1" spans="1:253"/>
    <row r="2" spans="1:253"/>
    <row r="3" spans="1:253">
      <c r="B3" s="335" t="s">
        <v>77</v>
      </c>
      <c r="C3" s="335"/>
      <c r="D3" s="335"/>
      <c r="E3" s="335"/>
    </row>
    <row r="4" spans="1:253">
      <c r="B4" s="336"/>
      <c r="C4" s="336"/>
      <c r="D4" s="336"/>
      <c r="E4" s="336"/>
    </row>
    <row r="5" spans="1:253"/>
    <row r="6" spans="1:253" s="171" customFormat="1" ht="21.75" thickBot="1">
      <c r="A6" s="170"/>
      <c r="B6" s="35"/>
      <c r="C6" s="170"/>
      <c r="D6" s="170"/>
      <c r="E6" s="170"/>
      <c r="O6" s="170"/>
      <c r="P6" s="170"/>
      <c r="Q6" s="170"/>
    </row>
    <row r="7" spans="1:253" ht="27.75" customHeight="1" thickBot="1">
      <c r="B7" s="355" t="s">
        <v>109</v>
      </c>
      <c r="C7" s="356"/>
      <c r="D7" s="356"/>
      <c r="E7" s="356"/>
      <c r="F7" s="356"/>
      <c r="G7" s="356"/>
      <c r="H7" s="356"/>
      <c r="I7" s="356"/>
      <c r="J7" s="356"/>
      <c r="K7" s="356"/>
      <c r="L7" s="356"/>
      <c r="M7" s="356"/>
      <c r="N7" s="357"/>
    </row>
    <row r="8" spans="1:253" ht="84.75" customHeight="1" thickBot="1">
      <c r="B8" s="349" t="s">
        <v>222</v>
      </c>
      <c r="C8" s="350"/>
      <c r="D8" s="350"/>
      <c r="E8" s="350"/>
      <c r="F8" s="350"/>
      <c r="G8" s="350"/>
      <c r="H8" s="350"/>
      <c r="I8" s="350"/>
      <c r="J8" s="350"/>
      <c r="K8" s="350"/>
      <c r="L8" s="350"/>
      <c r="M8" s="350"/>
      <c r="N8" s="351"/>
      <c r="P8" s="337" t="s">
        <v>31</v>
      </c>
      <c r="Q8" s="338"/>
      <c r="R8" s="339"/>
    </row>
    <row r="9" spans="1:253" s="175" customFormat="1" ht="15.75" customHeight="1" thickBot="1">
      <c r="A9" s="170"/>
      <c r="B9" s="172"/>
      <c r="C9" s="173"/>
      <c r="D9" s="173"/>
      <c r="E9" s="173"/>
      <c r="F9" s="172"/>
      <c r="G9" s="172"/>
      <c r="H9" s="172"/>
      <c r="I9" s="172"/>
      <c r="J9" s="172"/>
      <c r="K9" s="172"/>
      <c r="L9" s="172"/>
      <c r="M9" s="172"/>
      <c r="N9" s="174"/>
      <c r="O9" s="174"/>
      <c r="P9" s="340"/>
      <c r="Q9" s="341"/>
      <c r="R9" s="342"/>
      <c r="S9" s="174"/>
      <c r="T9" s="174"/>
      <c r="U9" s="174"/>
      <c r="V9" s="174"/>
      <c r="W9" s="174"/>
      <c r="X9" s="174"/>
      <c r="Y9" s="174"/>
      <c r="Z9" s="174"/>
      <c r="AA9" s="174"/>
      <c r="AB9" s="174"/>
      <c r="AC9" s="174"/>
      <c r="AD9" s="174"/>
      <c r="AE9" s="174"/>
      <c r="AF9" s="174"/>
      <c r="AG9" s="174"/>
      <c r="AH9" s="174"/>
      <c r="AI9" s="174"/>
      <c r="AJ9" s="174"/>
      <c r="AK9" s="174"/>
      <c r="AL9" s="174"/>
      <c r="AM9" s="174"/>
      <c r="AN9" s="174"/>
      <c r="AO9" s="174"/>
      <c r="AP9" s="174"/>
      <c r="AQ9" s="174"/>
      <c r="AR9" s="174"/>
      <c r="AS9" s="174"/>
      <c r="AT9" s="174"/>
      <c r="AU9" s="174"/>
      <c r="AV9" s="174"/>
      <c r="AW9" s="174"/>
      <c r="AX9" s="174"/>
      <c r="AY9" s="174"/>
      <c r="AZ9" s="174"/>
      <c r="BA9" s="174"/>
      <c r="BB9" s="174"/>
      <c r="BC9" s="174"/>
      <c r="BD9" s="174"/>
      <c r="BE9" s="174"/>
      <c r="BF9" s="174"/>
      <c r="BG9" s="174"/>
      <c r="BH9" s="174"/>
      <c r="BI9" s="174"/>
      <c r="BJ9" s="174"/>
      <c r="BK9" s="174"/>
      <c r="BL9" s="174"/>
      <c r="BM9" s="174"/>
      <c r="BN9" s="174"/>
      <c r="BO9" s="174"/>
      <c r="BP9" s="174"/>
      <c r="BQ9" s="174"/>
      <c r="BR9" s="174"/>
      <c r="BS9" s="174"/>
      <c r="BT9" s="174"/>
      <c r="BU9" s="174"/>
      <c r="BV9" s="174"/>
      <c r="BW9" s="174"/>
      <c r="BX9" s="174"/>
      <c r="BY9" s="174"/>
      <c r="BZ9" s="174"/>
      <c r="CA9" s="174"/>
      <c r="CB9" s="174"/>
      <c r="CC9" s="174"/>
      <c r="CD9" s="174"/>
      <c r="CE9" s="174"/>
      <c r="CF9" s="174"/>
      <c r="CG9" s="174"/>
      <c r="CH9" s="174"/>
      <c r="CI9" s="174"/>
      <c r="CJ9" s="174"/>
      <c r="CK9" s="174"/>
      <c r="CL9" s="174"/>
      <c r="CM9" s="174"/>
      <c r="CN9" s="174"/>
      <c r="CO9" s="174"/>
      <c r="CP9" s="174"/>
      <c r="CQ9" s="174"/>
      <c r="CR9" s="174"/>
      <c r="CS9" s="174"/>
      <c r="CT9" s="174"/>
      <c r="CU9" s="174"/>
      <c r="CV9" s="174"/>
      <c r="CW9" s="174"/>
      <c r="CX9" s="174"/>
      <c r="CY9" s="174"/>
      <c r="CZ9" s="174"/>
      <c r="DA9" s="174"/>
      <c r="DB9" s="174"/>
      <c r="DC9" s="174"/>
      <c r="DD9" s="174"/>
      <c r="DE9" s="174"/>
      <c r="DF9" s="174"/>
      <c r="DG9" s="174"/>
      <c r="DH9" s="174"/>
      <c r="DI9" s="174"/>
      <c r="DJ9" s="174"/>
      <c r="DK9" s="174"/>
      <c r="DL9" s="174"/>
      <c r="DM9" s="174"/>
      <c r="DN9" s="174"/>
      <c r="DO9" s="174"/>
      <c r="DP9" s="174"/>
      <c r="DQ9" s="174"/>
      <c r="DR9" s="174"/>
      <c r="DS9" s="174"/>
      <c r="DT9" s="174"/>
      <c r="DU9" s="174"/>
      <c r="DV9" s="174"/>
      <c r="DW9" s="174"/>
      <c r="DX9" s="174"/>
      <c r="DY9" s="174"/>
      <c r="DZ9" s="174"/>
      <c r="EA9" s="174"/>
      <c r="EB9" s="174"/>
      <c r="EC9" s="174"/>
      <c r="ED9" s="174"/>
      <c r="EE9" s="174"/>
      <c r="EF9" s="174"/>
      <c r="EG9" s="174"/>
      <c r="EH9" s="174"/>
      <c r="EI9" s="174"/>
      <c r="EJ9" s="174"/>
      <c r="EK9" s="174"/>
      <c r="EL9" s="174"/>
      <c r="EM9" s="174"/>
      <c r="EN9" s="174"/>
      <c r="EO9" s="174"/>
      <c r="EP9" s="174"/>
      <c r="EQ9" s="174"/>
      <c r="ER9" s="174"/>
      <c r="ES9" s="174"/>
      <c r="ET9" s="174"/>
      <c r="EU9" s="174"/>
      <c r="EV9" s="174"/>
      <c r="EW9" s="174"/>
      <c r="EX9" s="174"/>
      <c r="EY9" s="174"/>
      <c r="EZ9" s="174"/>
      <c r="FA9" s="174"/>
      <c r="FB9" s="174"/>
      <c r="FC9" s="174"/>
      <c r="FD9" s="174"/>
      <c r="FE9" s="174"/>
      <c r="FF9" s="174"/>
      <c r="FG9" s="174"/>
      <c r="FH9" s="174"/>
      <c r="FI9" s="174"/>
      <c r="FJ9" s="174"/>
      <c r="FK9" s="174"/>
      <c r="FL9" s="174"/>
      <c r="FM9" s="174"/>
      <c r="FN9" s="174"/>
      <c r="FO9" s="174"/>
      <c r="FP9" s="174"/>
      <c r="FQ9" s="174"/>
      <c r="FR9" s="174"/>
      <c r="FS9" s="174"/>
      <c r="FT9" s="174"/>
      <c r="FU9" s="174"/>
      <c r="FV9" s="174"/>
      <c r="FW9" s="174"/>
      <c r="FX9" s="174"/>
      <c r="FY9" s="174"/>
      <c r="FZ9" s="174"/>
      <c r="GA9" s="174"/>
      <c r="GB9" s="174"/>
      <c r="GC9" s="174"/>
      <c r="GD9" s="174"/>
      <c r="GE9" s="174"/>
      <c r="GF9" s="174"/>
      <c r="GG9" s="174"/>
      <c r="GH9" s="174"/>
      <c r="GI9" s="174"/>
      <c r="GJ9" s="174"/>
      <c r="GK9" s="174"/>
      <c r="GL9" s="174"/>
      <c r="GM9" s="174"/>
      <c r="GN9" s="174"/>
      <c r="GO9" s="174"/>
      <c r="GP9" s="174"/>
      <c r="GQ9" s="174"/>
      <c r="GR9" s="174"/>
      <c r="GS9" s="174"/>
      <c r="GT9" s="174"/>
      <c r="GU9" s="174"/>
      <c r="GV9" s="174"/>
      <c r="GW9" s="174"/>
      <c r="GX9" s="174"/>
      <c r="GY9" s="174"/>
      <c r="GZ9" s="174"/>
      <c r="HA9" s="174"/>
      <c r="HB9" s="174"/>
      <c r="HC9" s="174"/>
      <c r="HD9" s="174"/>
      <c r="HE9" s="174"/>
      <c r="HF9" s="174"/>
      <c r="HG9" s="174"/>
      <c r="HH9" s="174"/>
      <c r="HI9" s="174"/>
      <c r="HJ9" s="174"/>
      <c r="HK9" s="174"/>
      <c r="HL9" s="174"/>
      <c r="HM9" s="174"/>
      <c r="HN9" s="174"/>
      <c r="HO9" s="174"/>
      <c r="HP9" s="174"/>
      <c r="HQ9" s="174"/>
      <c r="HR9" s="174"/>
      <c r="HS9" s="174"/>
      <c r="HT9" s="174"/>
      <c r="HU9" s="174"/>
      <c r="HV9" s="174"/>
      <c r="HW9" s="174"/>
      <c r="HX9" s="174"/>
      <c r="HY9" s="174"/>
      <c r="HZ9" s="174"/>
      <c r="IA9" s="174"/>
      <c r="IB9" s="174"/>
      <c r="IC9" s="174"/>
      <c r="ID9" s="174"/>
      <c r="IE9" s="174"/>
      <c r="IF9" s="174"/>
      <c r="IG9" s="174"/>
      <c r="IH9" s="174"/>
      <c r="II9" s="174"/>
      <c r="IJ9" s="174"/>
      <c r="IK9" s="174"/>
      <c r="IL9" s="174"/>
      <c r="IM9" s="174"/>
      <c r="IN9" s="174"/>
      <c r="IO9" s="174"/>
      <c r="IP9" s="174"/>
      <c r="IQ9" s="174"/>
      <c r="IR9" s="174"/>
      <c r="IS9" s="174"/>
    </row>
    <row r="10" spans="1:253" ht="27.75" customHeight="1" thickBot="1">
      <c r="B10" s="355" t="s">
        <v>174</v>
      </c>
      <c r="C10" s="356"/>
      <c r="D10" s="356"/>
      <c r="E10" s="356"/>
      <c r="F10" s="356"/>
      <c r="G10" s="356"/>
      <c r="H10" s="356"/>
      <c r="I10" s="356"/>
      <c r="J10" s="356"/>
      <c r="K10" s="356"/>
      <c r="L10" s="356"/>
      <c r="M10" s="356"/>
      <c r="N10" s="357"/>
      <c r="P10" s="343"/>
      <c r="Q10" s="344"/>
      <c r="R10" s="345"/>
    </row>
    <row r="11" spans="1:253" s="176" customFormat="1" ht="16.5" thickBot="1">
      <c r="A11" s="170"/>
      <c r="B11" s="346" t="s">
        <v>214</v>
      </c>
      <c r="C11" s="347"/>
      <c r="D11" s="347"/>
      <c r="E11" s="347"/>
      <c r="F11" s="347"/>
      <c r="G11" s="347"/>
      <c r="H11" s="347"/>
      <c r="I11" s="347"/>
      <c r="J11" s="347"/>
      <c r="K11" s="347"/>
      <c r="L11" s="347"/>
      <c r="M11" s="347"/>
      <c r="N11" s="348"/>
    </row>
    <row r="12" spans="1:253" s="176" customFormat="1" ht="145.5" customHeight="1" thickBot="1">
      <c r="A12" s="170"/>
      <c r="B12" s="349" t="s">
        <v>173</v>
      </c>
      <c r="C12" s="350"/>
      <c r="D12" s="350"/>
      <c r="E12" s="350"/>
      <c r="F12" s="350"/>
      <c r="G12" s="350"/>
      <c r="H12" s="350"/>
      <c r="I12" s="350"/>
      <c r="J12" s="350"/>
      <c r="K12" s="350"/>
      <c r="L12" s="350"/>
      <c r="M12" s="350"/>
      <c r="N12" s="351"/>
    </row>
    <row r="13" spans="1:253" ht="15.75" thickBot="1">
      <c r="B13" s="171"/>
    </row>
    <row r="14" spans="1:253" s="177" customFormat="1" ht="16.5" thickBot="1">
      <c r="A14" s="170"/>
      <c r="B14" s="352" t="s">
        <v>100</v>
      </c>
      <c r="C14" s="353"/>
      <c r="D14" s="353"/>
      <c r="E14" s="353"/>
      <c r="F14" s="353"/>
      <c r="G14" s="353"/>
      <c r="H14" s="353"/>
      <c r="I14" s="353"/>
      <c r="J14" s="353"/>
      <c r="K14" s="353"/>
      <c r="L14" s="353"/>
      <c r="M14" s="353"/>
      <c r="N14" s="354"/>
    </row>
    <row r="15" spans="1:253" s="179" customFormat="1" ht="15.75" thickBot="1">
      <c r="A15" s="170"/>
      <c r="B15" s="178"/>
      <c r="C15" s="170"/>
      <c r="D15" s="170"/>
      <c r="E15" s="170"/>
      <c r="F15" s="178"/>
      <c r="G15" s="178"/>
      <c r="H15" s="178"/>
      <c r="I15" s="178"/>
      <c r="J15" s="178"/>
      <c r="K15" s="178"/>
      <c r="L15" s="178"/>
      <c r="M15" s="178"/>
      <c r="N15" s="178"/>
      <c r="O15" s="178"/>
      <c r="P15" s="178"/>
      <c r="Q15" s="178"/>
      <c r="R15" s="178"/>
      <c r="S15" s="178"/>
      <c r="T15" s="178"/>
      <c r="U15" s="178"/>
      <c r="V15" s="178"/>
      <c r="W15" s="178"/>
      <c r="X15" s="178"/>
      <c r="Y15" s="178"/>
      <c r="Z15" s="178"/>
      <c r="AA15" s="178"/>
      <c r="AB15" s="178"/>
      <c r="AC15" s="178"/>
      <c r="AD15" s="178"/>
      <c r="AE15" s="178"/>
      <c r="AF15" s="178"/>
      <c r="AG15" s="178"/>
      <c r="AH15" s="178"/>
      <c r="AI15" s="178"/>
      <c r="AJ15" s="178"/>
      <c r="AK15" s="178"/>
      <c r="AL15" s="178"/>
      <c r="AM15" s="178"/>
      <c r="AN15" s="178"/>
      <c r="AO15" s="178"/>
      <c r="AP15" s="178"/>
      <c r="AQ15" s="178"/>
      <c r="AR15" s="178"/>
      <c r="AS15" s="178"/>
      <c r="AT15" s="178"/>
      <c r="AU15" s="178"/>
      <c r="AV15" s="178"/>
      <c r="AW15" s="178"/>
      <c r="AX15" s="178"/>
      <c r="AY15" s="178"/>
      <c r="AZ15" s="178"/>
      <c r="BA15" s="178"/>
      <c r="BB15" s="178"/>
      <c r="BC15" s="178"/>
      <c r="BD15" s="178"/>
      <c r="BE15" s="178"/>
      <c r="BF15" s="178"/>
      <c r="BG15" s="178"/>
      <c r="BH15" s="178"/>
      <c r="BI15" s="178"/>
      <c r="BJ15" s="178"/>
      <c r="BK15" s="178"/>
      <c r="BL15" s="178"/>
      <c r="BM15" s="178"/>
      <c r="BN15" s="178"/>
      <c r="BO15" s="178"/>
      <c r="BP15" s="178"/>
      <c r="BQ15" s="178"/>
      <c r="BR15" s="178"/>
      <c r="BS15" s="178"/>
      <c r="BT15" s="178"/>
      <c r="BU15" s="178"/>
      <c r="BV15" s="178"/>
      <c r="BW15" s="178"/>
      <c r="BX15" s="178"/>
      <c r="BY15" s="178"/>
      <c r="BZ15" s="178"/>
      <c r="CA15" s="178"/>
      <c r="CB15" s="178"/>
      <c r="CC15" s="178"/>
      <c r="CD15" s="178"/>
      <c r="CE15" s="178"/>
      <c r="CF15" s="178"/>
      <c r="CG15" s="178"/>
      <c r="CH15" s="178"/>
      <c r="CI15" s="178"/>
      <c r="CJ15" s="178"/>
      <c r="CK15" s="178"/>
      <c r="CL15" s="178"/>
      <c r="CM15" s="178"/>
      <c r="CN15" s="178"/>
      <c r="CO15" s="178"/>
      <c r="CP15" s="178"/>
      <c r="CQ15" s="178"/>
      <c r="CR15" s="178"/>
      <c r="CS15" s="178"/>
      <c r="CT15" s="178"/>
      <c r="CU15" s="178"/>
      <c r="CV15" s="178"/>
      <c r="CW15" s="178"/>
      <c r="CX15" s="178"/>
      <c r="CY15" s="178"/>
      <c r="CZ15" s="178"/>
      <c r="DA15" s="178"/>
      <c r="DB15" s="178"/>
      <c r="DC15" s="178"/>
      <c r="DD15" s="178"/>
      <c r="DE15" s="178"/>
      <c r="DF15" s="178"/>
      <c r="DG15" s="178"/>
      <c r="DH15" s="178"/>
      <c r="DI15" s="178"/>
      <c r="DJ15" s="178"/>
      <c r="DK15" s="178"/>
      <c r="DL15" s="178"/>
      <c r="DM15" s="178"/>
      <c r="DN15" s="178"/>
      <c r="DO15" s="178"/>
      <c r="DP15" s="178"/>
      <c r="DQ15" s="178"/>
      <c r="DR15" s="178"/>
      <c r="DS15" s="178"/>
      <c r="DT15" s="178"/>
      <c r="DU15" s="178"/>
      <c r="DV15" s="178"/>
      <c r="DW15" s="178"/>
      <c r="DX15" s="178"/>
      <c r="DY15" s="178"/>
      <c r="DZ15" s="178"/>
      <c r="EA15" s="178"/>
      <c r="EB15" s="178"/>
      <c r="EC15" s="178"/>
      <c r="ED15" s="178"/>
      <c r="EE15" s="178"/>
      <c r="EF15" s="178"/>
      <c r="EG15" s="178"/>
      <c r="EH15" s="178"/>
      <c r="EI15" s="178"/>
      <c r="EJ15" s="178"/>
      <c r="EK15" s="178"/>
      <c r="EL15" s="178"/>
      <c r="EM15" s="178"/>
      <c r="EN15" s="178"/>
      <c r="EO15" s="178"/>
      <c r="EP15" s="178"/>
      <c r="EQ15" s="178"/>
      <c r="ER15" s="178"/>
      <c r="ES15" s="178"/>
      <c r="ET15" s="178"/>
      <c r="EU15" s="178"/>
      <c r="EV15" s="178"/>
      <c r="EW15" s="178"/>
      <c r="EX15" s="178"/>
      <c r="EY15" s="178"/>
      <c r="EZ15" s="178"/>
      <c r="FA15" s="178"/>
      <c r="FB15" s="178"/>
      <c r="FC15" s="178"/>
      <c r="FD15" s="178"/>
      <c r="FE15" s="178"/>
      <c r="FF15" s="178"/>
      <c r="FG15" s="178"/>
      <c r="FH15" s="178"/>
      <c r="FI15" s="178"/>
      <c r="FJ15" s="178"/>
      <c r="FK15" s="178"/>
      <c r="FL15" s="178"/>
      <c r="FM15" s="178"/>
      <c r="FN15" s="178"/>
      <c r="FO15" s="178"/>
      <c r="FP15" s="178"/>
      <c r="FQ15" s="178"/>
      <c r="FR15" s="178"/>
      <c r="FS15" s="178"/>
      <c r="FT15" s="178"/>
      <c r="FU15" s="178"/>
      <c r="FV15" s="178"/>
      <c r="FW15" s="178"/>
      <c r="FX15" s="178"/>
      <c r="FY15" s="178"/>
      <c r="FZ15" s="178"/>
      <c r="GA15" s="178"/>
      <c r="GB15" s="178"/>
      <c r="GC15" s="178"/>
      <c r="GD15" s="178"/>
      <c r="GE15" s="178"/>
      <c r="GF15" s="178"/>
      <c r="GG15" s="178"/>
      <c r="GH15" s="178"/>
      <c r="GI15" s="178"/>
      <c r="GJ15" s="178"/>
      <c r="GK15" s="178"/>
      <c r="GL15" s="178"/>
      <c r="GM15" s="178"/>
      <c r="GN15" s="178"/>
      <c r="GO15" s="178"/>
      <c r="GP15" s="178"/>
      <c r="GQ15" s="178"/>
      <c r="GR15" s="178"/>
      <c r="GS15" s="178"/>
      <c r="GT15" s="178"/>
      <c r="GU15" s="178"/>
      <c r="GV15" s="178"/>
      <c r="GW15" s="178"/>
      <c r="GX15" s="178"/>
      <c r="GY15" s="178"/>
      <c r="GZ15" s="178"/>
      <c r="HA15" s="178"/>
      <c r="HB15" s="178"/>
      <c r="HC15" s="178"/>
      <c r="HD15" s="178"/>
      <c r="HE15" s="178"/>
      <c r="HF15" s="178"/>
      <c r="HG15" s="178"/>
      <c r="HH15" s="178"/>
      <c r="HI15" s="178"/>
      <c r="HJ15" s="178"/>
      <c r="HK15" s="178"/>
      <c r="HL15" s="178"/>
      <c r="HM15" s="178"/>
      <c r="HN15" s="178"/>
      <c r="HO15" s="178"/>
      <c r="HP15" s="178"/>
      <c r="HQ15" s="178"/>
      <c r="HR15" s="178"/>
      <c r="HS15" s="178"/>
      <c r="HT15" s="178"/>
      <c r="HU15" s="178"/>
      <c r="HV15" s="178"/>
      <c r="HW15" s="178"/>
      <c r="HX15" s="178"/>
      <c r="HY15" s="178"/>
      <c r="HZ15" s="178"/>
      <c r="IA15" s="178"/>
      <c r="IB15" s="178"/>
      <c r="IC15" s="178"/>
      <c r="ID15" s="178"/>
      <c r="IE15" s="178"/>
      <c r="IF15" s="178"/>
      <c r="IG15" s="178"/>
      <c r="IH15" s="178"/>
      <c r="II15" s="178"/>
      <c r="IJ15" s="178"/>
      <c r="IK15" s="178"/>
      <c r="IL15" s="178"/>
      <c r="IM15" s="178"/>
      <c r="IN15" s="178"/>
      <c r="IO15" s="178"/>
      <c r="IP15" s="178"/>
      <c r="IQ15" s="178"/>
      <c r="IR15" s="178"/>
      <c r="IS15" s="178"/>
    </row>
    <row r="16" spans="1:253" s="179" customFormat="1" ht="27.75" customHeight="1">
      <c r="A16" s="170"/>
      <c r="B16" s="359" t="s">
        <v>221</v>
      </c>
      <c r="C16" s="360"/>
      <c r="D16" s="360"/>
      <c r="E16" s="360"/>
      <c r="F16" s="360"/>
      <c r="G16" s="360"/>
      <c r="H16" s="360"/>
      <c r="I16" s="360"/>
      <c r="J16" s="360"/>
      <c r="K16" s="360"/>
      <c r="L16" s="360"/>
      <c r="M16" s="360"/>
      <c r="N16" s="361"/>
      <c r="O16" s="178"/>
      <c r="P16" s="178"/>
      <c r="Q16" s="178"/>
      <c r="R16" s="178"/>
      <c r="S16" s="178"/>
      <c r="T16" s="178"/>
      <c r="U16" s="178"/>
      <c r="V16" s="178"/>
      <c r="W16" s="178"/>
      <c r="X16" s="178"/>
      <c r="Y16" s="178"/>
      <c r="Z16" s="178"/>
      <c r="AA16" s="178"/>
      <c r="AB16" s="178"/>
      <c r="AC16" s="178"/>
      <c r="AD16" s="178"/>
      <c r="AE16" s="178"/>
      <c r="AF16" s="178"/>
      <c r="AG16" s="178"/>
      <c r="AH16" s="178"/>
      <c r="AI16" s="178"/>
      <c r="AJ16" s="178"/>
      <c r="AK16" s="178"/>
      <c r="AL16" s="178"/>
      <c r="AM16" s="178"/>
      <c r="AN16" s="178"/>
      <c r="AO16" s="178"/>
      <c r="AP16" s="178"/>
      <c r="AQ16" s="178"/>
      <c r="AR16" s="178"/>
      <c r="AS16" s="178"/>
      <c r="AT16" s="178"/>
      <c r="AU16" s="178"/>
      <c r="AV16" s="178"/>
      <c r="AW16" s="178"/>
      <c r="AX16" s="178"/>
      <c r="AY16" s="178"/>
      <c r="AZ16" s="178"/>
      <c r="BA16" s="178"/>
      <c r="BB16" s="178"/>
      <c r="BC16" s="178"/>
      <c r="BD16" s="178"/>
      <c r="BE16" s="178"/>
      <c r="BF16" s="178"/>
      <c r="BG16" s="178"/>
      <c r="BH16" s="178"/>
      <c r="BI16" s="178"/>
      <c r="BJ16" s="178"/>
      <c r="BK16" s="178"/>
      <c r="BL16" s="178"/>
      <c r="BM16" s="178"/>
      <c r="BN16" s="178"/>
      <c r="BO16" s="178"/>
      <c r="BP16" s="178"/>
      <c r="BQ16" s="178"/>
      <c r="BR16" s="178"/>
      <c r="BS16" s="178"/>
      <c r="BT16" s="178"/>
      <c r="BU16" s="178"/>
      <c r="BV16" s="178"/>
      <c r="BW16" s="178"/>
      <c r="BX16" s="178"/>
      <c r="BY16" s="178"/>
      <c r="BZ16" s="178"/>
      <c r="CA16" s="178"/>
      <c r="CB16" s="178"/>
      <c r="CC16" s="178"/>
      <c r="CD16" s="178"/>
      <c r="CE16" s="178"/>
      <c r="CF16" s="178"/>
      <c r="CG16" s="178"/>
      <c r="CH16" s="178"/>
      <c r="CI16" s="178"/>
      <c r="CJ16" s="178"/>
      <c r="CK16" s="178"/>
      <c r="CL16" s="178"/>
      <c r="CM16" s="178"/>
      <c r="CN16" s="178"/>
      <c r="CO16" s="178"/>
      <c r="CP16" s="178"/>
      <c r="CQ16" s="178"/>
      <c r="CR16" s="178"/>
      <c r="CS16" s="178"/>
      <c r="CT16" s="178"/>
      <c r="CU16" s="178"/>
      <c r="CV16" s="178"/>
      <c r="CW16" s="178"/>
      <c r="CX16" s="178"/>
      <c r="CY16" s="178"/>
      <c r="CZ16" s="178"/>
      <c r="DA16" s="178"/>
      <c r="DB16" s="178"/>
      <c r="DC16" s="178"/>
      <c r="DD16" s="178"/>
      <c r="DE16" s="178"/>
      <c r="DF16" s="178"/>
      <c r="DG16" s="178"/>
      <c r="DH16" s="178"/>
      <c r="DI16" s="178"/>
      <c r="DJ16" s="178"/>
      <c r="DK16" s="178"/>
      <c r="DL16" s="178"/>
      <c r="DM16" s="178"/>
      <c r="DN16" s="178"/>
      <c r="DO16" s="178"/>
      <c r="DP16" s="178"/>
      <c r="DQ16" s="178"/>
      <c r="DR16" s="178"/>
      <c r="DS16" s="178"/>
      <c r="DT16" s="178"/>
      <c r="DU16" s="178"/>
      <c r="DV16" s="178"/>
      <c r="DW16" s="178"/>
      <c r="DX16" s="178"/>
      <c r="DY16" s="178"/>
      <c r="DZ16" s="178"/>
      <c r="EA16" s="178"/>
      <c r="EB16" s="178"/>
      <c r="EC16" s="178"/>
      <c r="ED16" s="178"/>
      <c r="EE16" s="178"/>
      <c r="EF16" s="178"/>
      <c r="EG16" s="178"/>
      <c r="EH16" s="178"/>
      <c r="EI16" s="178"/>
      <c r="EJ16" s="178"/>
      <c r="EK16" s="178"/>
      <c r="EL16" s="178"/>
      <c r="EM16" s="178"/>
      <c r="EN16" s="178"/>
      <c r="EO16" s="178"/>
      <c r="EP16" s="178"/>
      <c r="EQ16" s="178"/>
      <c r="ER16" s="178"/>
      <c r="ES16" s="178"/>
      <c r="ET16" s="178"/>
      <c r="EU16" s="178"/>
      <c r="EV16" s="178"/>
      <c r="EW16" s="178"/>
      <c r="EX16" s="178"/>
      <c r="EY16" s="178"/>
      <c r="EZ16" s="178"/>
      <c r="FA16" s="178"/>
      <c r="FB16" s="178"/>
      <c r="FC16" s="178"/>
      <c r="FD16" s="178"/>
      <c r="FE16" s="178"/>
      <c r="FF16" s="178"/>
      <c r="FG16" s="178"/>
      <c r="FH16" s="178"/>
      <c r="FI16" s="178"/>
      <c r="FJ16" s="178"/>
      <c r="FK16" s="178"/>
      <c r="FL16" s="178"/>
      <c r="FM16" s="178"/>
      <c r="FN16" s="178"/>
      <c r="FO16" s="178"/>
      <c r="FP16" s="178"/>
      <c r="FQ16" s="178"/>
      <c r="FR16" s="178"/>
      <c r="FS16" s="178"/>
      <c r="FT16" s="178"/>
      <c r="FU16" s="178"/>
      <c r="FV16" s="178"/>
      <c r="FW16" s="178"/>
      <c r="FX16" s="178"/>
      <c r="FY16" s="178"/>
      <c r="FZ16" s="178"/>
      <c r="GA16" s="178"/>
      <c r="GB16" s="178"/>
      <c r="GC16" s="178"/>
      <c r="GD16" s="178"/>
      <c r="GE16" s="178"/>
      <c r="GF16" s="178"/>
      <c r="GG16" s="178"/>
      <c r="GH16" s="178"/>
      <c r="GI16" s="178"/>
      <c r="GJ16" s="178"/>
      <c r="GK16" s="178"/>
      <c r="GL16" s="178"/>
      <c r="GM16" s="178"/>
      <c r="GN16" s="178"/>
      <c r="GO16" s="178"/>
      <c r="GP16" s="178"/>
      <c r="GQ16" s="178"/>
      <c r="GR16" s="178"/>
      <c r="GS16" s="178"/>
      <c r="GT16" s="178"/>
      <c r="GU16" s="178"/>
      <c r="GV16" s="178"/>
      <c r="GW16" s="178"/>
      <c r="GX16" s="178"/>
      <c r="GY16" s="178"/>
      <c r="GZ16" s="178"/>
      <c r="HA16" s="178"/>
      <c r="HB16" s="178"/>
      <c r="HC16" s="178"/>
      <c r="HD16" s="178"/>
      <c r="HE16" s="178"/>
      <c r="HF16" s="178"/>
      <c r="HG16" s="178"/>
      <c r="HH16" s="178"/>
      <c r="HI16" s="178"/>
      <c r="HJ16" s="178"/>
      <c r="HK16" s="178"/>
      <c r="HL16" s="178"/>
      <c r="HM16" s="178"/>
      <c r="HN16" s="178"/>
      <c r="HO16" s="178"/>
      <c r="HP16" s="178"/>
      <c r="HQ16" s="178"/>
      <c r="HR16" s="178"/>
      <c r="HS16" s="178"/>
      <c r="HT16" s="178"/>
      <c r="HU16" s="178"/>
      <c r="HV16" s="178"/>
      <c r="HW16" s="178"/>
      <c r="HX16" s="178"/>
      <c r="HY16" s="178"/>
      <c r="HZ16" s="178"/>
      <c r="IA16" s="178"/>
      <c r="IB16" s="178"/>
      <c r="IC16" s="178"/>
      <c r="ID16" s="178"/>
      <c r="IE16" s="178"/>
      <c r="IF16" s="178"/>
      <c r="IG16" s="178"/>
      <c r="IH16" s="178"/>
      <c r="II16" s="178"/>
      <c r="IJ16" s="178"/>
      <c r="IK16" s="178"/>
      <c r="IL16" s="178"/>
      <c r="IM16" s="178"/>
      <c r="IN16" s="178"/>
      <c r="IO16" s="178"/>
      <c r="IP16" s="178"/>
      <c r="IQ16" s="178"/>
      <c r="IR16" s="178"/>
      <c r="IS16" s="178"/>
    </row>
    <row r="17" spans="2:14" ht="18.75">
      <c r="B17" s="180" t="s">
        <v>82</v>
      </c>
      <c r="C17" s="358" t="s">
        <v>83</v>
      </c>
      <c r="D17" s="358"/>
      <c r="E17" s="358"/>
      <c r="F17" s="358"/>
      <c r="G17" s="358"/>
      <c r="H17" s="358"/>
      <c r="I17" s="358"/>
      <c r="J17" s="358"/>
      <c r="K17" s="358"/>
      <c r="L17" s="358"/>
      <c r="M17" s="358"/>
      <c r="N17" s="358"/>
    </row>
    <row r="18" spans="2:14">
      <c r="B18" s="181" t="s">
        <v>84</v>
      </c>
      <c r="C18" s="329" t="s">
        <v>95</v>
      </c>
      <c r="D18" s="330"/>
      <c r="E18" s="330"/>
      <c r="F18" s="330"/>
      <c r="G18" s="330"/>
      <c r="H18" s="330"/>
      <c r="I18" s="330"/>
      <c r="J18" s="330"/>
      <c r="K18" s="330"/>
      <c r="L18" s="330"/>
      <c r="M18" s="330"/>
      <c r="N18" s="331"/>
    </row>
    <row r="19" spans="2:14">
      <c r="B19" s="181" t="s">
        <v>85</v>
      </c>
      <c r="C19" s="329" t="s">
        <v>86</v>
      </c>
      <c r="D19" s="330"/>
      <c r="E19" s="330"/>
      <c r="F19" s="330"/>
      <c r="G19" s="330"/>
      <c r="H19" s="330"/>
      <c r="I19" s="330"/>
      <c r="J19" s="330"/>
      <c r="K19" s="330"/>
      <c r="L19" s="330"/>
      <c r="M19" s="330"/>
      <c r="N19" s="331"/>
    </row>
    <row r="20" spans="2:14">
      <c r="B20" s="181" t="s">
        <v>186</v>
      </c>
      <c r="C20" s="329" t="s">
        <v>185</v>
      </c>
      <c r="D20" s="330"/>
      <c r="E20" s="330"/>
      <c r="F20" s="330"/>
      <c r="G20" s="330"/>
      <c r="H20" s="330"/>
      <c r="I20" s="330"/>
      <c r="J20" s="330"/>
      <c r="K20" s="330"/>
      <c r="L20" s="330"/>
      <c r="M20" s="330"/>
      <c r="N20" s="331"/>
    </row>
    <row r="21" spans="2:14">
      <c r="B21" s="181" t="s">
        <v>87</v>
      </c>
      <c r="C21" s="329" t="s">
        <v>98</v>
      </c>
      <c r="D21" s="330"/>
      <c r="E21" s="330"/>
      <c r="F21" s="330"/>
      <c r="G21" s="330"/>
      <c r="H21" s="330"/>
      <c r="I21" s="330"/>
      <c r="J21" s="330"/>
      <c r="K21" s="330"/>
      <c r="L21" s="330"/>
      <c r="M21" s="330"/>
      <c r="N21" s="331"/>
    </row>
    <row r="22" spans="2:14" ht="30">
      <c r="B22" s="181" t="s">
        <v>88</v>
      </c>
      <c r="C22" s="329" t="s">
        <v>89</v>
      </c>
      <c r="D22" s="330"/>
      <c r="E22" s="330"/>
      <c r="F22" s="330"/>
      <c r="G22" s="330"/>
      <c r="H22" s="330"/>
      <c r="I22" s="330"/>
      <c r="J22" s="330"/>
      <c r="K22" s="330"/>
      <c r="L22" s="330"/>
      <c r="M22" s="330"/>
      <c r="N22" s="331"/>
    </row>
    <row r="23" spans="2:14">
      <c r="B23" s="181" t="s">
        <v>183</v>
      </c>
      <c r="C23" s="329" t="s">
        <v>184</v>
      </c>
      <c r="D23" s="330"/>
      <c r="E23" s="330"/>
      <c r="F23" s="330"/>
      <c r="G23" s="330"/>
      <c r="H23" s="330"/>
      <c r="I23" s="330"/>
      <c r="J23" s="330"/>
      <c r="K23" s="330"/>
      <c r="L23" s="330"/>
      <c r="M23" s="330"/>
      <c r="N23" s="331"/>
    </row>
    <row r="24" spans="2:14">
      <c r="B24" s="181" t="s">
        <v>90</v>
      </c>
      <c r="C24" s="329" t="s">
        <v>91</v>
      </c>
      <c r="D24" s="330"/>
      <c r="E24" s="330"/>
      <c r="F24" s="330"/>
      <c r="G24" s="330"/>
      <c r="H24" s="330"/>
      <c r="I24" s="330"/>
      <c r="J24" s="330"/>
      <c r="K24" s="330"/>
      <c r="L24" s="330"/>
      <c r="M24" s="330"/>
      <c r="N24" s="331"/>
    </row>
    <row r="25" spans="2:14" ht="15" customHeight="1">
      <c r="B25" s="181" t="s">
        <v>92</v>
      </c>
      <c r="C25" s="332" t="s">
        <v>99</v>
      </c>
      <c r="D25" s="333"/>
      <c r="E25" s="333"/>
      <c r="F25" s="333"/>
      <c r="G25" s="333"/>
      <c r="H25" s="333"/>
      <c r="I25" s="333"/>
      <c r="J25" s="333"/>
      <c r="K25" s="333"/>
      <c r="L25" s="333"/>
      <c r="M25" s="333"/>
      <c r="N25" s="334"/>
    </row>
    <row r="26" spans="2:14" ht="294.75" customHeight="1">
      <c r="B26" s="181" t="s">
        <v>220</v>
      </c>
      <c r="C26" s="332" t="s">
        <v>219</v>
      </c>
      <c r="D26" s="333"/>
      <c r="E26" s="333"/>
      <c r="F26" s="333"/>
      <c r="G26" s="333"/>
      <c r="H26" s="333"/>
      <c r="I26" s="333"/>
      <c r="J26" s="333"/>
      <c r="K26" s="333"/>
      <c r="L26" s="333"/>
      <c r="M26" s="333"/>
      <c r="N26" s="334"/>
    </row>
    <row r="27" spans="2:14" ht="15" customHeight="1">
      <c r="B27" s="181" t="s">
        <v>181</v>
      </c>
      <c r="C27" s="332" t="s">
        <v>182</v>
      </c>
      <c r="D27" s="333"/>
      <c r="E27" s="333"/>
      <c r="F27" s="333"/>
      <c r="G27" s="333"/>
      <c r="H27" s="333"/>
      <c r="I27" s="333"/>
      <c r="J27" s="333"/>
      <c r="K27" s="333"/>
      <c r="L27" s="333"/>
      <c r="M27" s="333"/>
      <c r="N27" s="334"/>
    </row>
    <row r="28" spans="2:14" ht="39" customHeight="1">
      <c r="B28" s="181" t="s">
        <v>93</v>
      </c>
      <c r="C28" s="332" t="s">
        <v>94</v>
      </c>
      <c r="D28" s="333"/>
      <c r="E28" s="333"/>
      <c r="F28" s="333"/>
      <c r="G28" s="333"/>
      <c r="H28" s="333"/>
      <c r="I28" s="333"/>
      <c r="J28" s="333"/>
      <c r="K28" s="333"/>
      <c r="L28" s="333"/>
      <c r="M28" s="333"/>
      <c r="N28" s="334"/>
    </row>
    <row r="29" spans="2:14" ht="144.75" customHeight="1">
      <c r="B29" s="181" t="s">
        <v>97</v>
      </c>
      <c r="C29" s="332" t="s">
        <v>96</v>
      </c>
      <c r="D29" s="333"/>
      <c r="E29" s="333"/>
      <c r="F29" s="333"/>
      <c r="G29" s="333"/>
      <c r="H29" s="333"/>
      <c r="I29" s="333"/>
      <c r="J29" s="333"/>
      <c r="K29" s="333"/>
      <c r="L29" s="333"/>
      <c r="M29" s="333"/>
      <c r="N29" s="334"/>
    </row>
    <row r="30" spans="2:14" ht="106.5" customHeight="1">
      <c r="B30" s="181" t="s">
        <v>187</v>
      </c>
      <c r="C30" s="332" t="s">
        <v>188</v>
      </c>
      <c r="D30" s="333"/>
      <c r="E30" s="333"/>
      <c r="F30" s="333"/>
      <c r="G30" s="333"/>
      <c r="H30" s="333"/>
      <c r="I30" s="333"/>
      <c r="J30" s="333"/>
      <c r="K30" s="333"/>
      <c r="L30" s="333"/>
      <c r="M30" s="333"/>
      <c r="N30" s="334"/>
    </row>
    <row r="31" spans="2:14" ht="56.25" customHeight="1">
      <c r="B31" s="181" t="s">
        <v>171</v>
      </c>
      <c r="C31" s="332" t="s">
        <v>172</v>
      </c>
      <c r="D31" s="333"/>
      <c r="E31" s="333"/>
      <c r="F31" s="333"/>
      <c r="G31" s="333"/>
      <c r="H31" s="333"/>
      <c r="I31" s="333"/>
      <c r="J31" s="333"/>
      <c r="K31" s="333"/>
      <c r="L31" s="333"/>
      <c r="M31" s="333"/>
      <c r="N31" s="334"/>
    </row>
    <row r="32" spans="2:14" ht="144.75" customHeight="1">
      <c r="B32" s="181" t="s">
        <v>176</v>
      </c>
      <c r="C32" s="332" t="s">
        <v>175</v>
      </c>
      <c r="D32" s="333"/>
      <c r="E32" s="333"/>
      <c r="F32" s="333"/>
      <c r="G32" s="333"/>
      <c r="H32" s="333"/>
      <c r="I32" s="333"/>
      <c r="J32" s="333"/>
      <c r="K32" s="333"/>
      <c r="L32" s="333"/>
      <c r="M32" s="333"/>
      <c r="N32" s="334"/>
    </row>
    <row r="33" spans="2:14" ht="31.5" customHeight="1">
      <c r="B33" s="181" t="s">
        <v>170</v>
      </c>
      <c r="C33" s="332" t="s">
        <v>177</v>
      </c>
      <c r="D33" s="333"/>
      <c r="E33" s="333"/>
      <c r="F33" s="333"/>
      <c r="G33" s="333"/>
      <c r="H33" s="333"/>
      <c r="I33" s="333"/>
      <c r="J33" s="333"/>
      <c r="K33" s="333"/>
      <c r="L33" s="333"/>
      <c r="M33" s="333"/>
      <c r="N33" s="334"/>
    </row>
    <row r="34" spans="2:14"/>
    <row r="35" spans="2:14"/>
  </sheetData>
  <sheetProtection password="E886" sheet="1" objects="1" scenarios="1"/>
  <mergeCells count="26">
    <mergeCell ref="B3:E4"/>
    <mergeCell ref="P8:R10"/>
    <mergeCell ref="C22:N22"/>
    <mergeCell ref="B11:N11"/>
    <mergeCell ref="B12:N12"/>
    <mergeCell ref="B14:N14"/>
    <mergeCell ref="C18:N18"/>
    <mergeCell ref="C19:N19"/>
    <mergeCell ref="C21:N21"/>
    <mergeCell ref="B7:N7"/>
    <mergeCell ref="B8:N8"/>
    <mergeCell ref="B10:N10"/>
    <mergeCell ref="C17:N17"/>
    <mergeCell ref="B16:N16"/>
    <mergeCell ref="C23:N23"/>
    <mergeCell ref="C20:N20"/>
    <mergeCell ref="C33:N33"/>
    <mergeCell ref="C29:N29"/>
    <mergeCell ref="C24:N24"/>
    <mergeCell ref="C25:N25"/>
    <mergeCell ref="C28:N28"/>
    <mergeCell ref="C31:N31"/>
    <mergeCell ref="C32:N32"/>
    <mergeCell ref="C27:N27"/>
    <mergeCell ref="C30:N30"/>
    <mergeCell ref="C26:N26"/>
  </mergeCells>
  <hyperlinks>
    <hyperlink ref="P8:R10" location="'Track Room'!A1" display="Track Room"/>
    <hyperlink ref="B3" location="'Expense Head'!A1" display="Want to select my Own Expense Heads ??"/>
  </hyperlink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sheetPr codeName="Sheet13">
    <tabColor rgb="FFFF0000"/>
  </sheetPr>
  <dimension ref="A1:T25"/>
  <sheetViews>
    <sheetView zoomScale="80" zoomScaleNormal="80" workbookViewId="0"/>
  </sheetViews>
  <sheetFormatPr defaultColWidth="0" defaultRowHeight="15" zeroHeight="1"/>
  <cols>
    <col min="1" max="1" width="11" style="1" customWidth="1"/>
    <col min="2" max="2" width="9.5703125" style="1" bestFit="1" customWidth="1"/>
    <col min="3" max="19" width="9.140625" style="1" customWidth="1"/>
    <col min="20" max="20" width="9.140625" style="30" customWidth="1"/>
    <col min="21" max="16384" width="9.140625" style="30" hidden="1"/>
  </cols>
  <sheetData>
    <row r="1" spans="1:19" ht="15.75" thickBot="1"/>
    <row r="2" spans="1:19" ht="15.75" thickBot="1">
      <c r="D2" s="401" t="s">
        <v>31</v>
      </c>
      <c r="E2" s="402"/>
      <c r="F2" s="403"/>
    </row>
    <row r="3" spans="1:19" ht="15.75" thickBot="1">
      <c r="A3" s="80" t="s">
        <v>2</v>
      </c>
      <c r="B3" s="81">
        <f>+Summary!O16</f>
        <v>0</v>
      </c>
      <c r="D3" s="404"/>
      <c r="E3" s="405"/>
      <c r="F3" s="406"/>
    </row>
    <row r="4" spans="1:19" ht="15.75" thickBot="1">
      <c r="A4" s="78" t="s">
        <v>74</v>
      </c>
      <c r="B4" s="79">
        <f>+B3/'Track Room'!N17*30</f>
        <v>0</v>
      </c>
      <c r="D4" s="404"/>
      <c r="E4" s="405"/>
      <c r="F4" s="406"/>
    </row>
    <row r="5" spans="1:19" ht="15.75" thickBot="1">
      <c r="A5" s="78" t="s">
        <v>75</v>
      </c>
      <c r="B5" s="79">
        <f>+MIN(Summary!O4:O15)</f>
        <v>0</v>
      </c>
      <c r="D5" s="404"/>
      <c r="E5" s="405"/>
      <c r="F5" s="406"/>
    </row>
    <row r="6" spans="1:19" ht="15.75" thickBot="1">
      <c r="A6" s="78" t="s">
        <v>76</v>
      </c>
      <c r="B6" s="79">
        <f>+MAX(Summary!O4:O15)</f>
        <v>0</v>
      </c>
      <c r="D6" s="407"/>
      <c r="E6" s="408"/>
      <c r="F6" s="409"/>
    </row>
    <row r="7" spans="1:19" ht="18.75">
      <c r="C7" s="495"/>
      <c r="D7" s="495"/>
    </row>
    <row r="8" spans="1:19" s="31" customFormat="1" ht="23.25">
      <c r="A8" s="76" t="str">
        <f>+Summary!O3</f>
        <v>Hobbies..Gifts..</v>
      </c>
      <c r="B8" s="7"/>
      <c r="C8" s="7"/>
      <c r="D8" s="7"/>
      <c r="E8" s="7"/>
      <c r="F8" s="7"/>
      <c r="G8" s="7"/>
      <c r="H8" s="7"/>
      <c r="I8" s="7"/>
      <c r="J8" s="7"/>
      <c r="K8" s="7"/>
      <c r="L8" s="7"/>
      <c r="M8" s="7"/>
      <c r="N8" s="7"/>
      <c r="O8" s="7"/>
      <c r="P8" s="7"/>
      <c r="Q8" s="7"/>
      <c r="R8" s="7"/>
      <c r="S8" s="7"/>
    </row>
    <row r="9" spans="1:19" s="82" customFormat="1">
      <c r="A9" s="44"/>
      <c r="B9" s="44"/>
      <c r="C9" s="44"/>
      <c r="D9" s="44"/>
      <c r="E9" s="44"/>
      <c r="F9" s="44"/>
      <c r="G9" s="44"/>
      <c r="H9" s="44"/>
      <c r="I9" s="44"/>
      <c r="J9" s="44"/>
      <c r="K9" s="44"/>
      <c r="L9" s="44"/>
      <c r="M9" s="44"/>
      <c r="N9" s="44"/>
      <c r="O9" s="44"/>
      <c r="P9" s="44"/>
      <c r="Q9" s="44"/>
      <c r="R9" s="44"/>
      <c r="S9" s="44"/>
    </row>
    <row r="10" spans="1:19" s="82" customFormat="1" ht="23.25">
      <c r="A10" s="76" t="str">
        <f>+'Analysis Chart-7'!A10</f>
        <v>Raghav Gijare</v>
      </c>
      <c r="B10" s="44"/>
      <c r="C10" s="44"/>
      <c r="D10" s="44"/>
      <c r="E10" s="44"/>
      <c r="F10" s="44"/>
      <c r="G10" s="44"/>
      <c r="H10" s="44"/>
      <c r="I10" s="44"/>
      <c r="J10" s="44"/>
      <c r="K10" s="44"/>
      <c r="L10" s="44"/>
      <c r="M10" s="44"/>
      <c r="N10" s="44"/>
      <c r="O10" s="44"/>
      <c r="P10" s="44"/>
      <c r="Q10" s="44"/>
      <c r="R10" s="44"/>
      <c r="S10" s="44"/>
    </row>
    <row r="11" spans="1:19" s="82" customFormat="1">
      <c r="A11" s="44"/>
      <c r="B11" s="44"/>
      <c r="C11" s="44"/>
      <c r="D11" s="44"/>
      <c r="E11" s="44"/>
      <c r="F11" s="44"/>
      <c r="G11" s="44"/>
      <c r="H11" s="44"/>
      <c r="I11" s="44"/>
      <c r="J11" s="44"/>
      <c r="K11" s="44"/>
      <c r="L11" s="44"/>
      <c r="M11" s="44"/>
      <c r="N11" s="44"/>
      <c r="O11" s="44"/>
      <c r="P11" s="44"/>
      <c r="Q11" s="44"/>
      <c r="R11" s="44"/>
      <c r="S11" s="44"/>
    </row>
    <row r="12" spans="1:19"/>
    <row r="13" spans="1:19"/>
    <row r="14" spans="1:19"/>
    <row r="15" spans="1:19"/>
    <row r="16" spans="1:19"/>
    <row r="17" spans="2:2"/>
    <row r="18" spans="2:2"/>
    <row r="19" spans="2:2"/>
    <row r="20" spans="2:2"/>
    <row r="21" spans="2:2"/>
    <row r="22" spans="2:2"/>
    <row r="23" spans="2:2">
      <c r="B23" s="2"/>
    </row>
    <row r="24" spans="2:2"/>
    <row r="25"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21.xml><?xml version="1.0" encoding="utf-8"?>
<worksheet xmlns="http://schemas.openxmlformats.org/spreadsheetml/2006/main" xmlns:r="http://schemas.openxmlformats.org/officeDocument/2006/relationships">
  <sheetPr>
    <tabColor rgb="FFFF0000"/>
  </sheetPr>
  <dimension ref="A1:T25"/>
  <sheetViews>
    <sheetView zoomScale="80" zoomScaleNormal="80" workbookViewId="0"/>
  </sheetViews>
  <sheetFormatPr defaultColWidth="0" defaultRowHeight="0" customHeight="1" zeroHeight="1"/>
  <cols>
    <col min="1" max="1" width="11" style="1" customWidth="1"/>
    <col min="2" max="2" width="11.7109375" style="1" customWidth="1"/>
    <col min="3" max="20" width="9.140625" style="1" customWidth="1"/>
    <col min="21" max="16384" width="9.140625" style="1" hidden="1"/>
  </cols>
  <sheetData>
    <row r="1" spans="1:6" ht="15.75" thickBot="1">
      <c r="D1" s="44"/>
      <c r="E1" s="44"/>
      <c r="F1" s="44"/>
    </row>
    <row r="2" spans="1:6" s="20" customFormat="1" ht="15.75" thickBot="1">
      <c r="D2" s="401" t="s">
        <v>31</v>
      </c>
      <c r="E2" s="402"/>
      <c r="F2" s="403"/>
    </row>
    <row r="3" spans="1:6" ht="15.75" thickBot="1">
      <c r="A3" s="80" t="s">
        <v>2</v>
      </c>
      <c r="B3" s="81">
        <f>+Summary!P16</f>
        <v>1500</v>
      </c>
      <c r="D3" s="404"/>
      <c r="E3" s="405"/>
      <c r="F3" s="406"/>
    </row>
    <row r="4" spans="1:6" ht="15.75" thickBot="1">
      <c r="A4" s="78" t="s">
        <v>74</v>
      </c>
      <c r="B4" s="79">
        <f>+B3/'Track Room'!N17*30</f>
        <v>45000</v>
      </c>
      <c r="D4" s="404"/>
      <c r="E4" s="405"/>
      <c r="F4" s="406"/>
    </row>
    <row r="5" spans="1:6" ht="15.75" thickBot="1">
      <c r="A5" s="78" t="s">
        <v>75</v>
      </c>
      <c r="B5" s="79">
        <f>+MIN(Summary!P4:P15)</f>
        <v>0</v>
      </c>
      <c r="D5" s="404"/>
      <c r="E5" s="405"/>
      <c r="F5" s="406"/>
    </row>
    <row r="6" spans="1:6" ht="15.75" thickBot="1">
      <c r="A6" s="78" t="s">
        <v>76</v>
      </c>
      <c r="B6" s="79">
        <f>+MAX(Summary!P4:P15)</f>
        <v>1500</v>
      </c>
      <c r="D6" s="407"/>
      <c r="E6" s="408"/>
      <c r="F6" s="409"/>
    </row>
    <row r="7" spans="1:6" ht="18.75">
      <c r="C7" s="495"/>
      <c r="D7" s="495"/>
    </row>
    <row r="8" spans="1:6" s="7" customFormat="1" ht="23.25">
      <c r="A8" s="76" t="str">
        <f>+Summary!P3</f>
        <v xml:space="preserve">Studies &amp; Office </v>
      </c>
    </row>
    <row r="9" spans="1:6" ht="15">
      <c r="A9" s="44"/>
    </row>
    <row r="10" spans="1:6" ht="23.25">
      <c r="A10" s="76" t="str">
        <f>+'Analysis Chart-8'!A10</f>
        <v>Raghav Gijare</v>
      </c>
    </row>
    <row r="11" spans="1:6" ht="15"/>
    <row r="12" spans="1:6" ht="15"/>
    <row r="13" spans="1:6" ht="15"/>
    <row r="14" spans="1:6" ht="15"/>
    <row r="15" spans="1:6" ht="15"/>
    <row r="16" spans="1:6" ht="15"/>
    <row r="17" spans="2:2" ht="15"/>
    <row r="18" spans="2:2" ht="15"/>
    <row r="19" spans="2:2" ht="15"/>
    <row r="20" spans="2:2" ht="15"/>
    <row r="21" spans="2:2" ht="15"/>
    <row r="22" spans="2:2" ht="15"/>
    <row r="23" spans="2:2" ht="15">
      <c r="B23" s="44"/>
    </row>
    <row r="24" spans="2:2" ht="15"/>
    <row r="25" spans="2:2" ht="15"/>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sheetPr codeName="Sheet15">
    <tabColor rgb="FFFF0000"/>
  </sheetPr>
  <dimension ref="A1:T25"/>
  <sheetViews>
    <sheetView zoomScale="80" zoomScaleNormal="80" workbookViewId="0"/>
  </sheetViews>
  <sheetFormatPr defaultColWidth="0" defaultRowHeight="15" zeroHeight="1"/>
  <cols>
    <col min="1" max="1" width="11" style="1" customWidth="1"/>
    <col min="2" max="2" width="11.7109375" style="1" customWidth="1"/>
    <col min="3" max="20" width="9.140625" style="1" customWidth="1"/>
    <col min="21" max="16384" width="9.140625" style="1" hidden="1"/>
  </cols>
  <sheetData>
    <row r="1" spans="1:6"/>
    <row r="2" spans="1:6" ht="15.75" thickBot="1"/>
    <row r="3" spans="1:6" ht="15.75" thickBot="1">
      <c r="A3" s="80" t="s">
        <v>2</v>
      </c>
      <c r="B3" s="81">
        <f>+Summary!Q16</f>
        <v>2000</v>
      </c>
      <c r="D3" s="401" t="s">
        <v>31</v>
      </c>
      <c r="E3" s="402"/>
      <c r="F3" s="403"/>
    </row>
    <row r="4" spans="1:6" ht="15.75" thickBot="1">
      <c r="A4" s="78" t="s">
        <v>74</v>
      </c>
      <c r="B4" s="79">
        <f>+AVERAGE(Summary!Q4:Q15)</f>
        <v>166.66666666666666</v>
      </c>
      <c r="D4" s="404"/>
      <c r="E4" s="405"/>
      <c r="F4" s="406"/>
    </row>
    <row r="5" spans="1:6" ht="15.75" thickBot="1">
      <c r="A5" s="78" t="s">
        <v>75</v>
      </c>
      <c r="B5" s="79">
        <f>+MIN(Summary!Q4:Q15)</f>
        <v>0</v>
      </c>
      <c r="D5" s="404"/>
      <c r="E5" s="405"/>
      <c r="F5" s="406"/>
    </row>
    <row r="6" spans="1:6" ht="15.75" thickBot="1">
      <c r="A6" s="78" t="s">
        <v>76</v>
      </c>
      <c r="B6" s="79">
        <f>+MAX(Summary!Q4:Q15)</f>
        <v>2000</v>
      </c>
      <c r="D6" s="404"/>
      <c r="E6" s="405"/>
      <c r="F6" s="406"/>
    </row>
    <row r="7" spans="1:6" ht="15.75" thickBot="1">
      <c r="D7" s="407"/>
      <c r="E7" s="408"/>
      <c r="F7" s="409"/>
    </row>
    <row r="8" spans="1:6" s="7" customFormat="1" ht="23.25">
      <c r="A8" s="76" t="str">
        <f>+Summary!Q3</f>
        <v>Cloths..</v>
      </c>
    </row>
    <row r="9" spans="1:6" s="44" customFormat="1"/>
    <row r="10" spans="1:6" s="44" customFormat="1" ht="23.25">
      <c r="A10" s="76" t="str">
        <f>+'Analysis Chart-9'!A10</f>
        <v>Raghav Gijare</v>
      </c>
    </row>
    <row r="11" spans="1:6" s="44" customFormat="1"/>
    <row r="12" spans="1:6"/>
    <row r="13" spans="1:6"/>
    <row r="14" spans="1:6"/>
    <row r="15" spans="1:6"/>
    <row r="16" spans="1:6"/>
    <row r="17" spans="2:2"/>
    <row r="18" spans="2:2"/>
    <row r="19" spans="2:2"/>
    <row r="20" spans="2:2"/>
    <row r="21" spans="2:2"/>
    <row r="22" spans="2:2"/>
    <row r="23" spans="2:2">
      <c r="B23" s="2"/>
    </row>
    <row r="24" spans="2:2"/>
    <row r="25" spans="2:2"/>
  </sheetData>
  <sheetProtection password="E886" sheet="1" objects="1" scenarios="1"/>
  <mergeCells count="1">
    <mergeCell ref="D3:F7"/>
  </mergeCells>
  <hyperlinks>
    <hyperlink ref="D3:F7" location="'Track Room'!A1" display="Track Room"/>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sheetPr codeName="Sheet16">
    <tabColor rgb="FFFFC000"/>
  </sheetPr>
  <dimension ref="A1:V26"/>
  <sheetViews>
    <sheetView zoomScale="80" zoomScaleNormal="80" workbookViewId="0"/>
  </sheetViews>
  <sheetFormatPr defaultColWidth="0" defaultRowHeight="15" zeroHeight="1"/>
  <cols>
    <col min="1" max="1" width="11.5703125" style="1" customWidth="1"/>
    <col min="2" max="2" width="10.5703125" style="1" bestFit="1" customWidth="1"/>
    <col min="3" max="20" width="9.140625" style="1" customWidth="1"/>
    <col min="21" max="22" width="0" style="1" hidden="1" customWidth="1"/>
    <col min="23" max="16384" width="9.140625" style="1" hidden="1"/>
  </cols>
  <sheetData>
    <row r="1" spans="1:6" ht="15.75" thickBot="1"/>
    <row r="2" spans="1:6" ht="15.75" thickBot="1">
      <c r="D2" s="401" t="s">
        <v>31</v>
      </c>
      <c r="E2" s="402"/>
      <c r="F2" s="403"/>
    </row>
    <row r="3" spans="1:6" ht="15.75" thickBot="1">
      <c r="A3" s="80" t="s">
        <v>2</v>
      </c>
      <c r="B3" s="81">
        <f>+Summary!R16</f>
        <v>0</v>
      </c>
      <c r="D3" s="404"/>
      <c r="E3" s="405"/>
      <c r="F3" s="406"/>
    </row>
    <row r="4" spans="1:6" ht="15.75" thickBot="1">
      <c r="A4" s="78" t="s">
        <v>74</v>
      </c>
      <c r="B4" s="79">
        <f>+AVERAGE(Summary!R4:R15)</f>
        <v>0</v>
      </c>
      <c r="D4" s="404"/>
      <c r="E4" s="405"/>
      <c r="F4" s="406"/>
    </row>
    <row r="5" spans="1:6" ht="15.75" thickBot="1">
      <c r="A5" s="78" t="s">
        <v>75</v>
      </c>
      <c r="B5" s="79">
        <f>+MIN(Summary!R4:R15)</f>
        <v>0</v>
      </c>
      <c r="D5" s="404"/>
      <c r="E5" s="405"/>
      <c r="F5" s="406"/>
    </row>
    <row r="6" spans="1:6" ht="15.75" thickBot="1">
      <c r="A6" s="78" t="s">
        <v>76</v>
      </c>
      <c r="B6" s="79">
        <f>+MAX(Summary!R4:HR15)</f>
        <v>1</v>
      </c>
      <c r="D6" s="407"/>
      <c r="E6" s="408"/>
      <c r="F6" s="409"/>
    </row>
    <row r="7" spans="1:6" ht="18.75">
      <c r="C7" s="495"/>
      <c r="D7" s="495"/>
    </row>
    <row r="8" spans="1:6" s="7" customFormat="1" ht="23.25">
      <c r="A8" s="76" t="str">
        <f>+Summary!R3</f>
        <v>Savings</v>
      </c>
    </row>
    <row r="9" spans="1:6" s="44" customFormat="1"/>
    <row r="10" spans="1:6" s="44" customFormat="1" ht="23.25">
      <c r="A10" s="76" t="str">
        <f>+'Analysis Chart-10'!A10</f>
        <v>Raghav Gijare</v>
      </c>
    </row>
    <row r="11" spans="1:6"/>
    <row r="12" spans="1:6"/>
    <row r="13" spans="1:6"/>
    <row r="14" spans="1:6"/>
    <row r="15" spans="1:6"/>
    <row r="16" spans="1:6"/>
    <row r="17" spans="2:2"/>
    <row r="18" spans="2:2"/>
    <row r="19" spans="2:2"/>
    <row r="20" spans="2:2"/>
    <row r="21" spans="2:2"/>
    <row r="22" spans="2:2"/>
    <row r="23" spans="2:2">
      <c r="B23" s="2"/>
    </row>
    <row r="24" spans="2:2">
      <c r="B24" s="2"/>
    </row>
    <row r="25" spans="2:2"/>
    <row r="26" spans="2:2"/>
  </sheetData>
  <sheetProtection password="E886" sheet="1" objects="1" scenarios="1"/>
  <mergeCells count="2">
    <mergeCell ref="C7:D7"/>
    <mergeCell ref="D2:F6"/>
  </mergeCells>
  <hyperlinks>
    <hyperlink ref="D2:F6" location="'Track Room'!A1" display="Track Room"/>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sheetPr codeName="Sheet17"/>
  <dimension ref="A1:Q37"/>
  <sheetViews>
    <sheetView zoomScale="85" zoomScaleNormal="85" workbookViewId="0">
      <pane xSplit="1" ySplit="5" topLeftCell="B6" activePane="bottomRight" state="frozen"/>
      <selection pane="topRight" activeCell="B1" sqref="B1"/>
      <selection pane="bottomLeft" activeCell="A6" sqref="A6"/>
      <selection pane="bottomRight" activeCell="L2" sqref="L2:N3"/>
    </sheetView>
  </sheetViews>
  <sheetFormatPr defaultColWidth="0" defaultRowHeight="18.75" zeroHeight="1"/>
  <cols>
    <col min="1" max="1" width="10.7109375" style="6" customWidth="1"/>
    <col min="2" max="2" width="5.7109375" style="6" customWidth="1"/>
    <col min="3" max="3" width="14.140625" style="5" customWidth="1"/>
    <col min="4" max="4" width="46.140625" style="25" customWidth="1"/>
    <col min="5" max="5" width="11" style="5" customWidth="1"/>
    <col min="6" max="15" width="11" style="1" customWidth="1"/>
    <col min="16" max="16" width="11.85546875" style="4" customWidth="1"/>
    <col min="17" max="17" width="0" style="13" hidden="1" customWidth="1"/>
    <col min="18" max="16384" width="9.140625" style="13" hidden="1"/>
  </cols>
  <sheetData>
    <row r="1" spans="1:16" ht="19.5" thickBot="1">
      <c r="A1" s="9"/>
      <c r="B1" s="9"/>
      <c r="C1" s="10"/>
      <c r="D1" s="24"/>
      <c r="E1" s="10"/>
      <c r="F1" s="11"/>
      <c r="G1" s="11"/>
      <c r="H1" s="11"/>
      <c r="I1" s="11"/>
      <c r="J1" s="11"/>
      <c r="K1" s="11"/>
      <c r="L1" s="11"/>
      <c r="M1" s="11"/>
      <c r="N1" s="11"/>
      <c r="O1" s="11"/>
      <c r="P1" s="12"/>
    </row>
    <row r="2" spans="1:16" ht="19.5" thickBot="1">
      <c r="A2" s="507" t="str">
        <f>+'Analysis Chart-11'!A10</f>
        <v>Raghav Gijare</v>
      </c>
      <c r="B2" s="508"/>
      <c r="C2" s="508"/>
      <c r="D2" s="509"/>
      <c r="E2" s="499">
        <f>+'Track Room'!M5</f>
        <v>42005</v>
      </c>
      <c r="F2" s="500"/>
      <c r="G2" s="510" t="s">
        <v>55</v>
      </c>
      <c r="H2" s="503"/>
      <c r="I2" s="503"/>
      <c r="J2" s="503"/>
      <c r="K2" s="504"/>
      <c r="L2" s="503" t="s">
        <v>7</v>
      </c>
      <c r="M2" s="503"/>
      <c r="N2" s="504"/>
      <c r="O2" s="13"/>
      <c r="P2" s="14"/>
    </row>
    <row r="3" spans="1:16" ht="15.75" customHeight="1" thickBot="1">
      <c r="A3" s="496" t="s">
        <v>108</v>
      </c>
      <c r="B3" s="497"/>
      <c r="C3" s="497"/>
      <c r="D3" s="498"/>
      <c r="E3" s="501"/>
      <c r="F3" s="502"/>
      <c r="G3" s="511"/>
      <c r="H3" s="505"/>
      <c r="I3" s="505"/>
      <c r="J3" s="505"/>
      <c r="K3" s="506"/>
      <c r="L3" s="505"/>
      <c r="M3" s="505"/>
      <c r="N3" s="506"/>
      <c r="O3" s="13"/>
      <c r="P3" s="13"/>
    </row>
    <row r="4" spans="1:16" ht="23.25">
      <c r="A4" s="107"/>
      <c r="B4" s="107"/>
      <c r="C4" s="107"/>
      <c r="D4" s="108"/>
      <c r="E4" s="107"/>
      <c r="F4" s="13"/>
      <c r="G4" s="13"/>
      <c r="H4" s="13"/>
      <c r="I4" s="13"/>
      <c r="J4" s="13"/>
      <c r="K4" s="13"/>
      <c r="L4" s="13"/>
      <c r="M4" s="13"/>
      <c r="N4" s="13"/>
      <c r="O4" s="13"/>
      <c r="P4" s="14"/>
    </row>
    <row r="5" spans="1:16" s="116" customFormat="1"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6" s="29" customFormat="1" ht="25.5">
      <c r="A6" s="117">
        <v>42005</v>
      </c>
      <c r="B6" s="128">
        <v>1</v>
      </c>
      <c r="C6" s="118" t="s">
        <v>104</v>
      </c>
      <c r="D6" s="111" t="s">
        <v>232</v>
      </c>
      <c r="E6" s="60">
        <v>100</v>
      </c>
      <c r="F6" s="60">
        <v>500</v>
      </c>
      <c r="G6" s="60">
        <v>200</v>
      </c>
      <c r="H6" s="60">
        <v>0</v>
      </c>
      <c r="I6" s="60">
        <v>0</v>
      </c>
      <c r="J6" s="60">
        <v>100</v>
      </c>
      <c r="K6" s="60">
        <v>10</v>
      </c>
      <c r="L6" s="60">
        <v>0</v>
      </c>
      <c r="M6" s="60">
        <v>1500</v>
      </c>
      <c r="N6" s="60">
        <v>2000</v>
      </c>
      <c r="O6" s="60">
        <v>0</v>
      </c>
      <c r="P6" s="119">
        <f>SUM(E6:O6)</f>
        <v>4410</v>
      </c>
    </row>
    <row r="7" spans="1:16" s="29" customFormat="1" ht="15.75">
      <c r="A7" s="117">
        <v>42006</v>
      </c>
      <c r="B7" s="128"/>
      <c r="C7" s="118" t="s">
        <v>102</v>
      </c>
      <c r="D7" s="59"/>
      <c r="E7" s="60"/>
      <c r="F7" s="60"/>
      <c r="G7" s="60"/>
      <c r="H7" s="60"/>
      <c r="I7" s="60"/>
      <c r="J7" s="60"/>
      <c r="K7" s="60"/>
      <c r="L7" s="60"/>
      <c r="M7" s="60"/>
      <c r="N7" s="60"/>
      <c r="O7" s="60"/>
      <c r="P7" s="119">
        <f t="shared" ref="P7:P36" si="0">SUM(E7:O7)</f>
        <v>0</v>
      </c>
    </row>
    <row r="8" spans="1:16" s="29" customFormat="1" ht="15.75">
      <c r="A8" s="117">
        <v>42007</v>
      </c>
      <c r="B8" s="128"/>
      <c r="C8" s="118" t="s">
        <v>101</v>
      </c>
      <c r="D8" s="59"/>
      <c r="E8" s="60"/>
      <c r="F8" s="60"/>
      <c r="G8" s="60"/>
      <c r="H8" s="60"/>
      <c r="I8" s="60"/>
      <c r="J8" s="60"/>
      <c r="K8" s="60"/>
      <c r="L8" s="60"/>
      <c r="M8" s="60"/>
      <c r="N8" s="60"/>
      <c r="O8" s="60"/>
      <c r="P8" s="119">
        <f t="shared" si="0"/>
        <v>0</v>
      </c>
    </row>
    <row r="9" spans="1:16" s="29" customFormat="1" ht="15.75">
      <c r="A9" s="117">
        <v>42008</v>
      </c>
      <c r="B9" s="128"/>
      <c r="C9" s="118" t="s">
        <v>105</v>
      </c>
      <c r="D9" s="59"/>
      <c r="E9" s="60"/>
      <c r="F9" s="60"/>
      <c r="G9" s="60"/>
      <c r="H9" s="60"/>
      <c r="I9" s="60"/>
      <c r="J9" s="60"/>
      <c r="K9" s="60"/>
      <c r="L9" s="60"/>
      <c r="M9" s="60"/>
      <c r="N9" s="60"/>
      <c r="O9" s="60"/>
      <c r="P9" s="119">
        <f t="shared" si="0"/>
        <v>0</v>
      </c>
    </row>
    <row r="10" spans="1:16" s="29" customFormat="1" ht="15.75">
      <c r="A10" s="117">
        <v>42009</v>
      </c>
      <c r="B10" s="128"/>
      <c r="C10" s="118" t="s">
        <v>106</v>
      </c>
      <c r="D10" s="59"/>
      <c r="E10" s="60"/>
      <c r="F10" s="60"/>
      <c r="G10" s="60"/>
      <c r="H10" s="60"/>
      <c r="I10" s="60"/>
      <c r="J10" s="60"/>
      <c r="K10" s="60"/>
      <c r="L10" s="60"/>
      <c r="M10" s="60"/>
      <c r="N10" s="60"/>
      <c r="O10" s="60"/>
      <c r="P10" s="119">
        <f t="shared" si="0"/>
        <v>0</v>
      </c>
    </row>
    <row r="11" spans="1:16" s="29" customFormat="1" ht="15.75">
      <c r="A11" s="117">
        <v>42010</v>
      </c>
      <c r="B11" s="128"/>
      <c r="C11" s="118" t="s">
        <v>107</v>
      </c>
      <c r="D11" s="59"/>
      <c r="E11" s="60"/>
      <c r="F11" s="60"/>
      <c r="G11" s="60"/>
      <c r="H11" s="60"/>
      <c r="I11" s="60"/>
      <c r="J11" s="60"/>
      <c r="K11" s="60"/>
      <c r="L11" s="60"/>
      <c r="M11" s="60"/>
      <c r="N11" s="60"/>
      <c r="O11" s="60"/>
      <c r="P11" s="119">
        <f t="shared" si="0"/>
        <v>0</v>
      </c>
    </row>
    <row r="12" spans="1:16" s="29" customFormat="1" ht="15.75">
      <c r="A12" s="117">
        <v>42011</v>
      </c>
      <c r="B12" s="128"/>
      <c r="C12" s="118" t="s">
        <v>103</v>
      </c>
      <c r="D12" s="59"/>
      <c r="E12" s="60"/>
      <c r="F12" s="60"/>
      <c r="G12" s="60"/>
      <c r="H12" s="60"/>
      <c r="I12" s="60"/>
      <c r="J12" s="60"/>
      <c r="K12" s="60"/>
      <c r="L12" s="60"/>
      <c r="M12" s="60"/>
      <c r="N12" s="60"/>
      <c r="O12" s="60"/>
      <c r="P12" s="119">
        <f t="shared" si="0"/>
        <v>0</v>
      </c>
    </row>
    <row r="13" spans="1:16" s="29" customFormat="1" ht="15.75">
      <c r="A13" s="117">
        <v>42012</v>
      </c>
      <c r="B13" s="128"/>
      <c r="C13" s="118" t="s">
        <v>104</v>
      </c>
      <c r="D13" s="59"/>
      <c r="E13" s="60"/>
      <c r="F13" s="60"/>
      <c r="G13" s="60"/>
      <c r="H13" s="60"/>
      <c r="I13" s="60"/>
      <c r="J13" s="60"/>
      <c r="K13" s="60"/>
      <c r="L13" s="60"/>
      <c r="M13" s="60"/>
      <c r="N13" s="60"/>
      <c r="O13" s="60"/>
      <c r="P13" s="119">
        <f t="shared" si="0"/>
        <v>0</v>
      </c>
    </row>
    <row r="14" spans="1:16" s="29" customFormat="1" ht="15.75">
      <c r="A14" s="117">
        <v>42013</v>
      </c>
      <c r="B14" s="128"/>
      <c r="C14" s="118" t="s">
        <v>102</v>
      </c>
      <c r="D14" s="59"/>
      <c r="E14" s="60"/>
      <c r="F14" s="60"/>
      <c r="G14" s="60"/>
      <c r="H14" s="60"/>
      <c r="I14" s="60"/>
      <c r="J14" s="60"/>
      <c r="K14" s="60"/>
      <c r="L14" s="60"/>
      <c r="M14" s="60"/>
      <c r="N14" s="60"/>
      <c r="O14" s="60"/>
      <c r="P14" s="119">
        <f t="shared" si="0"/>
        <v>0</v>
      </c>
    </row>
    <row r="15" spans="1:16" s="29" customFormat="1" ht="15.75">
      <c r="A15" s="117">
        <v>42014</v>
      </c>
      <c r="B15" s="128"/>
      <c r="C15" s="118" t="s">
        <v>101</v>
      </c>
      <c r="D15" s="59"/>
      <c r="E15" s="60"/>
      <c r="F15" s="60"/>
      <c r="G15" s="60"/>
      <c r="H15" s="60"/>
      <c r="I15" s="60"/>
      <c r="J15" s="60"/>
      <c r="K15" s="60"/>
      <c r="L15" s="60"/>
      <c r="M15" s="60"/>
      <c r="N15" s="60"/>
      <c r="O15" s="60"/>
      <c r="P15" s="119">
        <f t="shared" si="0"/>
        <v>0</v>
      </c>
    </row>
    <row r="16" spans="1:16" s="29" customFormat="1" ht="15.75">
      <c r="A16" s="117">
        <v>42015</v>
      </c>
      <c r="B16" s="128"/>
      <c r="C16" s="118" t="s">
        <v>105</v>
      </c>
      <c r="D16" s="59"/>
      <c r="E16" s="60"/>
      <c r="F16" s="60"/>
      <c r="G16" s="60"/>
      <c r="H16" s="60"/>
      <c r="I16" s="60"/>
      <c r="J16" s="60"/>
      <c r="K16" s="60"/>
      <c r="L16" s="60"/>
      <c r="M16" s="60"/>
      <c r="N16" s="60"/>
      <c r="O16" s="60"/>
      <c r="P16" s="119">
        <f t="shared" si="0"/>
        <v>0</v>
      </c>
    </row>
    <row r="17" spans="1:16" s="29" customFormat="1" ht="15.75">
      <c r="A17" s="117">
        <v>42016</v>
      </c>
      <c r="B17" s="128"/>
      <c r="C17" s="118" t="s">
        <v>106</v>
      </c>
      <c r="D17" s="59"/>
      <c r="E17" s="60"/>
      <c r="F17" s="60"/>
      <c r="G17" s="60"/>
      <c r="H17" s="60"/>
      <c r="I17" s="60"/>
      <c r="J17" s="60"/>
      <c r="K17" s="60"/>
      <c r="L17" s="60"/>
      <c r="M17" s="60"/>
      <c r="N17" s="60"/>
      <c r="O17" s="60"/>
      <c r="P17" s="119">
        <f t="shared" si="0"/>
        <v>0</v>
      </c>
    </row>
    <row r="18" spans="1:16" s="29" customFormat="1" ht="15.75">
      <c r="A18" s="117">
        <v>42017</v>
      </c>
      <c r="B18" s="128"/>
      <c r="C18" s="118" t="s">
        <v>107</v>
      </c>
      <c r="D18" s="59"/>
      <c r="E18" s="60"/>
      <c r="F18" s="60"/>
      <c r="G18" s="60"/>
      <c r="H18" s="60"/>
      <c r="I18" s="60"/>
      <c r="J18" s="60"/>
      <c r="K18" s="60"/>
      <c r="L18" s="60"/>
      <c r="M18" s="60"/>
      <c r="N18" s="60"/>
      <c r="O18" s="60"/>
      <c r="P18" s="119">
        <f t="shared" si="0"/>
        <v>0</v>
      </c>
    </row>
    <row r="19" spans="1:16" s="29" customFormat="1" ht="15.75">
      <c r="A19" s="117">
        <v>42018</v>
      </c>
      <c r="B19" s="128"/>
      <c r="C19" s="118" t="s">
        <v>103</v>
      </c>
      <c r="D19" s="59"/>
      <c r="E19" s="60"/>
      <c r="F19" s="60"/>
      <c r="G19" s="60"/>
      <c r="H19" s="60"/>
      <c r="I19" s="60"/>
      <c r="J19" s="60"/>
      <c r="K19" s="60"/>
      <c r="L19" s="60"/>
      <c r="M19" s="60"/>
      <c r="N19" s="60"/>
      <c r="O19" s="60"/>
      <c r="P19" s="119">
        <f t="shared" si="0"/>
        <v>0</v>
      </c>
    </row>
    <row r="20" spans="1:16" s="29" customFormat="1" ht="15.75">
      <c r="A20" s="117">
        <v>42019</v>
      </c>
      <c r="B20" s="128"/>
      <c r="C20" s="118" t="s">
        <v>104</v>
      </c>
      <c r="D20" s="59"/>
      <c r="E20" s="60"/>
      <c r="F20" s="60"/>
      <c r="G20" s="60"/>
      <c r="H20" s="60"/>
      <c r="I20" s="60"/>
      <c r="J20" s="60"/>
      <c r="K20" s="60"/>
      <c r="L20" s="60"/>
      <c r="M20" s="60"/>
      <c r="N20" s="60"/>
      <c r="O20" s="60"/>
      <c r="P20" s="119">
        <f t="shared" si="0"/>
        <v>0</v>
      </c>
    </row>
    <row r="21" spans="1:16" s="29" customFormat="1" ht="15.75">
      <c r="A21" s="117">
        <v>42020</v>
      </c>
      <c r="B21" s="128"/>
      <c r="C21" s="118" t="s">
        <v>102</v>
      </c>
      <c r="D21" s="59"/>
      <c r="E21" s="60"/>
      <c r="F21" s="60"/>
      <c r="G21" s="60"/>
      <c r="H21" s="60"/>
      <c r="I21" s="60"/>
      <c r="J21" s="60"/>
      <c r="K21" s="60"/>
      <c r="L21" s="60"/>
      <c r="M21" s="60"/>
      <c r="N21" s="60"/>
      <c r="O21" s="60"/>
      <c r="P21" s="119">
        <f t="shared" si="0"/>
        <v>0</v>
      </c>
    </row>
    <row r="22" spans="1:16" s="29" customFormat="1" ht="15.75">
      <c r="A22" s="117">
        <v>42021</v>
      </c>
      <c r="B22" s="128"/>
      <c r="C22" s="118" t="s">
        <v>101</v>
      </c>
      <c r="D22" s="59"/>
      <c r="E22" s="60"/>
      <c r="F22" s="60"/>
      <c r="G22" s="60"/>
      <c r="H22" s="60"/>
      <c r="I22" s="60"/>
      <c r="J22" s="60"/>
      <c r="K22" s="60"/>
      <c r="L22" s="60"/>
      <c r="M22" s="60"/>
      <c r="N22" s="60"/>
      <c r="O22" s="60"/>
      <c r="P22" s="119">
        <f t="shared" si="0"/>
        <v>0</v>
      </c>
    </row>
    <row r="23" spans="1:16" s="29" customFormat="1" ht="15.75">
      <c r="A23" s="117">
        <v>42022</v>
      </c>
      <c r="B23" s="128"/>
      <c r="C23" s="118" t="s">
        <v>105</v>
      </c>
      <c r="D23" s="59"/>
      <c r="E23" s="60"/>
      <c r="F23" s="60"/>
      <c r="G23" s="60"/>
      <c r="H23" s="60"/>
      <c r="I23" s="60"/>
      <c r="J23" s="60"/>
      <c r="K23" s="60"/>
      <c r="L23" s="60"/>
      <c r="M23" s="60"/>
      <c r="N23" s="60"/>
      <c r="O23" s="60"/>
      <c r="P23" s="119">
        <f t="shared" si="0"/>
        <v>0</v>
      </c>
    </row>
    <row r="24" spans="1:16" s="29" customFormat="1" ht="15.75">
      <c r="A24" s="117">
        <v>42023</v>
      </c>
      <c r="B24" s="128"/>
      <c r="C24" s="118" t="s">
        <v>106</v>
      </c>
      <c r="D24" s="59"/>
      <c r="E24" s="60"/>
      <c r="F24" s="60"/>
      <c r="G24" s="60"/>
      <c r="H24" s="60"/>
      <c r="I24" s="60"/>
      <c r="J24" s="60"/>
      <c r="K24" s="60"/>
      <c r="L24" s="60"/>
      <c r="M24" s="60"/>
      <c r="N24" s="60"/>
      <c r="O24" s="60"/>
      <c r="P24" s="119">
        <f t="shared" si="0"/>
        <v>0</v>
      </c>
    </row>
    <row r="25" spans="1:16" s="29" customFormat="1" ht="15.75">
      <c r="A25" s="117">
        <v>42024</v>
      </c>
      <c r="B25" s="128"/>
      <c r="C25" s="118" t="s">
        <v>107</v>
      </c>
      <c r="D25" s="59"/>
      <c r="E25" s="60"/>
      <c r="F25" s="60"/>
      <c r="G25" s="60"/>
      <c r="H25" s="60"/>
      <c r="I25" s="60"/>
      <c r="J25" s="60"/>
      <c r="K25" s="60"/>
      <c r="L25" s="60"/>
      <c r="M25" s="60"/>
      <c r="N25" s="60"/>
      <c r="O25" s="60"/>
      <c r="P25" s="119">
        <f t="shared" si="0"/>
        <v>0</v>
      </c>
    </row>
    <row r="26" spans="1:16" s="29" customFormat="1" ht="15.75">
      <c r="A26" s="117">
        <v>42025</v>
      </c>
      <c r="B26" s="128"/>
      <c r="C26" s="118" t="s">
        <v>103</v>
      </c>
      <c r="D26" s="59"/>
      <c r="E26" s="60"/>
      <c r="F26" s="60"/>
      <c r="G26" s="60"/>
      <c r="H26" s="60"/>
      <c r="I26" s="60"/>
      <c r="J26" s="60"/>
      <c r="K26" s="60"/>
      <c r="L26" s="60"/>
      <c r="M26" s="60"/>
      <c r="N26" s="60"/>
      <c r="O26" s="60"/>
      <c r="P26" s="119">
        <f t="shared" si="0"/>
        <v>0</v>
      </c>
    </row>
    <row r="27" spans="1:16" s="29" customFormat="1" ht="15.75">
      <c r="A27" s="117">
        <v>42026</v>
      </c>
      <c r="B27" s="128"/>
      <c r="C27" s="118" t="s">
        <v>104</v>
      </c>
      <c r="D27" s="59"/>
      <c r="E27" s="60"/>
      <c r="F27" s="60"/>
      <c r="G27" s="60"/>
      <c r="H27" s="60"/>
      <c r="I27" s="60"/>
      <c r="J27" s="60"/>
      <c r="K27" s="60"/>
      <c r="L27" s="60"/>
      <c r="M27" s="60"/>
      <c r="N27" s="60"/>
      <c r="O27" s="60"/>
      <c r="P27" s="119">
        <f t="shared" si="0"/>
        <v>0</v>
      </c>
    </row>
    <row r="28" spans="1:16" s="29" customFormat="1" ht="15.75">
      <c r="A28" s="117">
        <v>42027</v>
      </c>
      <c r="B28" s="128"/>
      <c r="C28" s="118" t="s">
        <v>102</v>
      </c>
      <c r="D28" s="59"/>
      <c r="E28" s="60"/>
      <c r="F28" s="60"/>
      <c r="G28" s="60"/>
      <c r="H28" s="60"/>
      <c r="I28" s="60"/>
      <c r="J28" s="60"/>
      <c r="K28" s="60"/>
      <c r="L28" s="60"/>
      <c r="M28" s="60"/>
      <c r="N28" s="60"/>
      <c r="O28" s="60"/>
      <c r="P28" s="119">
        <f t="shared" si="0"/>
        <v>0</v>
      </c>
    </row>
    <row r="29" spans="1:16" s="29" customFormat="1" ht="15.75">
      <c r="A29" s="117">
        <v>42028</v>
      </c>
      <c r="B29" s="128"/>
      <c r="C29" s="118" t="s">
        <v>101</v>
      </c>
      <c r="D29" s="59"/>
      <c r="E29" s="60"/>
      <c r="F29" s="60"/>
      <c r="G29" s="60"/>
      <c r="H29" s="60"/>
      <c r="I29" s="60"/>
      <c r="J29" s="60"/>
      <c r="K29" s="60"/>
      <c r="L29" s="60"/>
      <c r="M29" s="60"/>
      <c r="N29" s="60"/>
      <c r="O29" s="60"/>
      <c r="P29" s="119">
        <f t="shared" si="0"/>
        <v>0</v>
      </c>
    </row>
    <row r="30" spans="1:16" s="29" customFormat="1" ht="15.75">
      <c r="A30" s="117">
        <v>42029</v>
      </c>
      <c r="B30" s="128"/>
      <c r="C30" s="118" t="s">
        <v>105</v>
      </c>
      <c r="D30" s="59"/>
      <c r="E30" s="60"/>
      <c r="F30" s="60"/>
      <c r="G30" s="60"/>
      <c r="H30" s="60"/>
      <c r="I30" s="60"/>
      <c r="J30" s="60"/>
      <c r="K30" s="60"/>
      <c r="L30" s="60"/>
      <c r="M30" s="60"/>
      <c r="N30" s="60"/>
      <c r="O30" s="60"/>
      <c r="P30" s="119">
        <f t="shared" si="0"/>
        <v>0</v>
      </c>
    </row>
    <row r="31" spans="1:16" s="29" customFormat="1" ht="15.75">
      <c r="A31" s="117">
        <v>42030</v>
      </c>
      <c r="B31" s="128"/>
      <c r="C31" s="118" t="s">
        <v>106</v>
      </c>
      <c r="D31" s="59"/>
      <c r="E31" s="60"/>
      <c r="F31" s="60"/>
      <c r="G31" s="60"/>
      <c r="H31" s="60"/>
      <c r="I31" s="60"/>
      <c r="J31" s="60"/>
      <c r="K31" s="60"/>
      <c r="L31" s="60"/>
      <c r="M31" s="60"/>
      <c r="N31" s="60"/>
      <c r="O31" s="60"/>
      <c r="P31" s="119">
        <f t="shared" si="0"/>
        <v>0</v>
      </c>
    </row>
    <row r="32" spans="1:16" s="29" customFormat="1" ht="15.75">
      <c r="A32" s="117">
        <v>42031</v>
      </c>
      <c r="B32" s="128"/>
      <c r="C32" s="118" t="s">
        <v>107</v>
      </c>
      <c r="D32" s="59"/>
      <c r="E32" s="60"/>
      <c r="F32" s="60"/>
      <c r="G32" s="60"/>
      <c r="H32" s="60"/>
      <c r="I32" s="60"/>
      <c r="J32" s="60"/>
      <c r="K32" s="60"/>
      <c r="L32" s="60"/>
      <c r="M32" s="60"/>
      <c r="N32" s="60"/>
      <c r="O32" s="60"/>
      <c r="P32" s="119">
        <f t="shared" si="0"/>
        <v>0</v>
      </c>
    </row>
    <row r="33" spans="1:16" s="29" customFormat="1" ht="15.75">
      <c r="A33" s="117">
        <v>42032</v>
      </c>
      <c r="B33" s="128"/>
      <c r="C33" s="118" t="s">
        <v>103</v>
      </c>
      <c r="D33" s="59"/>
      <c r="E33" s="60"/>
      <c r="F33" s="60"/>
      <c r="G33" s="60"/>
      <c r="H33" s="60"/>
      <c r="I33" s="60"/>
      <c r="J33" s="60"/>
      <c r="K33" s="60"/>
      <c r="L33" s="60"/>
      <c r="M33" s="60"/>
      <c r="N33" s="60"/>
      <c r="O33" s="60"/>
      <c r="P33" s="119">
        <f t="shared" si="0"/>
        <v>0</v>
      </c>
    </row>
    <row r="34" spans="1:16" s="29" customFormat="1" ht="15.75">
      <c r="A34" s="117">
        <v>42033</v>
      </c>
      <c r="B34" s="128"/>
      <c r="C34" s="118" t="s">
        <v>104</v>
      </c>
      <c r="D34" s="59"/>
      <c r="E34" s="60"/>
      <c r="F34" s="60"/>
      <c r="G34" s="60"/>
      <c r="H34" s="60"/>
      <c r="I34" s="60"/>
      <c r="J34" s="60"/>
      <c r="K34" s="60"/>
      <c r="L34" s="60"/>
      <c r="M34" s="60"/>
      <c r="N34" s="60"/>
      <c r="O34" s="60"/>
      <c r="P34" s="119">
        <f t="shared" si="0"/>
        <v>0</v>
      </c>
    </row>
    <row r="35" spans="1:16" s="29" customFormat="1" ht="15.75">
      <c r="A35" s="117">
        <v>42034</v>
      </c>
      <c r="B35" s="128"/>
      <c r="C35" s="118" t="s">
        <v>102</v>
      </c>
      <c r="D35" s="59"/>
      <c r="E35" s="60"/>
      <c r="F35" s="60"/>
      <c r="G35" s="60"/>
      <c r="H35" s="60"/>
      <c r="I35" s="60"/>
      <c r="J35" s="60"/>
      <c r="K35" s="60"/>
      <c r="L35" s="60"/>
      <c r="M35" s="60"/>
      <c r="N35" s="60"/>
      <c r="O35" s="60"/>
      <c r="P35" s="119">
        <f t="shared" si="0"/>
        <v>0</v>
      </c>
    </row>
    <row r="36" spans="1:16" s="29" customFormat="1" ht="15.75">
      <c r="A36" s="117">
        <v>42035</v>
      </c>
      <c r="B36" s="128"/>
      <c r="C36" s="118" t="s">
        <v>101</v>
      </c>
      <c r="D36" s="59"/>
      <c r="E36" s="60"/>
      <c r="F36" s="60"/>
      <c r="G36" s="60"/>
      <c r="H36" s="60"/>
      <c r="I36" s="60"/>
      <c r="J36" s="60"/>
      <c r="K36" s="60"/>
      <c r="L36" s="60"/>
      <c r="M36" s="60"/>
      <c r="N36" s="60"/>
      <c r="O36" s="60"/>
      <c r="P36" s="120">
        <f t="shared" si="0"/>
        <v>0</v>
      </c>
    </row>
    <row r="37" spans="1:16" s="15" customFormat="1" ht="15.75">
      <c r="A37" s="122"/>
      <c r="B37" s="123">
        <f>SUM(B6:B36)</f>
        <v>1</v>
      </c>
      <c r="C37" s="124"/>
      <c r="D37" s="125" t="s">
        <v>2</v>
      </c>
      <c r="E37" s="126">
        <f t="shared" ref="E37:P37" si="1">SUM(E6:E36)</f>
        <v>100</v>
      </c>
      <c r="F37" s="126">
        <f t="shared" si="1"/>
        <v>500</v>
      </c>
      <c r="G37" s="126">
        <f t="shared" si="1"/>
        <v>200</v>
      </c>
      <c r="H37" s="126">
        <f t="shared" si="1"/>
        <v>0</v>
      </c>
      <c r="I37" s="126">
        <f t="shared" si="1"/>
        <v>0</v>
      </c>
      <c r="J37" s="126">
        <f t="shared" si="1"/>
        <v>100</v>
      </c>
      <c r="K37" s="126">
        <f t="shared" si="1"/>
        <v>10</v>
      </c>
      <c r="L37" s="126">
        <f t="shared" si="1"/>
        <v>0</v>
      </c>
      <c r="M37" s="126">
        <f t="shared" si="1"/>
        <v>1500</v>
      </c>
      <c r="N37" s="126">
        <f t="shared" si="1"/>
        <v>2000</v>
      </c>
      <c r="O37" s="126">
        <f t="shared" si="1"/>
        <v>0</v>
      </c>
      <c r="P37" s="121">
        <f t="shared" si="1"/>
        <v>4410</v>
      </c>
    </row>
  </sheetData>
  <sheetProtection password="E886" sheet="1" objects="1" scenarios="1"/>
  <mergeCells count="5">
    <mergeCell ref="A3:D3"/>
    <mergeCell ref="E2:F3"/>
    <mergeCell ref="L2:N3"/>
    <mergeCell ref="A2:D2"/>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A1" display="Daywise Charts"/>
  </hyperlinks>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sheetPr codeName="Sheet18"/>
  <dimension ref="A1:R38"/>
  <sheetViews>
    <sheetView zoomScale="85" zoomScaleNormal="85" workbookViewId="0">
      <pane ySplit="5" topLeftCell="A6" activePane="bottomLeft" state="frozen"/>
      <selection pane="bottomLeft" activeCell="A6" sqref="A6"/>
    </sheetView>
  </sheetViews>
  <sheetFormatPr defaultColWidth="0" defaultRowHeight="18.75" zeroHeight="1"/>
  <cols>
    <col min="1" max="1" width="10.7109375" style="6" customWidth="1"/>
    <col min="2" max="2" width="5.7109375" style="6" customWidth="1"/>
    <col min="3" max="3" width="12.5703125" style="5" customWidth="1"/>
    <col min="4" max="4" width="46.140625" style="25" customWidth="1"/>
    <col min="5" max="5" width="11" style="5" customWidth="1"/>
    <col min="6" max="15" width="11" style="1" customWidth="1"/>
    <col min="16" max="16" width="11.85546875" style="4" customWidth="1"/>
    <col min="17" max="17" width="9.140625" style="13" hidden="1" customWidth="1"/>
    <col min="18" max="18" width="0" style="13" hidden="1" customWidth="1"/>
    <col min="19" max="16384" width="9.140625" style="13" hidden="1"/>
  </cols>
  <sheetData>
    <row r="1" spans="1:17" ht="19.5" thickBot="1">
      <c r="A1" s="9"/>
      <c r="B1" s="9"/>
      <c r="C1" s="10"/>
      <c r="D1" s="24"/>
      <c r="E1" s="10"/>
      <c r="F1" s="11"/>
      <c r="G1" s="11"/>
      <c r="H1" s="11"/>
      <c r="I1" s="11"/>
      <c r="J1" s="11"/>
      <c r="K1" s="11"/>
      <c r="L1" s="11"/>
      <c r="M1" s="11"/>
      <c r="N1" s="11"/>
      <c r="O1" s="11"/>
      <c r="P1" s="12"/>
    </row>
    <row r="2" spans="1:17" s="116" customFormat="1" ht="19.5" customHeight="1" thickBot="1">
      <c r="A2" s="507" t="str">
        <f>+'Jan-14'!A2:D2</f>
        <v>Raghav Gijare</v>
      </c>
      <c r="B2" s="508"/>
      <c r="C2" s="508"/>
      <c r="D2" s="509"/>
      <c r="E2" s="499">
        <f>+'Track Room'!M6</f>
        <v>42036</v>
      </c>
      <c r="F2" s="500"/>
      <c r="G2" s="510" t="s">
        <v>55</v>
      </c>
      <c r="H2" s="503"/>
      <c r="I2" s="503"/>
      <c r="J2" s="503"/>
      <c r="K2" s="504"/>
      <c r="L2" s="503" t="s">
        <v>7</v>
      </c>
      <c r="M2" s="503"/>
      <c r="N2" s="504"/>
      <c r="P2" s="127"/>
    </row>
    <row r="3" spans="1:17" s="116" customFormat="1" ht="19.5" customHeight="1" thickBot="1">
      <c r="A3" s="496" t="s">
        <v>108</v>
      </c>
      <c r="B3" s="497"/>
      <c r="C3" s="497"/>
      <c r="D3" s="498"/>
      <c r="E3" s="501"/>
      <c r="F3" s="502"/>
      <c r="G3" s="511"/>
      <c r="H3" s="505"/>
      <c r="I3" s="505"/>
      <c r="J3" s="505"/>
      <c r="K3" s="506"/>
      <c r="L3" s="505"/>
      <c r="M3" s="505"/>
      <c r="N3" s="506"/>
      <c r="Q3" s="127"/>
    </row>
    <row r="4" spans="1:17" ht="23.25">
      <c r="A4" s="107"/>
      <c r="B4" s="107"/>
      <c r="C4" s="107"/>
      <c r="D4" s="108"/>
      <c r="E4" s="107"/>
      <c r="F4" s="13"/>
      <c r="G4" s="13"/>
      <c r="H4" s="13"/>
      <c r="I4" s="13"/>
      <c r="J4" s="13"/>
      <c r="K4" s="13"/>
      <c r="L4" s="13"/>
      <c r="M4" s="13"/>
      <c r="N4" s="13"/>
      <c r="O4" s="13"/>
      <c r="P4" s="14"/>
    </row>
    <row r="5" spans="1:17"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7" ht="15.75">
      <c r="A6" s="117">
        <v>42036</v>
      </c>
      <c r="B6" s="129"/>
      <c r="C6" s="118" t="s">
        <v>105</v>
      </c>
      <c r="D6" s="111"/>
      <c r="E6" s="60"/>
      <c r="F6" s="60"/>
      <c r="G6" s="60"/>
      <c r="H6" s="60"/>
      <c r="I6" s="60"/>
      <c r="J6" s="60"/>
      <c r="K6" s="60"/>
      <c r="L6" s="60"/>
      <c r="M6" s="60"/>
      <c r="N6" s="60"/>
      <c r="O6" s="60"/>
      <c r="P6" s="119">
        <f>SUM(E6:O6)</f>
        <v>0</v>
      </c>
    </row>
    <row r="7" spans="1:17" ht="15.75">
      <c r="A7" s="117">
        <v>42037</v>
      </c>
      <c r="B7" s="129"/>
      <c r="C7" s="118" t="s">
        <v>106</v>
      </c>
      <c r="D7" s="111"/>
      <c r="E7" s="60"/>
      <c r="F7" s="60"/>
      <c r="G7" s="60"/>
      <c r="H7" s="60"/>
      <c r="I7" s="60"/>
      <c r="J7" s="60"/>
      <c r="K7" s="60"/>
      <c r="L7" s="60"/>
      <c r="M7" s="60"/>
      <c r="N7" s="60"/>
      <c r="O7" s="60"/>
      <c r="P7" s="119">
        <f t="shared" ref="P7:P36" si="0">SUM(E7:O7)</f>
        <v>0</v>
      </c>
    </row>
    <row r="8" spans="1:17" ht="15.75" customHeight="1">
      <c r="A8" s="117">
        <v>42038</v>
      </c>
      <c r="B8" s="129"/>
      <c r="C8" s="118" t="s">
        <v>107</v>
      </c>
      <c r="D8" s="111"/>
      <c r="E8" s="60"/>
      <c r="F8" s="60"/>
      <c r="G8" s="60"/>
      <c r="H8" s="60"/>
      <c r="I8" s="60"/>
      <c r="J8" s="60"/>
      <c r="K8" s="60"/>
      <c r="L8" s="60"/>
      <c r="M8" s="60"/>
      <c r="N8" s="60"/>
      <c r="O8" s="60"/>
      <c r="P8" s="119">
        <f t="shared" si="0"/>
        <v>0</v>
      </c>
    </row>
    <row r="9" spans="1:17" ht="15.75">
      <c r="A9" s="117">
        <v>42039</v>
      </c>
      <c r="B9" s="129"/>
      <c r="C9" s="118" t="s">
        <v>103</v>
      </c>
      <c r="D9" s="111"/>
      <c r="E9" s="60"/>
      <c r="F9" s="60"/>
      <c r="G9" s="60"/>
      <c r="H9" s="60"/>
      <c r="I9" s="60"/>
      <c r="J9" s="60"/>
      <c r="K9" s="60"/>
      <c r="L9" s="60"/>
      <c r="M9" s="60"/>
      <c r="N9" s="60"/>
      <c r="O9" s="60"/>
      <c r="P9" s="119">
        <f t="shared" si="0"/>
        <v>0</v>
      </c>
    </row>
    <row r="10" spans="1:17" ht="15.75">
      <c r="A10" s="117">
        <v>42040</v>
      </c>
      <c r="B10" s="129"/>
      <c r="C10" s="118" t="s">
        <v>104</v>
      </c>
      <c r="D10" s="111"/>
      <c r="E10" s="60"/>
      <c r="F10" s="60"/>
      <c r="G10" s="60"/>
      <c r="H10" s="60"/>
      <c r="I10" s="60"/>
      <c r="J10" s="60"/>
      <c r="K10" s="60"/>
      <c r="L10" s="60"/>
      <c r="M10" s="60"/>
      <c r="N10" s="60"/>
      <c r="O10" s="60"/>
      <c r="P10" s="119">
        <f t="shared" si="0"/>
        <v>0</v>
      </c>
    </row>
    <row r="11" spans="1:17" ht="15.75">
      <c r="A11" s="117">
        <v>42041</v>
      </c>
      <c r="B11" s="129"/>
      <c r="C11" s="118" t="s">
        <v>102</v>
      </c>
      <c r="D11" s="111"/>
      <c r="E11" s="60"/>
      <c r="F11" s="60"/>
      <c r="G11" s="60"/>
      <c r="H11" s="60"/>
      <c r="I11" s="60"/>
      <c r="J11" s="60"/>
      <c r="K11" s="60"/>
      <c r="L11" s="60"/>
      <c r="M11" s="60"/>
      <c r="N11" s="60"/>
      <c r="O11" s="60"/>
      <c r="P11" s="119">
        <f t="shared" si="0"/>
        <v>0</v>
      </c>
    </row>
    <row r="12" spans="1:17" ht="15.75">
      <c r="A12" s="117">
        <v>42042</v>
      </c>
      <c r="B12" s="129"/>
      <c r="C12" s="118" t="s">
        <v>101</v>
      </c>
      <c r="D12" s="111"/>
      <c r="E12" s="60"/>
      <c r="F12" s="60"/>
      <c r="G12" s="60"/>
      <c r="H12" s="60"/>
      <c r="I12" s="60"/>
      <c r="J12" s="60"/>
      <c r="K12" s="60"/>
      <c r="L12" s="60"/>
      <c r="M12" s="60"/>
      <c r="N12" s="60"/>
      <c r="O12" s="60"/>
      <c r="P12" s="119">
        <f t="shared" si="0"/>
        <v>0</v>
      </c>
    </row>
    <row r="13" spans="1:17" ht="15.75">
      <c r="A13" s="117">
        <v>42043</v>
      </c>
      <c r="B13" s="129"/>
      <c r="C13" s="118" t="s">
        <v>105</v>
      </c>
      <c r="D13" s="111"/>
      <c r="E13" s="60"/>
      <c r="F13" s="60"/>
      <c r="G13" s="60"/>
      <c r="H13" s="60"/>
      <c r="I13" s="60"/>
      <c r="J13" s="60"/>
      <c r="K13" s="60"/>
      <c r="L13" s="60"/>
      <c r="M13" s="60"/>
      <c r="N13" s="60"/>
      <c r="O13" s="60"/>
      <c r="P13" s="119">
        <f t="shared" si="0"/>
        <v>0</v>
      </c>
    </row>
    <row r="14" spans="1:17" ht="15.75">
      <c r="A14" s="117">
        <v>42044</v>
      </c>
      <c r="B14" s="129"/>
      <c r="C14" s="118" t="s">
        <v>106</v>
      </c>
      <c r="D14" s="111"/>
      <c r="E14" s="60"/>
      <c r="F14" s="60"/>
      <c r="G14" s="60"/>
      <c r="H14" s="60"/>
      <c r="I14" s="60"/>
      <c r="J14" s="60"/>
      <c r="K14" s="60"/>
      <c r="L14" s="60"/>
      <c r="M14" s="60"/>
      <c r="N14" s="60"/>
      <c r="O14" s="60"/>
      <c r="P14" s="119">
        <f t="shared" si="0"/>
        <v>0</v>
      </c>
    </row>
    <row r="15" spans="1:17" ht="15.75" customHeight="1">
      <c r="A15" s="117">
        <v>42045</v>
      </c>
      <c r="B15" s="129"/>
      <c r="C15" s="118" t="s">
        <v>107</v>
      </c>
      <c r="D15" s="111"/>
      <c r="E15" s="60"/>
      <c r="F15" s="60"/>
      <c r="G15" s="60"/>
      <c r="H15" s="60"/>
      <c r="I15" s="60"/>
      <c r="J15" s="60"/>
      <c r="K15" s="60"/>
      <c r="L15" s="60"/>
      <c r="M15" s="60"/>
      <c r="N15" s="60"/>
      <c r="O15" s="60"/>
      <c r="P15" s="119">
        <f t="shared" si="0"/>
        <v>0</v>
      </c>
    </row>
    <row r="16" spans="1:17" ht="15.75">
      <c r="A16" s="117">
        <v>42046</v>
      </c>
      <c r="B16" s="129"/>
      <c r="C16" s="118" t="s">
        <v>103</v>
      </c>
      <c r="D16" s="111"/>
      <c r="E16" s="60"/>
      <c r="F16" s="60"/>
      <c r="G16" s="60"/>
      <c r="H16" s="60"/>
      <c r="I16" s="60"/>
      <c r="J16" s="60"/>
      <c r="K16" s="60"/>
      <c r="L16" s="60"/>
      <c r="M16" s="60"/>
      <c r="N16" s="60"/>
      <c r="O16" s="60"/>
      <c r="P16" s="119">
        <f t="shared" si="0"/>
        <v>0</v>
      </c>
    </row>
    <row r="17" spans="1:16" ht="15.75">
      <c r="A17" s="117">
        <v>42047</v>
      </c>
      <c r="B17" s="129"/>
      <c r="C17" s="118" t="s">
        <v>104</v>
      </c>
      <c r="D17" s="111"/>
      <c r="E17" s="60"/>
      <c r="F17" s="60"/>
      <c r="G17" s="60"/>
      <c r="H17" s="60"/>
      <c r="I17" s="60"/>
      <c r="J17" s="60"/>
      <c r="K17" s="60"/>
      <c r="L17" s="60"/>
      <c r="M17" s="60"/>
      <c r="N17" s="60"/>
      <c r="O17" s="60"/>
      <c r="P17" s="119">
        <f t="shared" si="0"/>
        <v>0</v>
      </c>
    </row>
    <row r="18" spans="1:16" ht="15.75">
      <c r="A18" s="117">
        <v>42048</v>
      </c>
      <c r="B18" s="129"/>
      <c r="C18" s="118" t="s">
        <v>102</v>
      </c>
      <c r="D18" s="111"/>
      <c r="E18" s="60"/>
      <c r="F18" s="60"/>
      <c r="G18" s="60"/>
      <c r="H18" s="60"/>
      <c r="I18" s="60"/>
      <c r="J18" s="60"/>
      <c r="K18" s="60"/>
      <c r="L18" s="60"/>
      <c r="M18" s="60"/>
      <c r="N18" s="60"/>
      <c r="O18" s="60"/>
      <c r="P18" s="119">
        <f t="shared" si="0"/>
        <v>0</v>
      </c>
    </row>
    <row r="19" spans="1:16" ht="15.75">
      <c r="A19" s="117">
        <v>42049</v>
      </c>
      <c r="B19" s="129"/>
      <c r="C19" s="118" t="s">
        <v>101</v>
      </c>
      <c r="D19" s="111"/>
      <c r="E19" s="60"/>
      <c r="F19" s="60"/>
      <c r="G19" s="60"/>
      <c r="H19" s="60"/>
      <c r="I19" s="60"/>
      <c r="J19" s="60"/>
      <c r="K19" s="60"/>
      <c r="L19" s="60"/>
      <c r="M19" s="60"/>
      <c r="N19" s="60"/>
      <c r="O19" s="60"/>
      <c r="P19" s="119">
        <f t="shared" si="0"/>
        <v>0</v>
      </c>
    </row>
    <row r="20" spans="1:16" ht="15.75">
      <c r="A20" s="117">
        <v>42050</v>
      </c>
      <c r="B20" s="129"/>
      <c r="C20" s="118" t="s">
        <v>105</v>
      </c>
      <c r="D20" s="111"/>
      <c r="E20" s="60"/>
      <c r="F20" s="60"/>
      <c r="G20" s="60"/>
      <c r="H20" s="60"/>
      <c r="I20" s="60"/>
      <c r="J20" s="60"/>
      <c r="K20" s="60"/>
      <c r="L20" s="60"/>
      <c r="M20" s="60"/>
      <c r="N20" s="60"/>
      <c r="O20" s="60"/>
      <c r="P20" s="119">
        <f t="shared" si="0"/>
        <v>0</v>
      </c>
    </row>
    <row r="21" spans="1:16" ht="15.75">
      <c r="A21" s="117">
        <v>42051</v>
      </c>
      <c r="B21" s="129"/>
      <c r="C21" s="118" t="s">
        <v>106</v>
      </c>
      <c r="D21" s="111"/>
      <c r="E21" s="60"/>
      <c r="F21" s="60"/>
      <c r="G21" s="60"/>
      <c r="H21" s="60"/>
      <c r="I21" s="60"/>
      <c r="J21" s="60"/>
      <c r="K21" s="60"/>
      <c r="L21" s="60"/>
      <c r="M21" s="60"/>
      <c r="N21" s="60"/>
      <c r="O21" s="60"/>
      <c r="P21" s="119">
        <f t="shared" si="0"/>
        <v>0</v>
      </c>
    </row>
    <row r="22" spans="1:16" ht="15.75" customHeight="1">
      <c r="A22" s="117">
        <v>42052</v>
      </c>
      <c r="B22" s="129"/>
      <c r="C22" s="118" t="s">
        <v>107</v>
      </c>
      <c r="D22" s="111"/>
      <c r="E22" s="60"/>
      <c r="F22" s="60"/>
      <c r="G22" s="60"/>
      <c r="H22" s="60"/>
      <c r="I22" s="60"/>
      <c r="J22" s="60"/>
      <c r="K22" s="60"/>
      <c r="L22" s="60"/>
      <c r="M22" s="60"/>
      <c r="N22" s="60"/>
      <c r="O22" s="60"/>
      <c r="P22" s="119">
        <f t="shared" si="0"/>
        <v>0</v>
      </c>
    </row>
    <row r="23" spans="1:16" ht="15.75">
      <c r="A23" s="117">
        <v>42053</v>
      </c>
      <c r="B23" s="129"/>
      <c r="C23" s="118" t="s">
        <v>103</v>
      </c>
      <c r="D23" s="111"/>
      <c r="E23" s="60"/>
      <c r="F23" s="60"/>
      <c r="G23" s="60"/>
      <c r="H23" s="60"/>
      <c r="I23" s="60"/>
      <c r="J23" s="60"/>
      <c r="K23" s="60"/>
      <c r="L23" s="60"/>
      <c r="M23" s="60"/>
      <c r="N23" s="60"/>
      <c r="O23" s="60"/>
      <c r="P23" s="119">
        <f t="shared" si="0"/>
        <v>0</v>
      </c>
    </row>
    <row r="24" spans="1:16" ht="15.75">
      <c r="A24" s="117">
        <v>42054</v>
      </c>
      <c r="B24" s="129"/>
      <c r="C24" s="118" t="s">
        <v>104</v>
      </c>
      <c r="D24" s="111"/>
      <c r="E24" s="60"/>
      <c r="F24" s="60"/>
      <c r="G24" s="60"/>
      <c r="H24" s="60"/>
      <c r="I24" s="60"/>
      <c r="J24" s="60"/>
      <c r="K24" s="60"/>
      <c r="L24" s="60"/>
      <c r="M24" s="60"/>
      <c r="N24" s="60"/>
      <c r="O24" s="60"/>
      <c r="P24" s="119">
        <f t="shared" si="0"/>
        <v>0</v>
      </c>
    </row>
    <row r="25" spans="1:16" ht="15.75">
      <c r="A25" s="117">
        <v>42055</v>
      </c>
      <c r="B25" s="129"/>
      <c r="C25" s="118" t="s">
        <v>102</v>
      </c>
      <c r="D25" s="111"/>
      <c r="E25" s="60"/>
      <c r="F25" s="60"/>
      <c r="G25" s="60"/>
      <c r="H25" s="60"/>
      <c r="I25" s="60"/>
      <c r="J25" s="60"/>
      <c r="K25" s="60"/>
      <c r="L25" s="60"/>
      <c r="M25" s="60"/>
      <c r="N25" s="60"/>
      <c r="O25" s="60"/>
      <c r="P25" s="119">
        <f t="shared" si="0"/>
        <v>0</v>
      </c>
    </row>
    <row r="26" spans="1:16" ht="15.75">
      <c r="A26" s="117">
        <v>42056</v>
      </c>
      <c r="B26" s="129"/>
      <c r="C26" s="118" t="s">
        <v>101</v>
      </c>
      <c r="D26" s="111"/>
      <c r="E26" s="60"/>
      <c r="F26" s="60"/>
      <c r="G26" s="60"/>
      <c r="H26" s="60"/>
      <c r="I26" s="60"/>
      <c r="J26" s="60"/>
      <c r="K26" s="60"/>
      <c r="L26" s="60"/>
      <c r="M26" s="60"/>
      <c r="N26" s="60"/>
      <c r="O26" s="60"/>
      <c r="P26" s="119">
        <f t="shared" si="0"/>
        <v>0</v>
      </c>
    </row>
    <row r="27" spans="1:16" ht="15.75">
      <c r="A27" s="117">
        <v>42057</v>
      </c>
      <c r="B27" s="129"/>
      <c r="C27" s="118" t="s">
        <v>105</v>
      </c>
      <c r="D27" s="111"/>
      <c r="E27" s="60"/>
      <c r="F27" s="60"/>
      <c r="G27" s="60"/>
      <c r="H27" s="60"/>
      <c r="I27" s="60"/>
      <c r="J27" s="60"/>
      <c r="K27" s="60"/>
      <c r="L27" s="60"/>
      <c r="M27" s="60"/>
      <c r="N27" s="60"/>
      <c r="O27" s="60"/>
      <c r="P27" s="119">
        <f t="shared" si="0"/>
        <v>0</v>
      </c>
    </row>
    <row r="28" spans="1:16" ht="15.75">
      <c r="A28" s="117">
        <v>42058</v>
      </c>
      <c r="B28" s="129"/>
      <c r="C28" s="118" t="s">
        <v>106</v>
      </c>
      <c r="D28" s="111"/>
      <c r="E28" s="60"/>
      <c r="F28" s="60"/>
      <c r="G28" s="60"/>
      <c r="H28" s="60"/>
      <c r="I28" s="60"/>
      <c r="J28" s="60"/>
      <c r="K28" s="60"/>
      <c r="L28" s="60"/>
      <c r="M28" s="60"/>
      <c r="N28" s="60"/>
      <c r="O28" s="60"/>
      <c r="P28" s="119">
        <f t="shared" si="0"/>
        <v>0</v>
      </c>
    </row>
    <row r="29" spans="1:16" ht="15.75" customHeight="1">
      <c r="A29" s="117">
        <v>42059</v>
      </c>
      <c r="B29" s="129"/>
      <c r="C29" s="118" t="s">
        <v>107</v>
      </c>
      <c r="D29" s="111"/>
      <c r="E29" s="60"/>
      <c r="F29" s="60"/>
      <c r="G29" s="60"/>
      <c r="H29" s="60"/>
      <c r="I29" s="60"/>
      <c r="J29" s="60"/>
      <c r="K29" s="60"/>
      <c r="L29" s="60"/>
      <c r="M29" s="60"/>
      <c r="N29" s="60"/>
      <c r="O29" s="60"/>
      <c r="P29" s="119">
        <f t="shared" si="0"/>
        <v>0</v>
      </c>
    </row>
    <row r="30" spans="1:16" ht="15.75">
      <c r="A30" s="117">
        <v>42060</v>
      </c>
      <c r="B30" s="129"/>
      <c r="C30" s="118" t="s">
        <v>103</v>
      </c>
      <c r="D30" s="111"/>
      <c r="E30" s="60"/>
      <c r="F30" s="60"/>
      <c r="G30" s="60"/>
      <c r="H30" s="60"/>
      <c r="I30" s="60"/>
      <c r="J30" s="60"/>
      <c r="K30" s="60"/>
      <c r="L30" s="60"/>
      <c r="M30" s="60"/>
      <c r="N30" s="60"/>
      <c r="O30" s="60"/>
      <c r="P30" s="119">
        <f t="shared" si="0"/>
        <v>0</v>
      </c>
    </row>
    <row r="31" spans="1:16" ht="15.75">
      <c r="A31" s="117">
        <v>42061</v>
      </c>
      <c r="B31" s="129"/>
      <c r="C31" s="118" t="s">
        <v>104</v>
      </c>
      <c r="D31" s="111"/>
      <c r="E31" s="60"/>
      <c r="F31" s="60"/>
      <c r="G31" s="60"/>
      <c r="H31" s="60"/>
      <c r="I31" s="60"/>
      <c r="J31" s="60"/>
      <c r="K31" s="60"/>
      <c r="L31" s="60"/>
      <c r="M31" s="60"/>
      <c r="N31" s="60"/>
      <c r="O31" s="60"/>
      <c r="P31" s="119">
        <f t="shared" si="0"/>
        <v>0</v>
      </c>
    </row>
    <row r="32" spans="1:16" ht="15.75">
      <c r="A32" s="117">
        <v>42062</v>
      </c>
      <c r="B32" s="129"/>
      <c r="C32" s="118" t="s">
        <v>102</v>
      </c>
      <c r="D32" s="111"/>
      <c r="E32" s="60"/>
      <c r="F32" s="60"/>
      <c r="G32" s="60"/>
      <c r="H32" s="60"/>
      <c r="I32" s="60"/>
      <c r="J32" s="60"/>
      <c r="K32" s="60"/>
      <c r="L32" s="60"/>
      <c r="M32" s="60"/>
      <c r="N32" s="60"/>
      <c r="O32" s="60"/>
      <c r="P32" s="119">
        <f t="shared" si="0"/>
        <v>0</v>
      </c>
    </row>
    <row r="33" spans="1:16" ht="15.75">
      <c r="A33" s="117">
        <v>42063</v>
      </c>
      <c r="B33" s="129"/>
      <c r="C33" s="118" t="s">
        <v>101</v>
      </c>
      <c r="D33" s="111"/>
      <c r="E33" s="60"/>
      <c r="F33" s="60"/>
      <c r="G33" s="60"/>
      <c r="H33" s="60"/>
      <c r="I33" s="60"/>
      <c r="J33" s="60"/>
      <c r="K33" s="60"/>
      <c r="L33" s="60"/>
      <c r="M33" s="60"/>
      <c r="N33" s="60"/>
      <c r="O33" s="60"/>
      <c r="P33" s="119">
        <f t="shared" si="0"/>
        <v>0</v>
      </c>
    </row>
    <row r="34" spans="1:16" ht="15" customHeight="1">
      <c r="A34" s="100"/>
      <c r="B34" s="129"/>
      <c r="C34" s="101"/>
      <c r="D34" s="111"/>
      <c r="E34" s="60"/>
      <c r="F34" s="60"/>
      <c r="G34" s="60"/>
      <c r="H34" s="60"/>
      <c r="I34" s="60"/>
      <c r="J34" s="60"/>
      <c r="K34" s="60"/>
      <c r="L34" s="60"/>
      <c r="M34" s="60"/>
      <c r="N34" s="60"/>
      <c r="O34" s="60"/>
      <c r="P34" s="119">
        <f t="shared" si="0"/>
        <v>0</v>
      </c>
    </row>
    <row r="35" spans="1:16" ht="15" customHeight="1">
      <c r="A35" s="100"/>
      <c r="B35" s="129"/>
      <c r="C35" s="101"/>
      <c r="D35" s="111"/>
      <c r="E35" s="60"/>
      <c r="F35" s="60"/>
      <c r="G35" s="60"/>
      <c r="H35" s="60"/>
      <c r="I35" s="60"/>
      <c r="J35" s="60"/>
      <c r="K35" s="60"/>
      <c r="L35" s="60"/>
      <c r="M35" s="60"/>
      <c r="N35" s="60"/>
      <c r="O35" s="60"/>
      <c r="P35" s="119">
        <f t="shared" si="0"/>
        <v>0</v>
      </c>
    </row>
    <row r="36" spans="1:16" ht="15.75" customHeight="1">
      <c r="A36" s="102"/>
      <c r="B36" s="130"/>
      <c r="C36" s="104"/>
      <c r="D36" s="111"/>
      <c r="E36" s="60"/>
      <c r="F36" s="60"/>
      <c r="G36" s="60"/>
      <c r="H36" s="60"/>
      <c r="I36" s="60"/>
      <c r="J36" s="60"/>
      <c r="K36" s="60"/>
      <c r="L36" s="60"/>
      <c r="M36" s="60"/>
      <c r="N36" s="60"/>
      <c r="O36" s="60"/>
      <c r="P36" s="120">
        <f t="shared" si="0"/>
        <v>0</v>
      </c>
    </row>
    <row r="37" spans="1:16" s="15" customFormat="1" ht="15.75">
      <c r="A37" s="122"/>
      <c r="B37" s="123">
        <f>SUM(B6:B36)</f>
        <v>0</v>
      </c>
      <c r="C37" s="124"/>
      <c r="D37" s="125" t="s">
        <v>2</v>
      </c>
      <c r="E37" s="126">
        <f t="shared" ref="E37:P37" si="1">SUM(E6:E36)</f>
        <v>0</v>
      </c>
      <c r="F37" s="126">
        <f t="shared" si="1"/>
        <v>0</v>
      </c>
      <c r="G37" s="126">
        <f t="shared" si="1"/>
        <v>0</v>
      </c>
      <c r="H37" s="126">
        <f t="shared" si="1"/>
        <v>0</v>
      </c>
      <c r="I37" s="126">
        <f t="shared" si="1"/>
        <v>0</v>
      </c>
      <c r="J37" s="126">
        <f t="shared" si="1"/>
        <v>0</v>
      </c>
      <c r="K37" s="126">
        <f t="shared" si="1"/>
        <v>0</v>
      </c>
      <c r="L37" s="126">
        <f t="shared" si="1"/>
        <v>0</v>
      </c>
      <c r="M37" s="126">
        <f t="shared" si="1"/>
        <v>0</v>
      </c>
      <c r="N37" s="126">
        <f t="shared" si="1"/>
        <v>0</v>
      </c>
      <c r="O37" s="126">
        <f t="shared" si="1"/>
        <v>0</v>
      </c>
      <c r="P37" s="121">
        <f t="shared" si="1"/>
        <v>0</v>
      </c>
    </row>
    <row r="38" spans="1:16" ht="15" hidden="1" customHeight="1"/>
  </sheetData>
  <sheetProtection password="E886" sheet="1" objects="1" scenarios="1"/>
  <mergeCells count="5">
    <mergeCell ref="A2:D2"/>
    <mergeCell ref="E2:F3"/>
    <mergeCell ref="L2:N3"/>
    <mergeCell ref="A3:D3"/>
    <mergeCell ref="G2:K3"/>
  </mergeCells>
  <dataValidations count="3">
    <dataValidation type="date" operator="greaterThan" allowBlank="1" showErrorMessage="1" errorTitle="Date" error="You must enter a date in this cell." promptTitle="Date" sqref="A6:A36">
      <formula1>1</formula1>
    </dataValidation>
    <dataValidation type="textLength" allowBlank="1" errorTitle="Account" error="You must enter the code for the account to which this should be charged." promptTitle="Account" sqref="C6:D36">
      <formula1>0</formula1>
      <formula2>256</formula2>
    </dataValidation>
    <dataValidation type="decimal" allowBlank="1" showErrorMessage="1" errorTitle="Expenses" error="You must enter a dollar amount in this cell." promptTitle="Expenses" sqref="E6:O36">
      <formula1>0</formula1>
      <formula2>1000000000000</formula2>
    </dataValidation>
  </dataValidations>
  <hyperlinks>
    <hyperlink ref="L2" location="'Control Panel'!A1" display="Control Panel"/>
    <hyperlink ref="L2:N3" location="'Track Room'!A1" display="Go to Track Room"/>
    <hyperlink ref="G2:K3" location="'2_'!A1" display="Daywise Charts"/>
  </hyperlink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sheetPr codeName="Sheet19"/>
  <dimension ref="A1:R37"/>
  <sheetViews>
    <sheetView zoomScale="85" zoomScaleNormal="85" workbookViewId="0">
      <pane ySplit="5" topLeftCell="A6" activePane="bottomLeft" state="frozen"/>
      <selection pane="bottomLeft" activeCell="L2" sqref="L2:N3"/>
    </sheetView>
  </sheetViews>
  <sheetFormatPr defaultColWidth="0" defaultRowHeight="18.75"/>
  <cols>
    <col min="1" max="1" width="10.7109375" style="6" customWidth="1"/>
    <col min="2" max="2" width="5.7109375" style="6" customWidth="1"/>
    <col min="3" max="3" width="15.140625" style="5" customWidth="1"/>
    <col min="4" max="4" width="46.140625" style="25" customWidth="1"/>
    <col min="5" max="5" width="11" style="5" customWidth="1"/>
    <col min="6" max="15" width="11" style="1" customWidth="1"/>
    <col min="16" max="16" width="11.85546875" style="4" customWidth="1"/>
    <col min="17" max="17" width="9.140625" style="13" hidden="1" customWidth="1"/>
    <col min="18" max="18" width="0" style="13" hidden="1" customWidth="1"/>
    <col min="19" max="16384" width="9.140625" style="13" hidden="1"/>
  </cols>
  <sheetData>
    <row r="1" spans="1:17" ht="19.5" thickBot="1">
      <c r="A1" s="9"/>
      <c r="B1" s="9"/>
      <c r="C1" s="10"/>
      <c r="D1" s="24"/>
      <c r="E1" s="10"/>
      <c r="F1" s="11"/>
      <c r="G1" s="11"/>
      <c r="H1" s="11"/>
      <c r="I1" s="11"/>
      <c r="J1" s="11"/>
      <c r="K1" s="11"/>
      <c r="L1" s="11"/>
      <c r="M1" s="11"/>
      <c r="N1" s="11"/>
      <c r="O1" s="11"/>
      <c r="P1" s="12"/>
    </row>
    <row r="2" spans="1:17" s="116" customFormat="1" ht="19.5" thickBot="1">
      <c r="A2" s="507" t="str">
        <f>+'Feb-14'!A2:D2</f>
        <v>Raghav Gijare</v>
      </c>
      <c r="B2" s="508"/>
      <c r="C2" s="508"/>
      <c r="D2" s="509"/>
      <c r="E2" s="499">
        <f>+'Track Room'!M7</f>
        <v>42064</v>
      </c>
      <c r="F2" s="500"/>
      <c r="G2" s="510" t="s">
        <v>55</v>
      </c>
      <c r="H2" s="503"/>
      <c r="I2" s="503"/>
      <c r="J2" s="503"/>
      <c r="K2" s="504"/>
      <c r="L2" s="503" t="s">
        <v>7</v>
      </c>
      <c r="M2" s="503"/>
      <c r="N2" s="504"/>
      <c r="P2" s="127"/>
    </row>
    <row r="3" spans="1:17" s="116" customFormat="1" ht="19.5" thickBot="1">
      <c r="A3" s="496" t="s">
        <v>108</v>
      </c>
      <c r="B3" s="497"/>
      <c r="C3" s="497"/>
      <c r="D3" s="498"/>
      <c r="E3" s="501"/>
      <c r="F3" s="502"/>
      <c r="G3" s="511"/>
      <c r="H3" s="505"/>
      <c r="I3" s="505"/>
      <c r="J3" s="505"/>
      <c r="K3" s="506"/>
      <c r="L3" s="505"/>
      <c r="M3" s="505"/>
      <c r="N3" s="506"/>
      <c r="Q3" s="127"/>
    </row>
    <row r="4" spans="1:17" s="116" customFormat="1" ht="23.25">
      <c r="A4" s="107"/>
      <c r="B4" s="107"/>
      <c r="C4" s="107"/>
      <c r="D4" s="108"/>
      <c r="E4" s="107"/>
      <c r="P4" s="127"/>
    </row>
    <row r="5" spans="1:17"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7" ht="15.75">
      <c r="A6" s="117">
        <v>42064</v>
      </c>
      <c r="B6" s="128"/>
      <c r="C6" s="118" t="s">
        <v>105</v>
      </c>
      <c r="D6" s="111"/>
      <c r="E6" s="60"/>
      <c r="F6" s="60"/>
      <c r="G6" s="60"/>
      <c r="H6" s="60"/>
      <c r="I6" s="60"/>
      <c r="J6" s="60"/>
      <c r="K6" s="60"/>
      <c r="L6" s="60"/>
      <c r="M6" s="60"/>
      <c r="N6" s="60"/>
      <c r="O6" s="60"/>
      <c r="P6" s="119">
        <f>SUM(E6:O6)</f>
        <v>0</v>
      </c>
    </row>
    <row r="7" spans="1:17" ht="15.75">
      <c r="A7" s="117">
        <v>42065</v>
      </c>
      <c r="B7" s="128"/>
      <c r="C7" s="118" t="s">
        <v>106</v>
      </c>
      <c r="D7" s="111"/>
      <c r="E7" s="60"/>
      <c r="F7" s="60"/>
      <c r="G7" s="60"/>
      <c r="H7" s="60"/>
      <c r="I7" s="60"/>
      <c r="J7" s="60"/>
      <c r="K7" s="60"/>
      <c r="L7" s="60"/>
      <c r="M7" s="60"/>
      <c r="N7" s="60"/>
      <c r="O7" s="60"/>
      <c r="P7" s="119">
        <f t="shared" ref="P7:P36" si="0">SUM(E7:O7)</f>
        <v>0</v>
      </c>
    </row>
    <row r="8" spans="1:17" ht="15.75">
      <c r="A8" s="117">
        <v>42066</v>
      </c>
      <c r="B8" s="128"/>
      <c r="C8" s="118" t="s">
        <v>107</v>
      </c>
      <c r="D8" s="111"/>
      <c r="E8" s="60"/>
      <c r="F8" s="60"/>
      <c r="G8" s="60"/>
      <c r="H8" s="60"/>
      <c r="I8" s="60"/>
      <c r="J8" s="60"/>
      <c r="K8" s="60"/>
      <c r="L8" s="60"/>
      <c r="M8" s="60"/>
      <c r="N8" s="60"/>
      <c r="O8" s="60"/>
      <c r="P8" s="119">
        <f t="shared" si="0"/>
        <v>0</v>
      </c>
    </row>
    <row r="9" spans="1:17" ht="15.75">
      <c r="A9" s="117">
        <v>42067</v>
      </c>
      <c r="B9" s="128"/>
      <c r="C9" s="118" t="s">
        <v>103</v>
      </c>
      <c r="D9" s="111"/>
      <c r="E9" s="60"/>
      <c r="F9" s="60"/>
      <c r="G9" s="60"/>
      <c r="H9" s="60"/>
      <c r="I9" s="60"/>
      <c r="J9" s="60"/>
      <c r="K9" s="60"/>
      <c r="L9" s="60"/>
      <c r="M9" s="60"/>
      <c r="N9" s="60"/>
      <c r="O9" s="60"/>
      <c r="P9" s="119">
        <f t="shared" si="0"/>
        <v>0</v>
      </c>
    </row>
    <row r="10" spans="1:17" ht="15.75">
      <c r="A10" s="117">
        <v>42068</v>
      </c>
      <c r="B10" s="128"/>
      <c r="C10" s="118" t="s">
        <v>104</v>
      </c>
      <c r="D10" s="111"/>
      <c r="E10" s="60"/>
      <c r="F10" s="60"/>
      <c r="G10" s="60"/>
      <c r="H10" s="60"/>
      <c r="I10" s="60"/>
      <c r="J10" s="60"/>
      <c r="K10" s="60"/>
      <c r="L10" s="60"/>
      <c r="M10" s="60"/>
      <c r="N10" s="60"/>
      <c r="O10" s="60"/>
      <c r="P10" s="119">
        <f t="shared" si="0"/>
        <v>0</v>
      </c>
    </row>
    <row r="11" spans="1:17" ht="15.75">
      <c r="A11" s="117">
        <v>42069</v>
      </c>
      <c r="B11" s="128"/>
      <c r="C11" s="118" t="s">
        <v>102</v>
      </c>
      <c r="D11" s="111"/>
      <c r="E11" s="60"/>
      <c r="F11" s="60"/>
      <c r="G11" s="60"/>
      <c r="H11" s="60"/>
      <c r="I11" s="60"/>
      <c r="J11" s="60"/>
      <c r="K11" s="60"/>
      <c r="L11" s="60"/>
      <c r="M11" s="60"/>
      <c r="N11" s="60"/>
      <c r="O11" s="60"/>
      <c r="P11" s="119">
        <f t="shared" si="0"/>
        <v>0</v>
      </c>
    </row>
    <row r="12" spans="1:17" ht="15.75">
      <c r="A12" s="117">
        <v>42070</v>
      </c>
      <c r="B12" s="128"/>
      <c r="C12" s="118" t="s">
        <v>101</v>
      </c>
      <c r="D12" s="111"/>
      <c r="E12" s="60"/>
      <c r="F12" s="60"/>
      <c r="G12" s="60"/>
      <c r="H12" s="60"/>
      <c r="I12" s="60"/>
      <c r="J12" s="60"/>
      <c r="K12" s="60"/>
      <c r="L12" s="60"/>
      <c r="M12" s="60"/>
      <c r="N12" s="60"/>
      <c r="O12" s="60"/>
      <c r="P12" s="119">
        <f t="shared" si="0"/>
        <v>0</v>
      </c>
    </row>
    <row r="13" spans="1:17" ht="15.75">
      <c r="A13" s="117">
        <v>42071</v>
      </c>
      <c r="B13" s="128"/>
      <c r="C13" s="118" t="s">
        <v>105</v>
      </c>
      <c r="D13" s="111"/>
      <c r="E13" s="60"/>
      <c r="F13" s="60"/>
      <c r="G13" s="60"/>
      <c r="H13" s="60"/>
      <c r="I13" s="60"/>
      <c r="J13" s="60"/>
      <c r="K13" s="60"/>
      <c r="L13" s="60"/>
      <c r="M13" s="60"/>
      <c r="N13" s="60"/>
      <c r="O13" s="60"/>
      <c r="P13" s="119">
        <f t="shared" si="0"/>
        <v>0</v>
      </c>
    </row>
    <row r="14" spans="1:17" ht="15.75">
      <c r="A14" s="117">
        <v>42072</v>
      </c>
      <c r="B14" s="128"/>
      <c r="C14" s="118" t="s">
        <v>106</v>
      </c>
      <c r="D14" s="111"/>
      <c r="E14" s="60"/>
      <c r="F14" s="60"/>
      <c r="G14" s="60"/>
      <c r="H14" s="60"/>
      <c r="I14" s="60"/>
      <c r="J14" s="60"/>
      <c r="K14" s="60"/>
      <c r="L14" s="60"/>
      <c r="M14" s="60"/>
      <c r="N14" s="60"/>
      <c r="O14" s="60"/>
      <c r="P14" s="119">
        <f t="shared" si="0"/>
        <v>0</v>
      </c>
    </row>
    <row r="15" spans="1:17" ht="15.75">
      <c r="A15" s="117">
        <v>42073</v>
      </c>
      <c r="B15" s="128"/>
      <c r="C15" s="118" t="s">
        <v>107</v>
      </c>
      <c r="D15" s="111"/>
      <c r="E15" s="60"/>
      <c r="F15" s="60"/>
      <c r="G15" s="60"/>
      <c r="H15" s="60"/>
      <c r="I15" s="60"/>
      <c r="J15" s="60"/>
      <c r="K15" s="60"/>
      <c r="L15" s="60"/>
      <c r="M15" s="60"/>
      <c r="N15" s="60"/>
      <c r="O15" s="60"/>
      <c r="P15" s="119">
        <f t="shared" si="0"/>
        <v>0</v>
      </c>
    </row>
    <row r="16" spans="1:17" ht="15.75">
      <c r="A16" s="117">
        <v>42074</v>
      </c>
      <c r="B16" s="128"/>
      <c r="C16" s="118" t="s">
        <v>103</v>
      </c>
      <c r="D16" s="111"/>
      <c r="E16" s="60"/>
      <c r="F16" s="60"/>
      <c r="G16" s="60"/>
      <c r="H16" s="60"/>
      <c r="I16" s="60"/>
      <c r="J16" s="60"/>
      <c r="K16" s="60"/>
      <c r="L16" s="60"/>
      <c r="M16" s="60"/>
      <c r="N16" s="60"/>
      <c r="O16" s="60"/>
      <c r="P16" s="119">
        <f t="shared" si="0"/>
        <v>0</v>
      </c>
    </row>
    <row r="17" spans="1:16" ht="15.75">
      <c r="A17" s="117">
        <v>42075</v>
      </c>
      <c r="B17" s="128"/>
      <c r="C17" s="118" t="s">
        <v>104</v>
      </c>
      <c r="D17" s="111"/>
      <c r="E17" s="60"/>
      <c r="F17" s="60"/>
      <c r="G17" s="60"/>
      <c r="H17" s="60"/>
      <c r="I17" s="60"/>
      <c r="J17" s="60"/>
      <c r="K17" s="60"/>
      <c r="L17" s="60"/>
      <c r="M17" s="60"/>
      <c r="N17" s="60"/>
      <c r="O17" s="60"/>
      <c r="P17" s="119">
        <f t="shared" si="0"/>
        <v>0</v>
      </c>
    </row>
    <row r="18" spans="1:16" ht="15.75">
      <c r="A18" s="117">
        <v>42076</v>
      </c>
      <c r="B18" s="128"/>
      <c r="C18" s="118" t="s">
        <v>102</v>
      </c>
      <c r="D18" s="111"/>
      <c r="E18" s="60"/>
      <c r="F18" s="60"/>
      <c r="G18" s="60"/>
      <c r="H18" s="60"/>
      <c r="I18" s="60"/>
      <c r="J18" s="60"/>
      <c r="K18" s="60"/>
      <c r="L18" s="60"/>
      <c r="M18" s="60"/>
      <c r="N18" s="60"/>
      <c r="O18" s="60"/>
      <c r="P18" s="119">
        <f t="shared" si="0"/>
        <v>0</v>
      </c>
    </row>
    <row r="19" spans="1:16" ht="15.75">
      <c r="A19" s="117">
        <v>42077</v>
      </c>
      <c r="B19" s="128"/>
      <c r="C19" s="118" t="s">
        <v>101</v>
      </c>
      <c r="D19" s="111"/>
      <c r="E19" s="60"/>
      <c r="F19" s="60"/>
      <c r="G19" s="60"/>
      <c r="H19" s="60"/>
      <c r="I19" s="60"/>
      <c r="J19" s="60"/>
      <c r="K19" s="60"/>
      <c r="L19" s="60"/>
      <c r="M19" s="60"/>
      <c r="N19" s="60"/>
      <c r="O19" s="60"/>
      <c r="P19" s="119">
        <f t="shared" si="0"/>
        <v>0</v>
      </c>
    </row>
    <row r="20" spans="1:16" ht="15.75">
      <c r="A20" s="117">
        <v>42078</v>
      </c>
      <c r="B20" s="128"/>
      <c r="C20" s="118" t="s">
        <v>105</v>
      </c>
      <c r="D20" s="111"/>
      <c r="E20" s="60"/>
      <c r="F20" s="60"/>
      <c r="G20" s="60"/>
      <c r="H20" s="60"/>
      <c r="I20" s="60"/>
      <c r="J20" s="60"/>
      <c r="K20" s="60"/>
      <c r="L20" s="60"/>
      <c r="M20" s="60"/>
      <c r="N20" s="60"/>
      <c r="O20" s="60"/>
      <c r="P20" s="119">
        <f t="shared" si="0"/>
        <v>0</v>
      </c>
    </row>
    <row r="21" spans="1:16" ht="15.75">
      <c r="A21" s="117">
        <v>42079</v>
      </c>
      <c r="B21" s="128"/>
      <c r="C21" s="118" t="s">
        <v>106</v>
      </c>
      <c r="D21" s="111"/>
      <c r="E21" s="60"/>
      <c r="F21" s="60"/>
      <c r="G21" s="60"/>
      <c r="H21" s="60"/>
      <c r="I21" s="60"/>
      <c r="J21" s="60"/>
      <c r="K21" s="60"/>
      <c r="L21" s="60"/>
      <c r="M21" s="60"/>
      <c r="N21" s="60"/>
      <c r="O21" s="60"/>
      <c r="P21" s="119">
        <f t="shared" si="0"/>
        <v>0</v>
      </c>
    </row>
    <row r="22" spans="1:16" ht="15.75">
      <c r="A22" s="117">
        <v>42080</v>
      </c>
      <c r="B22" s="128"/>
      <c r="C22" s="118" t="s">
        <v>107</v>
      </c>
      <c r="D22" s="111"/>
      <c r="E22" s="60"/>
      <c r="F22" s="60"/>
      <c r="G22" s="60"/>
      <c r="H22" s="60"/>
      <c r="I22" s="60"/>
      <c r="J22" s="60"/>
      <c r="K22" s="60"/>
      <c r="L22" s="60"/>
      <c r="M22" s="60"/>
      <c r="N22" s="60"/>
      <c r="O22" s="60"/>
      <c r="P22" s="119">
        <f t="shared" si="0"/>
        <v>0</v>
      </c>
    </row>
    <row r="23" spans="1:16" ht="15.75">
      <c r="A23" s="117">
        <v>42081</v>
      </c>
      <c r="B23" s="128"/>
      <c r="C23" s="118" t="s">
        <v>103</v>
      </c>
      <c r="D23" s="111"/>
      <c r="E23" s="60"/>
      <c r="F23" s="60"/>
      <c r="G23" s="60"/>
      <c r="H23" s="60"/>
      <c r="I23" s="60"/>
      <c r="J23" s="60"/>
      <c r="K23" s="60"/>
      <c r="L23" s="60"/>
      <c r="M23" s="60"/>
      <c r="N23" s="60"/>
      <c r="O23" s="60"/>
      <c r="P23" s="119">
        <f t="shared" si="0"/>
        <v>0</v>
      </c>
    </row>
    <row r="24" spans="1:16" ht="15.75">
      <c r="A24" s="117">
        <v>42082</v>
      </c>
      <c r="B24" s="128"/>
      <c r="C24" s="118" t="s">
        <v>104</v>
      </c>
      <c r="D24" s="111"/>
      <c r="E24" s="60"/>
      <c r="F24" s="60"/>
      <c r="G24" s="60"/>
      <c r="H24" s="60"/>
      <c r="I24" s="60"/>
      <c r="J24" s="60"/>
      <c r="K24" s="60"/>
      <c r="L24" s="60"/>
      <c r="M24" s="60"/>
      <c r="N24" s="60"/>
      <c r="O24" s="60"/>
      <c r="P24" s="119">
        <f t="shared" si="0"/>
        <v>0</v>
      </c>
    </row>
    <row r="25" spans="1:16" ht="15.75">
      <c r="A25" s="117">
        <v>42083</v>
      </c>
      <c r="B25" s="128"/>
      <c r="C25" s="118" t="s">
        <v>102</v>
      </c>
      <c r="D25" s="111"/>
      <c r="E25" s="60"/>
      <c r="F25" s="60"/>
      <c r="G25" s="60"/>
      <c r="H25" s="60"/>
      <c r="I25" s="60"/>
      <c r="J25" s="60"/>
      <c r="K25" s="60"/>
      <c r="L25" s="60"/>
      <c r="M25" s="60"/>
      <c r="N25" s="60"/>
      <c r="O25" s="60"/>
      <c r="P25" s="119">
        <f t="shared" si="0"/>
        <v>0</v>
      </c>
    </row>
    <row r="26" spans="1:16" ht="15.75">
      <c r="A26" s="117">
        <v>42084</v>
      </c>
      <c r="B26" s="128"/>
      <c r="C26" s="118" t="s">
        <v>101</v>
      </c>
      <c r="D26" s="111"/>
      <c r="E26" s="60"/>
      <c r="F26" s="60"/>
      <c r="G26" s="60"/>
      <c r="H26" s="60"/>
      <c r="I26" s="60"/>
      <c r="J26" s="60"/>
      <c r="K26" s="60"/>
      <c r="L26" s="60"/>
      <c r="M26" s="60"/>
      <c r="N26" s="60"/>
      <c r="O26" s="60"/>
      <c r="P26" s="119">
        <f t="shared" si="0"/>
        <v>0</v>
      </c>
    </row>
    <row r="27" spans="1:16" ht="15.75">
      <c r="A27" s="117">
        <v>42085</v>
      </c>
      <c r="B27" s="128"/>
      <c r="C27" s="118" t="s">
        <v>105</v>
      </c>
      <c r="D27" s="111"/>
      <c r="E27" s="60"/>
      <c r="F27" s="60"/>
      <c r="G27" s="60"/>
      <c r="H27" s="60"/>
      <c r="I27" s="60"/>
      <c r="J27" s="60"/>
      <c r="K27" s="60"/>
      <c r="L27" s="60"/>
      <c r="M27" s="60"/>
      <c r="N27" s="60"/>
      <c r="O27" s="60"/>
      <c r="P27" s="119">
        <f t="shared" si="0"/>
        <v>0</v>
      </c>
    </row>
    <row r="28" spans="1:16" ht="15.75">
      <c r="A28" s="117">
        <v>42086</v>
      </c>
      <c r="B28" s="128"/>
      <c r="C28" s="118" t="s">
        <v>106</v>
      </c>
      <c r="D28" s="111"/>
      <c r="E28" s="60"/>
      <c r="F28" s="60"/>
      <c r="G28" s="60"/>
      <c r="H28" s="60"/>
      <c r="I28" s="60"/>
      <c r="J28" s="60"/>
      <c r="K28" s="60"/>
      <c r="L28" s="60"/>
      <c r="M28" s="60"/>
      <c r="N28" s="60"/>
      <c r="O28" s="60"/>
      <c r="P28" s="119">
        <f t="shared" si="0"/>
        <v>0</v>
      </c>
    </row>
    <row r="29" spans="1:16" ht="15.75">
      <c r="A29" s="117">
        <v>42087</v>
      </c>
      <c r="B29" s="128"/>
      <c r="C29" s="118" t="s">
        <v>107</v>
      </c>
      <c r="D29" s="111"/>
      <c r="E29" s="60"/>
      <c r="F29" s="60"/>
      <c r="G29" s="60"/>
      <c r="H29" s="60"/>
      <c r="I29" s="60"/>
      <c r="J29" s="60"/>
      <c r="K29" s="60"/>
      <c r="L29" s="60"/>
      <c r="M29" s="60"/>
      <c r="N29" s="60"/>
      <c r="O29" s="60"/>
      <c r="P29" s="119">
        <f t="shared" si="0"/>
        <v>0</v>
      </c>
    </row>
    <row r="30" spans="1:16" ht="15.75">
      <c r="A30" s="117">
        <v>42088</v>
      </c>
      <c r="B30" s="128"/>
      <c r="C30" s="118" t="s">
        <v>103</v>
      </c>
      <c r="D30" s="111"/>
      <c r="E30" s="60"/>
      <c r="F30" s="60"/>
      <c r="G30" s="60"/>
      <c r="H30" s="60"/>
      <c r="I30" s="60"/>
      <c r="J30" s="60"/>
      <c r="K30" s="60"/>
      <c r="L30" s="60"/>
      <c r="M30" s="60"/>
      <c r="N30" s="60"/>
      <c r="O30" s="60"/>
      <c r="P30" s="119">
        <f t="shared" si="0"/>
        <v>0</v>
      </c>
    </row>
    <row r="31" spans="1:16" ht="15.75">
      <c r="A31" s="117">
        <v>42089</v>
      </c>
      <c r="B31" s="128"/>
      <c r="C31" s="118" t="s">
        <v>104</v>
      </c>
      <c r="D31" s="111"/>
      <c r="E31" s="60"/>
      <c r="F31" s="60"/>
      <c r="G31" s="60"/>
      <c r="H31" s="60"/>
      <c r="I31" s="60"/>
      <c r="J31" s="60"/>
      <c r="K31" s="60"/>
      <c r="L31" s="60"/>
      <c r="M31" s="60"/>
      <c r="N31" s="60"/>
      <c r="O31" s="60"/>
      <c r="P31" s="119">
        <f t="shared" si="0"/>
        <v>0</v>
      </c>
    </row>
    <row r="32" spans="1:16" ht="15.75">
      <c r="A32" s="117">
        <v>42090</v>
      </c>
      <c r="B32" s="128"/>
      <c r="C32" s="118" t="s">
        <v>102</v>
      </c>
      <c r="D32" s="111"/>
      <c r="E32" s="60"/>
      <c r="F32" s="60"/>
      <c r="G32" s="60"/>
      <c r="H32" s="60"/>
      <c r="I32" s="60"/>
      <c r="J32" s="60"/>
      <c r="K32" s="60"/>
      <c r="L32" s="60"/>
      <c r="M32" s="60"/>
      <c r="N32" s="60"/>
      <c r="O32" s="60"/>
      <c r="P32" s="119">
        <f t="shared" si="0"/>
        <v>0</v>
      </c>
    </row>
    <row r="33" spans="1:16" ht="15.75">
      <c r="A33" s="117">
        <v>42091</v>
      </c>
      <c r="B33" s="128"/>
      <c r="C33" s="118" t="s">
        <v>101</v>
      </c>
      <c r="D33" s="111"/>
      <c r="E33" s="60"/>
      <c r="F33" s="60"/>
      <c r="G33" s="60"/>
      <c r="H33" s="60"/>
      <c r="I33" s="60"/>
      <c r="J33" s="60"/>
      <c r="K33" s="60"/>
      <c r="L33" s="60"/>
      <c r="M33" s="60"/>
      <c r="N33" s="60"/>
      <c r="O33" s="60"/>
      <c r="P33" s="119">
        <f t="shared" si="0"/>
        <v>0</v>
      </c>
    </row>
    <row r="34" spans="1:16" ht="15.75">
      <c r="A34" s="117">
        <v>42092</v>
      </c>
      <c r="B34" s="128"/>
      <c r="C34" s="118" t="s">
        <v>105</v>
      </c>
      <c r="D34" s="111"/>
      <c r="E34" s="60"/>
      <c r="F34" s="60"/>
      <c r="G34" s="60"/>
      <c r="H34" s="60"/>
      <c r="I34" s="60"/>
      <c r="J34" s="60"/>
      <c r="K34" s="60"/>
      <c r="L34" s="60"/>
      <c r="M34" s="60"/>
      <c r="N34" s="60"/>
      <c r="O34" s="60"/>
      <c r="P34" s="119">
        <f t="shared" si="0"/>
        <v>0</v>
      </c>
    </row>
    <row r="35" spans="1:16" ht="15.75">
      <c r="A35" s="117">
        <v>42093</v>
      </c>
      <c r="B35" s="128"/>
      <c r="C35" s="118" t="s">
        <v>106</v>
      </c>
      <c r="D35" s="111"/>
      <c r="E35" s="60"/>
      <c r="F35" s="60"/>
      <c r="G35" s="60"/>
      <c r="H35" s="60"/>
      <c r="I35" s="60"/>
      <c r="J35" s="60"/>
      <c r="K35" s="60"/>
      <c r="L35" s="60"/>
      <c r="M35" s="60"/>
      <c r="N35" s="60"/>
      <c r="O35" s="60"/>
      <c r="P35" s="119">
        <f t="shared" si="0"/>
        <v>0</v>
      </c>
    </row>
    <row r="36" spans="1:16" ht="15.75">
      <c r="A36" s="117">
        <v>42094</v>
      </c>
      <c r="B36" s="128"/>
      <c r="C36" s="118" t="s">
        <v>107</v>
      </c>
      <c r="D36" s="111"/>
      <c r="E36" s="60"/>
      <c r="F36" s="60"/>
      <c r="G36" s="60"/>
      <c r="H36" s="60"/>
      <c r="I36" s="60"/>
      <c r="J36" s="60"/>
      <c r="K36" s="60"/>
      <c r="L36" s="60"/>
      <c r="M36" s="60"/>
      <c r="N36" s="60"/>
      <c r="O36" s="60"/>
      <c r="P36" s="120">
        <f t="shared" si="0"/>
        <v>0</v>
      </c>
    </row>
    <row r="37" spans="1:16" s="15" customFormat="1" ht="15.75">
      <c r="A37" s="122"/>
      <c r="B37" s="123">
        <f>SUM(B6:B36)</f>
        <v>0</v>
      </c>
      <c r="C37" s="124"/>
      <c r="D37" s="125" t="s">
        <v>2</v>
      </c>
      <c r="E37" s="126">
        <f t="shared" ref="E37:P37" si="1">SUM(E6:E36)</f>
        <v>0</v>
      </c>
      <c r="F37" s="126">
        <f t="shared" si="1"/>
        <v>0</v>
      </c>
      <c r="G37" s="126">
        <f t="shared" si="1"/>
        <v>0</v>
      </c>
      <c r="H37" s="126">
        <f t="shared" si="1"/>
        <v>0</v>
      </c>
      <c r="I37" s="126">
        <f t="shared" si="1"/>
        <v>0</v>
      </c>
      <c r="J37" s="126">
        <f t="shared" si="1"/>
        <v>0</v>
      </c>
      <c r="K37" s="126">
        <f t="shared" si="1"/>
        <v>0</v>
      </c>
      <c r="L37" s="126">
        <f t="shared" si="1"/>
        <v>0</v>
      </c>
      <c r="M37" s="126">
        <f t="shared" si="1"/>
        <v>0</v>
      </c>
      <c r="N37" s="126">
        <f t="shared" si="1"/>
        <v>0</v>
      </c>
      <c r="O37" s="126">
        <f t="shared" si="1"/>
        <v>0</v>
      </c>
      <c r="P37" s="121">
        <f t="shared" si="1"/>
        <v>0</v>
      </c>
    </row>
  </sheetData>
  <sheetProtection password="E886" sheet="1" objects="1" scenarios="1"/>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3_'!A1" display="Daywise Charts"/>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sheetPr codeName="Sheet20"/>
  <dimension ref="A1:P37"/>
  <sheetViews>
    <sheetView zoomScale="85" zoomScaleNormal="85" workbookViewId="0">
      <pane ySplit="5" topLeftCell="A6" activePane="bottomLeft" state="frozen"/>
      <selection pane="bottomLeft" activeCell="A6" sqref="A6"/>
    </sheetView>
  </sheetViews>
  <sheetFormatPr defaultColWidth="0" defaultRowHeight="18.75"/>
  <cols>
    <col min="1" max="1" width="10.7109375" style="6" customWidth="1"/>
    <col min="2" max="2" width="5.7109375" style="6" customWidth="1"/>
    <col min="3" max="3" width="16.28515625" style="5" customWidth="1"/>
    <col min="4" max="4" width="46.140625" style="25" customWidth="1"/>
    <col min="5" max="5" width="11" style="5" customWidth="1"/>
    <col min="6" max="15" width="11" style="1" customWidth="1"/>
    <col min="16" max="16" width="11.85546875" style="4" customWidth="1"/>
    <col min="17" max="16384" width="9.140625" style="13" hidden="1"/>
  </cols>
  <sheetData>
    <row r="1" spans="1:16" ht="19.5" thickBot="1">
      <c r="A1" s="9"/>
      <c r="B1" s="9"/>
      <c r="C1" s="10"/>
      <c r="D1" s="24"/>
      <c r="E1" s="10"/>
      <c r="F1" s="11"/>
      <c r="G1" s="11"/>
      <c r="H1" s="11"/>
      <c r="I1" s="11"/>
      <c r="J1" s="11"/>
      <c r="K1" s="11"/>
      <c r="L1" s="11"/>
      <c r="M1" s="11"/>
      <c r="N1" s="11"/>
      <c r="O1" s="11"/>
      <c r="P1" s="12"/>
    </row>
    <row r="2" spans="1:16" s="116" customFormat="1" ht="19.5" thickBot="1">
      <c r="A2" s="507" t="str">
        <f>+'Mar-14'!A2:D2</f>
        <v>Raghav Gijare</v>
      </c>
      <c r="B2" s="508"/>
      <c r="C2" s="508"/>
      <c r="D2" s="509"/>
      <c r="E2" s="499">
        <f>+'Track Room'!M8</f>
        <v>42095</v>
      </c>
      <c r="F2" s="500"/>
      <c r="G2" s="510" t="s">
        <v>55</v>
      </c>
      <c r="H2" s="503"/>
      <c r="I2" s="503"/>
      <c r="J2" s="503"/>
      <c r="K2" s="504"/>
      <c r="L2" s="503" t="s">
        <v>7</v>
      </c>
      <c r="M2" s="503"/>
      <c r="N2" s="504"/>
      <c r="P2" s="127"/>
    </row>
    <row r="3" spans="1:16" s="116" customFormat="1" ht="15.75" thickBot="1">
      <c r="A3" s="496" t="s">
        <v>108</v>
      </c>
      <c r="B3" s="497"/>
      <c r="C3" s="497"/>
      <c r="D3" s="498"/>
      <c r="E3" s="501"/>
      <c r="F3" s="502"/>
      <c r="G3" s="511"/>
      <c r="H3" s="505"/>
      <c r="I3" s="505"/>
      <c r="J3" s="505"/>
      <c r="K3" s="506"/>
      <c r="L3" s="505"/>
      <c r="M3" s="505"/>
      <c r="N3" s="506"/>
    </row>
    <row r="4" spans="1:16" ht="23.25">
      <c r="A4" s="107"/>
      <c r="B4" s="107"/>
      <c r="C4" s="107"/>
      <c r="D4" s="108"/>
      <c r="E4" s="107"/>
      <c r="F4" s="13"/>
      <c r="G4" s="13"/>
      <c r="H4" s="13"/>
      <c r="I4" s="13"/>
      <c r="J4" s="13"/>
      <c r="K4" s="13"/>
      <c r="L4" s="13"/>
      <c r="M4" s="13"/>
      <c r="N4" s="13"/>
      <c r="O4" s="13"/>
      <c r="P4" s="14"/>
    </row>
    <row r="5" spans="1:16"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6" ht="15.75">
      <c r="A6" s="117">
        <v>42095</v>
      </c>
      <c r="B6" s="128"/>
      <c r="C6" s="118" t="s">
        <v>103</v>
      </c>
      <c r="D6" s="111"/>
      <c r="E6" s="60"/>
      <c r="F6" s="60"/>
      <c r="G6" s="60"/>
      <c r="H6" s="60"/>
      <c r="I6" s="60"/>
      <c r="J6" s="60"/>
      <c r="K6" s="60"/>
      <c r="L6" s="60"/>
      <c r="M6" s="60"/>
      <c r="N6" s="60"/>
      <c r="O6" s="60"/>
      <c r="P6" s="119">
        <f>SUM(E6:O6)</f>
        <v>0</v>
      </c>
    </row>
    <row r="7" spans="1:16" ht="15.75">
      <c r="A7" s="117">
        <v>42096</v>
      </c>
      <c r="B7" s="128"/>
      <c r="C7" s="118" t="s">
        <v>104</v>
      </c>
      <c r="D7" s="111"/>
      <c r="E7" s="60"/>
      <c r="F7" s="60"/>
      <c r="G7" s="60"/>
      <c r="H7" s="60"/>
      <c r="I7" s="60"/>
      <c r="J7" s="60"/>
      <c r="K7" s="60"/>
      <c r="L7" s="60"/>
      <c r="M7" s="60"/>
      <c r="N7" s="60"/>
      <c r="O7" s="60"/>
      <c r="P7" s="119">
        <f t="shared" ref="P7:P36" si="0">SUM(E7:O7)</f>
        <v>0</v>
      </c>
    </row>
    <row r="8" spans="1:16" ht="15.75">
      <c r="A8" s="117">
        <v>42097</v>
      </c>
      <c r="B8" s="128"/>
      <c r="C8" s="118" t="s">
        <v>102</v>
      </c>
      <c r="D8" s="111"/>
      <c r="E8" s="60"/>
      <c r="F8" s="60"/>
      <c r="G8" s="60"/>
      <c r="H8" s="60"/>
      <c r="I8" s="60"/>
      <c r="J8" s="60"/>
      <c r="K8" s="60"/>
      <c r="L8" s="60"/>
      <c r="M8" s="60"/>
      <c r="N8" s="60"/>
      <c r="O8" s="60"/>
      <c r="P8" s="119">
        <f t="shared" si="0"/>
        <v>0</v>
      </c>
    </row>
    <row r="9" spans="1:16" ht="15.75">
      <c r="A9" s="117">
        <v>42098</v>
      </c>
      <c r="B9" s="128"/>
      <c r="C9" s="118" t="s">
        <v>101</v>
      </c>
      <c r="D9" s="111"/>
      <c r="E9" s="60"/>
      <c r="F9" s="60"/>
      <c r="G9" s="60"/>
      <c r="H9" s="60"/>
      <c r="I9" s="60"/>
      <c r="J9" s="60"/>
      <c r="K9" s="60"/>
      <c r="L9" s="60"/>
      <c r="M9" s="60"/>
      <c r="N9" s="60"/>
      <c r="O9" s="60"/>
      <c r="P9" s="119">
        <f t="shared" si="0"/>
        <v>0</v>
      </c>
    </row>
    <row r="10" spans="1:16" ht="15.75">
      <c r="A10" s="117">
        <v>42099</v>
      </c>
      <c r="B10" s="128"/>
      <c r="C10" s="118" t="s">
        <v>105</v>
      </c>
      <c r="D10" s="111"/>
      <c r="E10" s="60"/>
      <c r="F10" s="60"/>
      <c r="G10" s="60"/>
      <c r="H10" s="60"/>
      <c r="I10" s="60"/>
      <c r="J10" s="60"/>
      <c r="K10" s="60"/>
      <c r="L10" s="60"/>
      <c r="M10" s="60"/>
      <c r="N10" s="60"/>
      <c r="O10" s="60"/>
      <c r="P10" s="119">
        <f t="shared" si="0"/>
        <v>0</v>
      </c>
    </row>
    <row r="11" spans="1:16" ht="15.75">
      <c r="A11" s="117">
        <v>42100</v>
      </c>
      <c r="B11" s="128"/>
      <c r="C11" s="118" t="s">
        <v>106</v>
      </c>
      <c r="D11" s="111"/>
      <c r="E11" s="60"/>
      <c r="F11" s="60"/>
      <c r="G11" s="60"/>
      <c r="H11" s="60"/>
      <c r="I11" s="60"/>
      <c r="J11" s="60"/>
      <c r="K11" s="60"/>
      <c r="L11" s="60"/>
      <c r="M11" s="60"/>
      <c r="N11" s="60"/>
      <c r="O11" s="60"/>
      <c r="P11" s="119">
        <f t="shared" si="0"/>
        <v>0</v>
      </c>
    </row>
    <row r="12" spans="1:16" ht="15.75">
      <c r="A12" s="117">
        <v>42101</v>
      </c>
      <c r="B12" s="128"/>
      <c r="C12" s="118" t="s">
        <v>107</v>
      </c>
      <c r="D12" s="111"/>
      <c r="E12" s="60"/>
      <c r="F12" s="60"/>
      <c r="G12" s="60"/>
      <c r="H12" s="60"/>
      <c r="I12" s="60"/>
      <c r="J12" s="60"/>
      <c r="K12" s="60"/>
      <c r="L12" s="60"/>
      <c r="M12" s="60"/>
      <c r="N12" s="60"/>
      <c r="O12" s="60"/>
      <c r="P12" s="119">
        <f t="shared" si="0"/>
        <v>0</v>
      </c>
    </row>
    <row r="13" spans="1:16" ht="15.75">
      <c r="A13" s="117">
        <v>42102</v>
      </c>
      <c r="B13" s="128"/>
      <c r="C13" s="118" t="s">
        <v>103</v>
      </c>
      <c r="D13" s="111"/>
      <c r="E13" s="60"/>
      <c r="F13" s="60"/>
      <c r="G13" s="60"/>
      <c r="H13" s="60"/>
      <c r="I13" s="60"/>
      <c r="J13" s="60"/>
      <c r="K13" s="60"/>
      <c r="L13" s="60"/>
      <c r="M13" s="60"/>
      <c r="N13" s="60"/>
      <c r="O13" s="60"/>
      <c r="P13" s="119">
        <f t="shared" si="0"/>
        <v>0</v>
      </c>
    </row>
    <row r="14" spans="1:16" ht="15.75">
      <c r="A14" s="117">
        <v>42103</v>
      </c>
      <c r="B14" s="128"/>
      <c r="C14" s="118" t="s">
        <v>104</v>
      </c>
      <c r="D14" s="111"/>
      <c r="E14" s="60"/>
      <c r="F14" s="60"/>
      <c r="G14" s="60"/>
      <c r="H14" s="60"/>
      <c r="I14" s="60"/>
      <c r="J14" s="60"/>
      <c r="K14" s="60"/>
      <c r="L14" s="60"/>
      <c r="M14" s="60"/>
      <c r="N14" s="60"/>
      <c r="O14" s="60"/>
      <c r="P14" s="119">
        <f t="shared" si="0"/>
        <v>0</v>
      </c>
    </row>
    <row r="15" spans="1:16" ht="15.75">
      <c r="A15" s="117">
        <v>42104</v>
      </c>
      <c r="B15" s="128"/>
      <c r="C15" s="118" t="s">
        <v>102</v>
      </c>
      <c r="D15" s="111"/>
      <c r="E15" s="60"/>
      <c r="F15" s="60"/>
      <c r="G15" s="60"/>
      <c r="H15" s="60"/>
      <c r="I15" s="60"/>
      <c r="J15" s="60"/>
      <c r="K15" s="60"/>
      <c r="L15" s="60"/>
      <c r="M15" s="60"/>
      <c r="N15" s="60"/>
      <c r="O15" s="60"/>
      <c r="P15" s="119">
        <f t="shared" si="0"/>
        <v>0</v>
      </c>
    </row>
    <row r="16" spans="1:16" ht="15.75">
      <c r="A16" s="117">
        <v>42105</v>
      </c>
      <c r="B16" s="128"/>
      <c r="C16" s="118" t="s">
        <v>101</v>
      </c>
      <c r="D16" s="111"/>
      <c r="E16" s="60"/>
      <c r="F16" s="60"/>
      <c r="G16" s="60"/>
      <c r="H16" s="60"/>
      <c r="I16" s="60"/>
      <c r="J16" s="60"/>
      <c r="K16" s="60"/>
      <c r="L16" s="60"/>
      <c r="M16" s="60"/>
      <c r="N16" s="60"/>
      <c r="O16" s="60"/>
      <c r="P16" s="119">
        <f t="shared" si="0"/>
        <v>0</v>
      </c>
    </row>
    <row r="17" spans="1:16" ht="15.75">
      <c r="A17" s="117">
        <v>42106</v>
      </c>
      <c r="B17" s="128"/>
      <c r="C17" s="118" t="s">
        <v>105</v>
      </c>
      <c r="D17" s="111"/>
      <c r="E17" s="60"/>
      <c r="F17" s="60"/>
      <c r="G17" s="60"/>
      <c r="H17" s="60"/>
      <c r="I17" s="60"/>
      <c r="J17" s="60"/>
      <c r="K17" s="60"/>
      <c r="L17" s="60"/>
      <c r="M17" s="60"/>
      <c r="N17" s="60"/>
      <c r="O17" s="60"/>
      <c r="P17" s="119">
        <f t="shared" si="0"/>
        <v>0</v>
      </c>
    </row>
    <row r="18" spans="1:16" ht="15.75">
      <c r="A18" s="117">
        <v>42107</v>
      </c>
      <c r="B18" s="128"/>
      <c r="C18" s="118" t="s">
        <v>106</v>
      </c>
      <c r="D18" s="111"/>
      <c r="E18" s="60"/>
      <c r="F18" s="60"/>
      <c r="G18" s="60"/>
      <c r="H18" s="60"/>
      <c r="I18" s="60"/>
      <c r="J18" s="60"/>
      <c r="K18" s="60"/>
      <c r="L18" s="60"/>
      <c r="M18" s="60"/>
      <c r="N18" s="60"/>
      <c r="O18" s="60"/>
      <c r="P18" s="119">
        <f t="shared" si="0"/>
        <v>0</v>
      </c>
    </row>
    <row r="19" spans="1:16" ht="15.75">
      <c r="A19" s="117">
        <v>42108</v>
      </c>
      <c r="B19" s="128"/>
      <c r="C19" s="118" t="s">
        <v>107</v>
      </c>
      <c r="D19" s="111"/>
      <c r="E19" s="60"/>
      <c r="F19" s="60"/>
      <c r="G19" s="60"/>
      <c r="H19" s="60"/>
      <c r="I19" s="60"/>
      <c r="J19" s="60"/>
      <c r="K19" s="60"/>
      <c r="L19" s="60"/>
      <c r="M19" s="60"/>
      <c r="N19" s="60"/>
      <c r="O19" s="60"/>
      <c r="P19" s="119">
        <f t="shared" si="0"/>
        <v>0</v>
      </c>
    </row>
    <row r="20" spans="1:16" ht="15.75">
      <c r="A20" s="117">
        <v>42109</v>
      </c>
      <c r="B20" s="128"/>
      <c r="C20" s="118" t="s">
        <v>103</v>
      </c>
      <c r="D20" s="111"/>
      <c r="E20" s="60"/>
      <c r="F20" s="60"/>
      <c r="G20" s="60"/>
      <c r="H20" s="60"/>
      <c r="I20" s="60"/>
      <c r="J20" s="60"/>
      <c r="K20" s="60"/>
      <c r="L20" s="60"/>
      <c r="M20" s="60"/>
      <c r="N20" s="60"/>
      <c r="O20" s="60"/>
      <c r="P20" s="119">
        <f t="shared" si="0"/>
        <v>0</v>
      </c>
    </row>
    <row r="21" spans="1:16" ht="15.75">
      <c r="A21" s="117">
        <v>42110</v>
      </c>
      <c r="B21" s="128"/>
      <c r="C21" s="118" t="s">
        <v>104</v>
      </c>
      <c r="D21" s="111"/>
      <c r="E21" s="60"/>
      <c r="F21" s="60"/>
      <c r="G21" s="60"/>
      <c r="H21" s="60"/>
      <c r="I21" s="60"/>
      <c r="J21" s="60"/>
      <c r="K21" s="60"/>
      <c r="L21" s="60"/>
      <c r="M21" s="60"/>
      <c r="N21" s="60"/>
      <c r="O21" s="60"/>
      <c r="P21" s="119">
        <f t="shared" si="0"/>
        <v>0</v>
      </c>
    </row>
    <row r="22" spans="1:16" ht="15.75">
      <c r="A22" s="117">
        <v>42111</v>
      </c>
      <c r="B22" s="128"/>
      <c r="C22" s="118" t="s">
        <v>102</v>
      </c>
      <c r="D22" s="111"/>
      <c r="E22" s="60"/>
      <c r="F22" s="60"/>
      <c r="G22" s="60"/>
      <c r="H22" s="60"/>
      <c r="I22" s="60"/>
      <c r="J22" s="60"/>
      <c r="K22" s="60"/>
      <c r="L22" s="60"/>
      <c r="M22" s="60"/>
      <c r="N22" s="60"/>
      <c r="O22" s="60"/>
      <c r="P22" s="119">
        <f t="shared" si="0"/>
        <v>0</v>
      </c>
    </row>
    <row r="23" spans="1:16" ht="15.75">
      <c r="A23" s="117">
        <v>42112</v>
      </c>
      <c r="B23" s="128"/>
      <c r="C23" s="118" t="s">
        <v>101</v>
      </c>
      <c r="D23" s="111"/>
      <c r="E23" s="60"/>
      <c r="F23" s="60"/>
      <c r="G23" s="60"/>
      <c r="H23" s="60"/>
      <c r="I23" s="60"/>
      <c r="J23" s="60"/>
      <c r="K23" s="60"/>
      <c r="L23" s="60"/>
      <c r="M23" s="60"/>
      <c r="N23" s="60"/>
      <c r="O23" s="60"/>
      <c r="P23" s="119">
        <f t="shared" si="0"/>
        <v>0</v>
      </c>
    </row>
    <row r="24" spans="1:16" ht="15.75">
      <c r="A24" s="117">
        <v>42113</v>
      </c>
      <c r="B24" s="128"/>
      <c r="C24" s="118" t="s">
        <v>105</v>
      </c>
      <c r="D24" s="111"/>
      <c r="E24" s="60"/>
      <c r="F24" s="60"/>
      <c r="G24" s="60"/>
      <c r="H24" s="60"/>
      <c r="I24" s="60"/>
      <c r="J24" s="60"/>
      <c r="K24" s="60"/>
      <c r="L24" s="60"/>
      <c r="M24" s="60"/>
      <c r="N24" s="60"/>
      <c r="O24" s="60"/>
      <c r="P24" s="119">
        <f t="shared" si="0"/>
        <v>0</v>
      </c>
    </row>
    <row r="25" spans="1:16" ht="15.75">
      <c r="A25" s="117">
        <v>42114</v>
      </c>
      <c r="B25" s="128"/>
      <c r="C25" s="118" t="s">
        <v>106</v>
      </c>
      <c r="D25" s="111"/>
      <c r="E25" s="60"/>
      <c r="F25" s="60"/>
      <c r="G25" s="60"/>
      <c r="H25" s="60"/>
      <c r="I25" s="60"/>
      <c r="J25" s="60"/>
      <c r="K25" s="60"/>
      <c r="L25" s="60"/>
      <c r="M25" s="60"/>
      <c r="N25" s="60"/>
      <c r="O25" s="60"/>
      <c r="P25" s="119">
        <f t="shared" si="0"/>
        <v>0</v>
      </c>
    </row>
    <row r="26" spans="1:16" ht="15.75">
      <c r="A26" s="117">
        <v>42115</v>
      </c>
      <c r="B26" s="128"/>
      <c r="C26" s="118" t="s">
        <v>107</v>
      </c>
      <c r="D26" s="111"/>
      <c r="E26" s="60"/>
      <c r="F26" s="60"/>
      <c r="G26" s="60"/>
      <c r="H26" s="60"/>
      <c r="I26" s="60"/>
      <c r="J26" s="60"/>
      <c r="K26" s="60"/>
      <c r="L26" s="60"/>
      <c r="M26" s="60"/>
      <c r="N26" s="60"/>
      <c r="O26" s="60"/>
      <c r="P26" s="119">
        <f t="shared" si="0"/>
        <v>0</v>
      </c>
    </row>
    <row r="27" spans="1:16" ht="15.75">
      <c r="A27" s="117">
        <v>42116</v>
      </c>
      <c r="B27" s="128"/>
      <c r="C27" s="118" t="s">
        <v>103</v>
      </c>
      <c r="D27" s="111"/>
      <c r="E27" s="60"/>
      <c r="F27" s="60"/>
      <c r="G27" s="60"/>
      <c r="H27" s="60"/>
      <c r="I27" s="60"/>
      <c r="J27" s="60"/>
      <c r="K27" s="60"/>
      <c r="L27" s="60"/>
      <c r="M27" s="60"/>
      <c r="N27" s="60"/>
      <c r="O27" s="60"/>
      <c r="P27" s="119">
        <f t="shared" si="0"/>
        <v>0</v>
      </c>
    </row>
    <row r="28" spans="1:16" ht="15.75">
      <c r="A28" s="117">
        <v>42117</v>
      </c>
      <c r="B28" s="128"/>
      <c r="C28" s="118" t="s">
        <v>104</v>
      </c>
      <c r="D28" s="111"/>
      <c r="E28" s="60"/>
      <c r="F28" s="60"/>
      <c r="G28" s="60"/>
      <c r="H28" s="60"/>
      <c r="I28" s="60"/>
      <c r="J28" s="60"/>
      <c r="K28" s="60"/>
      <c r="L28" s="60"/>
      <c r="M28" s="60"/>
      <c r="N28" s="60"/>
      <c r="O28" s="60"/>
      <c r="P28" s="119">
        <f t="shared" si="0"/>
        <v>0</v>
      </c>
    </row>
    <row r="29" spans="1:16" ht="15.75">
      <c r="A29" s="117">
        <v>42118</v>
      </c>
      <c r="B29" s="128"/>
      <c r="C29" s="118" t="s">
        <v>102</v>
      </c>
      <c r="D29" s="111"/>
      <c r="E29" s="60"/>
      <c r="F29" s="60"/>
      <c r="G29" s="60"/>
      <c r="H29" s="60"/>
      <c r="I29" s="60"/>
      <c r="J29" s="60"/>
      <c r="K29" s="60"/>
      <c r="L29" s="60"/>
      <c r="M29" s="60"/>
      <c r="N29" s="60"/>
      <c r="O29" s="60"/>
      <c r="P29" s="119">
        <f t="shared" si="0"/>
        <v>0</v>
      </c>
    </row>
    <row r="30" spans="1:16" ht="15.75">
      <c r="A30" s="117">
        <v>42119</v>
      </c>
      <c r="B30" s="128"/>
      <c r="C30" s="118" t="s">
        <v>101</v>
      </c>
      <c r="D30" s="111"/>
      <c r="E30" s="60"/>
      <c r="F30" s="60"/>
      <c r="G30" s="60"/>
      <c r="H30" s="60"/>
      <c r="I30" s="60"/>
      <c r="J30" s="60"/>
      <c r="K30" s="60"/>
      <c r="L30" s="60"/>
      <c r="M30" s="60"/>
      <c r="N30" s="60"/>
      <c r="O30" s="60"/>
      <c r="P30" s="119">
        <f t="shared" si="0"/>
        <v>0</v>
      </c>
    </row>
    <row r="31" spans="1:16" ht="15.75">
      <c r="A31" s="117">
        <v>42120</v>
      </c>
      <c r="B31" s="128"/>
      <c r="C31" s="118" t="s">
        <v>105</v>
      </c>
      <c r="D31" s="111"/>
      <c r="E31" s="60"/>
      <c r="F31" s="60"/>
      <c r="G31" s="60"/>
      <c r="H31" s="60"/>
      <c r="I31" s="60"/>
      <c r="J31" s="60"/>
      <c r="K31" s="60"/>
      <c r="L31" s="60"/>
      <c r="M31" s="60"/>
      <c r="N31" s="60"/>
      <c r="O31" s="60"/>
      <c r="P31" s="119">
        <f t="shared" si="0"/>
        <v>0</v>
      </c>
    </row>
    <row r="32" spans="1:16" ht="15.75">
      <c r="A32" s="117">
        <v>42121</v>
      </c>
      <c r="B32" s="128"/>
      <c r="C32" s="118" t="s">
        <v>106</v>
      </c>
      <c r="D32" s="111"/>
      <c r="E32" s="60"/>
      <c r="F32" s="60"/>
      <c r="G32" s="60"/>
      <c r="H32" s="60"/>
      <c r="I32" s="60"/>
      <c r="J32" s="60"/>
      <c r="K32" s="60"/>
      <c r="L32" s="60"/>
      <c r="M32" s="60"/>
      <c r="N32" s="60"/>
      <c r="O32" s="60"/>
      <c r="P32" s="119">
        <f t="shared" si="0"/>
        <v>0</v>
      </c>
    </row>
    <row r="33" spans="1:16" ht="15.75">
      <c r="A33" s="117">
        <v>42122</v>
      </c>
      <c r="B33" s="128"/>
      <c r="C33" s="118" t="s">
        <v>107</v>
      </c>
      <c r="D33" s="111"/>
      <c r="E33" s="60"/>
      <c r="F33" s="60"/>
      <c r="G33" s="60"/>
      <c r="H33" s="60"/>
      <c r="I33" s="60"/>
      <c r="J33" s="60"/>
      <c r="K33" s="60"/>
      <c r="L33" s="60"/>
      <c r="M33" s="60"/>
      <c r="N33" s="60"/>
      <c r="O33" s="60"/>
      <c r="P33" s="119">
        <f t="shared" si="0"/>
        <v>0</v>
      </c>
    </row>
    <row r="34" spans="1:16" ht="15.75">
      <c r="A34" s="117">
        <v>42123</v>
      </c>
      <c r="B34" s="128"/>
      <c r="C34" s="118" t="s">
        <v>103</v>
      </c>
      <c r="D34" s="111"/>
      <c r="E34" s="60"/>
      <c r="F34" s="60"/>
      <c r="G34" s="60"/>
      <c r="H34" s="60"/>
      <c r="I34" s="60"/>
      <c r="J34" s="60"/>
      <c r="K34" s="60"/>
      <c r="L34" s="60"/>
      <c r="M34" s="60"/>
      <c r="N34" s="60"/>
      <c r="O34" s="60"/>
      <c r="P34" s="119">
        <f t="shared" si="0"/>
        <v>0</v>
      </c>
    </row>
    <row r="35" spans="1:16" ht="15.75">
      <c r="A35" s="117">
        <v>42124</v>
      </c>
      <c r="B35" s="128"/>
      <c r="C35" s="118" t="s">
        <v>104</v>
      </c>
      <c r="D35" s="111"/>
      <c r="E35" s="60"/>
      <c r="F35" s="60"/>
      <c r="G35" s="60"/>
      <c r="H35" s="60"/>
      <c r="I35" s="60"/>
      <c r="J35" s="60"/>
      <c r="K35" s="60"/>
      <c r="L35" s="60"/>
      <c r="M35" s="60"/>
      <c r="N35" s="60"/>
      <c r="O35" s="60"/>
      <c r="P35" s="119">
        <f t="shared" si="0"/>
        <v>0</v>
      </c>
    </row>
    <row r="36" spans="1:16" ht="15.75">
      <c r="A36" s="102"/>
      <c r="B36" s="130"/>
      <c r="C36" s="104"/>
      <c r="D36" s="105"/>
      <c r="E36" s="106"/>
      <c r="F36" s="106"/>
      <c r="G36" s="106"/>
      <c r="H36" s="106"/>
      <c r="I36" s="106"/>
      <c r="J36" s="106"/>
      <c r="K36" s="106"/>
      <c r="L36" s="106"/>
      <c r="M36" s="106"/>
      <c r="N36" s="106"/>
      <c r="O36" s="106"/>
      <c r="P36" s="120">
        <f t="shared" si="0"/>
        <v>0</v>
      </c>
    </row>
    <row r="37" spans="1:16" s="15" customFormat="1" ht="15.75">
      <c r="A37" s="122"/>
      <c r="B37" s="123">
        <f>SUM(B6:B36)</f>
        <v>0</v>
      </c>
      <c r="C37" s="124"/>
      <c r="D37" s="125" t="s">
        <v>2</v>
      </c>
      <c r="E37" s="126">
        <f t="shared" ref="E37:P37" si="1">SUM(E6:E36)</f>
        <v>0</v>
      </c>
      <c r="F37" s="126">
        <f t="shared" si="1"/>
        <v>0</v>
      </c>
      <c r="G37" s="126">
        <f t="shared" si="1"/>
        <v>0</v>
      </c>
      <c r="H37" s="126">
        <f t="shared" si="1"/>
        <v>0</v>
      </c>
      <c r="I37" s="126">
        <f t="shared" si="1"/>
        <v>0</v>
      </c>
      <c r="J37" s="126">
        <f t="shared" si="1"/>
        <v>0</v>
      </c>
      <c r="K37" s="126">
        <f t="shared" si="1"/>
        <v>0</v>
      </c>
      <c r="L37" s="126">
        <f t="shared" si="1"/>
        <v>0</v>
      </c>
      <c r="M37" s="126">
        <f t="shared" si="1"/>
        <v>0</v>
      </c>
      <c r="N37" s="126">
        <f t="shared" si="1"/>
        <v>0</v>
      </c>
      <c r="O37" s="126">
        <f t="shared" si="1"/>
        <v>0</v>
      </c>
      <c r="P37" s="121">
        <f t="shared" si="1"/>
        <v>0</v>
      </c>
    </row>
  </sheetData>
  <sheetProtection password="E886" sheet="1" objects="1" scenarios="1" formatCells="0" formatColumns="0" formatRows="0" insertColumns="0" insertRows="0" insertHyperlinks="0" deleteColumns="0" deleteRows="0" sort="0" autoFilter="0" pivotTables="0"/>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4'!A1" display="Daywise Charts"/>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sheetPr codeName="Sheet21"/>
  <dimension ref="A1:P37"/>
  <sheetViews>
    <sheetView zoomScale="85" zoomScaleNormal="85" workbookViewId="0">
      <pane ySplit="5" topLeftCell="A6" activePane="bottomLeft" state="frozen"/>
      <selection pane="bottomLeft" activeCell="A6" sqref="A6"/>
    </sheetView>
  </sheetViews>
  <sheetFormatPr defaultColWidth="0" defaultRowHeight="18.75"/>
  <cols>
    <col min="1" max="1" width="10.7109375" style="6" customWidth="1"/>
    <col min="2" max="2" width="5.7109375" style="6" customWidth="1"/>
    <col min="3" max="3" width="15.140625" style="5" customWidth="1"/>
    <col min="4" max="4" width="46.140625" style="25" customWidth="1"/>
    <col min="5" max="5" width="11" style="5" customWidth="1"/>
    <col min="6" max="15" width="11" style="1" customWidth="1"/>
    <col min="16" max="16" width="11.85546875" style="4" customWidth="1"/>
    <col min="17" max="16384" width="9.140625" style="13" hidden="1"/>
  </cols>
  <sheetData>
    <row r="1" spans="1:16" ht="19.5" thickBot="1">
      <c r="A1" s="9"/>
      <c r="B1" s="9"/>
      <c r="C1" s="10"/>
      <c r="D1" s="24"/>
      <c r="E1" s="10"/>
      <c r="F1" s="11"/>
      <c r="G1" s="11"/>
      <c r="H1" s="11"/>
      <c r="I1" s="11"/>
      <c r="J1" s="11"/>
      <c r="K1" s="11"/>
      <c r="L1" s="11"/>
      <c r="M1" s="11"/>
      <c r="N1" s="11"/>
      <c r="O1" s="11"/>
      <c r="P1" s="12"/>
    </row>
    <row r="2" spans="1:16" s="116" customFormat="1" ht="19.5" customHeight="1" thickBot="1">
      <c r="A2" s="507" t="str">
        <f>+'Apr-14'!A2:D2</f>
        <v>Raghav Gijare</v>
      </c>
      <c r="B2" s="508"/>
      <c r="C2" s="508"/>
      <c r="D2" s="509"/>
      <c r="E2" s="499">
        <f>+'Track Room'!M9</f>
        <v>42125</v>
      </c>
      <c r="F2" s="500"/>
      <c r="G2" s="510" t="s">
        <v>55</v>
      </c>
      <c r="H2" s="503"/>
      <c r="I2" s="503"/>
      <c r="J2" s="503"/>
      <c r="K2" s="504"/>
      <c r="L2" s="503" t="s">
        <v>7</v>
      </c>
      <c r="M2" s="503"/>
      <c r="N2" s="504"/>
      <c r="P2" s="127"/>
    </row>
    <row r="3" spans="1:16" s="116" customFormat="1" ht="15.75" customHeight="1" thickBot="1">
      <c r="A3" s="496" t="s">
        <v>108</v>
      </c>
      <c r="B3" s="497"/>
      <c r="C3" s="497"/>
      <c r="D3" s="498"/>
      <c r="E3" s="501"/>
      <c r="F3" s="502"/>
      <c r="G3" s="511"/>
      <c r="H3" s="505"/>
      <c r="I3" s="505"/>
      <c r="J3" s="505"/>
      <c r="K3" s="506"/>
      <c r="L3" s="505"/>
      <c r="M3" s="505"/>
      <c r="N3" s="506"/>
    </row>
    <row r="4" spans="1:16" s="116" customFormat="1" ht="23.25">
      <c r="A4" s="107"/>
      <c r="B4" s="107"/>
      <c r="C4" s="107"/>
      <c r="D4" s="108"/>
      <c r="E4" s="107"/>
      <c r="P4" s="127"/>
    </row>
    <row r="5" spans="1:16"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6" ht="15.75">
      <c r="A6" s="117">
        <v>42125</v>
      </c>
      <c r="B6" s="128"/>
      <c r="C6" s="118" t="s">
        <v>102</v>
      </c>
      <c r="D6" s="111"/>
      <c r="E6" s="60"/>
      <c r="F6" s="60"/>
      <c r="G6" s="60"/>
      <c r="H6" s="60"/>
      <c r="I6" s="60"/>
      <c r="J6" s="60"/>
      <c r="K6" s="60"/>
      <c r="L6" s="60"/>
      <c r="M6" s="60"/>
      <c r="N6" s="60"/>
      <c r="O6" s="60"/>
      <c r="P6" s="119">
        <f>SUM(E6:O6)</f>
        <v>0</v>
      </c>
    </row>
    <row r="7" spans="1:16" ht="15.75">
      <c r="A7" s="117">
        <v>42126</v>
      </c>
      <c r="B7" s="128"/>
      <c r="C7" s="118" t="s">
        <v>101</v>
      </c>
      <c r="D7" s="111"/>
      <c r="E7" s="60"/>
      <c r="F7" s="60"/>
      <c r="G7" s="60"/>
      <c r="H7" s="60"/>
      <c r="I7" s="60"/>
      <c r="J7" s="60"/>
      <c r="K7" s="60"/>
      <c r="L7" s="60"/>
      <c r="M7" s="60"/>
      <c r="N7" s="60"/>
      <c r="O7" s="60"/>
      <c r="P7" s="119">
        <f t="shared" ref="P7:P36" si="0">SUM(E7:O7)</f>
        <v>0</v>
      </c>
    </row>
    <row r="8" spans="1:16" ht="15.75">
      <c r="A8" s="117">
        <v>42127</v>
      </c>
      <c r="B8" s="128"/>
      <c r="C8" s="118" t="s">
        <v>105</v>
      </c>
      <c r="D8" s="111"/>
      <c r="E8" s="60"/>
      <c r="F8" s="60"/>
      <c r="G8" s="60"/>
      <c r="H8" s="60"/>
      <c r="I8" s="60"/>
      <c r="J8" s="60"/>
      <c r="K8" s="60"/>
      <c r="L8" s="60"/>
      <c r="M8" s="60"/>
      <c r="N8" s="60"/>
      <c r="O8" s="60"/>
      <c r="P8" s="119">
        <f t="shared" si="0"/>
        <v>0</v>
      </c>
    </row>
    <row r="9" spans="1:16" ht="15.75">
      <c r="A9" s="117">
        <v>42128</v>
      </c>
      <c r="B9" s="128"/>
      <c r="C9" s="118" t="s">
        <v>106</v>
      </c>
      <c r="D9" s="111"/>
      <c r="E9" s="60"/>
      <c r="F9" s="60"/>
      <c r="G9" s="60"/>
      <c r="H9" s="60"/>
      <c r="I9" s="60"/>
      <c r="J9" s="60"/>
      <c r="K9" s="60"/>
      <c r="L9" s="60"/>
      <c r="M9" s="60"/>
      <c r="N9" s="60"/>
      <c r="O9" s="60"/>
      <c r="P9" s="119">
        <f t="shared" si="0"/>
        <v>0</v>
      </c>
    </row>
    <row r="10" spans="1:16" ht="15.75">
      <c r="A10" s="117">
        <v>42129</v>
      </c>
      <c r="B10" s="128"/>
      <c r="C10" s="118" t="s">
        <v>107</v>
      </c>
      <c r="D10" s="111"/>
      <c r="E10" s="60"/>
      <c r="F10" s="60"/>
      <c r="G10" s="60"/>
      <c r="H10" s="60"/>
      <c r="I10" s="60"/>
      <c r="J10" s="60"/>
      <c r="K10" s="60"/>
      <c r="L10" s="60"/>
      <c r="M10" s="60"/>
      <c r="N10" s="60"/>
      <c r="O10" s="60"/>
      <c r="P10" s="119">
        <f t="shared" si="0"/>
        <v>0</v>
      </c>
    </row>
    <row r="11" spans="1:16" ht="15.75">
      <c r="A11" s="117">
        <v>42130</v>
      </c>
      <c r="B11" s="128"/>
      <c r="C11" s="118" t="s">
        <v>103</v>
      </c>
      <c r="D11" s="111"/>
      <c r="E11" s="60"/>
      <c r="F11" s="60"/>
      <c r="G11" s="60"/>
      <c r="H11" s="60"/>
      <c r="I11" s="60"/>
      <c r="J11" s="60"/>
      <c r="K11" s="60"/>
      <c r="L11" s="60"/>
      <c r="M11" s="60"/>
      <c r="N11" s="60"/>
      <c r="O11" s="60"/>
      <c r="P11" s="119">
        <f t="shared" si="0"/>
        <v>0</v>
      </c>
    </row>
    <row r="12" spans="1:16" ht="15.75">
      <c r="A12" s="117">
        <v>42131</v>
      </c>
      <c r="B12" s="128"/>
      <c r="C12" s="118" t="s">
        <v>104</v>
      </c>
      <c r="D12" s="111"/>
      <c r="E12" s="60"/>
      <c r="F12" s="60"/>
      <c r="G12" s="60"/>
      <c r="H12" s="60"/>
      <c r="I12" s="60"/>
      <c r="J12" s="60"/>
      <c r="K12" s="60"/>
      <c r="L12" s="60"/>
      <c r="M12" s="60"/>
      <c r="N12" s="60"/>
      <c r="O12" s="60"/>
      <c r="P12" s="119">
        <f t="shared" si="0"/>
        <v>0</v>
      </c>
    </row>
    <row r="13" spans="1:16" ht="15.75">
      <c r="A13" s="117">
        <v>42132</v>
      </c>
      <c r="B13" s="128"/>
      <c r="C13" s="118" t="s">
        <v>102</v>
      </c>
      <c r="D13" s="111"/>
      <c r="E13" s="60"/>
      <c r="F13" s="60"/>
      <c r="G13" s="60"/>
      <c r="H13" s="60"/>
      <c r="I13" s="60"/>
      <c r="J13" s="60"/>
      <c r="K13" s="60"/>
      <c r="L13" s="60"/>
      <c r="M13" s="60"/>
      <c r="N13" s="60"/>
      <c r="O13" s="60"/>
      <c r="P13" s="119">
        <f t="shared" si="0"/>
        <v>0</v>
      </c>
    </row>
    <row r="14" spans="1:16" ht="15.75">
      <c r="A14" s="117">
        <v>42133</v>
      </c>
      <c r="B14" s="128"/>
      <c r="C14" s="118" t="s">
        <v>101</v>
      </c>
      <c r="D14" s="111"/>
      <c r="E14" s="60"/>
      <c r="F14" s="60"/>
      <c r="G14" s="60"/>
      <c r="H14" s="60"/>
      <c r="I14" s="60"/>
      <c r="J14" s="60"/>
      <c r="K14" s="60"/>
      <c r="L14" s="60"/>
      <c r="M14" s="60"/>
      <c r="N14" s="60"/>
      <c r="O14" s="60"/>
      <c r="P14" s="119">
        <f t="shared" si="0"/>
        <v>0</v>
      </c>
    </row>
    <row r="15" spans="1:16" ht="15.75">
      <c r="A15" s="117">
        <v>42134</v>
      </c>
      <c r="B15" s="128"/>
      <c r="C15" s="118" t="s">
        <v>105</v>
      </c>
      <c r="D15" s="111"/>
      <c r="E15" s="60"/>
      <c r="F15" s="60"/>
      <c r="G15" s="60"/>
      <c r="H15" s="60"/>
      <c r="I15" s="60"/>
      <c r="J15" s="60"/>
      <c r="K15" s="60"/>
      <c r="L15" s="60"/>
      <c r="M15" s="60"/>
      <c r="N15" s="60"/>
      <c r="O15" s="60"/>
      <c r="P15" s="119">
        <f t="shared" si="0"/>
        <v>0</v>
      </c>
    </row>
    <row r="16" spans="1:16" ht="15.75">
      <c r="A16" s="117">
        <v>42135</v>
      </c>
      <c r="B16" s="128"/>
      <c r="C16" s="118" t="s">
        <v>106</v>
      </c>
      <c r="D16" s="111"/>
      <c r="E16" s="60"/>
      <c r="F16" s="60"/>
      <c r="G16" s="60"/>
      <c r="H16" s="60"/>
      <c r="I16" s="60"/>
      <c r="J16" s="60"/>
      <c r="K16" s="60"/>
      <c r="L16" s="60"/>
      <c r="M16" s="60"/>
      <c r="N16" s="60"/>
      <c r="O16" s="60"/>
      <c r="P16" s="119">
        <f t="shared" si="0"/>
        <v>0</v>
      </c>
    </row>
    <row r="17" spans="1:16" ht="15.75">
      <c r="A17" s="117">
        <v>42136</v>
      </c>
      <c r="B17" s="128"/>
      <c r="C17" s="118" t="s">
        <v>107</v>
      </c>
      <c r="D17" s="111"/>
      <c r="E17" s="60"/>
      <c r="F17" s="60"/>
      <c r="G17" s="60"/>
      <c r="H17" s="60"/>
      <c r="I17" s="60"/>
      <c r="J17" s="60"/>
      <c r="K17" s="60"/>
      <c r="L17" s="60"/>
      <c r="M17" s="60"/>
      <c r="N17" s="60"/>
      <c r="O17" s="60"/>
      <c r="P17" s="119">
        <f t="shared" si="0"/>
        <v>0</v>
      </c>
    </row>
    <row r="18" spans="1:16" ht="15.75">
      <c r="A18" s="117">
        <v>42137</v>
      </c>
      <c r="B18" s="128"/>
      <c r="C18" s="118" t="s">
        <v>103</v>
      </c>
      <c r="D18" s="111"/>
      <c r="E18" s="60"/>
      <c r="F18" s="60"/>
      <c r="G18" s="60"/>
      <c r="H18" s="60"/>
      <c r="I18" s="60"/>
      <c r="J18" s="60"/>
      <c r="K18" s="60"/>
      <c r="L18" s="60"/>
      <c r="M18" s="60"/>
      <c r="N18" s="60"/>
      <c r="O18" s="60"/>
      <c r="P18" s="119">
        <f t="shared" si="0"/>
        <v>0</v>
      </c>
    </row>
    <row r="19" spans="1:16" ht="15.75">
      <c r="A19" s="117">
        <v>42138</v>
      </c>
      <c r="B19" s="128"/>
      <c r="C19" s="118" t="s">
        <v>104</v>
      </c>
      <c r="D19" s="111"/>
      <c r="E19" s="60"/>
      <c r="F19" s="60"/>
      <c r="G19" s="60"/>
      <c r="H19" s="60"/>
      <c r="I19" s="60"/>
      <c r="J19" s="60"/>
      <c r="K19" s="60"/>
      <c r="L19" s="60"/>
      <c r="M19" s="60"/>
      <c r="N19" s="60"/>
      <c r="O19" s="60"/>
      <c r="P19" s="119">
        <f t="shared" si="0"/>
        <v>0</v>
      </c>
    </row>
    <row r="20" spans="1:16" ht="15.75">
      <c r="A20" s="117">
        <v>42139</v>
      </c>
      <c r="B20" s="128"/>
      <c r="C20" s="118" t="s">
        <v>102</v>
      </c>
      <c r="D20" s="111"/>
      <c r="E20" s="60"/>
      <c r="F20" s="60"/>
      <c r="G20" s="60"/>
      <c r="H20" s="60"/>
      <c r="I20" s="60"/>
      <c r="J20" s="60"/>
      <c r="K20" s="60"/>
      <c r="L20" s="60"/>
      <c r="M20" s="60"/>
      <c r="N20" s="60"/>
      <c r="O20" s="60"/>
      <c r="P20" s="119">
        <f t="shared" si="0"/>
        <v>0</v>
      </c>
    </row>
    <row r="21" spans="1:16" ht="15.75">
      <c r="A21" s="117">
        <v>42140</v>
      </c>
      <c r="B21" s="128"/>
      <c r="C21" s="118" t="s">
        <v>101</v>
      </c>
      <c r="D21" s="111"/>
      <c r="E21" s="60"/>
      <c r="F21" s="60"/>
      <c r="G21" s="60"/>
      <c r="H21" s="60"/>
      <c r="I21" s="60"/>
      <c r="J21" s="60"/>
      <c r="K21" s="60"/>
      <c r="L21" s="60"/>
      <c r="M21" s="60"/>
      <c r="N21" s="60"/>
      <c r="O21" s="60"/>
      <c r="P21" s="119">
        <f t="shared" si="0"/>
        <v>0</v>
      </c>
    </row>
    <row r="22" spans="1:16" ht="15.75">
      <c r="A22" s="117">
        <v>42141</v>
      </c>
      <c r="B22" s="128"/>
      <c r="C22" s="118" t="s">
        <v>105</v>
      </c>
      <c r="D22" s="111"/>
      <c r="E22" s="60"/>
      <c r="F22" s="60"/>
      <c r="G22" s="60"/>
      <c r="H22" s="60"/>
      <c r="I22" s="60"/>
      <c r="J22" s="60"/>
      <c r="K22" s="60"/>
      <c r="L22" s="60"/>
      <c r="M22" s="60"/>
      <c r="N22" s="60"/>
      <c r="O22" s="60"/>
      <c r="P22" s="119">
        <f t="shared" si="0"/>
        <v>0</v>
      </c>
    </row>
    <row r="23" spans="1:16" ht="15.75">
      <c r="A23" s="117">
        <v>42142</v>
      </c>
      <c r="B23" s="128"/>
      <c r="C23" s="118" t="s">
        <v>106</v>
      </c>
      <c r="D23" s="111"/>
      <c r="E23" s="60"/>
      <c r="F23" s="60"/>
      <c r="G23" s="60"/>
      <c r="H23" s="60"/>
      <c r="I23" s="60"/>
      <c r="J23" s="60"/>
      <c r="K23" s="60"/>
      <c r="L23" s="60"/>
      <c r="M23" s="60"/>
      <c r="N23" s="60"/>
      <c r="O23" s="60"/>
      <c r="P23" s="119">
        <f t="shared" si="0"/>
        <v>0</v>
      </c>
    </row>
    <row r="24" spans="1:16" ht="15.75">
      <c r="A24" s="117">
        <v>42143</v>
      </c>
      <c r="B24" s="128"/>
      <c r="C24" s="118" t="s">
        <v>107</v>
      </c>
      <c r="D24" s="111"/>
      <c r="E24" s="60"/>
      <c r="F24" s="60"/>
      <c r="G24" s="60"/>
      <c r="H24" s="60"/>
      <c r="I24" s="60"/>
      <c r="J24" s="60"/>
      <c r="K24" s="60"/>
      <c r="L24" s="60"/>
      <c r="M24" s="60"/>
      <c r="N24" s="60"/>
      <c r="O24" s="60"/>
      <c r="P24" s="119">
        <f t="shared" si="0"/>
        <v>0</v>
      </c>
    </row>
    <row r="25" spans="1:16" ht="18" customHeight="1">
      <c r="A25" s="117">
        <v>42144</v>
      </c>
      <c r="B25" s="128"/>
      <c r="C25" s="118" t="s">
        <v>103</v>
      </c>
      <c r="D25" s="111"/>
      <c r="E25" s="60"/>
      <c r="F25" s="60"/>
      <c r="G25" s="60"/>
      <c r="H25" s="60"/>
      <c r="I25" s="60"/>
      <c r="J25" s="60"/>
      <c r="K25" s="60"/>
      <c r="L25" s="60"/>
      <c r="M25" s="60"/>
      <c r="N25" s="60"/>
      <c r="O25" s="60"/>
      <c r="P25" s="119">
        <f t="shared" si="0"/>
        <v>0</v>
      </c>
    </row>
    <row r="26" spans="1:16" ht="15.75">
      <c r="A26" s="117">
        <v>42145</v>
      </c>
      <c r="B26" s="128"/>
      <c r="C26" s="118" t="s">
        <v>104</v>
      </c>
      <c r="D26" s="111"/>
      <c r="E26" s="60"/>
      <c r="F26" s="60"/>
      <c r="G26" s="60"/>
      <c r="H26" s="60"/>
      <c r="I26" s="60"/>
      <c r="J26" s="60"/>
      <c r="K26" s="60"/>
      <c r="L26" s="60"/>
      <c r="M26" s="60"/>
      <c r="N26" s="60"/>
      <c r="O26" s="60"/>
      <c r="P26" s="119">
        <f t="shared" si="0"/>
        <v>0</v>
      </c>
    </row>
    <row r="27" spans="1:16" ht="15.75">
      <c r="A27" s="117">
        <v>42146</v>
      </c>
      <c r="B27" s="128"/>
      <c r="C27" s="118" t="s">
        <v>102</v>
      </c>
      <c r="D27" s="111"/>
      <c r="E27" s="60"/>
      <c r="F27" s="60"/>
      <c r="G27" s="60"/>
      <c r="H27" s="60"/>
      <c r="I27" s="60"/>
      <c r="J27" s="60"/>
      <c r="K27" s="60"/>
      <c r="L27" s="60"/>
      <c r="M27" s="60"/>
      <c r="N27" s="60"/>
      <c r="O27" s="60"/>
      <c r="P27" s="119">
        <f t="shared" si="0"/>
        <v>0</v>
      </c>
    </row>
    <row r="28" spans="1:16" ht="15.75">
      <c r="A28" s="117">
        <v>42147</v>
      </c>
      <c r="B28" s="128"/>
      <c r="C28" s="118" t="s">
        <v>101</v>
      </c>
      <c r="D28" s="111"/>
      <c r="E28" s="60"/>
      <c r="F28" s="60"/>
      <c r="G28" s="60"/>
      <c r="H28" s="60"/>
      <c r="I28" s="60"/>
      <c r="J28" s="60"/>
      <c r="K28" s="60"/>
      <c r="L28" s="60"/>
      <c r="M28" s="60"/>
      <c r="N28" s="60"/>
      <c r="O28" s="60"/>
      <c r="P28" s="119">
        <f t="shared" si="0"/>
        <v>0</v>
      </c>
    </row>
    <row r="29" spans="1:16" ht="15.75">
      <c r="A29" s="117">
        <v>42148</v>
      </c>
      <c r="B29" s="128"/>
      <c r="C29" s="118" t="s">
        <v>105</v>
      </c>
      <c r="D29" s="111"/>
      <c r="E29" s="60"/>
      <c r="F29" s="60"/>
      <c r="G29" s="60"/>
      <c r="H29" s="60"/>
      <c r="I29" s="60"/>
      <c r="J29" s="60"/>
      <c r="K29" s="60"/>
      <c r="L29" s="60"/>
      <c r="M29" s="60"/>
      <c r="N29" s="60"/>
      <c r="O29" s="60"/>
      <c r="P29" s="119">
        <f t="shared" si="0"/>
        <v>0</v>
      </c>
    </row>
    <row r="30" spans="1:16" ht="15.75">
      <c r="A30" s="117">
        <v>42149</v>
      </c>
      <c r="B30" s="128"/>
      <c r="C30" s="118" t="s">
        <v>106</v>
      </c>
      <c r="D30" s="111"/>
      <c r="E30" s="60"/>
      <c r="F30" s="60"/>
      <c r="G30" s="60"/>
      <c r="H30" s="60"/>
      <c r="I30" s="60"/>
      <c r="J30" s="60"/>
      <c r="K30" s="60"/>
      <c r="L30" s="60"/>
      <c r="M30" s="60"/>
      <c r="N30" s="60"/>
      <c r="O30" s="60"/>
      <c r="P30" s="119">
        <f t="shared" si="0"/>
        <v>0</v>
      </c>
    </row>
    <row r="31" spans="1:16" ht="15.75">
      <c r="A31" s="117">
        <v>42150</v>
      </c>
      <c r="B31" s="128"/>
      <c r="C31" s="118" t="s">
        <v>107</v>
      </c>
      <c r="D31" s="111"/>
      <c r="E31" s="60"/>
      <c r="F31" s="60"/>
      <c r="G31" s="60"/>
      <c r="H31" s="60"/>
      <c r="I31" s="60"/>
      <c r="J31" s="60"/>
      <c r="K31" s="60"/>
      <c r="L31" s="60"/>
      <c r="M31" s="60"/>
      <c r="N31" s="60"/>
      <c r="O31" s="60"/>
      <c r="P31" s="119">
        <f t="shared" si="0"/>
        <v>0</v>
      </c>
    </row>
    <row r="32" spans="1:16" ht="15.75">
      <c r="A32" s="117">
        <v>42151</v>
      </c>
      <c r="B32" s="128"/>
      <c r="C32" s="118" t="s">
        <v>103</v>
      </c>
      <c r="D32" s="111"/>
      <c r="E32" s="60"/>
      <c r="F32" s="60"/>
      <c r="G32" s="60"/>
      <c r="H32" s="60"/>
      <c r="I32" s="60"/>
      <c r="J32" s="60"/>
      <c r="K32" s="60"/>
      <c r="L32" s="60"/>
      <c r="M32" s="60"/>
      <c r="N32" s="60"/>
      <c r="O32" s="60"/>
      <c r="P32" s="119">
        <f t="shared" si="0"/>
        <v>0</v>
      </c>
    </row>
    <row r="33" spans="1:16" ht="15.75">
      <c r="A33" s="117">
        <v>42152</v>
      </c>
      <c r="B33" s="128"/>
      <c r="C33" s="118" t="s">
        <v>104</v>
      </c>
      <c r="D33" s="111"/>
      <c r="E33" s="60"/>
      <c r="F33" s="60"/>
      <c r="G33" s="60"/>
      <c r="H33" s="60"/>
      <c r="I33" s="60"/>
      <c r="J33" s="60"/>
      <c r="K33" s="60"/>
      <c r="L33" s="60"/>
      <c r="M33" s="60"/>
      <c r="N33" s="60"/>
      <c r="O33" s="60"/>
      <c r="P33" s="119">
        <f t="shared" si="0"/>
        <v>0</v>
      </c>
    </row>
    <row r="34" spans="1:16" ht="15.75">
      <c r="A34" s="117">
        <v>42153</v>
      </c>
      <c r="B34" s="128"/>
      <c r="C34" s="118" t="s">
        <v>102</v>
      </c>
      <c r="D34" s="111"/>
      <c r="E34" s="60"/>
      <c r="F34" s="60"/>
      <c r="G34" s="60"/>
      <c r="H34" s="60"/>
      <c r="I34" s="60"/>
      <c r="J34" s="60"/>
      <c r="K34" s="60"/>
      <c r="L34" s="60"/>
      <c r="M34" s="60"/>
      <c r="N34" s="60"/>
      <c r="O34" s="60"/>
      <c r="P34" s="119">
        <f t="shared" si="0"/>
        <v>0</v>
      </c>
    </row>
    <row r="35" spans="1:16" ht="15.75">
      <c r="A35" s="117">
        <v>42154</v>
      </c>
      <c r="B35" s="128"/>
      <c r="C35" s="118" t="s">
        <v>101</v>
      </c>
      <c r="D35" s="111"/>
      <c r="E35" s="60"/>
      <c r="F35" s="60"/>
      <c r="G35" s="60"/>
      <c r="H35" s="60"/>
      <c r="I35" s="60"/>
      <c r="J35" s="60"/>
      <c r="K35" s="60"/>
      <c r="L35" s="60"/>
      <c r="M35" s="60"/>
      <c r="N35" s="60"/>
      <c r="O35" s="60"/>
      <c r="P35" s="119">
        <f t="shared" si="0"/>
        <v>0</v>
      </c>
    </row>
    <row r="36" spans="1:16" ht="15.75">
      <c r="A36" s="117">
        <v>42155</v>
      </c>
      <c r="B36" s="128"/>
      <c r="C36" s="118" t="s">
        <v>105</v>
      </c>
      <c r="D36" s="111"/>
      <c r="E36" s="60"/>
      <c r="F36" s="60"/>
      <c r="G36" s="60"/>
      <c r="H36" s="60"/>
      <c r="I36" s="60"/>
      <c r="J36" s="60"/>
      <c r="K36" s="60"/>
      <c r="L36" s="60"/>
      <c r="M36" s="60"/>
      <c r="N36" s="60"/>
      <c r="O36" s="60"/>
      <c r="P36" s="120">
        <f t="shared" si="0"/>
        <v>0</v>
      </c>
    </row>
    <row r="37" spans="1:16" s="133" customFormat="1" ht="15.75">
      <c r="A37" s="122"/>
      <c r="B37" s="123">
        <f>SUM(B6:B36)</f>
        <v>0</v>
      </c>
      <c r="C37" s="124"/>
      <c r="D37" s="125" t="s">
        <v>2</v>
      </c>
      <c r="E37" s="126">
        <f t="shared" ref="E37:P37" si="1">SUM(E6:E36)</f>
        <v>0</v>
      </c>
      <c r="F37" s="126">
        <f t="shared" si="1"/>
        <v>0</v>
      </c>
      <c r="G37" s="126">
        <f t="shared" si="1"/>
        <v>0</v>
      </c>
      <c r="H37" s="126">
        <f t="shared" si="1"/>
        <v>0</v>
      </c>
      <c r="I37" s="126">
        <f t="shared" si="1"/>
        <v>0</v>
      </c>
      <c r="J37" s="126">
        <f t="shared" si="1"/>
        <v>0</v>
      </c>
      <c r="K37" s="126">
        <f t="shared" si="1"/>
        <v>0</v>
      </c>
      <c r="L37" s="126">
        <f t="shared" si="1"/>
        <v>0</v>
      </c>
      <c r="M37" s="126">
        <f t="shared" si="1"/>
        <v>0</v>
      </c>
      <c r="N37" s="126">
        <f t="shared" si="1"/>
        <v>0</v>
      </c>
      <c r="O37" s="126">
        <f t="shared" si="1"/>
        <v>0</v>
      </c>
      <c r="P37" s="121">
        <f t="shared" si="1"/>
        <v>0</v>
      </c>
    </row>
  </sheetData>
  <sheetProtection password="E886" sheet="1" objects="1" scenarios="1"/>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5'!A1" display="Daywise Charts"/>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sheetPr codeName="Sheet22"/>
  <dimension ref="A1:P37"/>
  <sheetViews>
    <sheetView zoomScale="85" zoomScaleNormal="85" workbookViewId="0">
      <pane ySplit="5" topLeftCell="A6" activePane="bottomLeft" state="frozen"/>
      <selection pane="bottomLeft" activeCell="A6" sqref="A6"/>
    </sheetView>
  </sheetViews>
  <sheetFormatPr defaultColWidth="0" defaultRowHeight="18.75" zeroHeight="1"/>
  <cols>
    <col min="1" max="1" width="10.7109375" style="6" customWidth="1"/>
    <col min="2" max="2" width="5.7109375" style="6" customWidth="1"/>
    <col min="3" max="3" width="15.7109375" style="5" customWidth="1"/>
    <col min="4" max="4" width="46.140625" style="25" customWidth="1"/>
    <col min="5" max="5" width="11" style="5" customWidth="1"/>
    <col min="6" max="15" width="11" style="1" customWidth="1"/>
    <col min="16" max="16" width="11.85546875" style="4" customWidth="1"/>
    <col min="17" max="16384" width="9.140625" style="13" hidden="1"/>
  </cols>
  <sheetData>
    <row r="1" spans="1:16" ht="19.5" thickBot="1">
      <c r="A1" s="9"/>
      <c r="B1" s="9"/>
      <c r="C1" s="10"/>
      <c r="D1" s="24"/>
      <c r="E1" s="10"/>
      <c r="F1" s="11"/>
      <c r="G1" s="11"/>
      <c r="H1" s="11"/>
      <c r="I1" s="11"/>
      <c r="J1" s="11"/>
      <c r="K1" s="11"/>
      <c r="L1" s="11"/>
      <c r="M1" s="11"/>
      <c r="N1" s="11"/>
      <c r="O1" s="11"/>
      <c r="P1" s="12"/>
    </row>
    <row r="2" spans="1:16" s="116" customFormat="1" ht="19.5" customHeight="1" thickBot="1">
      <c r="A2" s="507" t="str">
        <f>+'May-14'!A2:D2</f>
        <v>Raghav Gijare</v>
      </c>
      <c r="B2" s="508"/>
      <c r="C2" s="508"/>
      <c r="D2" s="509"/>
      <c r="E2" s="499">
        <f>+'Track Room'!M10</f>
        <v>42156</v>
      </c>
      <c r="F2" s="500"/>
      <c r="G2" s="510" t="s">
        <v>55</v>
      </c>
      <c r="H2" s="503"/>
      <c r="I2" s="503"/>
      <c r="J2" s="503"/>
      <c r="K2" s="504"/>
      <c r="L2" s="503" t="s">
        <v>7</v>
      </c>
      <c r="M2" s="503"/>
      <c r="N2" s="504"/>
      <c r="P2" s="127"/>
    </row>
    <row r="3" spans="1:16" s="116" customFormat="1" ht="15.75" customHeight="1" thickBot="1">
      <c r="A3" s="496" t="s">
        <v>108</v>
      </c>
      <c r="B3" s="497"/>
      <c r="C3" s="497"/>
      <c r="D3" s="498"/>
      <c r="E3" s="501"/>
      <c r="F3" s="502"/>
      <c r="G3" s="511"/>
      <c r="H3" s="505"/>
      <c r="I3" s="505"/>
      <c r="J3" s="505"/>
      <c r="K3" s="506"/>
      <c r="L3" s="505"/>
      <c r="M3" s="505"/>
      <c r="N3" s="506"/>
    </row>
    <row r="4" spans="1:16" ht="23.25">
      <c r="A4" s="107"/>
      <c r="B4" s="107"/>
      <c r="C4" s="107"/>
      <c r="D4" s="108"/>
      <c r="E4" s="107"/>
      <c r="F4" s="13"/>
      <c r="G4" s="13"/>
      <c r="H4" s="13"/>
      <c r="I4" s="13"/>
      <c r="J4" s="13"/>
      <c r="K4" s="13"/>
      <c r="L4" s="13"/>
      <c r="M4" s="13"/>
      <c r="N4" s="13"/>
      <c r="O4" s="13"/>
      <c r="P4" s="14"/>
    </row>
    <row r="5" spans="1:16"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6" ht="15.75">
      <c r="A6" s="117">
        <v>42156</v>
      </c>
      <c r="B6" s="128"/>
      <c r="C6" s="118" t="s">
        <v>106</v>
      </c>
      <c r="D6" s="59"/>
      <c r="E6" s="60"/>
      <c r="F6" s="60"/>
      <c r="G6" s="60"/>
      <c r="H6" s="60"/>
      <c r="I6" s="60"/>
      <c r="J6" s="60"/>
      <c r="K6" s="60"/>
      <c r="L6" s="60"/>
      <c r="M6" s="60"/>
      <c r="N6" s="60"/>
      <c r="O6" s="60"/>
      <c r="P6" s="119">
        <f>SUM(E6:O6)</f>
        <v>0</v>
      </c>
    </row>
    <row r="7" spans="1:16" ht="15.75">
      <c r="A7" s="117">
        <v>42157</v>
      </c>
      <c r="B7" s="128"/>
      <c r="C7" s="118" t="s">
        <v>107</v>
      </c>
      <c r="D7" s="59"/>
      <c r="E7" s="60"/>
      <c r="F7" s="60"/>
      <c r="G7" s="60"/>
      <c r="H7" s="60"/>
      <c r="I7" s="60"/>
      <c r="J7" s="60"/>
      <c r="K7" s="60"/>
      <c r="L7" s="60"/>
      <c r="M7" s="60"/>
      <c r="N7" s="60"/>
      <c r="O7" s="60"/>
      <c r="P7" s="119">
        <f t="shared" ref="P7:P36" si="0">SUM(E7:O7)</f>
        <v>0</v>
      </c>
    </row>
    <row r="8" spans="1:16" ht="15.75">
      <c r="A8" s="117">
        <v>42158</v>
      </c>
      <c r="B8" s="128"/>
      <c r="C8" s="118" t="s">
        <v>103</v>
      </c>
      <c r="D8" s="59"/>
      <c r="E8" s="60"/>
      <c r="F8" s="60"/>
      <c r="G8" s="60"/>
      <c r="H8" s="60"/>
      <c r="I8" s="60"/>
      <c r="J8" s="60"/>
      <c r="K8" s="60"/>
      <c r="L8" s="60"/>
      <c r="M8" s="60"/>
      <c r="N8" s="60"/>
      <c r="O8" s="60"/>
      <c r="P8" s="119">
        <f t="shared" si="0"/>
        <v>0</v>
      </c>
    </row>
    <row r="9" spans="1:16" ht="15.75">
      <c r="A9" s="117">
        <v>42159</v>
      </c>
      <c r="B9" s="128"/>
      <c r="C9" s="118" t="s">
        <v>104</v>
      </c>
      <c r="D9" s="59"/>
      <c r="E9" s="60"/>
      <c r="F9" s="60"/>
      <c r="G9" s="60"/>
      <c r="H9" s="60"/>
      <c r="I9" s="60"/>
      <c r="J9" s="60"/>
      <c r="K9" s="60"/>
      <c r="L9" s="60"/>
      <c r="M9" s="60"/>
      <c r="N9" s="60"/>
      <c r="O9" s="60"/>
      <c r="P9" s="119">
        <f t="shared" si="0"/>
        <v>0</v>
      </c>
    </row>
    <row r="10" spans="1:16" ht="15.75">
      <c r="A10" s="117">
        <v>42160</v>
      </c>
      <c r="B10" s="128"/>
      <c r="C10" s="118" t="s">
        <v>102</v>
      </c>
      <c r="D10" s="59"/>
      <c r="E10" s="60"/>
      <c r="F10" s="60"/>
      <c r="G10" s="60"/>
      <c r="H10" s="60"/>
      <c r="I10" s="60"/>
      <c r="J10" s="60"/>
      <c r="K10" s="60"/>
      <c r="L10" s="60"/>
      <c r="M10" s="60"/>
      <c r="N10" s="60"/>
      <c r="O10" s="60"/>
      <c r="P10" s="119">
        <f t="shared" si="0"/>
        <v>0</v>
      </c>
    </row>
    <row r="11" spans="1:16" ht="15.75">
      <c r="A11" s="117">
        <v>42161</v>
      </c>
      <c r="B11" s="128"/>
      <c r="C11" s="118" t="s">
        <v>101</v>
      </c>
      <c r="D11" s="59"/>
      <c r="E11" s="60"/>
      <c r="F11" s="60"/>
      <c r="G11" s="60"/>
      <c r="H11" s="60"/>
      <c r="I11" s="60"/>
      <c r="J11" s="60"/>
      <c r="K11" s="60"/>
      <c r="L11" s="60"/>
      <c r="M11" s="60"/>
      <c r="N11" s="60"/>
      <c r="O11" s="60"/>
      <c r="P11" s="119">
        <f t="shared" si="0"/>
        <v>0</v>
      </c>
    </row>
    <row r="12" spans="1:16" ht="15.75">
      <c r="A12" s="117">
        <v>42162</v>
      </c>
      <c r="B12" s="128"/>
      <c r="C12" s="118" t="s">
        <v>105</v>
      </c>
      <c r="D12" s="59"/>
      <c r="E12" s="60"/>
      <c r="F12" s="60"/>
      <c r="G12" s="60"/>
      <c r="H12" s="60"/>
      <c r="I12" s="60"/>
      <c r="J12" s="60"/>
      <c r="K12" s="60"/>
      <c r="L12" s="60"/>
      <c r="M12" s="60"/>
      <c r="N12" s="60"/>
      <c r="O12" s="60"/>
      <c r="P12" s="119">
        <f t="shared" si="0"/>
        <v>0</v>
      </c>
    </row>
    <row r="13" spans="1:16" ht="15.75">
      <c r="A13" s="117">
        <v>42163</v>
      </c>
      <c r="B13" s="128"/>
      <c r="C13" s="118" t="s">
        <v>106</v>
      </c>
      <c r="D13" s="59"/>
      <c r="E13" s="60"/>
      <c r="F13" s="60"/>
      <c r="G13" s="60"/>
      <c r="H13" s="60"/>
      <c r="I13" s="60"/>
      <c r="J13" s="60"/>
      <c r="K13" s="60"/>
      <c r="L13" s="60"/>
      <c r="M13" s="60"/>
      <c r="N13" s="60"/>
      <c r="O13" s="60"/>
      <c r="P13" s="119">
        <f t="shared" si="0"/>
        <v>0</v>
      </c>
    </row>
    <row r="14" spans="1:16" ht="15.75">
      <c r="A14" s="117">
        <v>42164</v>
      </c>
      <c r="B14" s="128"/>
      <c r="C14" s="118" t="s">
        <v>107</v>
      </c>
      <c r="D14" s="59"/>
      <c r="E14" s="60"/>
      <c r="F14" s="60"/>
      <c r="G14" s="60"/>
      <c r="H14" s="60"/>
      <c r="I14" s="60"/>
      <c r="J14" s="60"/>
      <c r="K14" s="60"/>
      <c r="L14" s="60"/>
      <c r="M14" s="60"/>
      <c r="N14" s="60"/>
      <c r="O14" s="60"/>
      <c r="P14" s="119">
        <f t="shared" si="0"/>
        <v>0</v>
      </c>
    </row>
    <row r="15" spans="1:16" ht="15.75">
      <c r="A15" s="117">
        <v>42165</v>
      </c>
      <c r="B15" s="128"/>
      <c r="C15" s="118" t="s">
        <v>103</v>
      </c>
      <c r="D15" s="59"/>
      <c r="E15" s="60"/>
      <c r="F15" s="60"/>
      <c r="G15" s="60"/>
      <c r="H15" s="60"/>
      <c r="I15" s="60"/>
      <c r="J15" s="60"/>
      <c r="K15" s="60"/>
      <c r="L15" s="60"/>
      <c r="M15" s="60"/>
      <c r="N15" s="60"/>
      <c r="O15" s="60"/>
      <c r="P15" s="119">
        <f t="shared" si="0"/>
        <v>0</v>
      </c>
    </row>
    <row r="16" spans="1:16" ht="15.75">
      <c r="A16" s="117">
        <v>42166</v>
      </c>
      <c r="B16" s="128"/>
      <c r="C16" s="118" t="s">
        <v>104</v>
      </c>
      <c r="D16" s="59"/>
      <c r="E16" s="60"/>
      <c r="F16" s="60"/>
      <c r="G16" s="60"/>
      <c r="H16" s="60"/>
      <c r="I16" s="60"/>
      <c r="J16" s="60"/>
      <c r="K16" s="60"/>
      <c r="L16" s="60"/>
      <c r="M16" s="60"/>
      <c r="N16" s="60"/>
      <c r="O16" s="60"/>
      <c r="P16" s="119">
        <f t="shared" si="0"/>
        <v>0</v>
      </c>
    </row>
    <row r="17" spans="1:16" ht="15.75">
      <c r="A17" s="117">
        <v>42167</v>
      </c>
      <c r="B17" s="128"/>
      <c r="C17" s="118" t="s">
        <v>102</v>
      </c>
      <c r="D17" s="59"/>
      <c r="E17" s="60"/>
      <c r="F17" s="60"/>
      <c r="G17" s="60"/>
      <c r="H17" s="60"/>
      <c r="I17" s="60"/>
      <c r="J17" s="60"/>
      <c r="K17" s="60"/>
      <c r="L17" s="60"/>
      <c r="M17" s="60"/>
      <c r="N17" s="60"/>
      <c r="O17" s="60"/>
      <c r="P17" s="119">
        <f t="shared" si="0"/>
        <v>0</v>
      </c>
    </row>
    <row r="18" spans="1:16" ht="15.75">
      <c r="A18" s="117">
        <v>42168</v>
      </c>
      <c r="B18" s="128"/>
      <c r="C18" s="118" t="s">
        <v>101</v>
      </c>
      <c r="D18" s="59"/>
      <c r="E18" s="60"/>
      <c r="F18" s="60"/>
      <c r="G18" s="60"/>
      <c r="H18" s="60"/>
      <c r="I18" s="60"/>
      <c r="J18" s="60"/>
      <c r="K18" s="60"/>
      <c r="L18" s="60"/>
      <c r="M18" s="60"/>
      <c r="N18" s="60"/>
      <c r="O18" s="60"/>
      <c r="P18" s="119">
        <f t="shared" si="0"/>
        <v>0</v>
      </c>
    </row>
    <row r="19" spans="1:16" ht="15.75">
      <c r="A19" s="117">
        <v>42169</v>
      </c>
      <c r="B19" s="128"/>
      <c r="C19" s="118" t="s">
        <v>105</v>
      </c>
      <c r="D19" s="59"/>
      <c r="E19" s="60"/>
      <c r="F19" s="60"/>
      <c r="G19" s="60"/>
      <c r="H19" s="60"/>
      <c r="I19" s="60"/>
      <c r="J19" s="60"/>
      <c r="K19" s="60"/>
      <c r="L19" s="60"/>
      <c r="M19" s="60"/>
      <c r="N19" s="60"/>
      <c r="O19" s="60"/>
      <c r="P19" s="119">
        <f t="shared" si="0"/>
        <v>0</v>
      </c>
    </row>
    <row r="20" spans="1:16" ht="15.75">
      <c r="A20" s="117">
        <v>42170</v>
      </c>
      <c r="B20" s="128"/>
      <c r="C20" s="118" t="s">
        <v>106</v>
      </c>
      <c r="D20" s="59"/>
      <c r="E20" s="60"/>
      <c r="F20" s="60"/>
      <c r="G20" s="60"/>
      <c r="H20" s="60"/>
      <c r="I20" s="60"/>
      <c r="J20" s="60"/>
      <c r="K20" s="60"/>
      <c r="L20" s="60"/>
      <c r="M20" s="60"/>
      <c r="N20" s="60"/>
      <c r="O20" s="60"/>
      <c r="P20" s="119">
        <f t="shared" si="0"/>
        <v>0</v>
      </c>
    </row>
    <row r="21" spans="1:16" ht="15.75">
      <c r="A21" s="117">
        <v>42171</v>
      </c>
      <c r="B21" s="128"/>
      <c r="C21" s="118" t="s">
        <v>107</v>
      </c>
      <c r="D21" s="59"/>
      <c r="E21" s="60"/>
      <c r="F21" s="60"/>
      <c r="G21" s="60"/>
      <c r="H21" s="60"/>
      <c r="I21" s="60"/>
      <c r="J21" s="60"/>
      <c r="K21" s="60"/>
      <c r="L21" s="60"/>
      <c r="M21" s="60"/>
      <c r="N21" s="60"/>
      <c r="O21" s="60"/>
      <c r="P21" s="119">
        <f t="shared" si="0"/>
        <v>0</v>
      </c>
    </row>
    <row r="22" spans="1:16" ht="15.75">
      <c r="A22" s="117">
        <v>42172</v>
      </c>
      <c r="B22" s="128"/>
      <c r="C22" s="118" t="s">
        <v>103</v>
      </c>
      <c r="D22" s="59"/>
      <c r="E22" s="60"/>
      <c r="F22" s="60"/>
      <c r="G22" s="60"/>
      <c r="H22" s="60"/>
      <c r="I22" s="60"/>
      <c r="J22" s="60"/>
      <c r="K22" s="60"/>
      <c r="L22" s="60"/>
      <c r="M22" s="60"/>
      <c r="N22" s="60"/>
      <c r="O22" s="60"/>
      <c r="P22" s="119">
        <f t="shared" si="0"/>
        <v>0</v>
      </c>
    </row>
    <row r="23" spans="1:16" ht="15.75">
      <c r="A23" s="117">
        <v>42173</v>
      </c>
      <c r="B23" s="128"/>
      <c r="C23" s="118" t="s">
        <v>104</v>
      </c>
      <c r="D23" s="59"/>
      <c r="E23" s="60"/>
      <c r="F23" s="60"/>
      <c r="G23" s="60"/>
      <c r="H23" s="60"/>
      <c r="I23" s="60"/>
      <c r="J23" s="60"/>
      <c r="K23" s="60"/>
      <c r="L23" s="60"/>
      <c r="M23" s="60"/>
      <c r="N23" s="60"/>
      <c r="O23" s="60"/>
      <c r="P23" s="119">
        <f t="shared" si="0"/>
        <v>0</v>
      </c>
    </row>
    <row r="24" spans="1:16" ht="15.75">
      <c r="A24" s="117">
        <v>42174</v>
      </c>
      <c r="B24" s="128"/>
      <c r="C24" s="118" t="s">
        <v>102</v>
      </c>
      <c r="D24" s="59"/>
      <c r="E24" s="60"/>
      <c r="F24" s="60"/>
      <c r="G24" s="60"/>
      <c r="H24" s="60"/>
      <c r="I24" s="60"/>
      <c r="J24" s="60"/>
      <c r="K24" s="60"/>
      <c r="L24" s="60"/>
      <c r="M24" s="60"/>
      <c r="N24" s="60"/>
      <c r="O24" s="60"/>
      <c r="P24" s="119">
        <f t="shared" si="0"/>
        <v>0</v>
      </c>
    </row>
    <row r="25" spans="1:16" ht="15.75">
      <c r="A25" s="117">
        <v>42175</v>
      </c>
      <c r="B25" s="128"/>
      <c r="C25" s="118" t="s">
        <v>101</v>
      </c>
      <c r="D25" s="59"/>
      <c r="E25" s="60"/>
      <c r="F25" s="60"/>
      <c r="G25" s="60"/>
      <c r="H25" s="60"/>
      <c r="I25" s="60"/>
      <c r="J25" s="60"/>
      <c r="K25" s="60"/>
      <c r="L25" s="60"/>
      <c r="M25" s="60"/>
      <c r="N25" s="60"/>
      <c r="O25" s="60"/>
      <c r="P25" s="119">
        <f t="shared" si="0"/>
        <v>0</v>
      </c>
    </row>
    <row r="26" spans="1:16" ht="15.75">
      <c r="A26" s="117">
        <v>42176</v>
      </c>
      <c r="B26" s="128"/>
      <c r="C26" s="118" t="s">
        <v>105</v>
      </c>
      <c r="D26" s="59"/>
      <c r="E26" s="60"/>
      <c r="F26" s="60"/>
      <c r="G26" s="60"/>
      <c r="H26" s="60"/>
      <c r="I26" s="60"/>
      <c r="J26" s="60"/>
      <c r="K26" s="60"/>
      <c r="L26" s="60"/>
      <c r="M26" s="60"/>
      <c r="N26" s="60"/>
      <c r="O26" s="60"/>
      <c r="P26" s="119">
        <f t="shared" si="0"/>
        <v>0</v>
      </c>
    </row>
    <row r="27" spans="1:16" ht="15.75">
      <c r="A27" s="117">
        <v>42177</v>
      </c>
      <c r="B27" s="128"/>
      <c r="C27" s="118" t="s">
        <v>106</v>
      </c>
      <c r="D27" s="59"/>
      <c r="E27" s="60"/>
      <c r="F27" s="60"/>
      <c r="G27" s="60"/>
      <c r="H27" s="60"/>
      <c r="I27" s="60"/>
      <c r="J27" s="60"/>
      <c r="K27" s="60"/>
      <c r="L27" s="60"/>
      <c r="M27" s="60"/>
      <c r="N27" s="60"/>
      <c r="O27" s="60"/>
      <c r="P27" s="119">
        <f t="shared" si="0"/>
        <v>0</v>
      </c>
    </row>
    <row r="28" spans="1:16" ht="15.75">
      <c r="A28" s="117">
        <v>42178</v>
      </c>
      <c r="B28" s="128"/>
      <c r="C28" s="118" t="s">
        <v>107</v>
      </c>
      <c r="D28" s="59"/>
      <c r="E28" s="60"/>
      <c r="F28" s="60"/>
      <c r="G28" s="60"/>
      <c r="H28" s="60"/>
      <c r="I28" s="60"/>
      <c r="J28" s="60"/>
      <c r="K28" s="60"/>
      <c r="L28" s="60"/>
      <c r="M28" s="60"/>
      <c r="N28" s="60"/>
      <c r="O28" s="60"/>
      <c r="P28" s="119">
        <f t="shared" si="0"/>
        <v>0</v>
      </c>
    </row>
    <row r="29" spans="1:16" ht="15.75">
      <c r="A29" s="117">
        <v>42179</v>
      </c>
      <c r="B29" s="128"/>
      <c r="C29" s="118" t="s">
        <v>103</v>
      </c>
      <c r="D29" s="59"/>
      <c r="E29" s="60"/>
      <c r="F29" s="60"/>
      <c r="G29" s="60"/>
      <c r="H29" s="60"/>
      <c r="I29" s="60"/>
      <c r="J29" s="60"/>
      <c r="K29" s="60"/>
      <c r="L29" s="60"/>
      <c r="M29" s="60"/>
      <c r="N29" s="60"/>
      <c r="O29" s="60"/>
      <c r="P29" s="119">
        <f t="shared" si="0"/>
        <v>0</v>
      </c>
    </row>
    <row r="30" spans="1:16" ht="15.75">
      <c r="A30" s="117">
        <v>42180</v>
      </c>
      <c r="B30" s="128"/>
      <c r="C30" s="118" t="s">
        <v>104</v>
      </c>
      <c r="D30" s="59"/>
      <c r="E30" s="60"/>
      <c r="F30" s="60"/>
      <c r="G30" s="60"/>
      <c r="H30" s="60"/>
      <c r="I30" s="60"/>
      <c r="J30" s="60"/>
      <c r="K30" s="60"/>
      <c r="L30" s="60"/>
      <c r="M30" s="60"/>
      <c r="N30" s="60"/>
      <c r="O30" s="60"/>
      <c r="P30" s="119">
        <f t="shared" si="0"/>
        <v>0</v>
      </c>
    </row>
    <row r="31" spans="1:16" ht="15.75">
      <c r="A31" s="117">
        <v>42181</v>
      </c>
      <c r="B31" s="128"/>
      <c r="C31" s="118" t="s">
        <v>102</v>
      </c>
      <c r="D31" s="59"/>
      <c r="E31" s="60"/>
      <c r="F31" s="60"/>
      <c r="G31" s="60"/>
      <c r="H31" s="60"/>
      <c r="I31" s="60"/>
      <c r="J31" s="60"/>
      <c r="K31" s="60"/>
      <c r="L31" s="60"/>
      <c r="M31" s="60"/>
      <c r="N31" s="60"/>
      <c r="O31" s="60"/>
      <c r="P31" s="119">
        <f t="shared" si="0"/>
        <v>0</v>
      </c>
    </row>
    <row r="32" spans="1:16" ht="15.75">
      <c r="A32" s="117">
        <v>42182</v>
      </c>
      <c r="B32" s="128"/>
      <c r="C32" s="118" t="s">
        <v>101</v>
      </c>
      <c r="D32" s="59"/>
      <c r="E32" s="60"/>
      <c r="F32" s="60"/>
      <c r="G32" s="60"/>
      <c r="H32" s="60"/>
      <c r="I32" s="60"/>
      <c r="J32" s="60"/>
      <c r="K32" s="60"/>
      <c r="L32" s="60"/>
      <c r="M32" s="60"/>
      <c r="N32" s="60"/>
      <c r="O32" s="60"/>
      <c r="P32" s="119">
        <f t="shared" si="0"/>
        <v>0</v>
      </c>
    </row>
    <row r="33" spans="1:16" ht="15.75">
      <c r="A33" s="117">
        <v>42183</v>
      </c>
      <c r="B33" s="128"/>
      <c r="C33" s="118" t="s">
        <v>105</v>
      </c>
      <c r="D33" s="59"/>
      <c r="E33" s="60"/>
      <c r="F33" s="60"/>
      <c r="G33" s="60"/>
      <c r="H33" s="60"/>
      <c r="I33" s="60"/>
      <c r="J33" s="60"/>
      <c r="K33" s="60"/>
      <c r="L33" s="60"/>
      <c r="M33" s="60"/>
      <c r="N33" s="60"/>
      <c r="O33" s="60"/>
      <c r="P33" s="119">
        <f t="shared" si="0"/>
        <v>0</v>
      </c>
    </row>
    <row r="34" spans="1:16" ht="15.75">
      <c r="A34" s="117">
        <v>42184</v>
      </c>
      <c r="B34" s="128"/>
      <c r="C34" s="118" t="s">
        <v>106</v>
      </c>
      <c r="D34" s="59"/>
      <c r="E34" s="60"/>
      <c r="F34" s="60"/>
      <c r="G34" s="60"/>
      <c r="H34" s="60"/>
      <c r="I34" s="60"/>
      <c r="J34" s="60"/>
      <c r="K34" s="60"/>
      <c r="L34" s="60"/>
      <c r="M34" s="60"/>
      <c r="N34" s="60"/>
      <c r="O34" s="60"/>
      <c r="P34" s="119">
        <f t="shared" si="0"/>
        <v>0</v>
      </c>
    </row>
    <row r="35" spans="1:16" ht="15.75">
      <c r="A35" s="117">
        <v>42185</v>
      </c>
      <c r="B35" s="128"/>
      <c r="C35" s="118" t="s">
        <v>107</v>
      </c>
      <c r="D35" s="59"/>
      <c r="E35" s="60"/>
      <c r="F35" s="60"/>
      <c r="G35" s="60"/>
      <c r="H35" s="60"/>
      <c r="I35" s="60"/>
      <c r="J35" s="60"/>
      <c r="K35" s="60"/>
      <c r="L35" s="60"/>
      <c r="M35" s="60"/>
      <c r="N35" s="60"/>
      <c r="O35" s="60"/>
      <c r="P35" s="119">
        <f t="shared" si="0"/>
        <v>0</v>
      </c>
    </row>
    <row r="36" spans="1:16" ht="15.75">
      <c r="A36" s="102"/>
      <c r="B36" s="103"/>
      <c r="C36" s="110"/>
      <c r="D36" s="105"/>
      <c r="E36" s="60"/>
      <c r="F36" s="60"/>
      <c r="G36" s="60"/>
      <c r="H36" s="60"/>
      <c r="I36" s="60"/>
      <c r="J36" s="60"/>
      <c r="K36" s="60"/>
      <c r="L36" s="60"/>
      <c r="M36" s="60"/>
      <c r="N36" s="60"/>
      <c r="O36" s="60"/>
      <c r="P36" s="120">
        <f t="shared" si="0"/>
        <v>0</v>
      </c>
    </row>
    <row r="37" spans="1:16" s="15" customFormat="1" ht="15.75">
      <c r="A37" s="122"/>
      <c r="B37" s="123">
        <f>SUM(B6:B36)</f>
        <v>0</v>
      </c>
      <c r="C37" s="124"/>
      <c r="D37" s="125" t="s">
        <v>2</v>
      </c>
      <c r="E37" s="126">
        <f>SUM(E6:E36)</f>
        <v>0</v>
      </c>
      <c r="F37" s="126">
        <f t="shared" ref="F37:P37" si="1">SUM(F6:F36)</f>
        <v>0</v>
      </c>
      <c r="G37" s="126">
        <f t="shared" si="1"/>
        <v>0</v>
      </c>
      <c r="H37" s="126">
        <f t="shared" si="1"/>
        <v>0</v>
      </c>
      <c r="I37" s="126">
        <f t="shared" si="1"/>
        <v>0</v>
      </c>
      <c r="J37" s="126">
        <f t="shared" si="1"/>
        <v>0</v>
      </c>
      <c r="K37" s="126">
        <f t="shared" si="1"/>
        <v>0</v>
      </c>
      <c r="L37" s="126">
        <f t="shared" si="1"/>
        <v>0</v>
      </c>
      <c r="M37" s="126">
        <f t="shared" si="1"/>
        <v>0</v>
      </c>
      <c r="N37" s="126">
        <f t="shared" si="1"/>
        <v>0</v>
      </c>
      <c r="O37" s="126">
        <f t="shared" si="1"/>
        <v>0</v>
      </c>
      <c r="P37" s="121">
        <f t="shared" si="1"/>
        <v>0</v>
      </c>
    </row>
  </sheetData>
  <sheetProtection password="E886" sheet="1" objects="1" scenarios="1"/>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6'!A1" display="Daywise Charts"/>
  </hyperlink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sheetPr>
    <tabColor rgb="FFFF0000"/>
  </sheetPr>
  <dimension ref="A1:U21"/>
  <sheetViews>
    <sheetView zoomScale="90" zoomScaleNormal="90" workbookViewId="0"/>
  </sheetViews>
  <sheetFormatPr defaultColWidth="0" defaultRowHeight="23.25" zeroHeight="1"/>
  <cols>
    <col min="1" max="1" width="3.7109375" style="63" customWidth="1"/>
    <col min="2" max="2" width="7.7109375" style="63" customWidth="1"/>
    <col min="3" max="3" width="4.28515625" style="63" customWidth="1"/>
    <col min="4" max="4" width="6.7109375" style="63" customWidth="1"/>
    <col min="5" max="5" width="5.140625" style="63" customWidth="1"/>
    <col min="6" max="6" width="5.5703125" style="63" customWidth="1"/>
    <col min="7" max="14" width="9.140625" style="36" customWidth="1"/>
    <col min="15" max="18" width="9.140625" style="63" customWidth="1"/>
    <col min="19" max="19" width="13.7109375" style="63" customWidth="1"/>
    <col min="20" max="20" width="31.140625" style="63" customWidth="1"/>
    <col min="21" max="21" width="9.140625" style="63" customWidth="1"/>
    <col min="22" max="16384" width="9.140625" style="64" hidden="1"/>
  </cols>
  <sheetData>
    <row r="1" spans="1:21" ht="24" thickBot="1"/>
    <row r="2" spans="1:21" s="67" customFormat="1" ht="28.5" customHeight="1" thickBot="1">
      <c r="A2" s="36"/>
      <c r="B2" s="364" t="s">
        <v>31</v>
      </c>
      <c r="C2" s="364"/>
      <c r="D2" s="364"/>
      <c r="E2" s="36"/>
      <c r="F2" s="372" t="s">
        <v>192</v>
      </c>
      <c r="G2" s="372"/>
      <c r="H2" s="372"/>
      <c r="I2" s="372"/>
      <c r="J2" s="372"/>
      <c r="K2" s="372"/>
      <c r="L2" s="372"/>
      <c r="M2" s="36"/>
      <c r="N2" s="65"/>
      <c r="O2" s="36"/>
      <c r="P2" s="66"/>
      <c r="Q2" s="36"/>
      <c r="R2" s="36"/>
      <c r="S2" s="36"/>
      <c r="T2" s="36"/>
      <c r="U2" s="36"/>
    </row>
    <row r="3" spans="1:21" ht="14.25" customHeight="1">
      <c r="B3" s="364"/>
      <c r="C3" s="364"/>
      <c r="D3" s="364"/>
      <c r="F3" s="68"/>
      <c r="M3" s="69"/>
      <c r="N3" s="70"/>
      <c r="O3" s="70"/>
      <c r="P3" s="70"/>
    </row>
    <row r="4" spans="1:21" s="37" customFormat="1" ht="25.5" customHeight="1">
      <c r="A4" s="62"/>
      <c r="B4" s="364"/>
      <c r="C4" s="364"/>
      <c r="D4" s="364"/>
      <c r="E4" s="71"/>
      <c r="F4" s="131" t="s">
        <v>78</v>
      </c>
      <c r="G4" s="368" t="s">
        <v>69</v>
      </c>
      <c r="H4" s="368"/>
      <c r="I4" s="368"/>
      <c r="J4" s="368"/>
      <c r="K4" s="368"/>
      <c r="L4" s="368"/>
      <c r="M4" s="368"/>
      <c r="N4" s="368"/>
      <c r="O4" s="368"/>
      <c r="P4" s="368"/>
      <c r="Q4" s="368"/>
      <c r="R4" s="368"/>
      <c r="S4" s="368"/>
      <c r="T4" s="368"/>
      <c r="U4" s="62"/>
    </row>
    <row r="5" spans="1:21" s="37" customFormat="1" ht="24.75" customHeight="1">
      <c r="A5" s="62"/>
      <c r="B5" s="73"/>
      <c r="C5" s="73"/>
      <c r="D5" s="73"/>
      <c r="E5" s="62"/>
      <c r="F5" s="72">
        <v>1</v>
      </c>
      <c r="G5" s="365" t="s">
        <v>126</v>
      </c>
      <c r="H5" s="365"/>
      <c r="I5" s="365"/>
      <c r="J5" s="365"/>
      <c r="K5" s="365"/>
      <c r="L5" s="365"/>
      <c r="M5" s="365"/>
      <c r="N5" s="365"/>
      <c r="O5" s="365"/>
      <c r="P5" s="365"/>
      <c r="Q5" s="365"/>
      <c r="R5" s="365"/>
      <c r="S5" s="365"/>
      <c r="T5" s="365"/>
      <c r="U5" s="62"/>
    </row>
    <row r="6" spans="1:21" s="74" customFormat="1" ht="24.75" customHeight="1">
      <c r="A6" s="73"/>
      <c r="B6" s="73"/>
      <c r="C6" s="73"/>
      <c r="D6" s="73"/>
      <c r="E6" s="73"/>
      <c r="F6" s="72">
        <f>+F5+1</f>
        <v>2</v>
      </c>
      <c r="G6" s="365" t="s">
        <v>201</v>
      </c>
      <c r="H6" s="365"/>
      <c r="I6" s="365"/>
      <c r="J6" s="365"/>
      <c r="K6" s="365"/>
      <c r="L6" s="365"/>
      <c r="M6" s="365"/>
      <c r="N6" s="365"/>
      <c r="O6" s="365"/>
      <c r="P6" s="365"/>
      <c r="Q6" s="365"/>
      <c r="R6" s="365"/>
      <c r="S6" s="365"/>
      <c r="T6" s="365"/>
      <c r="U6" s="73"/>
    </row>
    <row r="7" spans="1:21" s="74" customFormat="1" ht="24.75" customHeight="1">
      <c r="A7" s="73"/>
      <c r="B7" s="73"/>
      <c r="C7" s="73"/>
      <c r="D7" s="73"/>
      <c r="E7" s="73"/>
      <c r="F7" s="72">
        <f t="shared" ref="F7:F14" si="0">+F6+1</f>
        <v>3</v>
      </c>
      <c r="G7" s="365" t="s">
        <v>202</v>
      </c>
      <c r="H7" s="365"/>
      <c r="I7" s="365"/>
      <c r="J7" s="365"/>
      <c r="K7" s="365"/>
      <c r="L7" s="365"/>
      <c r="M7" s="365"/>
      <c r="N7" s="365"/>
      <c r="O7" s="365"/>
      <c r="P7" s="365"/>
      <c r="Q7" s="365"/>
      <c r="R7" s="365"/>
      <c r="S7" s="365"/>
      <c r="T7" s="365"/>
      <c r="U7" s="73"/>
    </row>
    <row r="8" spans="1:21" s="74" customFormat="1" ht="24.75" customHeight="1">
      <c r="A8" s="73"/>
      <c r="B8" s="73"/>
      <c r="C8" s="73"/>
      <c r="D8" s="73"/>
      <c r="E8" s="73"/>
      <c r="F8" s="72">
        <f t="shared" si="0"/>
        <v>4</v>
      </c>
      <c r="G8" s="367" t="s">
        <v>79</v>
      </c>
      <c r="H8" s="365"/>
      <c r="I8" s="365"/>
      <c r="J8" s="365"/>
      <c r="K8" s="365"/>
      <c r="L8" s="365"/>
      <c r="M8" s="365"/>
      <c r="N8" s="365"/>
      <c r="O8" s="365"/>
      <c r="P8" s="365"/>
      <c r="Q8" s="365"/>
      <c r="R8" s="365"/>
      <c r="S8" s="365"/>
      <c r="T8" s="365"/>
      <c r="U8" s="73"/>
    </row>
    <row r="9" spans="1:21" s="74" customFormat="1" ht="24.75" customHeight="1">
      <c r="A9" s="73"/>
      <c r="B9" s="73"/>
      <c r="C9" s="73"/>
      <c r="D9" s="73"/>
      <c r="E9" s="73"/>
      <c r="F9" s="72">
        <f t="shared" si="0"/>
        <v>5</v>
      </c>
      <c r="G9" s="365" t="s">
        <v>127</v>
      </c>
      <c r="H9" s="365"/>
      <c r="I9" s="365"/>
      <c r="J9" s="365"/>
      <c r="K9" s="365"/>
      <c r="L9" s="365"/>
      <c r="M9" s="365"/>
      <c r="N9" s="365"/>
      <c r="O9" s="365"/>
      <c r="P9" s="365"/>
      <c r="Q9" s="365"/>
      <c r="R9" s="365"/>
      <c r="S9" s="365"/>
      <c r="T9" s="365"/>
      <c r="U9" s="73"/>
    </row>
    <row r="10" spans="1:21" s="74" customFormat="1" ht="24.75" customHeight="1">
      <c r="A10" s="73"/>
      <c r="B10" s="73"/>
      <c r="C10" s="73"/>
      <c r="D10" s="73"/>
      <c r="E10" s="73"/>
      <c r="F10" s="72">
        <f t="shared" si="0"/>
        <v>6</v>
      </c>
      <c r="G10" s="365" t="s">
        <v>203</v>
      </c>
      <c r="H10" s="365"/>
      <c r="I10" s="365"/>
      <c r="J10" s="365"/>
      <c r="K10" s="365"/>
      <c r="L10" s="365"/>
      <c r="M10" s="365"/>
      <c r="N10" s="365"/>
      <c r="O10" s="365"/>
      <c r="P10" s="365"/>
      <c r="Q10" s="365"/>
      <c r="R10" s="365"/>
      <c r="S10" s="365"/>
      <c r="T10" s="365"/>
      <c r="U10" s="73"/>
    </row>
    <row r="11" spans="1:21" s="74" customFormat="1" ht="24.75" customHeight="1">
      <c r="A11" s="73"/>
      <c r="B11" s="73"/>
      <c r="C11" s="73"/>
      <c r="D11" s="73"/>
      <c r="E11" s="73"/>
      <c r="F11" s="72">
        <f t="shared" si="0"/>
        <v>7</v>
      </c>
      <c r="G11" s="365" t="s">
        <v>128</v>
      </c>
      <c r="H11" s="365"/>
      <c r="I11" s="365"/>
      <c r="J11" s="365"/>
      <c r="K11" s="365"/>
      <c r="L11" s="365"/>
      <c r="M11" s="365"/>
      <c r="N11" s="365"/>
      <c r="O11" s="365"/>
      <c r="P11" s="365"/>
      <c r="Q11" s="365"/>
      <c r="R11" s="365"/>
      <c r="S11" s="365"/>
      <c r="T11" s="365"/>
      <c r="U11" s="73"/>
    </row>
    <row r="12" spans="1:21" s="74" customFormat="1" ht="24.75" customHeight="1">
      <c r="A12" s="73"/>
      <c r="B12" s="73"/>
      <c r="C12" s="73"/>
      <c r="D12" s="73"/>
      <c r="E12" s="73"/>
      <c r="F12" s="72">
        <f t="shared" si="0"/>
        <v>8</v>
      </c>
      <c r="G12" s="369" t="s">
        <v>204</v>
      </c>
      <c r="H12" s="370"/>
      <c r="I12" s="370"/>
      <c r="J12" s="370"/>
      <c r="K12" s="370"/>
      <c r="L12" s="370"/>
      <c r="M12" s="370"/>
      <c r="N12" s="370"/>
      <c r="O12" s="370"/>
      <c r="P12" s="370"/>
      <c r="Q12" s="370"/>
      <c r="R12" s="370"/>
      <c r="S12" s="370"/>
      <c r="T12" s="371"/>
      <c r="U12" s="73"/>
    </row>
    <row r="13" spans="1:21" ht="24.75" customHeight="1">
      <c r="F13" s="72">
        <f t="shared" si="0"/>
        <v>9</v>
      </c>
      <c r="G13" s="365" t="s">
        <v>129</v>
      </c>
      <c r="H13" s="365"/>
      <c r="I13" s="365"/>
      <c r="J13" s="365"/>
      <c r="K13" s="365"/>
      <c r="L13" s="365"/>
      <c r="M13" s="365"/>
      <c r="N13" s="365"/>
      <c r="O13" s="365"/>
      <c r="P13" s="365"/>
      <c r="Q13" s="365"/>
      <c r="R13" s="365"/>
      <c r="S13" s="365"/>
      <c r="T13" s="365"/>
    </row>
    <row r="14" spans="1:21" ht="24.75" customHeight="1">
      <c r="F14" s="72">
        <f t="shared" si="0"/>
        <v>10</v>
      </c>
      <c r="G14" s="366" t="s">
        <v>80</v>
      </c>
      <c r="H14" s="366"/>
      <c r="I14" s="366"/>
      <c r="J14" s="366"/>
      <c r="K14" s="366"/>
      <c r="L14" s="363" t="s">
        <v>81</v>
      </c>
      <c r="M14" s="363"/>
      <c r="N14" s="363"/>
      <c r="O14" s="363"/>
      <c r="P14" s="363"/>
      <c r="Q14" s="363"/>
      <c r="R14" s="363"/>
      <c r="S14" s="363"/>
      <c r="T14" s="363"/>
    </row>
    <row r="15" spans="1:21" ht="12.75" customHeight="1">
      <c r="F15" s="362"/>
      <c r="G15" s="362"/>
      <c r="H15" s="362"/>
      <c r="I15" s="362"/>
      <c r="J15" s="362"/>
      <c r="K15" s="362"/>
      <c r="L15" s="362"/>
      <c r="M15" s="362"/>
      <c r="N15" s="362"/>
      <c r="O15" s="362"/>
      <c r="P15" s="362"/>
      <c r="Q15" s="362"/>
      <c r="R15" s="362"/>
      <c r="S15" s="362"/>
      <c r="T15" s="362"/>
    </row>
    <row r="16" spans="1:21"/>
    <row r="17"/>
    <row r="18"/>
    <row r="19"/>
    <row r="20"/>
    <row r="21"/>
  </sheetData>
  <sheetProtection password="E886" sheet="1" objects="1" scenarios="1"/>
  <mergeCells count="16">
    <mergeCell ref="F15:T15"/>
    <mergeCell ref="L14:P14"/>
    <mergeCell ref="Q14:T14"/>
    <mergeCell ref="B2:D4"/>
    <mergeCell ref="G9:T9"/>
    <mergeCell ref="G11:T11"/>
    <mergeCell ref="G13:T13"/>
    <mergeCell ref="G14:K14"/>
    <mergeCell ref="G8:T8"/>
    <mergeCell ref="G4:T4"/>
    <mergeCell ref="G5:T5"/>
    <mergeCell ref="G6:T6"/>
    <mergeCell ref="G7:T7"/>
    <mergeCell ref="G12:T12"/>
    <mergeCell ref="G10:T10"/>
    <mergeCell ref="F2:L2"/>
  </mergeCells>
  <hyperlinks>
    <hyperlink ref="L14:T14" location="'Jan-14'!A1" display="Click Here "/>
    <hyperlink ref="B2:D4" location="'Track Room'!A1" display="Track Room"/>
  </hyperlinks>
  <pageMargins left="0.7" right="0.7" top="0.75" bottom="0.75" header="0.3" footer="0.3"/>
  <pageSetup orientation="portrait" r:id="rId1"/>
  <drawing r:id="rId2"/>
</worksheet>
</file>

<file path=xl/worksheets/sheet30.xml><?xml version="1.0" encoding="utf-8"?>
<worksheet xmlns="http://schemas.openxmlformats.org/spreadsheetml/2006/main" xmlns:r="http://schemas.openxmlformats.org/officeDocument/2006/relationships">
  <sheetPr codeName="Sheet23"/>
  <dimension ref="A1:P37"/>
  <sheetViews>
    <sheetView zoomScale="85" zoomScaleNormal="85" workbookViewId="0">
      <pane ySplit="5" topLeftCell="A6" activePane="bottomLeft" state="frozen"/>
      <selection pane="bottomLeft" activeCell="A6" sqref="A6"/>
    </sheetView>
  </sheetViews>
  <sheetFormatPr defaultColWidth="0" defaultRowHeight="18.75" zeroHeight="1"/>
  <cols>
    <col min="1" max="1" width="10.7109375" style="6" customWidth="1"/>
    <col min="2" max="2" width="5.7109375" style="6" customWidth="1"/>
    <col min="3" max="3" width="16.7109375" style="5" customWidth="1"/>
    <col min="4" max="4" width="46.140625" style="25" customWidth="1"/>
    <col min="5" max="5" width="11" style="5" customWidth="1"/>
    <col min="6" max="15" width="11" style="1" customWidth="1"/>
    <col min="16" max="16" width="11.85546875" style="4" customWidth="1"/>
    <col min="17" max="16384" width="9.140625" style="13" hidden="1"/>
  </cols>
  <sheetData>
    <row r="1" spans="1:16" ht="19.5" thickBot="1">
      <c r="A1" s="9"/>
      <c r="B1" s="9"/>
      <c r="C1" s="10"/>
      <c r="D1" s="24"/>
      <c r="E1" s="10"/>
      <c r="F1" s="11"/>
      <c r="G1" s="11"/>
      <c r="H1" s="11"/>
      <c r="I1" s="11"/>
      <c r="J1" s="11"/>
      <c r="K1" s="11"/>
      <c r="L1" s="11"/>
      <c r="M1" s="11"/>
      <c r="N1" s="11"/>
      <c r="O1" s="11"/>
      <c r="P1" s="12"/>
    </row>
    <row r="2" spans="1:16" ht="19.5" customHeight="1" thickBot="1">
      <c r="A2" s="507" t="str">
        <f>+'June-14'!A2:D2</f>
        <v>Raghav Gijare</v>
      </c>
      <c r="B2" s="508"/>
      <c r="C2" s="508"/>
      <c r="D2" s="509"/>
      <c r="E2" s="499">
        <f>+'Track Room'!M11</f>
        <v>42186</v>
      </c>
      <c r="F2" s="500"/>
      <c r="G2" s="510" t="s">
        <v>55</v>
      </c>
      <c r="H2" s="503"/>
      <c r="I2" s="503"/>
      <c r="J2" s="503"/>
      <c r="K2" s="504"/>
      <c r="L2" s="503" t="s">
        <v>7</v>
      </c>
      <c r="M2" s="503"/>
      <c r="N2" s="504"/>
      <c r="O2" s="13"/>
      <c r="P2" s="14"/>
    </row>
    <row r="3" spans="1:16" ht="15.75" customHeight="1" thickBot="1">
      <c r="A3" s="496" t="s">
        <v>108</v>
      </c>
      <c r="B3" s="497"/>
      <c r="C3" s="497"/>
      <c r="D3" s="498"/>
      <c r="E3" s="501"/>
      <c r="F3" s="502"/>
      <c r="G3" s="511"/>
      <c r="H3" s="505"/>
      <c r="I3" s="505"/>
      <c r="J3" s="505"/>
      <c r="K3" s="506"/>
      <c r="L3" s="505"/>
      <c r="M3" s="505"/>
      <c r="N3" s="506"/>
      <c r="O3" s="13"/>
      <c r="P3" s="13"/>
    </row>
    <row r="4" spans="1:16" ht="23.25">
      <c r="A4" s="107"/>
      <c r="B4" s="107"/>
      <c r="C4" s="107"/>
      <c r="D4" s="108"/>
      <c r="E4" s="107"/>
      <c r="F4" s="13"/>
      <c r="G4" s="13"/>
      <c r="H4" s="13"/>
      <c r="I4" s="13"/>
      <c r="J4" s="13"/>
      <c r="K4" s="13"/>
      <c r="L4" s="13"/>
      <c r="M4" s="13"/>
      <c r="N4" s="13"/>
      <c r="O4" s="13"/>
      <c r="P4" s="14"/>
    </row>
    <row r="5" spans="1:16"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6" ht="15.75">
      <c r="A6" s="117">
        <v>42186</v>
      </c>
      <c r="B6" s="128"/>
      <c r="C6" s="118" t="s">
        <v>103</v>
      </c>
      <c r="D6" s="111"/>
      <c r="E6" s="60"/>
      <c r="F6" s="60"/>
      <c r="G6" s="60"/>
      <c r="H6" s="60"/>
      <c r="I6" s="60"/>
      <c r="J6" s="60"/>
      <c r="K6" s="60"/>
      <c r="L6" s="60"/>
      <c r="M6" s="60"/>
      <c r="N6" s="60"/>
      <c r="O6" s="60"/>
      <c r="P6" s="119">
        <f>SUM(E6:O6)</f>
        <v>0</v>
      </c>
    </row>
    <row r="7" spans="1:16" ht="15.75">
      <c r="A7" s="117">
        <v>42187</v>
      </c>
      <c r="B7" s="128"/>
      <c r="C7" s="118" t="s">
        <v>104</v>
      </c>
      <c r="D7" s="111"/>
      <c r="E7" s="60"/>
      <c r="F7" s="60"/>
      <c r="G7" s="60"/>
      <c r="H7" s="60"/>
      <c r="I7" s="60"/>
      <c r="J7" s="60"/>
      <c r="K7" s="60"/>
      <c r="L7" s="60"/>
      <c r="M7" s="60"/>
      <c r="N7" s="60"/>
      <c r="O7" s="60"/>
      <c r="P7" s="119">
        <f t="shared" ref="P7:P36" si="0">SUM(E7:O7)</f>
        <v>0</v>
      </c>
    </row>
    <row r="8" spans="1:16" ht="15.75">
      <c r="A8" s="117">
        <v>42188</v>
      </c>
      <c r="B8" s="128"/>
      <c r="C8" s="118" t="s">
        <v>102</v>
      </c>
      <c r="D8" s="111"/>
      <c r="E8" s="60"/>
      <c r="F8" s="60"/>
      <c r="G8" s="60"/>
      <c r="H8" s="60"/>
      <c r="I8" s="60"/>
      <c r="J8" s="60"/>
      <c r="K8" s="60"/>
      <c r="L8" s="60"/>
      <c r="M8" s="60"/>
      <c r="N8" s="60"/>
      <c r="O8" s="60"/>
      <c r="P8" s="119">
        <f t="shared" si="0"/>
        <v>0</v>
      </c>
    </row>
    <row r="9" spans="1:16" ht="15.75">
      <c r="A9" s="117">
        <v>42189</v>
      </c>
      <c r="B9" s="128"/>
      <c r="C9" s="118" t="s">
        <v>101</v>
      </c>
      <c r="D9" s="111"/>
      <c r="E9" s="60"/>
      <c r="F9" s="60"/>
      <c r="G9" s="60"/>
      <c r="H9" s="60"/>
      <c r="I9" s="60"/>
      <c r="J9" s="60"/>
      <c r="K9" s="60"/>
      <c r="L9" s="60"/>
      <c r="M9" s="60"/>
      <c r="N9" s="60"/>
      <c r="O9" s="60"/>
      <c r="P9" s="119">
        <f t="shared" si="0"/>
        <v>0</v>
      </c>
    </row>
    <row r="10" spans="1:16" ht="15.75">
      <c r="A10" s="117">
        <v>42190</v>
      </c>
      <c r="B10" s="128"/>
      <c r="C10" s="118" t="s">
        <v>105</v>
      </c>
      <c r="D10" s="111"/>
      <c r="E10" s="60"/>
      <c r="F10" s="60"/>
      <c r="G10" s="60"/>
      <c r="H10" s="60"/>
      <c r="I10" s="60"/>
      <c r="J10" s="60"/>
      <c r="K10" s="60"/>
      <c r="L10" s="60"/>
      <c r="M10" s="60"/>
      <c r="N10" s="60"/>
      <c r="O10" s="60"/>
      <c r="P10" s="119">
        <f t="shared" si="0"/>
        <v>0</v>
      </c>
    </row>
    <row r="11" spans="1:16" ht="15.75">
      <c r="A11" s="117">
        <v>42191</v>
      </c>
      <c r="B11" s="128"/>
      <c r="C11" s="118" t="s">
        <v>106</v>
      </c>
      <c r="D11" s="111"/>
      <c r="E11" s="60"/>
      <c r="F11" s="60"/>
      <c r="G11" s="60"/>
      <c r="H11" s="60"/>
      <c r="I11" s="60"/>
      <c r="J11" s="60"/>
      <c r="K11" s="60"/>
      <c r="L11" s="60"/>
      <c r="M11" s="60"/>
      <c r="N11" s="60"/>
      <c r="O11" s="60"/>
      <c r="P11" s="119">
        <f t="shared" si="0"/>
        <v>0</v>
      </c>
    </row>
    <row r="12" spans="1:16" ht="15.75">
      <c r="A12" s="117">
        <v>42192</v>
      </c>
      <c r="B12" s="128"/>
      <c r="C12" s="118" t="s">
        <v>107</v>
      </c>
      <c r="D12" s="111"/>
      <c r="E12" s="60"/>
      <c r="F12" s="60"/>
      <c r="G12" s="60"/>
      <c r="H12" s="60"/>
      <c r="I12" s="60"/>
      <c r="J12" s="60"/>
      <c r="K12" s="60"/>
      <c r="L12" s="60"/>
      <c r="M12" s="60"/>
      <c r="N12" s="60"/>
      <c r="O12" s="60"/>
      <c r="P12" s="119">
        <f t="shared" si="0"/>
        <v>0</v>
      </c>
    </row>
    <row r="13" spans="1:16" ht="15.75">
      <c r="A13" s="117">
        <v>42193</v>
      </c>
      <c r="B13" s="128"/>
      <c r="C13" s="118" t="s">
        <v>103</v>
      </c>
      <c r="D13" s="111"/>
      <c r="E13" s="60"/>
      <c r="F13" s="60"/>
      <c r="G13" s="60"/>
      <c r="H13" s="60"/>
      <c r="I13" s="60"/>
      <c r="J13" s="60"/>
      <c r="K13" s="60"/>
      <c r="L13" s="60"/>
      <c r="M13" s="60"/>
      <c r="N13" s="60"/>
      <c r="O13" s="60"/>
      <c r="P13" s="119">
        <f t="shared" si="0"/>
        <v>0</v>
      </c>
    </row>
    <row r="14" spans="1:16" ht="15.75">
      <c r="A14" s="117">
        <v>42194</v>
      </c>
      <c r="B14" s="128"/>
      <c r="C14" s="118" t="s">
        <v>104</v>
      </c>
      <c r="D14" s="111"/>
      <c r="E14" s="60"/>
      <c r="F14" s="60"/>
      <c r="G14" s="60"/>
      <c r="H14" s="60"/>
      <c r="I14" s="60"/>
      <c r="J14" s="60"/>
      <c r="K14" s="60"/>
      <c r="L14" s="60"/>
      <c r="M14" s="60"/>
      <c r="N14" s="60"/>
      <c r="O14" s="60"/>
      <c r="P14" s="119">
        <f t="shared" si="0"/>
        <v>0</v>
      </c>
    </row>
    <row r="15" spans="1:16" ht="15.75">
      <c r="A15" s="117">
        <v>42195</v>
      </c>
      <c r="B15" s="128"/>
      <c r="C15" s="118" t="s">
        <v>102</v>
      </c>
      <c r="D15" s="111"/>
      <c r="E15" s="60"/>
      <c r="F15" s="60"/>
      <c r="G15" s="60"/>
      <c r="H15" s="60"/>
      <c r="I15" s="60"/>
      <c r="J15" s="60"/>
      <c r="K15" s="60"/>
      <c r="L15" s="60"/>
      <c r="M15" s="60"/>
      <c r="N15" s="60"/>
      <c r="O15" s="60"/>
      <c r="P15" s="119">
        <f t="shared" si="0"/>
        <v>0</v>
      </c>
    </row>
    <row r="16" spans="1:16" ht="15.75">
      <c r="A16" s="117">
        <v>42196</v>
      </c>
      <c r="B16" s="128"/>
      <c r="C16" s="118" t="s">
        <v>101</v>
      </c>
      <c r="D16" s="111"/>
      <c r="E16" s="60"/>
      <c r="F16" s="60"/>
      <c r="G16" s="60"/>
      <c r="H16" s="60"/>
      <c r="I16" s="60"/>
      <c r="J16" s="60"/>
      <c r="K16" s="60"/>
      <c r="L16" s="60"/>
      <c r="M16" s="60"/>
      <c r="N16" s="60"/>
      <c r="O16" s="60"/>
      <c r="P16" s="119">
        <f t="shared" si="0"/>
        <v>0</v>
      </c>
    </row>
    <row r="17" spans="1:16" ht="15.75">
      <c r="A17" s="117">
        <v>42197</v>
      </c>
      <c r="B17" s="128"/>
      <c r="C17" s="118" t="s">
        <v>105</v>
      </c>
      <c r="D17" s="111"/>
      <c r="E17" s="60"/>
      <c r="F17" s="60"/>
      <c r="G17" s="60"/>
      <c r="H17" s="60"/>
      <c r="I17" s="60"/>
      <c r="J17" s="60"/>
      <c r="K17" s="60"/>
      <c r="L17" s="60"/>
      <c r="M17" s="60"/>
      <c r="N17" s="60"/>
      <c r="O17" s="60"/>
      <c r="P17" s="119">
        <f t="shared" si="0"/>
        <v>0</v>
      </c>
    </row>
    <row r="18" spans="1:16" ht="15.75">
      <c r="A18" s="117">
        <v>42198</v>
      </c>
      <c r="B18" s="128"/>
      <c r="C18" s="118" t="s">
        <v>106</v>
      </c>
      <c r="D18" s="111"/>
      <c r="E18" s="60"/>
      <c r="F18" s="60"/>
      <c r="G18" s="60"/>
      <c r="H18" s="60"/>
      <c r="I18" s="60"/>
      <c r="J18" s="60"/>
      <c r="K18" s="60"/>
      <c r="L18" s="60"/>
      <c r="M18" s="60"/>
      <c r="N18" s="60"/>
      <c r="O18" s="60"/>
      <c r="P18" s="119">
        <f t="shared" si="0"/>
        <v>0</v>
      </c>
    </row>
    <row r="19" spans="1:16" ht="15.75">
      <c r="A19" s="117">
        <v>42199</v>
      </c>
      <c r="B19" s="128"/>
      <c r="C19" s="118" t="s">
        <v>107</v>
      </c>
      <c r="D19" s="111"/>
      <c r="E19" s="60"/>
      <c r="F19" s="60"/>
      <c r="G19" s="60"/>
      <c r="H19" s="60"/>
      <c r="I19" s="60"/>
      <c r="J19" s="60"/>
      <c r="K19" s="60"/>
      <c r="L19" s="60"/>
      <c r="M19" s="60"/>
      <c r="N19" s="60"/>
      <c r="O19" s="60"/>
      <c r="P19" s="119">
        <f t="shared" si="0"/>
        <v>0</v>
      </c>
    </row>
    <row r="20" spans="1:16" ht="15.75">
      <c r="A20" s="117">
        <v>42200</v>
      </c>
      <c r="B20" s="128"/>
      <c r="C20" s="118" t="s">
        <v>103</v>
      </c>
      <c r="D20" s="111"/>
      <c r="E20" s="60"/>
      <c r="F20" s="60"/>
      <c r="G20" s="60"/>
      <c r="H20" s="60"/>
      <c r="I20" s="60"/>
      <c r="J20" s="60"/>
      <c r="K20" s="60"/>
      <c r="L20" s="60"/>
      <c r="M20" s="60"/>
      <c r="N20" s="60"/>
      <c r="O20" s="60"/>
      <c r="P20" s="119">
        <f t="shared" si="0"/>
        <v>0</v>
      </c>
    </row>
    <row r="21" spans="1:16" ht="15.75">
      <c r="A21" s="117">
        <v>42201</v>
      </c>
      <c r="B21" s="128"/>
      <c r="C21" s="118" t="s">
        <v>104</v>
      </c>
      <c r="D21" s="111"/>
      <c r="E21" s="60"/>
      <c r="F21" s="60"/>
      <c r="G21" s="60"/>
      <c r="H21" s="60"/>
      <c r="I21" s="60"/>
      <c r="J21" s="60"/>
      <c r="K21" s="60"/>
      <c r="L21" s="60"/>
      <c r="M21" s="60"/>
      <c r="N21" s="60"/>
      <c r="O21" s="60"/>
      <c r="P21" s="119">
        <f t="shared" si="0"/>
        <v>0</v>
      </c>
    </row>
    <row r="22" spans="1:16" ht="15.75">
      <c r="A22" s="117">
        <v>42202</v>
      </c>
      <c r="B22" s="128"/>
      <c r="C22" s="118" t="s">
        <v>102</v>
      </c>
      <c r="D22" s="111"/>
      <c r="E22" s="60"/>
      <c r="F22" s="60"/>
      <c r="G22" s="60"/>
      <c r="H22" s="60"/>
      <c r="I22" s="60"/>
      <c r="J22" s="60"/>
      <c r="K22" s="60"/>
      <c r="L22" s="60"/>
      <c r="M22" s="60"/>
      <c r="N22" s="60"/>
      <c r="O22" s="60"/>
      <c r="P22" s="119">
        <f t="shared" si="0"/>
        <v>0</v>
      </c>
    </row>
    <row r="23" spans="1:16" ht="15.75">
      <c r="A23" s="117">
        <v>42203</v>
      </c>
      <c r="B23" s="128"/>
      <c r="C23" s="118" t="s">
        <v>101</v>
      </c>
      <c r="D23" s="111"/>
      <c r="E23" s="60"/>
      <c r="F23" s="60"/>
      <c r="G23" s="60"/>
      <c r="H23" s="60"/>
      <c r="I23" s="60"/>
      <c r="J23" s="60"/>
      <c r="K23" s="60"/>
      <c r="L23" s="60"/>
      <c r="M23" s="60"/>
      <c r="N23" s="60"/>
      <c r="O23" s="60"/>
      <c r="P23" s="119">
        <f t="shared" si="0"/>
        <v>0</v>
      </c>
    </row>
    <row r="24" spans="1:16" ht="15.75">
      <c r="A24" s="117">
        <v>42204</v>
      </c>
      <c r="B24" s="128"/>
      <c r="C24" s="118" t="s">
        <v>105</v>
      </c>
      <c r="D24" s="111"/>
      <c r="E24" s="60"/>
      <c r="F24" s="60"/>
      <c r="G24" s="60"/>
      <c r="H24" s="60"/>
      <c r="I24" s="60"/>
      <c r="J24" s="60"/>
      <c r="K24" s="60"/>
      <c r="L24" s="60"/>
      <c r="M24" s="60"/>
      <c r="N24" s="60"/>
      <c r="O24" s="60"/>
      <c r="P24" s="119">
        <f t="shared" si="0"/>
        <v>0</v>
      </c>
    </row>
    <row r="25" spans="1:16" ht="15.75">
      <c r="A25" s="117">
        <v>42205</v>
      </c>
      <c r="B25" s="128"/>
      <c r="C25" s="118" t="s">
        <v>106</v>
      </c>
      <c r="D25" s="111"/>
      <c r="E25" s="60"/>
      <c r="F25" s="60"/>
      <c r="G25" s="60"/>
      <c r="H25" s="60"/>
      <c r="I25" s="60"/>
      <c r="J25" s="60"/>
      <c r="K25" s="60"/>
      <c r="L25" s="60"/>
      <c r="M25" s="60"/>
      <c r="N25" s="60"/>
      <c r="O25" s="60"/>
      <c r="P25" s="119">
        <f t="shared" si="0"/>
        <v>0</v>
      </c>
    </row>
    <row r="26" spans="1:16" ht="15.75">
      <c r="A26" s="117">
        <v>42206</v>
      </c>
      <c r="B26" s="128"/>
      <c r="C26" s="118" t="s">
        <v>107</v>
      </c>
      <c r="D26" s="111"/>
      <c r="E26" s="60"/>
      <c r="F26" s="60"/>
      <c r="G26" s="60"/>
      <c r="H26" s="60"/>
      <c r="I26" s="60"/>
      <c r="J26" s="60"/>
      <c r="K26" s="60"/>
      <c r="L26" s="60"/>
      <c r="M26" s="60"/>
      <c r="N26" s="60"/>
      <c r="O26" s="60"/>
      <c r="P26" s="119">
        <f t="shared" si="0"/>
        <v>0</v>
      </c>
    </row>
    <row r="27" spans="1:16" ht="15.75">
      <c r="A27" s="117">
        <v>42207</v>
      </c>
      <c r="B27" s="128"/>
      <c r="C27" s="118" t="s">
        <v>103</v>
      </c>
      <c r="D27" s="111"/>
      <c r="E27" s="60"/>
      <c r="F27" s="60"/>
      <c r="G27" s="60"/>
      <c r="H27" s="60"/>
      <c r="I27" s="60"/>
      <c r="J27" s="60"/>
      <c r="K27" s="60"/>
      <c r="L27" s="60"/>
      <c r="M27" s="60"/>
      <c r="N27" s="60"/>
      <c r="O27" s="60"/>
      <c r="P27" s="119">
        <f t="shared" si="0"/>
        <v>0</v>
      </c>
    </row>
    <row r="28" spans="1:16" ht="15.75">
      <c r="A28" s="117">
        <v>42208</v>
      </c>
      <c r="B28" s="128"/>
      <c r="C28" s="118" t="s">
        <v>104</v>
      </c>
      <c r="D28" s="111"/>
      <c r="E28" s="60"/>
      <c r="F28" s="60"/>
      <c r="G28" s="60"/>
      <c r="H28" s="60"/>
      <c r="I28" s="60"/>
      <c r="J28" s="60"/>
      <c r="K28" s="60"/>
      <c r="L28" s="60"/>
      <c r="M28" s="60"/>
      <c r="N28" s="60"/>
      <c r="O28" s="60"/>
      <c r="P28" s="119">
        <f t="shared" si="0"/>
        <v>0</v>
      </c>
    </row>
    <row r="29" spans="1:16" ht="15.75">
      <c r="A29" s="117">
        <v>42209</v>
      </c>
      <c r="B29" s="128"/>
      <c r="C29" s="118" t="s">
        <v>102</v>
      </c>
      <c r="D29" s="111"/>
      <c r="E29" s="60"/>
      <c r="F29" s="60"/>
      <c r="G29" s="60"/>
      <c r="H29" s="60"/>
      <c r="I29" s="60"/>
      <c r="J29" s="60"/>
      <c r="K29" s="60"/>
      <c r="L29" s="60"/>
      <c r="M29" s="60"/>
      <c r="N29" s="60"/>
      <c r="O29" s="60"/>
      <c r="P29" s="119">
        <f t="shared" si="0"/>
        <v>0</v>
      </c>
    </row>
    <row r="30" spans="1:16" ht="15.75">
      <c r="A30" s="117">
        <v>42210</v>
      </c>
      <c r="B30" s="128"/>
      <c r="C30" s="118" t="s">
        <v>101</v>
      </c>
      <c r="D30" s="111"/>
      <c r="E30" s="60"/>
      <c r="F30" s="60"/>
      <c r="G30" s="60"/>
      <c r="H30" s="60"/>
      <c r="I30" s="60"/>
      <c r="J30" s="60"/>
      <c r="K30" s="60"/>
      <c r="L30" s="60"/>
      <c r="M30" s="60"/>
      <c r="N30" s="60"/>
      <c r="O30" s="60"/>
      <c r="P30" s="119">
        <f t="shared" si="0"/>
        <v>0</v>
      </c>
    </row>
    <row r="31" spans="1:16" ht="15.75">
      <c r="A31" s="117">
        <v>42211</v>
      </c>
      <c r="B31" s="128"/>
      <c r="C31" s="118" t="s">
        <v>105</v>
      </c>
      <c r="D31" s="111"/>
      <c r="E31" s="60"/>
      <c r="F31" s="60"/>
      <c r="G31" s="60"/>
      <c r="H31" s="60"/>
      <c r="I31" s="60"/>
      <c r="J31" s="60"/>
      <c r="K31" s="60"/>
      <c r="L31" s="60"/>
      <c r="M31" s="60"/>
      <c r="N31" s="60"/>
      <c r="O31" s="60"/>
      <c r="P31" s="119">
        <f t="shared" si="0"/>
        <v>0</v>
      </c>
    </row>
    <row r="32" spans="1:16" ht="15.75">
      <c r="A32" s="117">
        <v>42212</v>
      </c>
      <c r="B32" s="128"/>
      <c r="C32" s="118" t="s">
        <v>106</v>
      </c>
      <c r="D32" s="111"/>
      <c r="E32" s="60"/>
      <c r="F32" s="60"/>
      <c r="G32" s="60"/>
      <c r="H32" s="60"/>
      <c r="I32" s="60"/>
      <c r="J32" s="60"/>
      <c r="K32" s="60"/>
      <c r="L32" s="60"/>
      <c r="M32" s="60"/>
      <c r="N32" s="60"/>
      <c r="O32" s="60"/>
      <c r="P32" s="119">
        <f t="shared" si="0"/>
        <v>0</v>
      </c>
    </row>
    <row r="33" spans="1:16" ht="15.75">
      <c r="A33" s="117">
        <v>42213</v>
      </c>
      <c r="B33" s="128"/>
      <c r="C33" s="118" t="s">
        <v>107</v>
      </c>
      <c r="D33" s="111"/>
      <c r="E33" s="60"/>
      <c r="F33" s="60"/>
      <c r="G33" s="60"/>
      <c r="H33" s="60"/>
      <c r="I33" s="60"/>
      <c r="J33" s="60"/>
      <c r="K33" s="60"/>
      <c r="L33" s="60"/>
      <c r="M33" s="60"/>
      <c r="N33" s="60"/>
      <c r="O33" s="60"/>
      <c r="P33" s="119">
        <f t="shared" si="0"/>
        <v>0</v>
      </c>
    </row>
    <row r="34" spans="1:16" ht="15.75">
      <c r="A34" s="117">
        <v>42214</v>
      </c>
      <c r="B34" s="128"/>
      <c r="C34" s="118" t="s">
        <v>103</v>
      </c>
      <c r="D34" s="111"/>
      <c r="E34" s="60"/>
      <c r="F34" s="60"/>
      <c r="G34" s="60"/>
      <c r="H34" s="60"/>
      <c r="I34" s="60"/>
      <c r="J34" s="60"/>
      <c r="K34" s="60"/>
      <c r="L34" s="60"/>
      <c r="M34" s="60"/>
      <c r="N34" s="60"/>
      <c r="O34" s="60"/>
      <c r="P34" s="119">
        <f t="shared" si="0"/>
        <v>0</v>
      </c>
    </row>
    <row r="35" spans="1:16" ht="15.75">
      <c r="A35" s="117">
        <v>42215</v>
      </c>
      <c r="B35" s="128"/>
      <c r="C35" s="118" t="s">
        <v>104</v>
      </c>
      <c r="D35" s="111"/>
      <c r="E35" s="60"/>
      <c r="F35" s="60"/>
      <c r="G35" s="60"/>
      <c r="H35" s="60"/>
      <c r="I35" s="60"/>
      <c r="J35" s="60"/>
      <c r="K35" s="60"/>
      <c r="L35" s="60"/>
      <c r="M35" s="60"/>
      <c r="N35" s="60"/>
      <c r="O35" s="60"/>
      <c r="P35" s="119">
        <f t="shared" si="0"/>
        <v>0</v>
      </c>
    </row>
    <row r="36" spans="1:16" ht="15.75">
      <c r="A36" s="117">
        <v>42216</v>
      </c>
      <c r="B36" s="128"/>
      <c r="C36" s="118" t="s">
        <v>102</v>
      </c>
      <c r="D36" s="111"/>
      <c r="E36" s="60"/>
      <c r="F36" s="60"/>
      <c r="G36" s="60"/>
      <c r="H36" s="60"/>
      <c r="I36" s="60"/>
      <c r="J36" s="60"/>
      <c r="K36" s="60"/>
      <c r="L36" s="60"/>
      <c r="M36" s="60"/>
      <c r="N36" s="60"/>
      <c r="O36" s="60"/>
      <c r="P36" s="120">
        <f t="shared" si="0"/>
        <v>0</v>
      </c>
    </row>
    <row r="37" spans="1:16" s="15" customFormat="1" ht="15.75">
      <c r="A37" s="122"/>
      <c r="B37" s="123">
        <f>SUM(B6:B36)</f>
        <v>0</v>
      </c>
      <c r="C37" s="124"/>
      <c r="D37" s="125" t="s">
        <v>2</v>
      </c>
      <c r="E37" s="126">
        <f t="shared" ref="E37:P37" si="1">SUM(E6:E36)</f>
        <v>0</v>
      </c>
      <c r="F37" s="126">
        <f t="shared" si="1"/>
        <v>0</v>
      </c>
      <c r="G37" s="126">
        <f t="shared" si="1"/>
        <v>0</v>
      </c>
      <c r="H37" s="126">
        <f t="shared" si="1"/>
        <v>0</v>
      </c>
      <c r="I37" s="126">
        <f t="shared" si="1"/>
        <v>0</v>
      </c>
      <c r="J37" s="126">
        <f t="shared" si="1"/>
        <v>0</v>
      </c>
      <c r="K37" s="126">
        <f t="shared" si="1"/>
        <v>0</v>
      </c>
      <c r="L37" s="126">
        <f t="shared" si="1"/>
        <v>0</v>
      </c>
      <c r="M37" s="126">
        <f t="shared" si="1"/>
        <v>0</v>
      </c>
      <c r="N37" s="126">
        <f t="shared" si="1"/>
        <v>0</v>
      </c>
      <c r="O37" s="126">
        <f t="shared" si="1"/>
        <v>0</v>
      </c>
      <c r="P37" s="121">
        <f t="shared" si="1"/>
        <v>0</v>
      </c>
    </row>
  </sheetData>
  <sheetProtection password="E886" sheet="1" objects="1" scenarios="1"/>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C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7'!A1" display="Daywise Charts"/>
  </hyperlinks>
  <pageMargins left="0.7" right="0.7" top="0.75" bottom="0.75" header="0.3" footer="0.3"/>
</worksheet>
</file>

<file path=xl/worksheets/sheet31.xml><?xml version="1.0" encoding="utf-8"?>
<worksheet xmlns="http://schemas.openxmlformats.org/spreadsheetml/2006/main" xmlns:r="http://schemas.openxmlformats.org/officeDocument/2006/relationships">
  <sheetPr codeName="Sheet24"/>
  <dimension ref="A1:P38"/>
  <sheetViews>
    <sheetView zoomScale="85" zoomScaleNormal="85" workbookViewId="0">
      <pane xSplit="1" ySplit="5" topLeftCell="B6" activePane="bottomRight" state="frozen"/>
      <selection pane="topRight" activeCell="B1" sqref="B1"/>
      <selection pane="bottomLeft" activeCell="A6" sqref="A6"/>
      <selection pane="bottomRight" activeCell="B6" sqref="B6"/>
    </sheetView>
  </sheetViews>
  <sheetFormatPr defaultColWidth="0" defaultRowHeight="18.75" zeroHeight="1"/>
  <cols>
    <col min="1" max="1" width="10.7109375" style="6" customWidth="1"/>
    <col min="2" max="2" width="5.7109375" style="6" customWidth="1"/>
    <col min="3" max="3" width="15.28515625" style="5" customWidth="1"/>
    <col min="4" max="4" width="46.140625" style="25" customWidth="1"/>
    <col min="5" max="5" width="11" style="5" customWidth="1"/>
    <col min="6" max="15" width="11" style="1" customWidth="1"/>
    <col min="16" max="16" width="11.85546875" style="4" customWidth="1"/>
    <col min="17" max="16384" width="9.140625" style="13" hidden="1"/>
  </cols>
  <sheetData>
    <row r="1" spans="1:16" ht="19.5" thickBot="1">
      <c r="A1" s="9"/>
      <c r="B1" s="9"/>
      <c r="C1" s="10"/>
      <c r="D1" s="24"/>
      <c r="E1" s="10"/>
      <c r="F1" s="11"/>
      <c r="G1" s="11"/>
      <c r="H1" s="11"/>
      <c r="I1" s="11"/>
      <c r="J1" s="11"/>
      <c r="K1" s="11"/>
      <c r="L1" s="11"/>
      <c r="M1" s="11"/>
      <c r="N1" s="11"/>
      <c r="O1" s="11"/>
      <c r="P1" s="12"/>
    </row>
    <row r="2" spans="1:16" s="116" customFormat="1" ht="19.5" customHeight="1" thickBot="1">
      <c r="A2" s="507" t="str">
        <f>+'July-14'!A2:D2</f>
        <v>Raghav Gijare</v>
      </c>
      <c r="B2" s="508"/>
      <c r="C2" s="508"/>
      <c r="D2" s="509"/>
      <c r="E2" s="499">
        <f>+'Track Room'!M12</f>
        <v>42217</v>
      </c>
      <c r="F2" s="500"/>
      <c r="G2" s="510" t="s">
        <v>55</v>
      </c>
      <c r="H2" s="503"/>
      <c r="I2" s="503"/>
      <c r="J2" s="503"/>
      <c r="K2" s="504"/>
      <c r="L2" s="503" t="s">
        <v>7</v>
      </c>
      <c r="M2" s="503"/>
      <c r="N2" s="504"/>
      <c r="P2" s="127"/>
    </row>
    <row r="3" spans="1:16" s="116" customFormat="1" ht="15.75" customHeight="1" thickBot="1">
      <c r="A3" s="496" t="s">
        <v>108</v>
      </c>
      <c r="B3" s="497"/>
      <c r="C3" s="497"/>
      <c r="D3" s="498"/>
      <c r="E3" s="501"/>
      <c r="F3" s="502"/>
      <c r="G3" s="511"/>
      <c r="H3" s="505"/>
      <c r="I3" s="505"/>
      <c r="J3" s="505"/>
      <c r="K3" s="506"/>
      <c r="L3" s="505"/>
      <c r="M3" s="505"/>
      <c r="N3" s="506"/>
    </row>
    <row r="4" spans="1:16" ht="23.25">
      <c r="A4" s="107"/>
      <c r="B4" s="107"/>
      <c r="C4" s="107"/>
      <c r="D4" s="108"/>
      <c r="E4" s="107"/>
      <c r="F4" s="13"/>
      <c r="G4" s="13"/>
      <c r="H4" s="13"/>
      <c r="I4" s="13"/>
      <c r="J4" s="13"/>
      <c r="K4" s="13"/>
      <c r="L4" s="13"/>
      <c r="M4" s="13"/>
      <c r="N4" s="13"/>
      <c r="O4" s="13"/>
      <c r="P4" s="14"/>
    </row>
    <row r="5" spans="1:16"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6" ht="15.75">
      <c r="A6" s="117">
        <v>42217</v>
      </c>
      <c r="B6" s="128"/>
      <c r="C6" s="118" t="s">
        <v>101</v>
      </c>
      <c r="D6" s="111"/>
      <c r="E6" s="60"/>
      <c r="F6" s="60"/>
      <c r="G6" s="60"/>
      <c r="H6" s="60"/>
      <c r="I6" s="60"/>
      <c r="J6" s="60"/>
      <c r="K6" s="60"/>
      <c r="L6" s="60"/>
      <c r="M6" s="60"/>
      <c r="N6" s="60"/>
      <c r="O6" s="60"/>
      <c r="P6" s="119">
        <f>SUM(E6:O6)</f>
        <v>0</v>
      </c>
    </row>
    <row r="7" spans="1:16" ht="15.75">
      <c r="A7" s="117">
        <v>42218</v>
      </c>
      <c r="B7" s="128"/>
      <c r="C7" s="118" t="s">
        <v>105</v>
      </c>
      <c r="D7" s="111"/>
      <c r="E7" s="60"/>
      <c r="F7" s="60"/>
      <c r="G7" s="60"/>
      <c r="H7" s="60"/>
      <c r="I7" s="60"/>
      <c r="J7" s="60"/>
      <c r="K7" s="60"/>
      <c r="L7" s="60"/>
      <c r="M7" s="60"/>
      <c r="N7" s="60"/>
      <c r="O7" s="60"/>
      <c r="P7" s="119">
        <f t="shared" ref="P7:P36" si="0">SUM(E7:O7)</f>
        <v>0</v>
      </c>
    </row>
    <row r="8" spans="1:16" ht="15.75">
      <c r="A8" s="117">
        <v>42219</v>
      </c>
      <c r="B8" s="128"/>
      <c r="C8" s="118" t="s">
        <v>106</v>
      </c>
      <c r="D8" s="111"/>
      <c r="E8" s="60"/>
      <c r="F8" s="60"/>
      <c r="G8" s="60"/>
      <c r="H8" s="60"/>
      <c r="I8" s="60"/>
      <c r="J8" s="60"/>
      <c r="K8" s="60"/>
      <c r="L8" s="60"/>
      <c r="M8" s="60"/>
      <c r="N8" s="60"/>
      <c r="O8" s="60"/>
      <c r="P8" s="119">
        <f t="shared" si="0"/>
        <v>0</v>
      </c>
    </row>
    <row r="9" spans="1:16" ht="15.75">
      <c r="A9" s="117">
        <v>42220</v>
      </c>
      <c r="B9" s="128"/>
      <c r="C9" s="118" t="s">
        <v>107</v>
      </c>
      <c r="D9" s="111"/>
      <c r="E9" s="60"/>
      <c r="F9" s="60"/>
      <c r="G9" s="60"/>
      <c r="H9" s="60"/>
      <c r="I9" s="60"/>
      <c r="J9" s="60"/>
      <c r="K9" s="60"/>
      <c r="L9" s="60"/>
      <c r="M9" s="60"/>
      <c r="N9" s="60"/>
      <c r="O9" s="60"/>
      <c r="P9" s="119">
        <f t="shared" si="0"/>
        <v>0</v>
      </c>
    </row>
    <row r="10" spans="1:16" ht="15.75">
      <c r="A10" s="117">
        <v>42221</v>
      </c>
      <c r="B10" s="128"/>
      <c r="C10" s="118" t="s">
        <v>103</v>
      </c>
      <c r="D10" s="111"/>
      <c r="E10" s="60"/>
      <c r="F10" s="60"/>
      <c r="G10" s="60"/>
      <c r="H10" s="60"/>
      <c r="I10" s="60"/>
      <c r="J10" s="60"/>
      <c r="K10" s="60"/>
      <c r="L10" s="60"/>
      <c r="M10" s="60"/>
      <c r="N10" s="60"/>
      <c r="O10" s="60"/>
      <c r="P10" s="119">
        <f t="shared" si="0"/>
        <v>0</v>
      </c>
    </row>
    <row r="11" spans="1:16" ht="15.75">
      <c r="A11" s="117">
        <v>42222</v>
      </c>
      <c r="B11" s="128"/>
      <c r="C11" s="118" t="s">
        <v>104</v>
      </c>
      <c r="D11" s="111"/>
      <c r="E11" s="60"/>
      <c r="F11" s="60"/>
      <c r="G11" s="60"/>
      <c r="H11" s="60"/>
      <c r="I11" s="60"/>
      <c r="J11" s="60"/>
      <c r="K11" s="60"/>
      <c r="L11" s="60"/>
      <c r="M11" s="60"/>
      <c r="N11" s="60"/>
      <c r="O11" s="60"/>
      <c r="P11" s="119">
        <f t="shared" si="0"/>
        <v>0</v>
      </c>
    </row>
    <row r="12" spans="1:16" ht="15.75">
      <c r="A12" s="117">
        <v>42223</v>
      </c>
      <c r="B12" s="128"/>
      <c r="C12" s="118" t="s">
        <v>102</v>
      </c>
      <c r="D12" s="111"/>
      <c r="E12" s="60"/>
      <c r="F12" s="60"/>
      <c r="G12" s="60"/>
      <c r="H12" s="60"/>
      <c r="I12" s="60"/>
      <c r="J12" s="60"/>
      <c r="K12" s="60"/>
      <c r="L12" s="60"/>
      <c r="M12" s="60"/>
      <c r="N12" s="60"/>
      <c r="O12" s="60"/>
      <c r="P12" s="119">
        <f t="shared" si="0"/>
        <v>0</v>
      </c>
    </row>
    <row r="13" spans="1:16" ht="15.75">
      <c r="A13" s="117">
        <v>42224</v>
      </c>
      <c r="B13" s="128"/>
      <c r="C13" s="118" t="s">
        <v>101</v>
      </c>
      <c r="D13" s="111"/>
      <c r="E13" s="60"/>
      <c r="F13" s="60"/>
      <c r="G13" s="60"/>
      <c r="H13" s="60"/>
      <c r="I13" s="60"/>
      <c r="J13" s="60"/>
      <c r="K13" s="60"/>
      <c r="L13" s="60"/>
      <c r="M13" s="60"/>
      <c r="N13" s="60"/>
      <c r="O13" s="60"/>
      <c r="P13" s="119">
        <f t="shared" si="0"/>
        <v>0</v>
      </c>
    </row>
    <row r="14" spans="1:16" ht="15.75">
      <c r="A14" s="117">
        <v>42225</v>
      </c>
      <c r="B14" s="128"/>
      <c r="C14" s="118" t="s">
        <v>105</v>
      </c>
      <c r="D14" s="111"/>
      <c r="E14" s="60"/>
      <c r="F14" s="60"/>
      <c r="G14" s="60"/>
      <c r="H14" s="60"/>
      <c r="I14" s="60"/>
      <c r="J14" s="60"/>
      <c r="K14" s="60"/>
      <c r="L14" s="60"/>
      <c r="M14" s="60"/>
      <c r="N14" s="60"/>
      <c r="O14" s="60"/>
      <c r="P14" s="119">
        <f t="shared" si="0"/>
        <v>0</v>
      </c>
    </row>
    <row r="15" spans="1:16" ht="15.75">
      <c r="A15" s="117">
        <v>42226</v>
      </c>
      <c r="B15" s="128"/>
      <c r="C15" s="118" t="s">
        <v>106</v>
      </c>
      <c r="D15" s="111"/>
      <c r="E15" s="60"/>
      <c r="F15" s="60"/>
      <c r="G15" s="60"/>
      <c r="H15" s="60"/>
      <c r="I15" s="60"/>
      <c r="J15" s="60"/>
      <c r="K15" s="60"/>
      <c r="L15" s="60"/>
      <c r="M15" s="60"/>
      <c r="N15" s="60"/>
      <c r="O15" s="60"/>
      <c r="P15" s="119">
        <f t="shared" si="0"/>
        <v>0</v>
      </c>
    </row>
    <row r="16" spans="1:16" ht="15.75">
      <c r="A16" s="117">
        <v>42227</v>
      </c>
      <c r="B16" s="128"/>
      <c r="C16" s="118" t="s">
        <v>107</v>
      </c>
      <c r="D16" s="111"/>
      <c r="E16" s="60"/>
      <c r="F16" s="60"/>
      <c r="G16" s="60"/>
      <c r="H16" s="60"/>
      <c r="I16" s="60"/>
      <c r="J16" s="60"/>
      <c r="K16" s="60"/>
      <c r="L16" s="60"/>
      <c r="M16" s="60"/>
      <c r="N16" s="60"/>
      <c r="O16" s="60"/>
      <c r="P16" s="119">
        <f t="shared" si="0"/>
        <v>0</v>
      </c>
    </row>
    <row r="17" spans="1:16" ht="15.75">
      <c r="A17" s="117">
        <v>42228</v>
      </c>
      <c r="B17" s="128"/>
      <c r="C17" s="118" t="s">
        <v>103</v>
      </c>
      <c r="D17" s="111"/>
      <c r="E17" s="60"/>
      <c r="F17" s="60"/>
      <c r="G17" s="60"/>
      <c r="H17" s="60"/>
      <c r="I17" s="60"/>
      <c r="J17" s="60"/>
      <c r="K17" s="60"/>
      <c r="L17" s="60"/>
      <c r="M17" s="60"/>
      <c r="N17" s="60"/>
      <c r="O17" s="60"/>
      <c r="P17" s="119">
        <f t="shared" si="0"/>
        <v>0</v>
      </c>
    </row>
    <row r="18" spans="1:16" ht="15.75">
      <c r="A18" s="117">
        <v>42229</v>
      </c>
      <c r="B18" s="128"/>
      <c r="C18" s="118" t="s">
        <v>104</v>
      </c>
      <c r="D18" s="111"/>
      <c r="E18" s="60"/>
      <c r="F18" s="60"/>
      <c r="G18" s="60"/>
      <c r="H18" s="60"/>
      <c r="I18" s="60"/>
      <c r="J18" s="60"/>
      <c r="K18" s="60"/>
      <c r="L18" s="60"/>
      <c r="M18" s="60"/>
      <c r="N18" s="60"/>
      <c r="O18" s="60"/>
      <c r="P18" s="119">
        <f t="shared" si="0"/>
        <v>0</v>
      </c>
    </row>
    <row r="19" spans="1:16" ht="15.75">
      <c r="A19" s="117">
        <v>42230</v>
      </c>
      <c r="B19" s="128"/>
      <c r="C19" s="118" t="s">
        <v>102</v>
      </c>
      <c r="D19" s="111"/>
      <c r="E19" s="60"/>
      <c r="F19" s="60"/>
      <c r="G19" s="60"/>
      <c r="H19" s="60"/>
      <c r="I19" s="60"/>
      <c r="J19" s="60"/>
      <c r="K19" s="60"/>
      <c r="L19" s="60"/>
      <c r="M19" s="60"/>
      <c r="N19" s="60"/>
      <c r="O19" s="60"/>
      <c r="P19" s="119">
        <f t="shared" si="0"/>
        <v>0</v>
      </c>
    </row>
    <row r="20" spans="1:16" ht="15.75">
      <c r="A20" s="117">
        <v>42231</v>
      </c>
      <c r="B20" s="128"/>
      <c r="C20" s="118" t="s">
        <v>101</v>
      </c>
      <c r="D20" s="111"/>
      <c r="E20" s="60"/>
      <c r="F20" s="60"/>
      <c r="G20" s="60"/>
      <c r="H20" s="60"/>
      <c r="I20" s="60"/>
      <c r="J20" s="60"/>
      <c r="K20" s="60"/>
      <c r="L20" s="60"/>
      <c r="M20" s="60"/>
      <c r="N20" s="60"/>
      <c r="O20" s="60"/>
      <c r="P20" s="119">
        <f t="shared" si="0"/>
        <v>0</v>
      </c>
    </row>
    <row r="21" spans="1:16" ht="15.75">
      <c r="A21" s="117">
        <v>42232</v>
      </c>
      <c r="B21" s="128"/>
      <c r="C21" s="118" t="s">
        <v>105</v>
      </c>
      <c r="D21" s="111"/>
      <c r="E21" s="60"/>
      <c r="F21" s="60"/>
      <c r="G21" s="60"/>
      <c r="H21" s="60"/>
      <c r="I21" s="60"/>
      <c r="J21" s="60"/>
      <c r="K21" s="60"/>
      <c r="L21" s="60"/>
      <c r="M21" s="60"/>
      <c r="N21" s="60"/>
      <c r="O21" s="60"/>
      <c r="P21" s="119">
        <f t="shared" si="0"/>
        <v>0</v>
      </c>
    </row>
    <row r="22" spans="1:16" ht="15.75">
      <c r="A22" s="117">
        <v>42233</v>
      </c>
      <c r="B22" s="128"/>
      <c r="C22" s="118" t="s">
        <v>106</v>
      </c>
      <c r="D22" s="111"/>
      <c r="E22" s="60"/>
      <c r="F22" s="60"/>
      <c r="G22" s="60"/>
      <c r="H22" s="60"/>
      <c r="I22" s="60"/>
      <c r="J22" s="60"/>
      <c r="K22" s="60"/>
      <c r="L22" s="60"/>
      <c r="M22" s="60"/>
      <c r="N22" s="60"/>
      <c r="O22" s="60"/>
      <c r="P22" s="119">
        <f t="shared" si="0"/>
        <v>0</v>
      </c>
    </row>
    <row r="23" spans="1:16" ht="15.75">
      <c r="A23" s="117">
        <v>42234</v>
      </c>
      <c r="B23" s="128"/>
      <c r="C23" s="118" t="s">
        <v>107</v>
      </c>
      <c r="D23" s="111"/>
      <c r="E23" s="60"/>
      <c r="F23" s="60"/>
      <c r="G23" s="60"/>
      <c r="H23" s="60"/>
      <c r="I23" s="60"/>
      <c r="J23" s="60"/>
      <c r="K23" s="60"/>
      <c r="L23" s="60"/>
      <c r="M23" s="60"/>
      <c r="N23" s="60"/>
      <c r="O23" s="60"/>
      <c r="P23" s="119">
        <f t="shared" si="0"/>
        <v>0</v>
      </c>
    </row>
    <row r="24" spans="1:16" ht="15.75">
      <c r="A24" s="117">
        <v>42235</v>
      </c>
      <c r="B24" s="128"/>
      <c r="C24" s="118" t="s">
        <v>103</v>
      </c>
      <c r="D24" s="111"/>
      <c r="E24" s="60"/>
      <c r="F24" s="60"/>
      <c r="G24" s="60"/>
      <c r="H24" s="60"/>
      <c r="I24" s="60"/>
      <c r="J24" s="60"/>
      <c r="K24" s="60"/>
      <c r="L24" s="60"/>
      <c r="M24" s="60"/>
      <c r="N24" s="60"/>
      <c r="O24" s="60"/>
      <c r="P24" s="119">
        <f t="shared" si="0"/>
        <v>0</v>
      </c>
    </row>
    <row r="25" spans="1:16" ht="15.75">
      <c r="A25" s="117">
        <v>42236</v>
      </c>
      <c r="B25" s="128"/>
      <c r="C25" s="118" t="s">
        <v>104</v>
      </c>
      <c r="D25" s="111"/>
      <c r="E25" s="60"/>
      <c r="F25" s="60"/>
      <c r="G25" s="60"/>
      <c r="H25" s="60"/>
      <c r="I25" s="60"/>
      <c r="J25" s="60"/>
      <c r="K25" s="60"/>
      <c r="L25" s="60"/>
      <c r="M25" s="60"/>
      <c r="N25" s="60"/>
      <c r="O25" s="60"/>
      <c r="P25" s="119">
        <f t="shared" si="0"/>
        <v>0</v>
      </c>
    </row>
    <row r="26" spans="1:16" ht="15.75">
      <c r="A26" s="117">
        <v>42237</v>
      </c>
      <c r="B26" s="128"/>
      <c r="C26" s="118" t="s">
        <v>102</v>
      </c>
      <c r="D26" s="111"/>
      <c r="E26" s="60"/>
      <c r="F26" s="60"/>
      <c r="G26" s="60"/>
      <c r="H26" s="60"/>
      <c r="I26" s="60"/>
      <c r="J26" s="60"/>
      <c r="K26" s="60"/>
      <c r="L26" s="60"/>
      <c r="M26" s="60"/>
      <c r="N26" s="60"/>
      <c r="O26" s="60"/>
      <c r="P26" s="119">
        <f t="shared" si="0"/>
        <v>0</v>
      </c>
    </row>
    <row r="27" spans="1:16" ht="15.75">
      <c r="A27" s="117">
        <v>42238</v>
      </c>
      <c r="B27" s="128"/>
      <c r="C27" s="118" t="s">
        <v>101</v>
      </c>
      <c r="D27" s="111"/>
      <c r="E27" s="60"/>
      <c r="F27" s="60"/>
      <c r="G27" s="60"/>
      <c r="H27" s="60"/>
      <c r="I27" s="60"/>
      <c r="J27" s="60"/>
      <c r="K27" s="60"/>
      <c r="L27" s="60"/>
      <c r="M27" s="60"/>
      <c r="N27" s="60"/>
      <c r="O27" s="60"/>
      <c r="P27" s="119">
        <f t="shared" si="0"/>
        <v>0</v>
      </c>
    </row>
    <row r="28" spans="1:16" ht="15.75">
      <c r="A28" s="117">
        <v>42239</v>
      </c>
      <c r="B28" s="128"/>
      <c r="C28" s="118" t="s">
        <v>105</v>
      </c>
      <c r="D28" s="111"/>
      <c r="E28" s="60"/>
      <c r="F28" s="60"/>
      <c r="G28" s="60"/>
      <c r="H28" s="60"/>
      <c r="I28" s="60"/>
      <c r="J28" s="60"/>
      <c r="K28" s="60"/>
      <c r="L28" s="60"/>
      <c r="M28" s="60"/>
      <c r="N28" s="60"/>
      <c r="O28" s="60"/>
      <c r="P28" s="119">
        <f t="shared" si="0"/>
        <v>0</v>
      </c>
    </row>
    <row r="29" spans="1:16" ht="15.75">
      <c r="A29" s="117">
        <v>42240</v>
      </c>
      <c r="B29" s="128"/>
      <c r="C29" s="118" t="s">
        <v>106</v>
      </c>
      <c r="D29" s="111"/>
      <c r="E29" s="60"/>
      <c r="F29" s="60"/>
      <c r="G29" s="60"/>
      <c r="H29" s="60"/>
      <c r="I29" s="60"/>
      <c r="J29" s="60"/>
      <c r="K29" s="60"/>
      <c r="L29" s="60"/>
      <c r="M29" s="60"/>
      <c r="N29" s="60"/>
      <c r="O29" s="60"/>
      <c r="P29" s="119">
        <f t="shared" si="0"/>
        <v>0</v>
      </c>
    </row>
    <row r="30" spans="1:16" ht="15.75">
      <c r="A30" s="117">
        <v>42241</v>
      </c>
      <c r="B30" s="128"/>
      <c r="C30" s="118" t="s">
        <v>107</v>
      </c>
      <c r="D30" s="111"/>
      <c r="E30" s="60"/>
      <c r="F30" s="60"/>
      <c r="G30" s="60"/>
      <c r="H30" s="60"/>
      <c r="I30" s="60"/>
      <c r="J30" s="60"/>
      <c r="K30" s="60"/>
      <c r="L30" s="60"/>
      <c r="M30" s="60"/>
      <c r="N30" s="60"/>
      <c r="O30" s="60"/>
      <c r="P30" s="119">
        <f t="shared" si="0"/>
        <v>0</v>
      </c>
    </row>
    <row r="31" spans="1:16" ht="15.75">
      <c r="A31" s="117">
        <v>42242</v>
      </c>
      <c r="B31" s="128"/>
      <c r="C31" s="118" t="s">
        <v>103</v>
      </c>
      <c r="D31" s="111"/>
      <c r="E31" s="60"/>
      <c r="F31" s="60"/>
      <c r="G31" s="60"/>
      <c r="H31" s="60"/>
      <c r="I31" s="60"/>
      <c r="J31" s="60"/>
      <c r="K31" s="60"/>
      <c r="L31" s="60"/>
      <c r="M31" s="60"/>
      <c r="N31" s="60"/>
      <c r="O31" s="60"/>
      <c r="P31" s="119">
        <f t="shared" si="0"/>
        <v>0</v>
      </c>
    </row>
    <row r="32" spans="1:16" ht="15.75">
      <c r="A32" s="117">
        <v>42243</v>
      </c>
      <c r="B32" s="128"/>
      <c r="C32" s="118" t="s">
        <v>104</v>
      </c>
      <c r="D32" s="111"/>
      <c r="E32" s="60"/>
      <c r="F32" s="60"/>
      <c r="G32" s="60"/>
      <c r="H32" s="60"/>
      <c r="I32" s="60"/>
      <c r="J32" s="60"/>
      <c r="K32" s="60"/>
      <c r="L32" s="60"/>
      <c r="M32" s="60"/>
      <c r="N32" s="60"/>
      <c r="O32" s="60"/>
      <c r="P32" s="119">
        <f t="shared" si="0"/>
        <v>0</v>
      </c>
    </row>
    <row r="33" spans="1:16" ht="15.75">
      <c r="A33" s="117">
        <v>42244</v>
      </c>
      <c r="B33" s="128"/>
      <c r="C33" s="118" t="s">
        <v>102</v>
      </c>
      <c r="D33" s="111"/>
      <c r="E33" s="60"/>
      <c r="F33" s="60"/>
      <c r="G33" s="60"/>
      <c r="H33" s="60"/>
      <c r="I33" s="60"/>
      <c r="J33" s="60"/>
      <c r="K33" s="60"/>
      <c r="L33" s="60"/>
      <c r="M33" s="60"/>
      <c r="N33" s="60"/>
      <c r="O33" s="60"/>
      <c r="P33" s="119">
        <f t="shared" si="0"/>
        <v>0</v>
      </c>
    </row>
    <row r="34" spans="1:16" ht="15.75">
      <c r="A34" s="117">
        <v>42245</v>
      </c>
      <c r="B34" s="128"/>
      <c r="C34" s="118" t="s">
        <v>101</v>
      </c>
      <c r="D34" s="111"/>
      <c r="E34" s="60"/>
      <c r="F34" s="60"/>
      <c r="G34" s="60"/>
      <c r="H34" s="60"/>
      <c r="I34" s="60"/>
      <c r="J34" s="60"/>
      <c r="K34" s="60"/>
      <c r="L34" s="60"/>
      <c r="M34" s="60"/>
      <c r="N34" s="60"/>
      <c r="O34" s="60"/>
      <c r="P34" s="119">
        <f t="shared" si="0"/>
        <v>0</v>
      </c>
    </row>
    <row r="35" spans="1:16" ht="15.75">
      <c r="A35" s="117">
        <v>42246</v>
      </c>
      <c r="B35" s="128"/>
      <c r="C35" s="118" t="s">
        <v>105</v>
      </c>
      <c r="D35" s="111"/>
      <c r="E35" s="60"/>
      <c r="F35" s="60"/>
      <c r="G35" s="60"/>
      <c r="H35" s="60"/>
      <c r="I35" s="60"/>
      <c r="J35" s="60"/>
      <c r="K35" s="60"/>
      <c r="L35" s="60"/>
      <c r="M35" s="60"/>
      <c r="N35" s="60"/>
      <c r="O35" s="60"/>
      <c r="P35" s="119">
        <f t="shared" si="0"/>
        <v>0</v>
      </c>
    </row>
    <row r="36" spans="1:16" ht="15.75">
      <c r="A36" s="117">
        <v>42247</v>
      </c>
      <c r="B36" s="128"/>
      <c r="C36" s="118" t="s">
        <v>106</v>
      </c>
      <c r="D36" s="111"/>
      <c r="E36" s="60"/>
      <c r="F36" s="60"/>
      <c r="G36" s="60"/>
      <c r="H36" s="60"/>
      <c r="I36" s="60"/>
      <c r="J36" s="60"/>
      <c r="K36" s="60"/>
      <c r="L36" s="60"/>
      <c r="M36" s="60"/>
      <c r="N36" s="60"/>
      <c r="O36" s="60"/>
      <c r="P36" s="120">
        <f t="shared" si="0"/>
        <v>0</v>
      </c>
    </row>
    <row r="37" spans="1:16" s="15" customFormat="1" ht="15.75">
      <c r="A37" s="122"/>
      <c r="B37" s="123">
        <f>SUM(B6:B36)</f>
        <v>0</v>
      </c>
      <c r="C37" s="124"/>
      <c r="D37" s="125" t="s">
        <v>2</v>
      </c>
      <c r="E37" s="126">
        <f t="shared" ref="E37:P37" si="1">SUM(E6:E36)</f>
        <v>0</v>
      </c>
      <c r="F37" s="126">
        <f t="shared" si="1"/>
        <v>0</v>
      </c>
      <c r="G37" s="126">
        <f t="shared" si="1"/>
        <v>0</v>
      </c>
      <c r="H37" s="126">
        <f t="shared" si="1"/>
        <v>0</v>
      </c>
      <c r="I37" s="126">
        <f t="shared" si="1"/>
        <v>0</v>
      </c>
      <c r="J37" s="126">
        <f t="shared" si="1"/>
        <v>0</v>
      </c>
      <c r="K37" s="126">
        <f t="shared" si="1"/>
        <v>0</v>
      </c>
      <c r="L37" s="126">
        <f t="shared" si="1"/>
        <v>0</v>
      </c>
      <c r="M37" s="126">
        <f t="shared" si="1"/>
        <v>0</v>
      </c>
      <c r="N37" s="126">
        <f t="shared" si="1"/>
        <v>0</v>
      </c>
      <c r="O37" s="126">
        <f t="shared" si="1"/>
        <v>0</v>
      </c>
      <c r="P37" s="121">
        <f t="shared" si="1"/>
        <v>0</v>
      </c>
    </row>
    <row r="38" spans="1:16" ht="15" hidden="1" customHeight="1"/>
  </sheetData>
  <sheetProtection password="E886" sheet="1" objects="1" scenarios="1"/>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8'!A1" display="Daywise Charts"/>
  </hyperlinks>
  <pageMargins left="0.7" right="0.7" top="0.75" bottom="0.75" header="0.3" footer="0.3"/>
</worksheet>
</file>

<file path=xl/worksheets/sheet32.xml><?xml version="1.0" encoding="utf-8"?>
<worksheet xmlns="http://schemas.openxmlformats.org/spreadsheetml/2006/main" xmlns:r="http://schemas.openxmlformats.org/officeDocument/2006/relationships">
  <sheetPr codeName="Sheet25"/>
  <dimension ref="A1:P38"/>
  <sheetViews>
    <sheetView zoomScale="85" zoomScaleNormal="85" workbookViewId="0">
      <pane xSplit="1" ySplit="5" topLeftCell="B6" activePane="bottomRight" state="frozen"/>
      <selection pane="topRight" activeCell="B1" sqref="B1"/>
      <selection pane="bottomLeft" activeCell="A6" sqref="A6"/>
      <selection pane="bottomRight" activeCell="B6" sqref="B6"/>
    </sheetView>
  </sheetViews>
  <sheetFormatPr defaultColWidth="0" defaultRowHeight="18.75" zeroHeight="1"/>
  <cols>
    <col min="1" max="1" width="10.7109375" style="6" customWidth="1"/>
    <col min="2" max="2" width="5.7109375" style="6" customWidth="1"/>
    <col min="3" max="3" width="17.140625" style="5" customWidth="1"/>
    <col min="4" max="4" width="42.42578125" style="25" customWidth="1"/>
    <col min="5" max="5" width="11" style="5" customWidth="1"/>
    <col min="6" max="15" width="11" style="1" customWidth="1"/>
    <col min="16" max="16" width="11.85546875" style="4" customWidth="1"/>
    <col min="17" max="16384" width="9.140625" style="13" hidden="1"/>
  </cols>
  <sheetData>
    <row r="1" spans="1:16" ht="19.5" thickBot="1">
      <c r="A1" s="9"/>
      <c r="B1" s="9"/>
      <c r="C1" s="10"/>
      <c r="D1" s="24"/>
      <c r="E1" s="10"/>
      <c r="F1" s="11"/>
      <c r="G1" s="11"/>
      <c r="H1" s="11"/>
      <c r="I1" s="11"/>
      <c r="J1" s="11"/>
      <c r="K1" s="11"/>
      <c r="L1" s="11"/>
      <c r="M1" s="11"/>
      <c r="N1" s="11"/>
      <c r="O1" s="11"/>
      <c r="P1" s="12"/>
    </row>
    <row r="2" spans="1:16" s="116" customFormat="1" ht="19.5" customHeight="1" thickBot="1">
      <c r="A2" s="507" t="str">
        <f>+'Aug-14'!A2:D2</f>
        <v>Raghav Gijare</v>
      </c>
      <c r="B2" s="508"/>
      <c r="C2" s="508"/>
      <c r="D2" s="509"/>
      <c r="E2" s="499">
        <f>+'Track Room'!M13</f>
        <v>42248</v>
      </c>
      <c r="F2" s="500"/>
      <c r="G2" s="510" t="s">
        <v>55</v>
      </c>
      <c r="H2" s="503"/>
      <c r="I2" s="503"/>
      <c r="J2" s="503"/>
      <c r="K2" s="504"/>
      <c r="L2" s="503" t="s">
        <v>7</v>
      </c>
      <c r="M2" s="503"/>
      <c r="N2" s="504"/>
      <c r="P2" s="127"/>
    </row>
    <row r="3" spans="1:16" s="116" customFormat="1" ht="15.75" customHeight="1" thickBot="1">
      <c r="A3" s="496" t="s">
        <v>108</v>
      </c>
      <c r="B3" s="497"/>
      <c r="C3" s="497"/>
      <c r="D3" s="498"/>
      <c r="E3" s="501"/>
      <c r="F3" s="502"/>
      <c r="G3" s="511"/>
      <c r="H3" s="505"/>
      <c r="I3" s="505"/>
      <c r="J3" s="505"/>
      <c r="K3" s="506"/>
      <c r="L3" s="505"/>
      <c r="M3" s="505"/>
      <c r="N3" s="506"/>
    </row>
    <row r="4" spans="1:16" ht="23.25">
      <c r="A4" s="107"/>
      <c r="B4" s="107"/>
      <c r="C4" s="107"/>
      <c r="D4" s="108"/>
      <c r="E4" s="107"/>
      <c r="F4" s="13"/>
      <c r="G4" s="13"/>
      <c r="H4" s="13"/>
      <c r="I4" s="13"/>
      <c r="J4" s="13"/>
      <c r="K4" s="13"/>
      <c r="L4" s="13"/>
      <c r="M4" s="13"/>
      <c r="N4" s="13"/>
      <c r="O4" s="13"/>
      <c r="P4" s="14"/>
    </row>
    <row r="5" spans="1:16"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6" ht="15.75">
      <c r="A6" s="117">
        <v>42248</v>
      </c>
      <c r="B6" s="128"/>
      <c r="C6" s="118" t="s">
        <v>107</v>
      </c>
      <c r="D6" s="59"/>
      <c r="E6" s="60"/>
      <c r="F6" s="60"/>
      <c r="G6" s="60"/>
      <c r="H6" s="60"/>
      <c r="I6" s="60"/>
      <c r="J6" s="60"/>
      <c r="K6" s="60"/>
      <c r="L6" s="60"/>
      <c r="M6" s="60"/>
      <c r="N6" s="60"/>
      <c r="O6" s="60"/>
      <c r="P6" s="119">
        <f>SUM(E6:O6)</f>
        <v>0</v>
      </c>
    </row>
    <row r="7" spans="1:16" ht="15.75">
      <c r="A7" s="117">
        <v>42249</v>
      </c>
      <c r="B7" s="128"/>
      <c r="C7" s="118" t="s">
        <v>103</v>
      </c>
      <c r="D7" s="59"/>
      <c r="E7" s="60"/>
      <c r="F7" s="60"/>
      <c r="G7" s="60"/>
      <c r="H7" s="60"/>
      <c r="I7" s="60"/>
      <c r="J7" s="60"/>
      <c r="K7" s="60"/>
      <c r="L7" s="60"/>
      <c r="M7" s="60"/>
      <c r="N7" s="60"/>
      <c r="O7" s="60"/>
      <c r="P7" s="119">
        <f t="shared" ref="P7:P36" si="0">SUM(E7:O7)</f>
        <v>0</v>
      </c>
    </row>
    <row r="8" spans="1:16" ht="15.75">
      <c r="A8" s="117">
        <v>42250</v>
      </c>
      <c r="B8" s="128"/>
      <c r="C8" s="118" t="s">
        <v>104</v>
      </c>
      <c r="D8" s="59"/>
      <c r="E8" s="60"/>
      <c r="F8" s="60"/>
      <c r="G8" s="60"/>
      <c r="H8" s="60"/>
      <c r="I8" s="60"/>
      <c r="J8" s="60"/>
      <c r="K8" s="60"/>
      <c r="L8" s="60"/>
      <c r="M8" s="60"/>
      <c r="N8" s="60"/>
      <c r="O8" s="60"/>
      <c r="P8" s="119">
        <f t="shared" si="0"/>
        <v>0</v>
      </c>
    </row>
    <row r="9" spans="1:16" ht="15.75">
      <c r="A9" s="117">
        <v>42251</v>
      </c>
      <c r="B9" s="128"/>
      <c r="C9" s="118" t="s">
        <v>102</v>
      </c>
      <c r="D9" s="59"/>
      <c r="E9" s="60"/>
      <c r="F9" s="60"/>
      <c r="G9" s="60"/>
      <c r="H9" s="60"/>
      <c r="I9" s="60"/>
      <c r="J9" s="60"/>
      <c r="K9" s="60"/>
      <c r="L9" s="60"/>
      <c r="M9" s="60"/>
      <c r="N9" s="60"/>
      <c r="O9" s="60"/>
      <c r="P9" s="119">
        <f t="shared" si="0"/>
        <v>0</v>
      </c>
    </row>
    <row r="10" spans="1:16" ht="15.75">
      <c r="A10" s="117">
        <v>42252</v>
      </c>
      <c r="B10" s="128"/>
      <c r="C10" s="118" t="s">
        <v>101</v>
      </c>
      <c r="D10" s="59"/>
      <c r="E10" s="60"/>
      <c r="F10" s="60"/>
      <c r="G10" s="60"/>
      <c r="H10" s="60"/>
      <c r="I10" s="60"/>
      <c r="J10" s="60"/>
      <c r="K10" s="60"/>
      <c r="L10" s="60"/>
      <c r="M10" s="60"/>
      <c r="N10" s="60"/>
      <c r="O10" s="60"/>
      <c r="P10" s="119">
        <f t="shared" si="0"/>
        <v>0</v>
      </c>
    </row>
    <row r="11" spans="1:16" ht="15.75">
      <c r="A11" s="117">
        <v>42253</v>
      </c>
      <c r="B11" s="128"/>
      <c r="C11" s="118" t="s">
        <v>105</v>
      </c>
      <c r="D11" s="59"/>
      <c r="E11" s="60"/>
      <c r="F11" s="60"/>
      <c r="G11" s="60"/>
      <c r="H11" s="60"/>
      <c r="I11" s="60"/>
      <c r="J11" s="60"/>
      <c r="K11" s="60"/>
      <c r="L11" s="60"/>
      <c r="M11" s="60"/>
      <c r="N11" s="60"/>
      <c r="O11" s="60"/>
      <c r="P11" s="119">
        <f t="shared" si="0"/>
        <v>0</v>
      </c>
    </row>
    <row r="12" spans="1:16" ht="15.75">
      <c r="A12" s="117">
        <v>42254</v>
      </c>
      <c r="B12" s="128"/>
      <c r="C12" s="118" t="s">
        <v>106</v>
      </c>
      <c r="D12" s="59"/>
      <c r="E12" s="60"/>
      <c r="F12" s="60"/>
      <c r="G12" s="60"/>
      <c r="H12" s="60"/>
      <c r="I12" s="60"/>
      <c r="J12" s="60"/>
      <c r="K12" s="60"/>
      <c r="L12" s="60"/>
      <c r="M12" s="60"/>
      <c r="N12" s="60"/>
      <c r="O12" s="60"/>
      <c r="P12" s="119">
        <f t="shared" si="0"/>
        <v>0</v>
      </c>
    </row>
    <row r="13" spans="1:16" ht="15.75">
      <c r="A13" s="117">
        <v>42255</v>
      </c>
      <c r="B13" s="128"/>
      <c r="C13" s="118" t="s">
        <v>107</v>
      </c>
      <c r="D13" s="59"/>
      <c r="E13" s="60"/>
      <c r="F13" s="60"/>
      <c r="G13" s="60"/>
      <c r="H13" s="60"/>
      <c r="I13" s="60"/>
      <c r="J13" s="60"/>
      <c r="K13" s="60"/>
      <c r="L13" s="60"/>
      <c r="M13" s="60"/>
      <c r="N13" s="60"/>
      <c r="O13" s="60"/>
      <c r="P13" s="119">
        <f t="shared" si="0"/>
        <v>0</v>
      </c>
    </row>
    <row r="14" spans="1:16" ht="15.75">
      <c r="A14" s="117">
        <v>42256</v>
      </c>
      <c r="B14" s="128"/>
      <c r="C14" s="118" t="s">
        <v>103</v>
      </c>
      <c r="D14" s="59"/>
      <c r="E14" s="60"/>
      <c r="F14" s="60"/>
      <c r="G14" s="60"/>
      <c r="H14" s="60"/>
      <c r="I14" s="60"/>
      <c r="J14" s="60"/>
      <c r="K14" s="60"/>
      <c r="L14" s="60"/>
      <c r="M14" s="60"/>
      <c r="N14" s="60"/>
      <c r="O14" s="60"/>
      <c r="P14" s="119">
        <f t="shared" si="0"/>
        <v>0</v>
      </c>
    </row>
    <row r="15" spans="1:16" ht="15.75">
      <c r="A15" s="117">
        <v>42257</v>
      </c>
      <c r="B15" s="128"/>
      <c r="C15" s="118" t="s">
        <v>104</v>
      </c>
      <c r="D15" s="59"/>
      <c r="E15" s="60"/>
      <c r="F15" s="60"/>
      <c r="G15" s="60"/>
      <c r="H15" s="60"/>
      <c r="I15" s="60"/>
      <c r="J15" s="60"/>
      <c r="K15" s="60"/>
      <c r="L15" s="60"/>
      <c r="M15" s="60"/>
      <c r="N15" s="60"/>
      <c r="O15" s="60"/>
      <c r="P15" s="119">
        <f t="shared" si="0"/>
        <v>0</v>
      </c>
    </row>
    <row r="16" spans="1:16" ht="15.75">
      <c r="A16" s="117">
        <v>42258</v>
      </c>
      <c r="B16" s="128"/>
      <c r="C16" s="118" t="s">
        <v>102</v>
      </c>
      <c r="D16" s="59"/>
      <c r="E16" s="60"/>
      <c r="F16" s="60"/>
      <c r="G16" s="60"/>
      <c r="H16" s="60"/>
      <c r="I16" s="60"/>
      <c r="J16" s="60"/>
      <c r="K16" s="60"/>
      <c r="L16" s="60"/>
      <c r="M16" s="60"/>
      <c r="N16" s="60"/>
      <c r="O16" s="60"/>
      <c r="P16" s="119">
        <f t="shared" si="0"/>
        <v>0</v>
      </c>
    </row>
    <row r="17" spans="1:16" ht="15.75">
      <c r="A17" s="117">
        <v>42259</v>
      </c>
      <c r="B17" s="128"/>
      <c r="C17" s="118" t="s">
        <v>101</v>
      </c>
      <c r="D17" s="59"/>
      <c r="E17" s="60"/>
      <c r="F17" s="60"/>
      <c r="G17" s="60"/>
      <c r="H17" s="60"/>
      <c r="I17" s="60"/>
      <c r="J17" s="60"/>
      <c r="K17" s="60"/>
      <c r="L17" s="60"/>
      <c r="M17" s="60"/>
      <c r="N17" s="60"/>
      <c r="O17" s="60"/>
      <c r="P17" s="119">
        <f t="shared" si="0"/>
        <v>0</v>
      </c>
    </row>
    <row r="18" spans="1:16" ht="15.75">
      <c r="A18" s="117">
        <v>42260</v>
      </c>
      <c r="B18" s="128"/>
      <c r="C18" s="118" t="s">
        <v>105</v>
      </c>
      <c r="D18" s="59"/>
      <c r="E18" s="60"/>
      <c r="F18" s="60"/>
      <c r="G18" s="60"/>
      <c r="H18" s="60"/>
      <c r="I18" s="60"/>
      <c r="J18" s="60"/>
      <c r="K18" s="60"/>
      <c r="L18" s="60"/>
      <c r="M18" s="60"/>
      <c r="N18" s="60"/>
      <c r="O18" s="60"/>
      <c r="P18" s="119">
        <f t="shared" si="0"/>
        <v>0</v>
      </c>
    </row>
    <row r="19" spans="1:16" ht="15.75">
      <c r="A19" s="117">
        <v>42261</v>
      </c>
      <c r="B19" s="128"/>
      <c r="C19" s="118" t="s">
        <v>106</v>
      </c>
      <c r="D19" s="59"/>
      <c r="E19" s="60"/>
      <c r="F19" s="60"/>
      <c r="G19" s="60"/>
      <c r="H19" s="60"/>
      <c r="I19" s="60"/>
      <c r="J19" s="60"/>
      <c r="K19" s="60"/>
      <c r="L19" s="60"/>
      <c r="M19" s="60"/>
      <c r="N19" s="60"/>
      <c r="O19" s="60"/>
      <c r="P19" s="119">
        <f t="shared" si="0"/>
        <v>0</v>
      </c>
    </row>
    <row r="20" spans="1:16" ht="15.75">
      <c r="A20" s="117">
        <v>42262</v>
      </c>
      <c r="B20" s="128"/>
      <c r="C20" s="118" t="s">
        <v>107</v>
      </c>
      <c r="D20" s="59"/>
      <c r="E20" s="60"/>
      <c r="F20" s="60"/>
      <c r="G20" s="60"/>
      <c r="H20" s="60"/>
      <c r="I20" s="60"/>
      <c r="J20" s="60"/>
      <c r="K20" s="60"/>
      <c r="L20" s="60"/>
      <c r="M20" s="60"/>
      <c r="N20" s="60"/>
      <c r="O20" s="60"/>
      <c r="P20" s="119">
        <f t="shared" si="0"/>
        <v>0</v>
      </c>
    </row>
    <row r="21" spans="1:16" ht="15.75">
      <c r="A21" s="117">
        <v>42263</v>
      </c>
      <c r="B21" s="128"/>
      <c r="C21" s="118" t="s">
        <v>103</v>
      </c>
      <c r="D21" s="59"/>
      <c r="E21" s="60"/>
      <c r="F21" s="60"/>
      <c r="G21" s="60"/>
      <c r="H21" s="60"/>
      <c r="I21" s="60"/>
      <c r="J21" s="60"/>
      <c r="K21" s="60"/>
      <c r="L21" s="60"/>
      <c r="M21" s="60"/>
      <c r="N21" s="60"/>
      <c r="O21" s="60"/>
      <c r="P21" s="119">
        <f t="shared" si="0"/>
        <v>0</v>
      </c>
    </row>
    <row r="22" spans="1:16" ht="15.75">
      <c r="A22" s="117">
        <v>42264</v>
      </c>
      <c r="B22" s="128"/>
      <c r="C22" s="118" t="s">
        <v>104</v>
      </c>
      <c r="D22" s="59"/>
      <c r="E22" s="60"/>
      <c r="F22" s="60"/>
      <c r="G22" s="60"/>
      <c r="H22" s="60"/>
      <c r="I22" s="60"/>
      <c r="J22" s="60"/>
      <c r="K22" s="60"/>
      <c r="L22" s="60"/>
      <c r="M22" s="60"/>
      <c r="N22" s="60"/>
      <c r="O22" s="60"/>
      <c r="P22" s="119">
        <f t="shared" si="0"/>
        <v>0</v>
      </c>
    </row>
    <row r="23" spans="1:16" ht="15.75">
      <c r="A23" s="117">
        <v>42265</v>
      </c>
      <c r="B23" s="128"/>
      <c r="C23" s="118" t="s">
        <v>102</v>
      </c>
      <c r="D23" s="59"/>
      <c r="E23" s="60"/>
      <c r="F23" s="60"/>
      <c r="G23" s="60"/>
      <c r="H23" s="60"/>
      <c r="I23" s="60"/>
      <c r="J23" s="60"/>
      <c r="K23" s="60"/>
      <c r="L23" s="60"/>
      <c r="M23" s="60"/>
      <c r="N23" s="60"/>
      <c r="O23" s="60"/>
      <c r="P23" s="119">
        <f t="shared" si="0"/>
        <v>0</v>
      </c>
    </row>
    <row r="24" spans="1:16" ht="15.75">
      <c r="A24" s="117">
        <v>42266</v>
      </c>
      <c r="B24" s="128"/>
      <c r="C24" s="118" t="s">
        <v>101</v>
      </c>
      <c r="D24" s="59"/>
      <c r="E24" s="60"/>
      <c r="F24" s="60"/>
      <c r="G24" s="60"/>
      <c r="H24" s="60"/>
      <c r="I24" s="60"/>
      <c r="J24" s="60"/>
      <c r="K24" s="60"/>
      <c r="L24" s="60"/>
      <c r="M24" s="60"/>
      <c r="N24" s="60"/>
      <c r="O24" s="60"/>
      <c r="P24" s="119">
        <f t="shared" si="0"/>
        <v>0</v>
      </c>
    </row>
    <row r="25" spans="1:16" ht="15.75">
      <c r="A25" s="117">
        <v>42267</v>
      </c>
      <c r="B25" s="128"/>
      <c r="C25" s="118" t="s">
        <v>105</v>
      </c>
      <c r="D25" s="59"/>
      <c r="E25" s="60"/>
      <c r="F25" s="60"/>
      <c r="G25" s="60"/>
      <c r="H25" s="60"/>
      <c r="I25" s="60"/>
      <c r="J25" s="60"/>
      <c r="K25" s="60"/>
      <c r="L25" s="60"/>
      <c r="M25" s="60"/>
      <c r="N25" s="60"/>
      <c r="O25" s="60"/>
      <c r="P25" s="119">
        <f t="shared" si="0"/>
        <v>0</v>
      </c>
    </row>
    <row r="26" spans="1:16" ht="15.75">
      <c r="A26" s="117">
        <v>42268</v>
      </c>
      <c r="B26" s="128"/>
      <c r="C26" s="118" t="s">
        <v>106</v>
      </c>
      <c r="D26" s="59"/>
      <c r="E26" s="60"/>
      <c r="F26" s="60"/>
      <c r="G26" s="60"/>
      <c r="H26" s="60"/>
      <c r="I26" s="60"/>
      <c r="J26" s="60"/>
      <c r="K26" s="60"/>
      <c r="L26" s="60"/>
      <c r="M26" s="60"/>
      <c r="N26" s="60"/>
      <c r="O26" s="60"/>
      <c r="P26" s="119">
        <f t="shared" si="0"/>
        <v>0</v>
      </c>
    </row>
    <row r="27" spans="1:16" ht="15.75">
      <c r="A27" s="117">
        <v>42269</v>
      </c>
      <c r="B27" s="128"/>
      <c r="C27" s="118" t="s">
        <v>107</v>
      </c>
      <c r="D27" s="59"/>
      <c r="E27" s="60"/>
      <c r="F27" s="60"/>
      <c r="G27" s="60"/>
      <c r="H27" s="60"/>
      <c r="I27" s="60"/>
      <c r="J27" s="60"/>
      <c r="K27" s="60"/>
      <c r="L27" s="60"/>
      <c r="M27" s="60"/>
      <c r="N27" s="60"/>
      <c r="O27" s="60"/>
      <c r="P27" s="119">
        <f t="shared" si="0"/>
        <v>0</v>
      </c>
    </row>
    <row r="28" spans="1:16" ht="15.75">
      <c r="A28" s="117">
        <v>42270</v>
      </c>
      <c r="B28" s="128"/>
      <c r="C28" s="118" t="s">
        <v>103</v>
      </c>
      <c r="D28" s="59"/>
      <c r="E28" s="60"/>
      <c r="F28" s="60"/>
      <c r="G28" s="60"/>
      <c r="H28" s="60"/>
      <c r="I28" s="60"/>
      <c r="J28" s="60"/>
      <c r="K28" s="60"/>
      <c r="L28" s="60"/>
      <c r="M28" s="60"/>
      <c r="N28" s="60"/>
      <c r="O28" s="60"/>
      <c r="P28" s="119">
        <f t="shared" si="0"/>
        <v>0</v>
      </c>
    </row>
    <row r="29" spans="1:16" ht="15.75">
      <c r="A29" s="117">
        <v>42271</v>
      </c>
      <c r="B29" s="128"/>
      <c r="C29" s="118" t="s">
        <v>104</v>
      </c>
      <c r="D29" s="59"/>
      <c r="E29" s="60"/>
      <c r="F29" s="60"/>
      <c r="G29" s="60"/>
      <c r="H29" s="60"/>
      <c r="I29" s="60"/>
      <c r="J29" s="60"/>
      <c r="K29" s="60"/>
      <c r="L29" s="60"/>
      <c r="M29" s="60"/>
      <c r="N29" s="60"/>
      <c r="O29" s="60"/>
      <c r="P29" s="119">
        <f t="shared" si="0"/>
        <v>0</v>
      </c>
    </row>
    <row r="30" spans="1:16" ht="15.75">
      <c r="A30" s="117">
        <v>42272</v>
      </c>
      <c r="B30" s="128"/>
      <c r="C30" s="118" t="s">
        <v>102</v>
      </c>
      <c r="D30" s="59"/>
      <c r="E30" s="60"/>
      <c r="F30" s="60"/>
      <c r="G30" s="60"/>
      <c r="H30" s="60"/>
      <c r="I30" s="60"/>
      <c r="J30" s="60"/>
      <c r="K30" s="60"/>
      <c r="L30" s="60"/>
      <c r="M30" s="60"/>
      <c r="N30" s="60"/>
      <c r="O30" s="60"/>
      <c r="P30" s="119">
        <f t="shared" si="0"/>
        <v>0</v>
      </c>
    </row>
    <row r="31" spans="1:16" ht="15.75">
      <c r="A31" s="117">
        <v>42273</v>
      </c>
      <c r="B31" s="128"/>
      <c r="C31" s="118" t="s">
        <v>101</v>
      </c>
      <c r="D31" s="59"/>
      <c r="E31" s="60"/>
      <c r="F31" s="60"/>
      <c r="G31" s="60"/>
      <c r="H31" s="60"/>
      <c r="I31" s="60"/>
      <c r="J31" s="60"/>
      <c r="K31" s="60"/>
      <c r="L31" s="60"/>
      <c r="M31" s="60"/>
      <c r="N31" s="60"/>
      <c r="O31" s="60"/>
      <c r="P31" s="119">
        <f t="shared" si="0"/>
        <v>0</v>
      </c>
    </row>
    <row r="32" spans="1:16" ht="15.75">
      <c r="A32" s="117">
        <v>42274</v>
      </c>
      <c r="B32" s="128"/>
      <c r="C32" s="118" t="s">
        <v>105</v>
      </c>
      <c r="D32" s="59"/>
      <c r="E32" s="60"/>
      <c r="F32" s="60"/>
      <c r="G32" s="60"/>
      <c r="H32" s="60"/>
      <c r="I32" s="60"/>
      <c r="J32" s="60"/>
      <c r="K32" s="60"/>
      <c r="L32" s="60"/>
      <c r="M32" s="60"/>
      <c r="N32" s="60"/>
      <c r="O32" s="60"/>
      <c r="P32" s="119">
        <f t="shared" si="0"/>
        <v>0</v>
      </c>
    </row>
    <row r="33" spans="1:16" ht="15.75">
      <c r="A33" s="117">
        <v>42275</v>
      </c>
      <c r="B33" s="128"/>
      <c r="C33" s="118" t="s">
        <v>106</v>
      </c>
      <c r="D33" s="59"/>
      <c r="E33" s="60"/>
      <c r="F33" s="60"/>
      <c r="G33" s="60"/>
      <c r="H33" s="60"/>
      <c r="I33" s="60"/>
      <c r="J33" s="60"/>
      <c r="K33" s="60"/>
      <c r="L33" s="60"/>
      <c r="M33" s="60"/>
      <c r="N33" s="60"/>
      <c r="O33" s="60"/>
      <c r="P33" s="119">
        <f t="shared" si="0"/>
        <v>0</v>
      </c>
    </row>
    <row r="34" spans="1:16" ht="15.75">
      <c r="A34" s="117">
        <v>42276</v>
      </c>
      <c r="B34" s="128"/>
      <c r="C34" s="118" t="s">
        <v>107</v>
      </c>
      <c r="D34" s="59"/>
      <c r="E34" s="60"/>
      <c r="F34" s="60"/>
      <c r="G34" s="60"/>
      <c r="H34" s="60"/>
      <c r="I34" s="60"/>
      <c r="J34" s="60"/>
      <c r="K34" s="60"/>
      <c r="L34" s="60"/>
      <c r="M34" s="60"/>
      <c r="N34" s="60"/>
      <c r="O34" s="60"/>
      <c r="P34" s="119">
        <f t="shared" si="0"/>
        <v>0</v>
      </c>
    </row>
    <row r="35" spans="1:16" ht="15.75">
      <c r="A35" s="117">
        <v>42277</v>
      </c>
      <c r="B35" s="128"/>
      <c r="C35" s="118" t="s">
        <v>103</v>
      </c>
      <c r="D35" s="59"/>
      <c r="E35" s="60"/>
      <c r="F35" s="60"/>
      <c r="G35" s="60"/>
      <c r="H35" s="60"/>
      <c r="I35" s="60"/>
      <c r="J35" s="60"/>
      <c r="K35" s="60"/>
      <c r="L35" s="60"/>
      <c r="M35" s="60"/>
      <c r="N35" s="60"/>
      <c r="O35" s="60"/>
      <c r="P35" s="119">
        <f t="shared" si="0"/>
        <v>0</v>
      </c>
    </row>
    <row r="36" spans="1:16" ht="15.75">
      <c r="A36" s="102"/>
      <c r="B36" s="128"/>
      <c r="C36" s="104"/>
      <c r="D36" s="105"/>
      <c r="E36" s="106"/>
      <c r="F36" s="106"/>
      <c r="G36" s="106"/>
      <c r="H36" s="106"/>
      <c r="I36" s="106"/>
      <c r="J36" s="106"/>
      <c r="K36" s="106"/>
      <c r="L36" s="106"/>
      <c r="M36" s="106"/>
      <c r="N36" s="106"/>
      <c r="O36" s="106"/>
      <c r="P36" s="120">
        <f t="shared" si="0"/>
        <v>0</v>
      </c>
    </row>
    <row r="37" spans="1:16" s="15" customFormat="1" ht="15.75">
      <c r="A37" s="122"/>
      <c r="B37" s="123">
        <f>SUM(B6:B36)</f>
        <v>0</v>
      </c>
      <c r="C37" s="124"/>
      <c r="D37" s="125" t="s">
        <v>2</v>
      </c>
      <c r="E37" s="126">
        <f t="shared" ref="E37:P37" si="1">SUM(E6:E36)</f>
        <v>0</v>
      </c>
      <c r="F37" s="126">
        <f t="shared" si="1"/>
        <v>0</v>
      </c>
      <c r="G37" s="126">
        <f t="shared" si="1"/>
        <v>0</v>
      </c>
      <c r="H37" s="126">
        <f t="shared" si="1"/>
        <v>0</v>
      </c>
      <c r="I37" s="126">
        <f t="shared" si="1"/>
        <v>0</v>
      </c>
      <c r="J37" s="126">
        <f t="shared" si="1"/>
        <v>0</v>
      </c>
      <c r="K37" s="126">
        <f t="shared" si="1"/>
        <v>0</v>
      </c>
      <c r="L37" s="126">
        <f t="shared" si="1"/>
        <v>0</v>
      </c>
      <c r="M37" s="126">
        <f t="shared" si="1"/>
        <v>0</v>
      </c>
      <c r="N37" s="126">
        <f t="shared" si="1"/>
        <v>0</v>
      </c>
      <c r="O37" s="126">
        <f t="shared" si="1"/>
        <v>0</v>
      </c>
      <c r="P37" s="121">
        <f t="shared" si="1"/>
        <v>0</v>
      </c>
    </row>
    <row r="38" spans="1:16" ht="18.75" hidden="1" customHeight="1"/>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9'!A1" display="Daywise Charts"/>
  </hyperlinks>
  <pageMargins left="0.7" right="0.7" top="0.75" bottom="0.75" header="0.3" footer="0.3"/>
</worksheet>
</file>

<file path=xl/worksheets/sheet33.xml><?xml version="1.0" encoding="utf-8"?>
<worksheet xmlns="http://schemas.openxmlformats.org/spreadsheetml/2006/main" xmlns:r="http://schemas.openxmlformats.org/officeDocument/2006/relationships">
  <sheetPr codeName="Sheet26"/>
  <dimension ref="A1:P38"/>
  <sheetViews>
    <sheetView zoomScale="85" zoomScaleNormal="85" workbookViewId="0">
      <pane xSplit="1" ySplit="5" topLeftCell="B6" activePane="bottomRight" state="frozen"/>
      <selection pane="topRight" activeCell="B1" sqref="B1"/>
      <selection pane="bottomLeft" activeCell="A6" sqref="A6"/>
      <selection pane="bottomRight" activeCell="B6" sqref="B6"/>
    </sheetView>
  </sheetViews>
  <sheetFormatPr defaultColWidth="0" defaultRowHeight="18.75" zeroHeight="1"/>
  <cols>
    <col min="1" max="1" width="10.7109375" style="6" customWidth="1"/>
    <col min="2" max="2" width="5.7109375" style="6" customWidth="1"/>
    <col min="3" max="3" width="18.5703125" style="5" customWidth="1"/>
    <col min="4" max="4" width="46.140625" style="25" customWidth="1"/>
    <col min="5" max="5" width="11" style="5" customWidth="1"/>
    <col min="6" max="15" width="11" style="1" customWidth="1"/>
    <col min="16" max="16" width="11.85546875" style="4" customWidth="1"/>
    <col min="17" max="16384" width="9.140625" style="13" hidden="1"/>
  </cols>
  <sheetData>
    <row r="1" spans="1:16" ht="19.5" thickBot="1">
      <c r="A1" s="9"/>
      <c r="B1" s="9"/>
      <c r="C1" s="10"/>
      <c r="D1" s="24"/>
      <c r="E1" s="10"/>
      <c r="F1" s="11"/>
      <c r="G1" s="11"/>
      <c r="H1" s="11"/>
      <c r="I1" s="11"/>
      <c r="J1" s="11"/>
      <c r="K1" s="11"/>
      <c r="L1" s="11"/>
      <c r="M1" s="11"/>
      <c r="N1" s="11"/>
      <c r="O1" s="11"/>
      <c r="P1" s="12"/>
    </row>
    <row r="2" spans="1:16" s="116" customFormat="1" ht="19.5" customHeight="1" thickBot="1">
      <c r="A2" s="507" t="str">
        <f>+'Sept-14'!A2:D2</f>
        <v>Raghav Gijare</v>
      </c>
      <c r="B2" s="508"/>
      <c r="C2" s="508"/>
      <c r="D2" s="509"/>
      <c r="E2" s="499">
        <f>+'Track Room'!M14</f>
        <v>42278</v>
      </c>
      <c r="F2" s="500"/>
      <c r="G2" s="510" t="s">
        <v>55</v>
      </c>
      <c r="H2" s="503"/>
      <c r="I2" s="503"/>
      <c r="J2" s="503"/>
      <c r="K2" s="504"/>
      <c r="L2" s="503" t="s">
        <v>7</v>
      </c>
      <c r="M2" s="503"/>
      <c r="N2" s="504"/>
      <c r="P2" s="127"/>
    </row>
    <row r="3" spans="1:16" s="116" customFormat="1" ht="15.75" customHeight="1" thickBot="1">
      <c r="A3" s="496" t="s">
        <v>108</v>
      </c>
      <c r="B3" s="497"/>
      <c r="C3" s="497"/>
      <c r="D3" s="498"/>
      <c r="E3" s="501"/>
      <c r="F3" s="502"/>
      <c r="G3" s="511"/>
      <c r="H3" s="505"/>
      <c r="I3" s="505"/>
      <c r="J3" s="505"/>
      <c r="K3" s="506"/>
      <c r="L3" s="505"/>
      <c r="M3" s="505"/>
      <c r="N3" s="506"/>
    </row>
    <row r="4" spans="1:16" s="116" customFormat="1" ht="23.25">
      <c r="A4" s="107"/>
      <c r="B4" s="107"/>
      <c r="C4" s="107"/>
      <c r="D4" s="108"/>
      <c r="E4" s="107"/>
      <c r="P4" s="127"/>
    </row>
    <row r="5" spans="1:16"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6" ht="15.75">
      <c r="A6" s="117">
        <v>42278</v>
      </c>
      <c r="B6" s="128"/>
      <c r="C6" s="118" t="s">
        <v>104</v>
      </c>
      <c r="D6" s="111"/>
      <c r="E6" s="60"/>
      <c r="F6" s="60"/>
      <c r="G6" s="60"/>
      <c r="H6" s="60"/>
      <c r="I6" s="60"/>
      <c r="J6" s="60"/>
      <c r="K6" s="60"/>
      <c r="L6" s="60"/>
      <c r="M6" s="60"/>
      <c r="N6" s="60"/>
      <c r="O6" s="60"/>
      <c r="P6" s="119">
        <f>SUM(E6:O6)</f>
        <v>0</v>
      </c>
    </row>
    <row r="7" spans="1:16" ht="15.75">
      <c r="A7" s="117">
        <v>42279</v>
      </c>
      <c r="B7" s="128"/>
      <c r="C7" s="118" t="s">
        <v>102</v>
      </c>
      <c r="D7" s="111"/>
      <c r="E7" s="60"/>
      <c r="F7" s="60"/>
      <c r="G7" s="60"/>
      <c r="H7" s="60"/>
      <c r="I7" s="60"/>
      <c r="J7" s="60"/>
      <c r="K7" s="60"/>
      <c r="L7" s="60"/>
      <c r="M7" s="60"/>
      <c r="N7" s="60"/>
      <c r="O7" s="60"/>
      <c r="P7" s="119">
        <f t="shared" ref="P7:P36" si="0">SUM(E7:O7)</f>
        <v>0</v>
      </c>
    </row>
    <row r="8" spans="1:16" ht="15.75">
      <c r="A8" s="117">
        <v>42280</v>
      </c>
      <c r="B8" s="128"/>
      <c r="C8" s="118" t="s">
        <v>101</v>
      </c>
      <c r="D8" s="111"/>
      <c r="E8" s="60"/>
      <c r="F8" s="60"/>
      <c r="G8" s="60"/>
      <c r="H8" s="60"/>
      <c r="I8" s="60"/>
      <c r="J8" s="60"/>
      <c r="K8" s="60"/>
      <c r="L8" s="60"/>
      <c r="M8" s="60"/>
      <c r="N8" s="60"/>
      <c r="O8" s="60"/>
      <c r="P8" s="119">
        <f t="shared" si="0"/>
        <v>0</v>
      </c>
    </row>
    <row r="9" spans="1:16" ht="15.75">
      <c r="A9" s="117">
        <v>42281</v>
      </c>
      <c r="B9" s="128"/>
      <c r="C9" s="118" t="s">
        <v>105</v>
      </c>
      <c r="D9" s="111"/>
      <c r="E9" s="60"/>
      <c r="F9" s="60"/>
      <c r="G9" s="60"/>
      <c r="H9" s="60"/>
      <c r="I9" s="60"/>
      <c r="J9" s="60"/>
      <c r="K9" s="60"/>
      <c r="L9" s="60"/>
      <c r="M9" s="60"/>
      <c r="N9" s="60"/>
      <c r="O9" s="60"/>
      <c r="P9" s="119">
        <f t="shared" si="0"/>
        <v>0</v>
      </c>
    </row>
    <row r="10" spans="1:16" ht="15.75">
      <c r="A10" s="117">
        <v>42282</v>
      </c>
      <c r="B10" s="128"/>
      <c r="C10" s="118" t="s">
        <v>106</v>
      </c>
      <c r="D10" s="111"/>
      <c r="E10" s="60"/>
      <c r="F10" s="60"/>
      <c r="G10" s="60"/>
      <c r="H10" s="60"/>
      <c r="I10" s="60"/>
      <c r="J10" s="60"/>
      <c r="K10" s="60"/>
      <c r="L10" s="60"/>
      <c r="M10" s="60"/>
      <c r="N10" s="60"/>
      <c r="O10" s="60"/>
      <c r="P10" s="119">
        <f t="shared" si="0"/>
        <v>0</v>
      </c>
    </row>
    <row r="11" spans="1:16" ht="15.75">
      <c r="A11" s="117">
        <v>42283</v>
      </c>
      <c r="B11" s="128"/>
      <c r="C11" s="118" t="s">
        <v>107</v>
      </c>
      <c r="D11" s="111"/>
      <c r="E11" s="60"/>
      <c r="F11" s="60"/>
      <c r="G11" s="60"/>
      <c r="H11" s="60"/>
      <c r="I11" s="60"/>
      <c r="J11" s="60"/>
      <c r="K11" s="60"/>
      <c r="L11" s="60"/>
      <c r="M11" s="60"/>
      <c r="N11" s="60"/>
      <c r="O11" s="60"/>
      <c r="P11" s="119">
        <f t="shared" si="0"/>
        <v>0</v>
      </c>
    </row>
    <row r="12" spans="1:16" ht="15.75">
      <c r="A12" s="117">
        <v>42284</v>
      </c>
      <c r="B12" s="128"/>
      <c r="C12" s="118" t="s">
        <v>103</v>
      </c>
      <c r="D12" s="111"/>
      <c r="E12" s="60"/>
      <c r="F12" s="60"/>
      <c r="G12" s="60"/>
      <c r="H12" s="60"/>
      <c r="I12" s="60"/>
      <c r="J12" s="60"/>
      <c r="K12" s="60"/>
      <c r="L12" s="60"/>
      <c r="M12" s="60"/>
      <c r="N12" s="60"/>
      <c r="O12" s="60"/>
      <c r="P12" s="119">
        <f t="shared" si="0"/>
        <v>0</v>
      </c>
    </row>
    <row r="13" spans="1:16" ht="15.75">
      <c r="A13" s="117">
        <v>42285</v>
      </c>
      <c r="B13" s="128"/>
      <c r="C13" s="118" t="s">
        <v>104</v>
      </c>
      <c r="D13" s="111"/>
      <c r="E13" s="60"/>
      <c r="F13" s="60"/>
      <c r="G13" s="60"/>
      <c r="H13" s="60"/>
      <c r="I13" s="60"/>
      <c r="J13" s="60"/>
      <c r="K13" s="60"/>
      <c r="L13" s="60"/>
      <c r="M13" s="60"/>
      <c r="N13" s="60"/>
      <c r="O13" s="60"/>
      <c r="P13" s="119">
        <f t="shared" si="0"/>
        <v>0</v>
      </c>
    </row>
    <row r="14" spans="1:16" ht="15.75">
      <c r="A14" s="117">
        <v>42286</v>
      </c>
      <c r="B14" s="128"/>
      <c r="C14" s="118" t="s">
        <v>102</v>
      </c>
      <c r="D14" s="111"/>
      <c r="E14" s="60"/>
      <c r="F14" s="60"/>
      <c r="G14" s="60"/>
      <c r="H14" s="60"/>
      <c r="I14" s="60"/>
      <c r="J14" s="60"/>
      <c r="K14" s="60"/>
      <c r="L14" s="60"/>
      <c r="M14" s="60"/>
      <c r="N14" s="60"/>
      <c r="O14" s="60"/>
      <c r="P14" s="119">
        <f t="shared" si="0"/>
        <v>0</v>
      </c>
    </row>
    <row r="15" spans="1:16" ht="15.75">
      <c r="A15" s="117">
        <v>42287</v>
      </c>
      <c r="B15" s="128"/>
      <c r="C15" s="118" t="s">
        <v>101</v>
      </c>
      <c r="D15" s="111"/>
      <c r="E15" s="60"/>
      <c r="F15" s="60"/>
      <c r="G15" s="60"/>
      <c r="H15" s="60"/>
      <c r="I15" s="60"/>
      <c r="J15" s="60"/>
      <c r="K15" s="60"/>
      <c r="L15" s="60"/>
      <c r="M15" s="60"/>
      <c r="N15" s="60"/>
      <c r="O15" s="60"/>
      <c r="P15" s="119">
        <f t="shared" si="0"/>
        <v>0</v>
      </c>
    </row>
    <row r="16" spans="1:16" ht="15.75">
      <c r="A16" s="117">
        <v>42288</v>
      </c>
      <c r="B16" s="128"/>
      <c r="C16" s="118" t="s">
        <v>105</v>
      </c>
      <c r="D16" s="111"/>
      <c r="E16" s="60"/>
      <c r="F16" s="60"/>
      <c r="G16" s="60"/>
      <c r="H16" s="60"/>
      <c r="I16" s="60"/>
      <c r="J16" s="60"/>
      <c r="K16" s="60"/>
      <c r="L16" s="60"/>
      <c r="M16" s="60"/>
      <c r="N16" s="60"/>
      <c r="O16" s="60"/>
      <c r="P16" s="119">
        <f t="shared" si="0"/>
        <v>0</v>
      </c>
    </row>
    <row r="17" spans="1:16" ht="15.75">
      <c r="A17" s="117">
        <v>42289</v>
      </c>
      <c r="B17" s="128"/>
      <c r="C17" s="118" t="s">
        <v>106</v>
      </c>
      <c r="D17" s="111"/>
      <c r="E17" s="60"/>
      <c r="F17" s="60"/>
      <c r="G17" s="60"/>
      <c r="H17" s="60"/>
      <c r="I17" s="60"/>
      <c r="J17" s="60"/>
      <c r="K17" s="60"/>
      <c r="L17" s="60"/>
      <c r="M17" s="60"/>
      <c r="N17" s="60"/>
      <c r="O17" s="60"/>
      <c r="P17" s="119">
        <f t="shared" si="0"/>
        <v>0</v>
      </c>
    </row>
    <row r="18" spans="1:16" ht="15.75">
      <c r="A18" s="117">
        <v>42290</v>
      </c>
      <c r="B18" s="128"/>
      <c r="C18" s="118" t="s">
        <v>107</v>
      </c>
      <c r="D18" s="111"/>
      <c r="E18" s="60"/>
      <c r="F18" s="60"/>
      <c r="G18" s="60"/>
      <c r="H18" s="60"/>
      <c r="I18" s="60"/>
      <c r="J18" s="60"/>
      <c r="K18" s="60"/>
      <c r="L18" s="60"/>
      <c r="M18" s="60"/>
      <c r="N18" s="60"/>
      <c r="O18" s="60"/>
      <c r="P18" s="119">
        <f t="shared" si="0"/>
        <v>0</v>
      </c>
    </row>
    <row r="19" spans="1:16" ht="15.75">
      <c r="A19" s="117">
        <v>42291</v>
      </c>
      <c r="B19" s="128"/>
      <c r="C19" s="118" t="s">
        <v>103</v>
      </c>
      <c r="D19" s="111"/>
      <c r="E19" s="60"/>
      <c r="F19" s="60"/>
      <c r="G19" s="60"/>
      <c r="H19" s="60"/>
      <c r="I19" s="60"/>
      <c r="J19" s="60"/>
      <c r="K19" s="60"/>
      <c r="L19" s="60"/>
      <c r="M19" s="60"/>
      <c r="N19" s="60"/>
      <c r="O19" s="60"/>
      <c r="P19" s="119">
        <f t="shared" si="0"/>
        <v>0</v>
      </c>
    </row>
    <row r="20" spans="1:16" ht="15.75">
      <c r="A20" s="117">
        <v>42292</v>
      </c>
      <c r="B20" s="128"/>
      <c r="C20" s="118" t="s">
        <v>104</v>
      </c>
      <c r="D20" s="111"/>
      <c r="E20" s="60"/>
      <c r="F20" s="60"/>
      <c r="G20" s="60"/>
      <c r="H20" s="60"/>
      <c r="I20" s="60"/>
      <c r="J20" s="60"/>
      <c r="K20" s="60"/>
      <c r="L20" s="60"/>
      <c r="M20" s="60"/>
      <c r="N20" s="60"/>
      <c r="O20" s="60"/>
      <c r="P20" s="119">
        <f t="shared" si="0"/>
        <v>0</v>
      </c>
    </row>
    <row r="21" spans="1:16" ht="15.75">
      <c r="A21" s="117">
        <v>42293</v>
      </c>
      <c r="B21" s="128"/>
      <c r="C21" s="118" t="s">
        <v>102</v>
      </c>
      <c r="D21" s="111"/>
      <c r="E21" s="60"/>
      <c r="F21" s="60"/>
      <c r="G21" s="60"/>
      <c r="H21" s="60"/>
      <c r="I21" s="60"/>
      <c r="J21" s="60"/>
      <c r="K21" s="60"/>
      <c r="L21" s="60"/>
      <c r="M21" s="60"/>
      <c r="N21" s="60"/>
      <c r="O21" s="60"/>
      <c r="P21" s="119">
        <f t="shared" si="0"/>
        <v>0</v>
      </c>
    </row>
    <row r="22" spans="1:16" ht="15.75">
      <c r="A22" s="117">
        <v>42294</v>
      </c>
      <c r="B22" s="128"/>
      <c r="C22" s="118" t="s">
        <v>101</v>
      </c>
      <c r="D22" s="111"/>
      <c r="E22" s="60"/>
      <c r="F22" s="60"/>
      <c r="G22" s="60"/>
      <c r="H22" s="60"/>
      <c r="I22" s="60"/>
      <c r="J22" s="60"/>
      <c r="K22" s="60"/>
      <c r="L22" s="60"/>
      <c r="M22" s="60"/>
      <c r="N22" s="60"/>
      <c r="O22" s="60"/>
      <c r="P22" s="119">
        <f t="shared" si="0"/>
        <v>0</v>
      </c>
    </row>
    <row r="23" spans="1:16" ht="15.75">
      <c r="A23" s="117">
        <v>42295</v>
      </c>
      <c r="B23" s="128"/>
      <c r="C23" s="118" t="s">
        <v>105</v>
      </c>
      <c r="D23" s="111"/>
      <c r="E23" s="60"/>
      <c r="F23" s="60"/>
      <c r="G23" s="60"/>
      <c r="H23" s="60"/>
      <c r="I23" s="60"/>
      <c r="J23" s="60"/>
      <c r="K23" s="60"/>
      <c r="L23" s="60"/>
      <c r="M23" s="60"/>
      <c r="N23" s="60"/>
      <c r="O23" s="60"/>
      <c r="P23" s="119">
        <f t="shared" si="0"/>
        <v>0</v>
      </c>
    </row>
    <row r="24" spans="1:16" ht="15.75">
      <c r="A24" s="117">
        <v>42296</v>
      </c>
      <c r="B24" s="128"/>
      <c r="C24" s="118" t="s">
        <v>106</v>
      </c>
      <c r="D24" s="111"/>
      <c r="E24" s="60"/>
      <c r="F24" s="60"/>
      <c r="G24" s="60"/>
      <c r="H24" s="60"/>
      <c r="I24" s="60"/>
      <c r="J24" s="60"/>
      <c r="K24" s="60"/>
      <c r="L24" s="60"/>
      <c r="M24" s="60"/>
      <c r="N24" s="60"/>
      <c r="O24" s="60"/>
      <c r="P24" s="119">
        <f t="shared" si="0"/>
        <v>0</v>
      </c>
    </row>
    <row r="25" spans="1:16" ht="15.75">
      <c r="A25" s="117">
        <v>42297</v>
      </c>
      <c r="B25" s="128"/>
      <c r="C25" s="118" t="s">
        <v>107</v>
      </c>
      <c r="D25" s="111"/>
      <c r="E25" s="60"/>
      <c r="F25" s="60"/>
      <c r="G25" s="60"/>
      <c r="H25" s="60"/>
      <c r="I25" s="60"/>
      <c r="J25" s="60"/>
      <c r="K25" s="60"/>
      <c r="L25" s="60"/>
      <c r="M25" s="60"/>
      <c r="N25" s="60"/>
      <c r="O25" s="60"/>
      <c r="P25" s="119">
        <f t="shared" si="0"/>
        <v>0</v>
      </c>
    </row>
    <row r="26" spans="1:16" ht="15.75">
      <c r="A26" s="117">
        <v>42298</v>
      </c>
      <c r="B26" s="128"/>
      <c r="C26" s="118" t="s">
        <v>103</v>
      </c>
      <c r="D26" s="111"/>
      <c r="E26" s="60"/>
      <c r="F26" s="60"/>
      <c r="G26" s="60"/>
      <c r="H26" s="60"/>
      <c r="I26" s="60"/>
      <c r="J26" s="60"/>
      <c r="K26" s="60"/>
      <c r="L26" s="60"/>
      <c r="M26" s="60"/>
      <c r="N26" s="60"/>
      <c r="O26" s="60"/>
      <c r="P26" s="119">
        <f t="shared" si="0"/>
        <v>0</v>
      </c>
    </row>
    <row r="27" spans="1:16" ht="15.75">
      <c r="A27" s="117">
        <v>42299</v>
      </c>
      <c r="B27" s="128"/>
      <c r="C27" s="118" t="s">
        <v>104</v>
      </c>
      <c r="D27" s="111"/>
      <c r="E27" s="60"/>
      <c r="F27" s="60"/>
      <c r="G27" s="60"/>
      <c r="H27" s="60"/>
      <c r="I27" s="60"/>
      <c r="J27" s="60"/>
      <c r="K27" s="60"/>
      <c r="L27" s="60"/>
      <c r="M27" s="60"/>
      <c r="N27" s="60"/>
      <c r="O27" s="60"/>
      <c r="P27" s="119">
        <f t="shared" si="0"/>
        <v>0</v>
      </c>
    </row>
    <row r="28" spans="1:16" ht="15.75">
      <c r="A28" s="117">
        <v>42300</v>
      </c>
      <c r="B28" s="128"/>
      <c r="C28" s="118" t="s">
        <v>102</v>
      </c>
      <c r="D28" s="111"/>
      <c r="E28" s="60"/>
      <c r="F28" s="60"/>
      <c r="G28" s="60"/>
      <c r="H28" s="60"/>
      <c r="I28" s="60"/>
      <c r="J28" s="60"/>
      <c r="K28" s="60"/>
      <c r="L28" s="60"/>
      <c r="M28" s="60"/>
      <c r="N28" s="60"/>
      <c r="O28" s="60"/>
      <c r="P28" s="119">
        <f t="shared" si="0"/>
        <v>0</v>
      </c>
    </row>
    <row r="29" spans="1:16" ht="15.75">
      <c r="A29" s="117">
        <v>42301</v>
      </c>
      <c r="B29" s="128"/>
      <c r="C29" s="118" t="s">
        <v>101</v>
      </c>
      <c r="D29" s="111"/>
      <c r="E29" s="60"/>
      <c r="F29" s="60"/>
      <c r="G29" s="60"/>
      <c r="H29" s="60"/>
      <c r="I29" s="60"/>
      <c r="J29" s="60"/>
      <c r="K29" s="60"/>
      <c r="L29" s="60"/>
      <c r="M29" s="60"/>
      <c r="N29" s="60"/>
      <c r="O29" s="60"/>
      <c r="P29" s="119">
        <f t="shared" si="0"/>
        <v>0</v>
      </c>
    </row>
    <row r="30" spans="1:16" ht="15.75">
      <c r="A30" s="117">
        <v>42302</v>
      </c>
      <c r="B30" s="128"/>
      <c r="C30" s="118" t="s">
        <v>105</v>
      </c>
      <c r="D30" s="111"/>
      <c r="E30" s="60"/>
      <c r="F30" s="60"/>
      <c r="G30" s="60"/>
      <c r="H30" s="60"/>
      <c r="I30" s="60"/>
      <c r="J30" s="60"/>
      <c r="K30" s="60"/>
      <c r="L30" s="60"/>
      <c r="M30" s="60"/>
      <c r="N30" s="60"/>
      <c r="O30" s="60"/>
      <c r="P30" s="119">
        <f t="shared" si="0"/>
        <v>0</v>
      </c>
    </row>
    <row r="31" spans="1:16" ht="15.75">
      <c r="A31" s="117">
        <v>42303</v>
      </c>
      <c r="B31" s="128"/>
      <c r="C31" s="118" t="s">
        <v>106</v>
      </c>
      <c r="D31" s="111"/>
      <c r="E31" s="60"/>
      <c r="F31" s="60"/>
      <c r="G31" s="60"/>
      <c r="H31" s="60"/>
      <c r="I31" s="60"/>
      <c r="J31" s="60"/>
      <c r="K31" s="60"/>
      <c r="L31" s="60"/>
      <c r="M31" s="60"/>
      <c r="N31" s="60"/>
      <c r="O31" s="60"/>
      <c r="P31" s="119">
        <f t="shared" si="0"/>
        <v>0</v>
      </c>
    </row>
    <row r="32" spans="1:16" ht="15.75">
      <c r="A32" s="117">
        <v>42304</v>
      </c>
      <c r="B32" s="128"/>
      <c r="C32" s="118" t="s">
        <v>107</v>
      </c>
      <c r="D32" s="111"/>
      <c r="E32" s="60"/>
      <c r="F32" s="60"/>
      <c r="G32" s="60"/>
      <c r="H32" s="60"/>
      <c r="I32" s="60"/>
      <c r="J32" s="60"/>
      <c r="K32" s="60"/>
      <c r="L32" s="60"/>
      <c r="M32" s="60"/>
      <c r="N32" s="60"/>
      <c r="O32" s="60"/>
      <c r="P32" s="119">
        <f t="shared" si="0"/>
        <v>0</v>
      </c>
    </row>
    <row r="33" spans="1:16" ht="15.75">
      <c r="A33" s="117">
        <v>42305</v>
      </c>
      <c r="B33" s="128"/>
      <c r="C33" s="118" t="s">
        <v>103</v>
      </c>
      <c r="D33" s="111"/>
      <c r="E33" s="60"/>
      <c r="F33" s="60"/>
      <c r="G33" s="60"/>
      <c r="H33" s="60"/>
      <c r="I33" s="60"/>
      <c r="J33" s="60"/>
      <c r="K33" s="60"/>
      <c r="L33" s="60"/>
      <c r="M33" s="60"/>
      <c r="N33" s="60"/>
      <c r="O33" s="60"/>
      <c r="P33" s="119">
        <f t="shared" si="0"/>
        <v>0</v>
      </c>
    </row>
    <row r="34" spans="1:16" ht="15.75">
      <c r="A34" s="117">
        <v>42306</v>
      </c>
      <c r="B34" s="128"/>
      <c r="C34" s="118" t="s">
        <v>104</v>
      </c>
      <c r="D34" s="111"/>
      <c r="E34" s="60"/>
      <c r="F34" s="60"/>
      <c r="G34" s="60"/>
      <c r="H34" s="60"/>
      <c r="I34" s="60"/>
      <c r="J34" s="60"/>
      <c r="K34" s="60"/>
      <c r="L34" s="60"/>
      <c r="M34" s="60"/>
      <c r="N34" s="60"/>
      <c r="O34" s="60"/>
      <c r="P34" s="119">
        <f t="shared" si="0"/>
        <v>0</v>
      </c>
    </row>
    <row r="35" spans="1:16" ht="15.75">
      <c r="A35" s="117">
        <v>42307</v>
      </c>
      <c r="B35" s="128"/>
      <c r="C35" s="118" t="s">
        <v>102</v>
      </c>
      <c r="D35" s="111"/>
      <c r="E35" s="60"/>
      <c r="F35" s="60"/>
      <c r="G35" s="60"/>
      <c r="H35" s="60"/>
      <c r="I35" s="60"/>
      <c r="J35" s="60"/>
      <c r="K35" s="60"/>
      <c r="L35" s="60"/>
      <c r="M35" s="60"/>
      <c r="N35" s="60"/>
      <c r="O35" s="60"/>
      <c r="P35" s="119">
        <f t="shared" si="0"/>
        <v>0</v>
      </c>
    </row>
    <row r="36" spans="1:16" ht="15.75">
      <c r="A36" s="117">
        <v>42308</v>
      </c>
      <c r="B36" s="128"/>
      <c r="C36" s="118" t="s">
        <v>101</v>
      </c>
      <c r="D36" s="111"/>
      <c r="E36" s="60"/>
      <c r="F36" s="60"/>
      <c r="G36" s="60"/>
      <c r="H36" s="60"/>
      <c r="I36" s="60"/>
      <c r="J36" s="60"/>
      <c r="K36" s="60"/>
      <c r="L36" s="60"/>
      <c r="M36" s="60"/>
      <c r="N36" s="60"/>
      <c r="O36" s="60"/>
      <c r="P36" s="120">
        <f t="shared" si="0"/>
        <v>0</v>
      </c>
    </row>
    <row r="37" spans="1:16" s="15" customFormat="1" ht="15.75">
      <c r="A37" s="122"/>
      <c r="B37" s="123">
        <f>SUM(B6:B36)</f>
        <v>0</v>
      </c>
      <c r="C37" s="124"/>
      <c r="D37" s="125" t="s">
        <v>2</v>
      </c>
      <c r="E37" s="126">
        <f t="shared" ref="E37:P37" si="1">SUM(E6:E36)</f>
        <v>0</v>
      </c>
      <c r="F37" s="126">
        <f t="shared" si="1"/>
        <v>0</v>
      </c>
      <c r="G37" s="126">
        <f t="shared" si="1"/>
        <v>0</v>
      </c>
      <c r="H37" s="126">
        <f t="shared" si="1"/>
        <v>0</v>
      </c>
      <c r="I37" s="126">
        <f t="shared" si="1"/>
        <v>0</v>
      </c>
      <c r="J37" s="126">
        <f t="shared" si="1"/>
        <v>0</v>
      </c>
      <c r="K37" s="126">
        <f t="shared" si="1"/>
        <v>0</v>
      </c>
      <c r="L37" s="126">
        <f t="shared" si="1"/>
        <v>0</v>
      </c>
      <c r="M37" s="126">
        <f t="shared" si="1"/>
        <v>0</v>
      </c>
      <c r="N37" s="126">
        <f t="shared" si="1"/>
        <v>0</v>
      </c>
      <c r="O37" s="126">
        <f t="shared" si="1"/>
        <v>0</v>
      </c>
      <c r="P37" s="121">
        <f t="shared" si="1"/>
        <v>0</v>
      </c>
    </row>
    <row r="38" spans="1:16" ht="18.75" hidden="1" customHeight="1"/>
  </sheetData>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0_'!A1" display="Daywise Charts"/>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sheetPr codeName="Sheet27"/>
  <dimension ref="A1:P116"/>
  <sheetViews>
    <sheetView zoomScale="85" zoomScaleNormal="85" workbookViewId="0">
      <pane ySplit="5" topLeftCell="A6" activePane="bottomLeft" state="frozen"/>
      <selection pane="bottomLeft" activeCell="A6" sqref="A6"/>
    </sheetView>
  </sheetViews>
  <sheetFormatPr defaultColWidth="0" defaultRowHeight="18.75" zeroHeight="1"/>
  <cols>
    <col min="1" max="1" width="10.7109375" style="6" customWidth="1"/>
    <col min="2" max="2" width="5.7109375" style="6" customWidth="1"/>
    <col min="3" max="3" width="17.7109375" style="5" customWidth="1"/>
    <col min="4" max="4" width="46.140625" style="25" customWidth="1"/>
    <col min="5" max="5" width="11" style="5" customWidth="1"/>
    <col min="6" max="15" width="11" style="1" customWidth="1"/>
    <col min="16" max="16" width="11.85546875" style="4" customWidth="1"/>
    <col min="17" max="16384" width="9.140625" style="32" hidden="1"/>
  </cols>
  <sheetData>
    <row r="1" spans="1:16" s="13" customFormat="1" ht="19.5" thickBot="1">
      <c r="A1" s="9"/>
      <c r="B1" s="9"/>
      <c r="C1" s="10"/>
      <c r="D1" s="24"/>
      <c r="E1" s="10"/>
      <c r="F1" s="11"/>
      <c r="G1" s="11"/>
      <c r="H1" s="11"/>
      <c r="I1" s="11"/>
      <c r="J1" s="11"/>
      <c r="K1" s="11"/>
      <c r="L1" s="11"/>
      <c r="M1" s="11"/>
      <c r="N1" s="11"/>
      <c r="O1" s="11"/>
      <c r="P1" s="12"/>
    </row>
    <row r="2" spans="1:16" s="13" customFormat="1" ht="19.5" customHeight="1" thickBot="1">
      <c r="A2" s="515" t="str">
        <f>+'Oct-14'!A2:D2</f>
        <v>Raghav Gijare</v>
      </c>
      <c r="B2" s="516"/>
      <c r="C2" s="516"/>
      <c r="D2" s="517"/>
      <c r="E2" s="499">
        <f>+'Track Room'!M15</f>
        <v>42309</v>
      </c>
      <c r="F2" s="500"/>
      <c r="G2" s="510" t="s">
        <v>55</v>
      </c>
      <c r="H2" s="503"/>
      <c r="I2" s="503"/>
      <c r="J2" s="503"/>
      <c r="K2" s="504"/>
      <c r="L2" s="503" t="s">
        <v>7</v>
      </c>
      <c r="M2" s="503"/>
      <c r="N2" s="504"/>
      <c r="P2" s="14"/>
    </row>
    <row r="3" spans="1:16" s="13" customFormat="1" ht="15.75" customHeight="1" thickBot="1">
      <c r="A3" s="512" t="s">
        <v>108</v>
      </c>
      <c r="B3" s="513"/>
      <c r="C3" s="513"/>
      <c r="D3" s="514"/>
      <c r="E3" s="501"/>
      <c r="F3" s="502"/>
      <c r="G3" s="511"/>
      <c r="H3" s="505"/>
      <c r="I3" s="505"/>
      <c r="J3" s="505"/>
      <c r="K3" s="506"/>
      <c r="L3" s="505"/>
      <c r="M3" s="505"/>
      <c r="N3" s="506"/>
    </row>
    <row r="4" spans="1:16" s="13" customFormat="1" ht="23.25">
      <c r="A4" s="107"/>
      <c r="B4" s="107"/>
      <c r="C4" s="107"/>
      <c r="D4" s="108"/>
      <c r="E4" s="107"/>
      <c r="P4" s="14"/>
    </row>
    <row r="5" spans="1:16" s="13" customFormat="1"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6" s="13" customFormat="1" ht="15.75">
      <c r="A6" s="117">
        <v>42309</v>
      </c>
      <c r="B6" s="128"/>
      <c r="C6" s="118" t="s">
        <v>105</v>
      </c>
      <c r="D6" s="111"/>
      <c r="E6" s="60"/>
      <c r="F6" s="60"/>
      <c r="G6" s="60"/>
      <c r="H6" s="60"/>
      <c r="I6" s="60"/>
      <c r="J6" s="60"/>
      <c r="K6" s="60"/>
      <c r="L6" s="60"/>
      <c r="M6" s="60"/>
      <c r="N6" s="60"/>
      <c r="O6" s="60"/>
      <c r="P6" s="119">
        <f>SUM(E6:O6)</f>
        <v>0</v>
      </c>
    </row>
    <row r="7" spans="1:16" s="13" customFormat="1" ht="15.75">
      <c r="A7" s="117">
        <v>42310</v>
      </c>
      <c r="B7" s="128"/>
      <c r="C7" s="118" t="s">
        <v>106</v>
      </c>
      <c r="D7" s="111"/>
      <c r="E7" s="60"/>
      <c r="F7" s="60"/>
      <c r="G7" s="60"/>
      <c r="H7" s="60"/>
      <c r="I7" s="60"/>
      <c r="J7" s="60"/>
      <c r="K7" s="60"/>
      <c r="L7" s="60"/>
      <c r="M7" s="60"/>
      <c r="N7" s="60"/>
      <c r="O7" s="60"/>
      <c r="P7" s="119">
        <f t="shared" ref="P7:P36" si="0">SUM(E7:O7)</f>
        <v>0</v>
      </c>
    </row>
    <row r="8" spans="1:16" s="13" customFormat="1" ht="15.75">
      <c r="A8" s="117">
        <v>42311</v>
      </c>
      <c r="B8" s="128"/>
      <c r="C8" s="118" t="s">
        <v>107</v>
      </c>
      <c r="D8" s="111"/>
      <c r="E8" s="60"/>
      <c r="F8" s="60"/>
      <c r="G8" s="60"/>
      <c r="H8" s="60"/>
      <c r="I8" s="60"/>
      <c r="J8" s="60"/>
      <c r="K8" s="60"/>
      <c r="L8" s="60"/>
      <c r="M8" s="60"/>
      <c r="N8" s="60"/>
      <c r="O8" s="60"/>
      <c r="P8" s="119">
        <f t="shared" si="0"/>
        <v>0</v>
      </c>
    </row>
    <row r="9" spans="1:16" s="13" customFormat="1" ht="15.75">
      <c r="A9" s="117">
        <v>42312</v>
      </c>
      <c r="B9" s="128"/>
      <c r="C9" s="118" t="s">
        <v>103</v>
      </c>
      <c r="D9" s="111"/>
      <c r="E9" s="60"/>
      <c r="F9" s="60"/>
      <c r="G9" s="60"/>
      <c r="H9" s="60"/>
      <c r="I9" s="60"/>
      <c r="J9" s="60"/>
      <c r="K9" s="60"/>
      <c r="L9" s="60"/>
      <c r="M9" s="60"/>
      <c r="N9" s="60"/>
      <c r="O9" s="60"/>
      <c r="P9" s="119">
        <f t="shared" si="0"/>
        <v>0</v>
      </c>
    </row>
    <row r="10" spans="1:16" s="13" customFormat="1" ht="15.75">
      <c r="A10" s="117">
        <v>42313</v>
      </c>
      <c r="B10" s="128"/>
      <c r="C10" s="118" t="s">
        <v>104</v>
      </c>
      <c r="D10" s="111"/>
      <c r="E10" s="60"/>
      <c r="F10" s="60"/>
      <c r="G10" s="60"/>
      <c r="H10" s="60"/>
      <c r="I10" s="60"/>
      <c r="J10" s="60"/>
      <c r="K10" s="60"/>
      <c r="L10" s="60"/>
      <c r="M10" s="60"/>
      <c r="N10" s="60"/>
      <c r="O10" s="60"/>
      <c r="P10" s="119">
        <f t="shared" si="0"/>
        <v>0</v>
      </c>
    </row>
    <row r="11" spans="1:16" s="13" customFormat="1" ht="15.75">
      <c r="A11" s="117">
        <v>42314</v>
      </c>
      <c r="B11" s="128"/>
      <c r="C11" s="118" t="s">
        <v>102</v>
      </c>
      <c r="D11" s="111"/>
      <c r="E11" s="60"/>
      <c r="F11" s="60"/>
      <c r="G11" s="60"/>
      <c r="H11" s="60"/>
      <c r="I11" s="60"/>
      <c r="J11" s="60"/>
      <c r="K11" s="60"/>
      <c r="L11" s="60"/>
      <c r="M11" s="60"/>
      <c r="N11" s="60"/>
      <c r="O11" s="60"/>
      <c r="P11" s="119">
        <f t="shared" si="0"/>
        <v>0</v>
      </c>
    </row>
    <row r="12" spans="1:16" s="13" customFormat="1" ht="15.75">
      <c r="A12" s="117">
        <v>42315</v>
      </c>
      <c r="B12" s="128"/>
      <c r="C12" s="118" t="s">
        <v>101</v>
      </c>
      <c r="D12" s="111"/>
      <c r="E12" s="60"/>
      <c r="F12" s="60"/>
      <c r="G12" s="60"/>
      <c r="H12" s="60"/>
      <c r="I12" s="60"/>
      <c r="J12" s="60"/>
      <c r="K12" s="60"/>
      <c r="L12" s="60"/>
      <c r="M12" s="60"/>
      <c r="N12" s="60"/>
      <c r="O12" s="60"/>
      <c r="P12" s="119">
        <f t="shared" si="0"/>
        <v>0</v>
      </c>
    </row>
    <row r="13" spans="1:16" s="13" customFormat="1" ht="15.75">
      <c r="A13" s="117">
        <v>42316</v>
      </c>
      <c r="B13" s="128"/>
      <c r="C13" s="118" t="s">
        <v>105</v>
      </c>
      <c r="D13" s="111"/>
      <c r="E13" s="60"/>
      <c r="F13" s="60"/>
      <c r="G13" s="60"/>
      <c r="H13" s="60"/>
      <c r="I13" s="60"/>
      <c r="J13" s="60"/>
      <c r="K13" s="60"/>
      <c r="L13" s="60"/>
      <c r="M13" s="60"/>
      <c r="N13" s="60"/>
      <c r="O13" s="60"/>
      <c r="P13" s="119">
        <f t="shared" si="0"/>
        <v>0</v>
      </c>
    </row>
    <row r="14" spans="1:16" s="13" customFormat="1" ht="15.75">
      <c r="A14" s="117">
        <v>42317</v>
      </c>
      <c r="B14" s="128"/>
      <c r="C14" s="118" t="s">
        <v>106</v>
      </c>
      <c r="D14" s="111"/>
      <c r="E14" s="60"/>
      <c r="F14" s="60"/>
      <c r="G14" s="60"/>
      <c r="H14" s="60"/>
      <c r="I14" s="60"/>
      <c r="J14" s="60"/>
      <c r="K14" s="60"/>
      <c r="L14" s="60"/>
      <c r="M14" s="60"/>
      <c r="N14" s="60"/>
      <c r="O14" s="60"/>
      <c r="P14" s="119">
        <f t="shared" si="0"/>
        <v>0</v>
      </c>
    </row>
    <row r="15" spans="1:16" s="13" customFormat="1" ht="15.75">
      <c r="A15" s="117">
        <v>42318</v>
      </c>
      <c r="B15" s="128"/>
      <c r="C15" s="118" t="s">
        <v>107</v>
      </c>
      <c r="D15" s="111"/>
      <c r="E15" s="60"/>
      <c r="F15" s="60"/>
      <c r="G15" s="60"/>
      <c r="H15" s="60"/>
      <c r="I15" s="60"/>
      <c r="J15" s="60"/>
      <c r="K15" s="60"/>
      <c r="L15" s="60"/>
      <c r="M15" s="60"/>
      <c r="N15" s="60"/>
      <c r="O15" s="60"/>
      <c r="P15" s="119">
        <f t="shared" si="0"/>
        <v>0</v>
      </c>
    </row>
    <row r="16" spans="1:16" s="13" customFormat="1" ht="15.75">
      <c r="A16" s="117">
        <v>42319</v>
      </c>
      <c r="B16" s="128"/>
      <c r="C16" s="118" t="s">
        <v>103</v>
      </c>
      <c r="D16" s="111"/>
      <c r="E16" s="60"/>
      <c r="F16" s="60"/>
      <c r="G16" s="60"/>
      <c r="H16" s="60"/>
      <c r="I16" s="60"/>
      <c r="J16" s="60"/>
      <c r="K16" s="60"/>
      <c r="L16" s="60"/>
      <c r="M16" s="60"/>
      <c r="N16" s="60"/>
      <c r="O16" s="60"/>
      <c r="P16" s="119">
        <f t="shared" si="0"/>
        <v>0</v>
      </c>
    </row>
    <row r="17" spans="1:16" s="13" customFormat="1" ht="15.75">
      <c r="A17" s="117">
        <v>42320</v>
      </c>
      <c r="B17" s="128"/>
      <c r="C17" s="118" t="s">
        <v>104</v>
      </c>
      <c r="D17" s="111"/>
      <c r="E17" s="60"/>
      <c r="F17" s="60"/>
      <c r="G17" s="60"/>
      <c r="H17" s="60"/>
      <c r="I17" s="60"/>
      <c r="J17" s="60"/>
      <c r="K17" s="60"/>
      <c r="L17" s="60"/>
      <c r="M17" s="60"/>
      <c r="N17" s="60"/>
      <c r="O17" s="60"/>
      <c r="P17" s="119">
        <f t="shared" si="0"/>
        <v>0</v>
      </c>
    </row>
    <row r="18" spans="1:16" s="13" customFormat="1" ht="15.75">
      <c r="A18" s="117">
        <v>42321</v>
      </c>
      <c r="B18" s="128"/>
      <c r="C18" s="118" t="s">
        <v>102</v>
      </c>
      <c r="D18" s="111"/>
      <c r="E18" s="60"/>
      <c r="F18" s="60"/>
      <c r="G18" s="60"/>
      <c r="H18" s="60"/>
      <c r="I18" s="60"/>
      <c r="J18" s="60"/>
      <c r="K18" s="60"/>
      <c r="L18" s="60"/>
      <c r="M18" s="60"/>
      <c r="N18" s="60"/>
      <c r="O18" s="60"/>
      <c r="P18" s="119">
        <f t="shared" si="0"/>
        <v>0</v>
      </c>
    </row>
    <row r="19" spans="1:16" s="13" customFormat="1" ht="15.75">
      <c r="A19" s="117">
        <v>42322</v>
      </c>
      <c r="B19" s="128"/>
      <c r="C19" s="118" t="s">
        <v>101</v>
      </c>
      <c r="D19" s="111"/>
      <c r="E19" s="60"/>
      <c r="F19" s="60"/>
      <c r="G19" s="60"/>
      <c r="H19" s="60"/>
      <c r="I19" s="60"/>
      <c r="J19" s="60"/>
      <c r="K19" s="60"/>
      <c r="L19" s="60"/>
      <c r="M19" s="60"/>
      <c r="N19" s="60"/>
      <c r="O19" s="60"/>
      <c r="P19" s="119">
        <f t="shared" si="0"/>
        <v>0</v>
      </c>
    </row>
    <row r="20" spans="1:16" s="13" customFormat="1" ht="15.75">
      <c r="A20" s="117">
        <v>42323</v>
      </c>
      <c r="B20" s="128"/>
      <c r="C20" s="118" t="s">
        <v>105</v>
      </c>
      <c r="D20" s="111"/>
      <c r="E20" s="60"/>
      <c r="F20" s="60"/>
      <c r="G20" s="60"/>
      <c r="H20" s="60"/>
      <c r="I20" s="60"/>
      <c r="J20" s="60"/>
      <c r="K20" s="60"/>
      <c r="L20" s="60"/>
      <c r="M20" s="60"/>
      <c r="N20" s="60"/>
      <c r="O20" s="60"/>
      <c r="P20" s="119">
        <f t="shared" si="0"/>
        <v>0</v>
      </c>
    </row>
    <row r="21" spans="1:16" s="13" customFormat="1" ht="15.75">
      <c r="A21" s="117">
        <v>42324</v>
      </c>
      <c r="B21" s="128"/>
      <c r="C21" s="118" t="s">
        <v>106</v>
      </c>
      <c r="D21" s="111"/>
      <c r="E21" s="60"/>
      <c r="F21" s="60"/>
      <c r="G21" s="60"/>
      <c r="H21" s="60"/>
      <c r="I21" s="60"/>
      <c r="J21" s="60"/>
      <c r="K21" s="60"/>
      <c r="L21" s="60"/>
      <c r="M21" s="60"/>
      <c r="N21" s="60"/>
      <c r="O21" s="60"/>
      <c r="P21" s="119">
        <f t="shared" si="0"/>
        <v>0</v>
      </c>
    </row>
    <row r="22" spans="1:16" s="13" customFormat="1" ht="15.75">
      <c r="A22" s="117">
        <v>42325</v>
      </c>
      <c r="B22" s="128"/>
      <c r="C22" s="118" t="s">
        <v>107</v>
      </c>
      <c r="D22" s="111"/>
      <c r="E22" s="60"/>
      <c r="F22" s="60"/>
      <c r="G22" s="60"/>
      <c r="H22" s="60"/>
      <c r="I22" s="60"/>
      <c r="J22" s="60"/>
      <c r="K22" s="60"/>
      <c r="L22" s="60"/>
      <c r="M22" s="60"/>
      <c r="N22" s="60"/>
      <c r="O22" s="60"/>
      <c r="P22" s="119">
        <f t="shared" si="0"/>
        <v>0</v>
      </c>
    </row>
    <row r="23" spans="1:16" s="13" customFormat="1" ht="15.75">
      <c r="A23" s="117">
        <v>42326</v>
      </c>
      <c r="B23" s="128"/>
      <c r="C23" s="118" t="s">
        <v>103</v>
      </c>
      <c r="D23" s="111"/>
      <c r="E23" s="60"/>
      <c r="F23" s="60"/>
      <c r="G23" s="60"/>
      <c r="H23" s="60"/>
      <c r="I23" s="60"/>
      <c r="J23" s="60"/>
      <c r="K23" s="60"/>
      <c r="L23" s="60"/>
      <c r="M23" s="60"/>
      <c r="N23" s="60"/>
      <c r="O23" s="60"/>
      <c r="P23" s="119">
        <f t="shared" si="0"/>
        <v>0</v>
      </c>
    </row>
    <row r="24" spans="1:16" s="13" customFormat="1" ht="15.75">
      <c r="A24" s="117">
        <v>42327</v>
      </c>
      <c r="B24" s="128"/>
      <c r="C24" s="118" t="s">
        <v>104</v>
      </c>
      <c r="D24" s="111"/>
      <c r="E24" s="60"/>
      <c r="F24" s="60"/>
      <c r="G24" s="60"/>
      <c r="H24" s="60"/>
      <c r="I24" s="60"/>
      <c r="J24" s="60"/>
      <c r="K24" s="60"/>
      <c r="L24" s="60"/>
      <c r="M24" s="60"/>
      <c r="N24" s="60"/>
      <c r="O24" s="60"/>
      <c r="P24" s="119">
        <f t="shared" si="0"/>
        <v>0</v>
      </c>
    </row>
    <row r="25" spans="1:16" s="13" customFormat="1" ht="15.75">
      <c r="A25" s="117">
        <v>42328</v>
      </c>
      <c r="B25" s="128"/>
      <c r="C25" s="118" t="s">
        <v>102</v>
      </c>
      <c r="D25" s="111"/>
      <c r="E25" s="60"/>
      <c r="F25" s="60"/>
      <c r="G25" s="60"/>
      <c r="H25" s="60"/>
      <c r="I25" s="60"/>
      <c r="J25" s="60"/>
      <c r="K25" s="60"/>
      <c r="L25" s="60"/>
      <c r="M25" s="60"/>
      <c r="N25" s="60"/>
      <c r="O25" s="60"/>
      <c r="P25" s="119">
        <f t="shared" si="0"/>
        <v>0</v>
      </c>
    </row>
    <row r="26" spans="1:16" s="13" customFormat="1" ht="15.75">
      <c r="A26" s="117">
        <v>42329</v>
      </c>
      <c r="B26" s="128"/>
      <c r="C26" s="118" t="s">
        <v>101</v>
      </c>
      <c r="D26" s="111"/>
      <c r="E26" s="60"/>
      <c r="F26" s="60"/>
      <c r="G26" s="60"/>
      <c r="H26" s="60"/>
      <c r="I26" s="60"/>
      <c r="J26" s="60"/>
      <c r="K26" s="60"/>
      <c r="L26" s="60"/>
      <c r="M26" s="60"/>
      <c r="N26" s="60"/>
      <c r="O26" s="60"/>
      <c r="P26" s="119">
        <f t="shared" si="0"/>
        <v>0</v>
      </c>
    </row>
    <row r="27" spans="1:16" s="13" customFormat="1" ht="15.75">
      <c r="A27" s="117">
        <v>42330</v>
      </c>
      <c r="B27" s="128"/>
      <c r="C27" s="118" t="s">
        <v>105</v>
      </c>
      <c r="D27" s="111"/>
      <c r="E27" s="60"/>
      <c r="F27" s="60"/>
      <c r="G27" s="60"/>
      <c r="H27" s="60"/>
      <c r="I27" s="60"/>
      <c r="J27" s="60"/>
      <c r="K27" s="60"/>
      <c r="L27" s="60"/>
      <c r="M27" s="60"/>
      <c r="N27" s="60"/>
      <c r="O27" s="60"/>
      <c r="P27" s="119">
        <f t="shared" si="0"/>
        <v>0</v>
      </c>
    </row>
    <row r="28" spans="1:16" s="13" customFormat="1" ht="15.75">
      <c r="A28" s="117">
        <v>42331</v>
      </c>
      <c r="B28" s="128"/>
      <c r="C28" s="118" t="s">
        <v>106</v>
      </c>
      <c r="D28" s="111"/>
      <c r="E28" s="60"/>
      <c r="F28" s="60"/>
      <c r="G28" s="60"/>
      <c r="H28" s="60"/>
      <c r="I28" s="60"/>
      <c r="J28" s="60"/>
      <c r="K28" s="60"/>
      <c r="L28" s="60"/>
      <c r="M28" s="60"/>
      <c r="N28" s="60"/>
      <c r="O28" s="60"/>
      <c r="P28" s="119">
        <f t="shared" si="0"/>
        <v>0</v>
      </c>
    </row>
    <row r="29" spans="1:16" s="13" customFormat="1" ht="15.75">
      <c r="A29" s="117">
        <v>42332</v>
      </c>
      <c r="B29" s="128"/>
      <c r="C29" s="118" t="s">
        <v>107</v>
      </c>
      <c r="D29" s="111"/>
      <c r="E29" s="60"/>
      <c r="F29" s="60"/>
      <c r="G29" s="60"/>
      <c r="H29" s="60"/>
      <c r="I29" s="60"/>
      <c r="J29" s="60"/>
      <c r="K29" s="60"/>
      <c r="L29" s="60"/>
      <c r="M29" s="60"/>
      <c r="N29" s="60"/>
      <c r="O29" s="60"/>
      <c r="P29" s="119">
        <f t="shared" si="0"/>
        <v>0</v>
      </c>
    </row>
    <row r="30" spans="1:16" s="13" customFormat="1" ht="15.75">
      <c r="A30" s="117">
        <v>42333</v>
      </c>
      <c r="B30" s="128"/>
      <c r="C30" s="118" t="s">
        <v>103</v>
      </c>
      <c r="D30" s="111"/>
      <c r="E30" s="60"/>
      <c r="F30" s="60"/>
      <c r="G30" s="60"/>
      <c r="H30" s="60"/>
      <c r="I30" s="60"/>
      <c r="J30" s="60"/>
      <c r="K30" s="60"/>
      <c r="L30" s="60"/>
      <c r="M30" s="60"/>
      <c r="N30" s="60"/>
      <c r="O30" s="60"/>
      <c r="P30" s="119">
        <f t="shared" si="0"/>
        <v>0</v>
      </c>
    </row>
    <row r="31" spans="1:16" s="13" customFormat="1" ht="15.75">
      <c r="A31" s="117">
        <v>42334</v>
      </c>
      <c r="B31" s="128"/>
      <c r="C31" s="118" t="s">
        <v>104</v>
      </c>
      <c r="D31" s="111"/>
      <c r="E31" s="60"/>
      <c r="F31" s="60"/>
      <c r="G31" s="60"/>
      <c r="H31" s="60"/>
      <c r="I31" s="60"/>
      <c r="J31" s="60"/>
      <c r="K31" s="60"/>
      <c r="L31" s="60"/>
      <c r="M31" s="60"/>
      <c r="N31" s="60"/>
      <c r="O31" s="60"/>
      <c r="P31" s="119">
        <f t="shared" si="0"/>
        <v>0</v>
      </c>
    </row>
    <row r="32" spans="1:16" s="13" customFormat="1" ht="15.75">
      <c r="A32" s="117">
        <v>42335</v>
      </c>
      <c r="B32" s="128"/>
      <c r="C32" s="118" t="s">
        <v>102</v>
      </c>
      <c r="D32" s="111"/>
      <c r="E32" s="60"/>
      <c r="F32" s="60"/>
      <c r="G32" s="60"/>
      <c r="H32" s="60"/>
      <c r="I32" s="60"/>
      <c r="J32" s="60"/>
      <c r="K32" s="60"/>
      <c r="L32" s="60"/>
      <c r="M32" s="60"/>
      <c r="N32" s="60"/>
      <c r="O32" s="60"/>
      <c r="P32" s="119">
        <f t="shared" si="0"/>
        <v>0</v>
      </c>
    </row>
    <row r="33" spans="1:16" s="13" customFormat="1" ht="15.75">
      <c r="A33" s="117">
        <v>42336</v>
      </c>
      <c r="B33" s="128"/>
      <c r="C33" s="118" t="s">
        <v>101</v>
      </c>
      <c r="D33" s="111"/>
      <c r="E33" s="60"/>
      <c r="F33" s="60"/>
      <c r="G33" s="60"/>
      <c r="H33" s="60"/>
      <c r="I33" s="60"/>
      <c r="J33" s="60"/>
      <c r="K33" s="60"/>
      <c r="L33" s="60"/>
      <c r="M33" s="60"/>
      <c r="N33" s="60"/>
      <c r="O33" s="60"/>
      <c r="P33" s="119">
        <f t="shared" si="0"/>
        <v>0</v>
      </c>
    </row>
    <row r="34" spans="1:16" s="13" customFormat="1" ht="15.75">
      <c r="A34" s="117">
        <v>42337</v>
      </c>
      <c r="B34" s="128"/>
      <c r="C34" s="118" t="s">
        <v>105</v>
      </c>
      <c r="D34" s="111"/>
      <c r="E34" s="60"/>
      <c r="F34" s="60"/>
      <c r="G34" s="60"/>
      <c r="H34" s="60"/>
      <c r="I34" s="60"/>
      <c r="J34" s="60"/>
      <c r="K34" s="60"/>
      <c r="L34" s="60"/>
      <c r="M34" s="60"/>
      <c r="N34" s="60"/>
      <c r="O34" s="60"/>
      <c r="P34" s="119">
        <f t="shared" si="0"/>
        <v>0</v>
      </c>
    </row>
    <row r="35" spans="1:16" s="13" customFormat="1" ht="15.75">
      <c r="A35" s="117">
        <v>42338</v>
      </c>
      <c r="B35" s="128"/>
      <c r="C35" s="118" t="s">
        <v>106</v>
      </c>
      <c r="D35" s="111"/>
      <c r="E35" s="60"/>
      <c r="F35" s="60"/>
      <c r="G35" s="60"/>
      <c r="H35" s="60"/>
      <c r="I35" s="60"/>
      <c r="J35" s="60"/>
      <c r="K35" s="60"/>
      <c r="L35" s="60"/>
      <c r="M35" s="60"/>
      <c r="N35" s="60"/>
      <c r="O35" s="60"/>
      <c r="P35" s="119">
        <f t="shared" si="0"/>
        <v>0</v>
      </c>
    </row>
    <row r="36" spans="1:16" s="13" customFormat="1" ht="15.75">
      <c r="A36" s="100"/>
      <c r="B36" s="109"/>
      <c r="C36" s="104"/>
      <c r="D36" s="105"/>
      <c r="E36" s="60"/>
      <c r="F36" s="60"/>
      <c r="G36" s="60"/>
      <c r="H36" s="60"/>
      <c r="I36" s="60"/>
      <c r="J36" s="60"/>
      <c r="K36" s="60"/>
      <c r="L36" s="60"/>
      <c r="M36" s="60"/>
      <c r="N36" s="60"/>
      <c r="O36" s="60"/>
      <c r="P36" s="120">
        <f t="shared" si="0"/>
        <v>0</v>
      </c>
    </row>
    <row r="37" spans="1:16" s="15" customFormat="1" ht="15.75">
      <c r="A37" s="122"/>
      <c r="B37" s="123">
        <f>SUM(B6:B36)</f>
        <v>0</v>
      </c>
      <c r="C37" s="124"/>
      <c r="D37" s="125" t="s">
        <v>2</v>
      </c>
      <c r="E37" s="126">
        <f t="shared" ref="E37:P37" si="1">SUM(E6:E36)</f>
        <v>0</v>
      </c>
      <c r="F37" s="126">
        <f t="shared" si="1"/>
        <v>0</v>
      </c>
      <c r="G37" s="126">
        <f t="shared" si="1"/>
        <v>0</v>
      </c>
      <c r="H37" s="126">
        <f t="shared" si="1"/>
        <v>0</v>
      </c>
      <c r="I37" s="126">
        <f t="shared" si="1"/>
        <v>0</v>
      </c>
      <c r="J37" s="126">
        <f t="shared" si="1"/>
        <v>0</v>
      </c>
      <c r="K37" s="126">
        <f t="shared" si="1"/>
        <v>0</v>
      </c>
      <c r="L37" s="126">
        <f t="shared" si="1"/>
        <v>0</v>
      </c>
      <c r="M37" s="126">
        <f t="shared" si="1"/>
        <v>0</v>
      </c>
      <c r="N37" s="126">
        <f t="shared" si="1"/>
        <v>0</v>
      </c>
      <c r="O37" s="126">
        <f t="shared" si="1"/>
        <v>0</v>
      </c>
      <c r="P37" s="121">
        <f t="shared" si="1"/>
        <v>0</v>
      </c>
    </row>
    <row r="38" spans="1:16" ht="15" hidden="1" customHeight="1"/>
    <row r="39" spans="1:16" ht="15" hidden="1" customHeight="1"/>
    <row r="40" spans="1:16" ht="15" hidden="1" customHeight="1"/>
    <row r="41" spans="1:16" ht="15" hidden="1" customHeight="1"/>
    <row r="42" spans="1:16" ht="15" hidden="1" customHeight="1"/>
    <row r="43" spans="1:16" ht="15" hidden="1" customHeight="1"/>
    <row r="44" spans="1:16" ht="15" hidden="1" customHeight="1"/>
    <row r="45" spans="1:16" ht="15" hidden="1" customHeight="1"/>
    <row r="46" spans="1:16" ht="15" hidden="1" customHeight="1"/>
    <row r="47" spans="1:16" ht="15" hidden="1" customHeight="1"/>
    <row r="48" spans="1:16"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row r="109" ht="15" hidden="1" customHeight="1"/>
    <row r="110" ht="15" hidden="1" customHeight="1"/>
    <row r="111" ht="15" hidden="1" customHeight="1"/>
    <row r="112" ht="15" hidden="1" customHeight="1"/>
    <row r="113" ht="15" hidden="1" customHeight="1"/>
    <row r="114" ht="15" hidden="1" customHeight="1"/>
    <row r="115" ht="15" hidden="1" customHeight="1"/>
    <row r="116" ht="15" hidden="1" customHeight="1"/>
  </sheetData>
  <sheetProtection password="E886" sheet="1" objects="1" scenarios="1"/>
  <mergeCells count="5">
    <mergeCell ref="L2:N3"/>
    <mergeCell ref="A3:D3"/>
    <mergeCell ref="G2:K3"/>
    <mergeCell ref="A2:D2"/>
    <mergeCell ref="E2:F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1'!A1" display="Daywise Charts"/>
  </hyperlinks>
  <pageMargins left="0.7" right="0.7" top="0.75" bottom="0.75" header="0.3" footer="0.3"/>
</worksheet>
</file>

<file path=xl/worksheets/sheet35.xml><?xml version="1.0" encoding="utf-8"?>
<worksheet xmlns="http://schemas.openxmlformats.org/spreadsheetml/2006/main" xmlns:r="http://schemas.openxmlformats.org/officeDocument/2006/relationships">
  <sheetPr codeName="Sheet28"/>
  <dimension ref="A1:P116"/>
  <sheetViews>
    <sheetView zoomScale="85" zoomScaleNormal="85" workbookViewId="0">
      <pane xSplit="1" ySplit="5" topLeftCell="B6" activePane="bottomRight" state="frozen"/>
      <selection pane="topRight" activeCell="B1" sqref="B1"/>
      <selection pane="bottomLeft" activeCell="A6" sqref="A6"/>
      <selection pane="bottomRight" activeCell="B6" sqref="B6"/>
    </sheetView>
  </sheetViews>
  <sheetFormatPr defaultColWidth="0" defaultRowHeight="18.75" zeroHeight="1"/>
  <cols>
    <col min="1" max="1" width="10.7109375" style="6" customWidth="1"/>
    <col min="2" max="2" width="5.7109375" style="6" customWidth="1"/>
    <col min="3" max="3" width="17.140625" style="5" customWidth="1"/>
    <col min="4" max="4" width="46.140625" style="25" customWidth="1"/>
    <col min="5" max="5" width="11" style="5" customWidth="1"/>
    <col min="6" max="15" width="11" style="1" customWidth="1"/>
    <col min="16" max="16" width="11.85546875" style="4" customWidth="1"/>
    <col min="17" max="16384" width="9.140625" style="13" hidden="1"/>
  </cols>
  <sheetData>
    <row r="1" spans="1:16" ht="19.5" thickBot="1">
      <c r="A1" s="9"/>
      <c r="B1" s="9"/>
      <c r="C1" s="10"/>
      <c r="D1" s="24"/>
      <c r="E1" s="10"/>
      <c r="F1" s="11"/>
      <c r="G1" s="11"/>
      <c r="H1" s="11"/>
      <c r="I1" s="11"/>
      <c r="J1" s="11"/>
      <c r="K1" s="11"/>
      <c r="L1" s="11"/>
      <c r="M1" s="11"/>
      <c r="N1" s="11"/>
      <c r="O1" s="11"/>
      <c r="P1" s="12"/>
    </row>
    <row r="2" spans="1:16" ht="19.5" customHeight="1" thickBot="1">
      <c r="A2" s="515" t="str">
        <f>+'Nov-14'!A2:D2</f>
        <v>Raghav Gijare</v>
      </c>
      <c r="B2" s="516"/>
      <c r="C2" s="516"/>
      <c r="D2" s="517"/>
      <c r="E2" s="499">
        <f>+'Track Room'!M16</f>
        <v>42339</v>
      </c>
      <c r="F2" s="500"/>
      <c r="G2" s="510" t="s">
        <v>55</v>
      </c>
      <c r="H2" s="503"/>
      <c r="I2" s="503"/>
      <c r="J2" s="503"/>
      <c r="K2" s="504"/>
      <c r="L2" s="503" t="s">
        <v>7</v>
      </c>
      <c r="M2" s="503"/>
      <c r="N2" s="504"/>
      <c r="O2" s="13"/>
      <c r="P2" s="14"/>
    </row>
    <row r="3" spans="1:16" ht="15.75" customHeight="1" thickBot="1">
      <c r="A3" s="512" t="s">
        <v>108</v>
      </c>
      <c r="B3" s="513"/>
      <c r="C3" s="513"/>
      <c r="D3" s="514"/>
      <c r="E3" s="501"/>
      <c r="F3" s="502"/>
      <c r="G3" s="511"/>
      <c r="H3" s="505"/>
      <c r="I3" s="505"/>
      <c r="J3" s="505"/>
      <c r="K3" s="506"/>
      <c r="L3" s="505"/>
      <c r="M3" s="505"/>
      <c r="N3" s="506"/>
      <c r="O3" s="13"/>
      <c r="P3" s="13"/>
    </row>
    <row r="4" spans="1:16" ht="23.25">
      <c r="A4" s="107"/>
      <c r="B4" s="107"/>
      <c r="C4" s="107"/>
      <c r="D4" s="108"/>
      <c r="E4" s="107"/>
      <c r="F4" s="13"/>
      <c r="G4" s="13"/>
      <c r="H4" s="13"/>
      <c r="I4" s="13"/>
      <c r="J4" s="13"/>
      <c r="K4" s="13"/>
      <c r="L4" s="13"/>
      <c r="M4" s="13"/>
      <c r="N4" s="13"/>
      <c r="O4" s="13"/>
      <c r="P4" s="14"/>
    </row>
    <row r="5" spans="1:16" ht="60">
      <c r="A5" s="114" t="s">
        <v>0</v>
      </c>
      <c r="B5" s="114" t="s">
        <v>54</v>
      </c>
      <c r="C5" s="115" t="s">
        <v>1</v>
      </c>
      <c r="D5" s="115" t="s">
        <v>3</v>
      </c>
      <c r="E5" s="115" t="str">
        <f>+Summary!H3</f>
        <v xml:space="preserve">Day to Day - Household </v>
      </c>
      <c r="F5" s="115" t="str">
        <f>+Summary!I3</f>
        <v>Petrol - Vehicle - Transport</v>
      </c>
      <c r="G5" s="115" t="str">
        <f>+Summary!J3</f>
        <v>Meal  (Hotels etc.)</v>
      </c>
      <c r="H5" s="115" t="str">
        <f>+Summary!K3</f>
        <v>Phone - Internet</v>
      </c>
      <c r="I5" s="115" t="str">
        <f>+Summary!L3</f>
        <v>Movies/Clubs/Holidays</v>
      </c>
      <c r="J5" s="115" t="str">
        <f>+Summary!M3</f>
        <v>Health Care..</v>
      </c>
      <c r="K5" s="115" t="str">
        <f>+Summary!N3</f>
        <v>Medical Expenses</v>
      </c>
      <c r="L5" s="115" t="str">
        <f>+Summary!O3</f>
        <v>Hobbies..Gifts..</v>
      </c>
      <c r="M5" s="115" t="str">
        <f>+Summary!P3</f>
        <v xml:space="preserve">Studies &amp; Office </v>
      </c>
      <c r="N5" s="115" t="str">
        <f>+Summary!Q3</f>
        <v>Cloths..</v>
      </c>
      <c r="O5" s="115" t="str">
        <f>+Summary!R3</f>
        <v>Savings</v>
      </c>
      <c r="P5" s="115" t="s">
        <v>2</v>
      </c>
    </row>
    <row r="6" spans="1:16" ht="15.75">
      <c r="A6" s="117">
        <v>42339</v>
      </c>
      <c r="B6" s="128"/>
      <c r="C6" s="118" t="s">
        <v>107</v>
      </c>
      <c r="D6" s="59"/>
      <c r="E6" s="60"/>
      <c r="F6" s="60"/>
      <c r="G6" s="60"/>
      <c r="H6" s="60"/>
      <c r="I6" s="60"/>
      <c r="J6" s="60"/>
      <c r="K6" s="60"/>
      <c r="L6" s="60"/>
      <c r="M6" s="60"/>
      <c r="N6" s="60"/>
      <c r="O6" s="60"/>
      <c r="P6" s="119">
        <f>SUM(E6:O6)</f>
        <v>0</v>
      </c>
    </row>
    <row r="7" spans="1:16" ht="15.75">
      <c r="A7" s="117">
        <v>42340</v>
      </c>
      <c r="B7" s="128"/>
      <c r="C7" s="118" t="s">
        <v>103</v>
      </c>
      <c r="D7" s="59"/>
      <c r="E7" s="60"/>
      <c r="F7" s="60"/>
      <c r="G7" s="60"/>
      <c r="H7" s="60"/>
      <c r="I7" s="60"/>
      <c r="J7" s="60"/>
      <c r="K7" s="60"/>
      <c r="L7" s="60"/>
      <c r="M7" s="60"/>
      <c r="N7" s="60"/>
      <c r="O7" s="60"/>
      <c r="P7" s="119">
        <f t="shared" ref="P7:P36" si="0">SUM(E7:O7)</f>
        <v>0</v>
      </c>
    </row>
    <row r="8" spans="1:16" ht="15.75">
      <c r="A8" s="117">
        <v>42341</v>
      </c>
      <c r="B8" s="128"/>
      <c r="C8" s="118" t="s">
        <v>104</v>
      </c>
      <c r="D8" s="59"/>
      <c r="E8" s="60"/>
      <c r="F8" s="60"/>
      <c r="G8" s="60"/>
      <c r="H8" s="60"/>
      <c r="I8" s="60"/>
      <c r="J8" s="60"/>
      <c r="K8" s="60"/>
      <c r="L8" s="60"/>
      <c r="M8" s="60"/>
      <c r="N8" s="60"/>
      <c r="O8" s="60"/>
      <c r="P8" s="119">
        <f t="shared" si="0"/>
        <v>0</v>
      </c>
    </row>
    <row r="9" spans="1:16" ht="15.75">
      <c r="A9" s="117">
        <v>42342</v>
      </c>
      <c r="B9" s="128"/>
      <c r="C9" s="118" t="s">
        <v>102</v>
      </c>
      <c r="D9" s="59"/>
      <c r="E9" s="60"/>
      <c r="F9" s="60"/>
      <c r="G9" s="60"/>
      <c r="H9" s="60"/>
      <c r="I9" s="60"/>
      <c r="J9" s="60"/>
      <c r="K9" s="60"/>
      <c r="L9" s="60"/>
      <c r="M9" s="60"/>
      <c r="N9" s="60"/>
      <c r="O9" s="60"/>
      <c r="P9" s="119">
        <f t="shared" si="0"/>
        <v>0</v>
      </c>
    </row>
    <row r="10" spans="1:16" ht="15.75">
      <c r="A10" s="117">
        <v>42343</v>
      </c>
      <c r="B10" s="128"/>
      <c r="C10" s="118" t="s">
        <v>101</v>
      </c>
      <c r="D10" s="59"/>
      <c r="E10" s="60"/>
      <c r="F10" s="60"/>
      <c r="G10" s="60"/>
      <c r="H10" s="60"/>
      <c r="I10" s="60"/>
      <c r="J10" s="60"/>
      <c r="K10" s="60"/>
      <c r="L10" s="60"/>
      <c r="M10" s="60"/>
      <c r="N10" s="60"/>
      <c r="O10" s="60"/>
      <c r="P10" s="119">
        <f t="shared" si="0"/>
        <v>0</v>
      </c>
    </row>
    <row r="11" spans="1:16" ht="15.75">
      <c r="A11" s="117">
        <v>42344</v>
      </c>
      <c r="B11" s="128"/>
      <c r="C11" s="118" t="s">
        <v>105</v>
      </c>
      <c r="D11" s="59"/>
      <c r="E11" s="60"/>
      <c r="F11" s="60"/>
      <c r="G11" s="60"/>
      <c r="H11" s="60"/>
      <c r="I11" s="60"/>
      <c r="J11" s="60"/>
      <c r="K11" s="60"/>
      <c r="L11" s="60"/>
      <c r="M11" s="60"/>
      <c r="N11" s="60"/>
      <c r="O11" s="60"/>
      <c r="P11" s="119">
        <f t="shared" si="0"/>
        <v>0</v>
      </c>
    </row>
    <row r="12" spans="1:16" ht="15.75">
      <c r="A12" s="117">
        <v>42345</v>
      </c>
      <c r="B12" s="128"/>
      <c r="C12" s="118" t="s">
        <v>106</v>
      </c>
      <c r="D12" s="59"/>
      <c r="E12" s="60"/>
      <c r="F12" s="60"/>
      <c r="G12" s="60"/>
      <c r="H12" s="60"/>
      <c r="I12" s="60"/>
      <c r="J12" s="60"/>
      <c r="K12" s="60"/>
      <c r="L12" s="60"/>
      <c r="M12" s="60"/>
      <c r="N12" s="60"/>
      <c r="O12" s="60"/>
      <c r="P12" s="119">
        <f t="shared" si="0"/>
        <v>0</v>
      </c>
    </row>
    <row r="13" spans="1:16" ht="15.75">
      <c r="A13" s="117">
        <v>42346</v>
      </c>
      <c r="B13" s="128"/>
      <c r="C13" s="118" t="s">
        <v>107</v>
      </c>
      <c r="D13" s="59"/>
      <c r="E13" s="60"/>
      <c r="F13" s="60"/>
      <c r="G13" s="60"/>
      <c r="H13" s="60"/>
      <c r="I13" s="60"/>
      <c r="J13" s="60"/>
      <c r="K13" s="60"/>
      <c r="L13" s="60"/>
      <c r="M13" s="60"/>
      <c r="N13" s="60"/>
      <c r="O13" s="60"/>
      <c r="P13" s="119">
        <f t="shared" si="0"/>
        <v>0</v>
      </c>
    </row>
    <row r="14" spans="1:16" ht="15.75">
      <c r="A14" s="117">
        <v>42347</v>
      </c>
      <c r="B14" s="128"/>
      <c r="C14" s="118" t="s">
        <v>103</v>
      </c>
      <c r="D14" s="59"/>
      <c r="E14" s="60"/>
      <c r="F14" s="60"/>
      <c r="G14" s="60"/>
      <c r="H14" s="60"/>
      <c r="I14" s="60"/>
      <c r="J14" s="60"/>
      <c r="K14" s="60"/>
      <c r="L14" s="60"/>
      <c r="M14" s="60"/>
      <c r="N14" s="60"/>
      <c r="O14" s="60"/>
      <c r="P14" s="119">
        <f t="shared" si="0"/>
        <v>0</v>
      </c>
    </row>
    <row r="15" spans="1:16" ht="15.75">
      <c r="A15" s="117">
        <v>42348</v>
      </c>
      <c r="B15" s="128"/>
      <c r="C15" s="118" t="s">
        <v>104</v>
      </c>
      <c r="D15" s="59"/>
      <c r="E15" s="60"/>
      <c r="F15" s="60"/>
      <c r="G15" s="60"/>
      <c r="H15" s="60"/>
      <c r="I15" s="60"/>
      <c r="J15" s="60"/>
      <c r="K15" s="60"/>
      <c r="L15" s="60"/>
      <c r="M15" s="60"/>
      <c r="N15" s="60"/>
      <c r="O15" s="60"/>
      <c r="P15" s="119">
        <f t="shared" si="0"/>
        <v>0</v>
      </c>
    </row>
    <row r="16" spans="1:16" ht="15.75">
      <c r="A16" s="117">
        <v>42349</v>
      </c>
      <c r="B16" s="128"/>
      <c r="C16" s="118" t="s">
        <v>102</v>
      </c>
      <c r="D16" s="59"/>
      <c r="E16" s="60"/>
      <c r="F16" s="60"/>
      <c r="G16" s="60"/>
      <c r="H16" s="60"/>
      <c r="I16" s="60"/>
      <c r="J16" s="60"/>
      <c r="K16" s="60"/>
      <c r="L16" s="60"/>
      <c r="M16" s="60"/>
      <c r="N16" s="60"/>
      <c r="O16" s="60"/>
      <c r="P16" s="119">
        <f t="shared" si="0"/>
        <v>0</v>
      </c>
    </row>
    <row r="17" spans="1:16" ht="15.75">
      <c r="A17" s="117">
        <v>42350</v>
      </c>
      <c r="B17" s="128"/>
      <c r="C17" s="118" t="s">
        <v>101</v>
      </c>
      <c r="D17" s="59"/>
      <c r="E17" s="60"/>
      <c r="F17" s="60"/>
      <c r="G17" s="60"/>
      <c r="H17" s="60"/>
      <c r="I17" s="60"/>
      <c r="J17" s="60"/>
      <c r="K17" s="60"/>
      <c r="L17" s="60"/>
      <c r="M17" s="60"/>
      <c r="N17" s="60"/>
      <c r="O17" s="60"/>
      <c r="P17" s="119">
        <f t="shared" si="0"/>
        <v>0</v>
      </c>
    </row>
    <row r="18" spans="1:16" ht="15.75">
      <c r="A18" s="117">
        <v>42351</v>
      </c>
      <c r="B18" s="128"/>
      <c r="C18" s="118" t="s">
        <v>105</v>
      </c>
      <c r="D18" s="59"/>
      <c r="E18" s="60"/>
      <c r="F18" s="60"/>
      <c r="G18" s="60"/>
      <c r="H18" s="60"/>
      <c r="I18" s="60"/>
      <c r="J18" s="60"/>
      <c r="K18" s="60"/>
      <c r="L18" s="60"/>
      <c r="M18" s="60"/>
      <c r="N18" s="60"/>
      <c r="O18" s="60"/>
      <c r="P18" s="119">
        <f t="shared" si="0"/>
        <v>0</v>
      </c>
    </row>
    <row r="19" spans="1:16" ht="15.75">
      <c r="A19" s="117">
        <v>42352</v>
      </c>
      <c r="B19" s="128"/>
      <c r="C19" s="118" t="s">
        <v>106</v>
      </c>
      <c r="D19" s="59"/>
      <c r="E19" s="60"/>
      <c r="F19" s="60"/>
      <c r="G19" s="60"/>
      <c r="H19" s="60"/>
      <c r="I19" s="60"/>
      <c r="J19" s="60"/>
      <c r="K19" s="60"/>
      <c r="L19" s="60"/>
      <c r="M19" s="60"/>
      <c r="N19" s="60"/>
      <c r="O19" s="60"/>
      <c r="P19" s="119">
        <f t="shared" si="0"/>
        <v>0</v>
      </c>
    </row>
    <row r="20" spans="1:16" ht="15.75">
      <c r="A20" s="117">
        <v>42353</v>
      </c>
      <c r="B20" s="128"/>
      <c r="C20" s="118" t="s">
        <v>107</v>
      </c>
      <c r="D20" s="59"/>
      <c r="E20" s="60"/>
      <c r="F20" s="60"/>
      <c r="G20" s="60"/>
      <c r="H20" s="60"/>
      <c r="I20" s="60"/>
      <c r="J20" s="60"/>
      <c r="K20" s="60"/>
      <c r="L20" s="60"/>
      <c r="M20" s="60"/>
      <c r="N20" s="60"/>
      <c r="O20" s="60"/>
      <c r="P20" s="119">
        <f t="shared" si="0"/>
        <v>0</v>
      </c>
    </row>
    <row r="21" spans="1:16" ht="15.75">
      <c r="A21" s="117">
        <v>42354</v>
      </c>
      <c r="B21" s="128"/>
      <c r="C21" s="118" t="s">
        <v>103</v>
      </c>
      <c r="D21" s="59"/>
      <c r="E21" s="60"/>
      <c r="F21" s="60"/>
      <c r="G21" s="60"/>
      <c r="H21" s="60"/>
      <c r="I21" s="60"/>
      <c r="J21" s="60"/>
      <c r="K21" s="60"/>
      <c r="L21" s="60"/>
      <c r="M21" s="60"/>
      <c r="N21" s="60"/>
      <c r="O21" s="60"/>
      <c r="P21" s="119">
        <f t="shared" si="0"/>
        <v>0</v>
      </c>
    </row>
    <row r="22" spans="1:16" ht="15.75">
      <c r="A22" s="117">
        <v>42355</v>
      </c>
      <c r="B22" s="128"/>
      <c r="C22" s="118" t="s">
        <v>104</v>
      </c>
      <c r="D22" s="59"/>
      <c r="E22" s="60"/>
      <c r="F22" s="60"/>
      <c r="G22" s="60"/>
      <c r="H22" s="60"/>
      <c r="I22" s="60"/>
      <c r="J22" s="60"/>
      <c r="K22" s="60"/>
      <c r="L22" s="60"/>
      <c r="M22" s="60"/>
      <c r="N22" s="60"/>
      <c r="O22" s="60"/>
      <c r="P22" s="119">
        <f t="shared" si="0"/>
        <v>0</v>
      </c>
    </row>
    <row r="23" spans="1:16" ht="15.75">
      <c r="A23" s="117">
        <v>42356</v>
      </c>
      <c r="B23" s="128"/>
      <c r="C23" s="118" t="s">
        <v>102</v>
      </c>
      <c r="D23" s="59"/>
      <c r="E23" s="60"/>
      <c r="F23" s="60"/>
      <c r="G23" s="60"/>
      <c r="H23" s="60"/>
      <c r="I23" s="60"/>
      <c r="J23" s="60"/>
      <c r="K23" s="60"/>
      <c r="L23" s="60"/>
      <c r="M23" s="60"/>
      <c r="N23" s="60"/>
      <c r="O23" s="60"/>
      <c r="P23" s="119">
        <f t="shared" si="0"/>
        <v>0</v>
      </c>
    </row>
    <row r="24" spans="1:16" ht="15.75">
      <c r="A24" s="117">
        <v>42357</v>
      </c>
      <c r="B24" s="128"/>
      <c r="C24" s="118" t="s">
        <v>101</v>
      </c>
      <c r="D24" s="59"/>
      <c r="E24" s="60"/>
      <c r="F24" s="60"/>
      <c r="G24" s="60"/>
      <c r="H24" s="60"/>
      <c r="I24" s="60"/>
      <c r="J24" s="60"/>
      <c r="K24" s="60"/>
      <c r="L24" s="60"/>
      <c r="M24" s="60"/>
      <c r="N24" s="60"/>
      <c r="O24" s="60"/>
      <c r="P24" s="119">
        <f t="shared" si="0"/>
        <v>0</v>
      </c>
    </row>
    <row r="25" spans="1:16" ht="15.75">
      <c r="A25" s="117">
        <v>42358</v>
      </c>
      <c r="B25" s="128"/>
      <c r="C25" s="118" t="s">
        <v>105</v>
      </c>
      <c r="D25" s="59"/>
      <c r="E25" s="60"/>
      <c r="F25" s="60"/>
      <c r="G25" s="60"/>
      <c r="H25" s="60"/>
      <c r="I25" s="60"/>
      <c r="J25" s="60"/>
      <c r="K25" s="60"/>
      <c r="L25" s="60"/>
      <c r="M25" s="60"/>
      <c r="N25" s="60"/>
      <c r="O25" s="60"/>
      <c r="P25" s="119">
        <f t="shared" si="0"/>
        <v>0</v>
      </c>
    </row>
    <row r="26" spans="1:16" ht="15.75">
      <c r="A26" s="117">
        <v>42359</v>
      </c>
      <c r="B26" s="128"/>
      <c r="C26" s="118" t="s">
        <v>106</v>
      </c>
      <c r="D26" s="59"/>
      <c r="E26" s="60"/>
      <c r="F26" s="60"/>
      <c r="G26" s="60"/>
      <c r="H26" s="60"/>
      <c r="I26" s="60"/>
      <c r="J26" s="60"/>
      <c r="K26" s="60"/>
      <c r="L26" s="60"/>
      <c r="M26" s="60"/>
      <c r="N26" s="60"/>
      <c r="O26" s="60"/>
      <c r="P26" s="119">
        <f t="shared" si="0"/>
        <v>0</v>
      </c>
    </row>
    <row r="27" spans="1:16" ht="15.75">
      <c r="A27" s="117">
        <v>42360</v>
      </c>
      <c r="B27" s="128"/>
      <c r="C27" s="118" t="s">
        <v>107</v>
      </c>
      <c r="D27" s="59"/>
      <c r="E27" s="60"/>
      <c r="F27" s="60"/>
      <c r="G27" s="60"/>
      <c r="H27" s="60"/>
      <c r="I27" s="60"/>
      <c r="J27" s="60"/>
      <c r="K27" s="60"/>
      <c r="L27" s="60"/>
      <c r="M27" s="60"/>
      <c r="N27" s="60"/>
      <c r="O27" s="60"/>
      <c r="P27" s="119">
        <f t="shared" si="0"/>
        <v>0</v>
      </c>
    </row>
    <row r="28" spans="1:16" ht="15.75">
      <c r="A28" s="117">
        <v>42361</v>
      </c>
      <c r="B28" s="128"/>
      <c r="C28" s="118" t="s">
        <v>103</v>
      </c>
      <c r="D28" s="59"/>
      <c r="E28" s="60"/>
      <c r="F28" s="60"/>
      <c r="G28" s="60"/>
      <c r="H28" s="60"/>
      <c r="I28" s="60"/>
      <c r="J28" s="60"/>
      <c r="K28" s="60"/>
      <c r="L28" s="60"/>
      <c r="M28" s="60"/>
      <c r="N28" s="60"/>
      <c r="O28" s="60"/>
      <c r="P28" s="119">
        <f t="shared" si="0"/>
        <v>0</v>
      </c>
    </row>
    <row r="29" spans="1:16" ht="15.75">
      <c r="A29" s="117">
        <v>42362</v>
      </c>
      <c r="B29" s="128"/>
      <c r="C29" s="118" t="s">
        <v>104</v>
      </c>
      <c r="D29" s="59"/>
      <c r="E29" s="60"/>
      <c r="F29" s="60"/>
      <c r="G29" s="60"/>
      <c r="H29" s="60"/>
      <c r="I29" s="60"/>
      <c r="J29" s="60"/>
      <c r="K29" s="60"/>
      <c r="L29" s="60"/>
      <c r="M29" s="60"/>
      <c r="N29" s="60"/>
      <c r="O29" s="60"/>
      <c r="P29" s="119">
        <f t="shared" si="0"/>
        <v>0</v>
      </c>
    </row>
    <row r="30" spans="1:16" ht="15.75">
      <c r="A30" s="117">
        <v>42363</v>
      </c>
      <c r="B30" s="128"/>
      <c r="C30" s="118" t="s">
        <v>102</v>
      </c>
      <c r="D30" s="59"/>
      <c r="E30" s="60"/>
      <c r="F30" s="60"/>
      <c r="G30" s="60"/>
      <c r="H30" s="60"/>
      <c r="I30" s="60"/>
      <c r="J30" s="60"/>
      <c r="K30" s="60"/>
      <c r="L30" s="60"/>
      <c r="M30" s="60"/>
      <c r="N30" s="60"/>
      <c r="O30" s="60"/>
      <c r="P30" s="119">
        <f t="shared" si="0"/>
        <v>0</v>
      </c>
    </row>
    <row r="31" spans="1:16" ht="15.75">
      <c r="A31" s="117">
        <v>42364</v>
      </c>
      <c r="B31" s="128"/>
      <c r="C31" s="118" t="s">
        <v>101</v>
      </c>
      <c r="D31" s="59"/>
      <c r="E31" s="60"/>
      <c r="F31" s="60"/>
      <c r="G31" s="60"/>
      <c r="H31" s="60"/>
      <c r="I31" s="60"/>
      <c r="J31" s="60"/>
      <c r="K31" s="60"/>
      <c r="L31" s="60"/>
      <c r="M31" s="60"/>
      <c r="N31" s="60"/>
      <c r="O31" s="60"/>
      <c r="P31" s="119">
        <f t="shared" si="0"/>
        <v>0</v>
      </c>
    </row>
    <row r="32" spans="1:16" ht="15.75">
      <c r="A32" s="117">
        <v>42365</v>
      </c>
      <c r="B32" s="128"/>
      <c r="C32" s="118" t="s">
        <v>105</v>
      </c>
      <c r="D32" s="59"/>
      <c r="E32" s="60"/>
      <c r="F32" s="60"/>
      <c r="G32" s="60"/>
      <c r="H32" s="60"/>
      <c r="I32" s="60"/>
      <c r="J32" s="60"/>
      <c r="K32" s="60"/>
      <c r="L32" s="60"/>
      <c r="M32" s="60"/>
      <c r="N32" s="60"/>
      <c r="O32" s="60"/>
      <c r="P32" s="119">
        <f t="shared" si="0"/>
        <v>0</v>
      </c>
    </row>
    <row r="33" spans="1:16" ht="15.75">
      <c r="A33" s="117">
        <v>42366</v>
      </c>
      <c r="B33" s="128"/>
      <c r="C33" s="118" t="s">
        <v>106</v>
      </c>
      <c r="D33" s="59"/>
      <c r="E33" s="60"/>
      <c r="F33" s="60"/>
      <c r="G33" s="60"/>
      <c r="H33" s="60"/>
      <c r="I33" s="60"/>
      <c r="J33" s="60"/>
      <c r="K33" s="60"/>
      <c r="L33" s="60"/>
      <c r="M33" s="60"/>
      <c r="N33" s="60"/>
      <c r="O33" s="60"/>
      <c r="P33" s="119">
        <f t="shared" si="0"/>
        <v>0</v>
      </c>
    </row>
    <row r="34" spans="1:16" ht="15.75">
      <c r="A34" s="117">
        <v>42367</v>
      </c>
      <c r="B34" s="128"/>
      <c r="C34" s="118" t="s">
        <v>107</v>
      </c>
      <c r="D34" s="59"/>
      <c r="E34" s="60"/>
      <c r="F34" s="60"/>
      <c r="G34" s="60"/>
      <c r="H34" s="60"/>
      <c r="I34" s="60"/>
      <c r="J34" s="60"/>
      <c r="K34" s="60"/>
      <c r="L34" s="60"/>
      <c r="M34" s="60"/>
      <c r="N34" s="60"/>
      <c r="O34" s="60"/>
      <c r="P34" s="119">
        <f t="shared" si="0"/>
        <v>0</v>
      </c>
    </row>
    <row r="35" spans="1:16" ht="15.75">
      <c r="A35" s="117">
        <v>42368</v>
      </c>
      <c r="B35" s="128"/>
      <c r="C35" s="118" t="s">
        <v>103</v>
      </c>
      <c r="D35" s="59"/>
      <c r="E35" s="60"/>
      <c r="F35" s="60"/>
      <c r="G35" s="60"/>
      <c r="H35" s="60"/>
      <c r="I35" s="60"/>
      <c r="J35" s="60"/>
      <c r="K35" s="60"/>
      <c r="L35" s="60"/>
      <c r="M35" s="60"/>
      <c r="N35" s="60"/>
      <c r="O35" s="60"/>
      <c r="P35" s="119">
        <f t="shared" si="0"/>
        <v>0</v>
      </c>
    </row>
    <row r="36" spans="1:16" ht="15.75">
      <c r="A36" s="117">
        <v>42369</v>
      </c>
      <c r="B36" s="128"/>
      <c r="C36" s="118" t="s">
        <v>104</v>
      </c>
      <c r="D36" s="59"/>
      <c r="E36" s="60"/>
      <c r="F36" s="60"/>
      <c r="G36" s="60"/>
      <c r="H36" s="60"/>
      <c r="I36" s="60"/>
      <c r="J36" s="60"/>
      <c r="K36" s="60"/>
      <c r="L36" s="60"/>
      <c r="M36" s="60"/>
      <c r="N36" s="60"/>
      <c r="O36" s="60"/>
      <c r="P36" s="120">
        <f t="shared" si="0"/>
        <v>0</v>
      </c>
    </row>
    <row r="37" spans="1:16" s="15" customFormat="1" ht="15.75">
      <c r="A37" s="122"/>
      <c r="B37" s="123">
        <f>SUM(B6:B36)</f>
        <v>0</v>
      </c>
      <c r="C37" s="124"/>
      <c r="D37" s="125" t="s">
        <v>2</v>
      </c>
      <c r="E37" s="126">
        <f t="shared" ref="E37:P37" si="1">SUM(E6:E36)</f>
        <v>0</v>
      </c>
      <c r="F37" s="126">
        <f t="shared" si="1"/>
        <v>0</v>
      </c>
      <c r="G37" s="126">
        <f t="shared" si="1"/>
        <v>0</v>
      </c>
      <c r="H37" s="126">
        <f t="shared" si="1"/>
        <v>0</v>
      </c>
      <c r="I37" s="126">
        <f t="shared" si="1"/>
        <v>0</v>
      </c>
      <c r="J37" s="126">
        <f t="shared" si="1"/>
        <v>0</v>
      </c>
      <c r="K37" s="126">
        <f t="shared" si="1"/>
        <v>0</v>
      </c>
      <c r="L37" s="126">
        <f t="shared" si="1"/>
        <v>0</v>
      </c>
      <c r="M37" s="126">
        <f t="shared" si="1"/>
        <v>0</v>
      </c>
      <c r="N37" s="126">
        <f t="shared" si="1"/>
        <v>0</v>
      </c>
      <c r="O37" s="126">
        <f t="shared" si="1"/>
        <v>0</v>
      </c>
      <c r="P37" s="121">
        <f t="shared" si="1"/>
        <v>0</v>
      </c>
    </row>
    <row r="38" spans="1:16" ht="18.75" hidden="1" customHeight="1"/>
    <row r="39" spans="1:16" ht="18.75" hidden="1" customHeight="1"/>
    <row r="40" spans="1:16" ht="18.75" hidden="1" customHeight="1"/>
    <row r="41" spans="1:16" ht="18.75" hidden="1" customHeight="1"/>
    <row r="42" spans="1:16" ht="18.75" hidden="1" customHeight="1"/>
    <row r="43" spans="1:16" ht="18.75" hidden="1" customHeight="1"/>
    <row r="44" spans="1:16" ht="18.75" hidden="1" customHeight="1"/>
    <row r="45" spans="1:16" ht="18.75" hidden="1" customHeight="1"/>
    <row r="46" spans="1:16" ht="18.75" hidden="1" customHeight="1"/>
    <row r="47" spans="1:16" ht="18.75" hidden="1" customHeight="1"/>
    <row r="48" spans="1:16" ht="18.75" hidden="1" customHeight="1"/>
    <row r="49" ht="18.75" hidden="1" customHeight="1"/>
    <row r="50" ht="18.75" hidden="1" customHeight="1"/>
    <row r="51" ht="18.75" hidden="1" customHeight="1"/>
    <row r="52" ht="18.75" hidden="1" customHeight="1"/>
    <row r="53" ht="18.75" hidden="1" customHeight="1"/>
    <row r="54" ht="18.75" hidden="1" customHeight="1"/>
    <row r="55" ht="18.75" hidden="1" customHeight="1"/>
    <row r="56" ht="18.75" hidden="1" customHeight="1"/>
    <row r="57" ht="18.75" hidden="1" customHeight="1"/>
    <row r="58" ht="18.75" hidden="1" customHeight="1"/>
    <row r="59" ht="18.75" hidden="1" customHeight="1"/>
    <row r="60" ht="18.75" hidden="1" customHeight="1"/>
    <row r="61" ht="18.75" hidden="1" customHeight="1"/>
    <row r="62" ht="18.75" hidden="1" customHeight="1"/>
    <row r="63" ht="18.75" hidden="1" customHeight="1"/>
    <row r="64" ht="18.75" hidden="1" customHeight="1"/>
    <row r="65" ht="18.75" hidden="1" customHeight="1"/>
    <row r="66" ht="18.75" hidden="1" customHeight="1"/>
    <row r="67" ht="18.75" hidden="1" customHeight="1"/>
    <row r="68" ht="18.75" hidden="1" customHeight="1"/>
    <row r="69" ht="18.75" hidden="1" customHeight="1"/>
    <row r="70" ht="18.75" hidden="1" customHeight="1"/>
    <row r="71" ht="18.75" hidden="1" customHeight="1"/>
    <row r="72" ht="18.75" hidden="1" customHeight="1"/>
    <row r="73" ht="18.75" hidden="1" customHeight="1"/>
    <row r="74" ht="18.75" hidden="1" customHeight="1"/>
    <row r="75" ht="18.75" hidden="1" customHeight="1"/>
    <row r="76" ht="18.75" hidden="1" customHeight="1"/>
    <row r="77" ht="18.75" hidden="1" customHeight="1"/>
    <row r="78" ht="18.75" hidden="1" customHeight="1"/>
    <row r="79" ht="18.75" hidden="1" customHeight="1"/>
    <row r="80" ht="18.75" hidden="1" customHeight="1"/>
    <row r="81" ht="18.75" hidden="1" customHeight="1"/>
    <row r="82" ht="18.75" hidden="1" customHeight="1"/>
    <row r="83" ht="18.75" hidden="1" customHeight="1"/>
    <row r="84" ht="18.75" hidden="1" customHeight="1"/>
    <row r="85" ht="18.75" hidden="1" customHeight="1"/>
    <row r="86" ht="18.75" hidden="1" customHeight="1"/>
    <row r="87" ht="18.75" hidden="1" customHeight="1"/>
    <row r="88" ht="18.75" hidden="1" customHeight="1"/>
    <row r="89" ht="18.75" hidden="1" customHeight="1"/>
    <row r="90" ht="18.75" hidden="1" customHeight="1"/>
    <row r="91" ht="18.75" hidden="1" customHeight="1"/>
    <row r="92" ht="18.75" hidden="1" customHeight="1"/>
    <row r="93" ht="18.75" hidden="1" customHeight="1"/>
    <row r="94" ht="18.75" hidden="1" customHeight="1"/>
    <row r="95" ht="18.75" hidden="1" customHeight="1"/>
    <row r="96" ht="18.75" hidden="1" customHeight="1"/>
    <row r="97" ht="18.75" hidden="1" customHeight="1"/>
    <row r="98" ht="18.75" hidden="1" customHeight="1"/>
    <row r="99" ht="18.75" hidden="1" customHeight="1"/>
    <row r="100" ht="18.75" hidden="1" customHeight="1"/>
    <row r="101" ht="18.75" hidden="1" customHeight="1"/>
    <row r="102" ht="18.75" hidden="1" customHeight="1"/>
    <row r="103" ht="18.75" hidden="1" customHeight="1"/>
    <row r="104" ht="18.75" hidden="1" customHeight="1"/>
    <row r="105" ht="18.75" hidden="1" customHeight="1"/>
    <row r="106" ht="18.75" hidden="1" customHeight="1"/>
    <row r="107" ht="18.75" hidden="1" customHeight="1"/>
    <row r="108" ht="18.75" hidden="1" customHeight="1"/>
    <row r="109" ht="18.75" hidden="1" customHeight="1"/>
    <row r="110" ht="18.75" hidden="1" customHeight="1"/>
    <row r="111" ht="18.75" hidden="1" customHeight="1"/>
    <row r="112" ht="18.75" hidden="1" customHeight="1"/>
    <row r="113" ht="18.75" hidden="1" customHeight="1"/>
    <row r="114" ht="18.75" hidden="1" customHeight="1"/>
    <row r="115" ht="18.75" hidden="1" customHeight="1"/>
    <row r="116" ht="18.75" hidden="1" customHeight="1"/>
  </sheetData>
  <sheetProtection password="E886" sheet="1" objects="1" scenarios="1"/>
  <mergeCells count="5">
    <mergeCell ref="A2:D2"/>
    <mergeCell ref="E2:F3"/>
    <mergeCell ref="L2:N3"/>
    <mergeCell ref="A3:D3"/>
    <mergeCell ref="G2:K3"/>
  </mergeCells>
  <dataValidations count="3">
    <dataValidation type="decimal" allowBlank="1" showErrorMessage="1" errorTitle="Expenses" error="You must enter a dollar amount in this cell." promptTitle="Expenses" sqref="E6:O36">
      <formula1>0</formula1>
      <formula2>1000000000000</formula2>
    </dataValidation>
    <dataValidation type="textLength" allowBlank="1" errorTitle="Account" error="You must enter the code for the account to which this should be charged." promptTitle="Account" sqref="C6:D36">
      <formula1>0</formula1>
      <formula2>256</formula2>
    </dataValidation>
    <dataValidation type="date" operator="greaterThan" allowBlank="1" showErrorMessage="1" errorTitle="Date" error="You must enter a date in this cell." promptTitle="Date" sqref="A6:A36">
      <formula1>1</formula1>
    </dataValidation>
  </dataValidations>
  <hyperlinks>
    <hyperlink ref="L2" location="'Control Panel'!A1" display="Control Panel"/>
    <hyperlink ref="L2:N3" location="'Track Room'!A1" display="Go to Track Room"/>
    <hyperlink ref="G2:K3" location="'12'!A1" display="Daywise Charts"/>
  </hyperlinks>
  <pageMargins left="0.7" right="0.7" top="0.75" bottom="0.75" header="0.3" footer="0.3"/>
</worksheet>
</file>

<file path=xl/worksheets/sheet36.xml><?xml version="1.0" encoding="utf-8"?>
<worksheet xmlns="http://schemas.openxmlformats.org/spreadsheetml/2006/main" xmlns:r="http://schemas.openxmlformats.org/officeDocument/2006/relationships">
  <sheetPr>
    <tabColor rgb="FFF10F85"/>
  </sheetPr>
  <dimension ref="A1:H25"/>
  <sheetViews>
    <sheetView zoomScale="85" zoomScaleNormal="85" workbookViewId="0">
      <selection activeCell="D3" sqref="D3:F5"/>
    </sheetView>
  </sheetViews>
  <sheetFormatPr defaultColWidth="0" defaultRowHeight="15" zeroHeight="1"/>
  <cols>
    <col min="1" max="1" width="9.140625" style="96" customWidth="1"/>
    <col min="2" max="2" width="140.5703125" style="185" customWidth="1"/>
    <col min="3" max="3" width="4.5703125" customWidth="1"/>
    <col min="4" max="5" width="10" style="43" customWidth="1"/>
    <col min="6" max="6" width="10" customWidth="1"/>
    <col min="7" max="7" width="4.5703125" customWidth="1"/>
    <col min="8" max="8" width="0" hidden="1" customWidth="1"/>
    <col min="9" max="16384" width="9.140625" hidden="1"/>
  </cols>
  <sheetData>
    <row r="1" spans="1:7" s="1" customFormat="1">
      <c r="A1" s="94"/>
      <c r="B1" s="182"/>
    </row>
    <row r="2" spans="1:7" ht="18.75">
      <c r="A2" s="92" t="s">
        <v>35</v>
      </c>
      <c r="B2" s="93" t="s">
        <v>56</v>
      </c>
      <c r="C2" s="1"/>
      <c r="D2" s="1"/>
      <c r="E2" s="1"/>
      <c r="F2" s="1"/>
      <c r="G2" s="1"/>
    </row>
    <row r="3" spans="1:7" ht="18.75">
      <c r="A3" s="91"/>
      <c r="B3" s="91"/>
      <c r="C3" s="90"/>
      <c r="D3" s="364" t="s">
        <v>31</v>
      </c>
      <c r="E3" s="364"/>
      <c r="F3" s="364"/>
      <c r="G3" s="22"/>
    </row>
    <row r="4" spans="1:7" s="99" customFormat="1" ht="15.75">
      <c r="A4" s="92">
        <v>1</v>
      </c>
      <c r="B4" s="97" t="s">
        <v>36</v>
      </c>
      <c r="C4" s="98"/>
      <c r="D4" s="364"/>
      <c r="E4" s="364"/>
      <c r="F4" s="364"/>
      <c r="G4" s="98"/>
    </row>
    <row r="5" spans="1:7" ht="30">
      <c r="A5" s="91"/>
      <c r="B5" s="183" t="s">
        <v>37</v>
      </c>
      <c r="C5" s="20"/>
      <c r="D5" s="364"/>
      <c r="E5" s="364"/>
      <c r="F5" s="364"/>
      <c r="G5" s="20"/>
    </row>
    <row r="6" spans="1:7" s="99" customFormat="1" ht="15.75">
      <c r="A6" s="92">
        <v>2</v>
      </c>
      <c r="B6" s="97" t="s">
        <v>38</v>
      </c>
      <c r="C6" s="98"/>
      <c r="D6" s="98"/>
      <c r="E6" s="98"/>
      <c r="F6" s="98"/>
      <c r="G6" s="98"/>
    </row>
    <row r="7" spans="1:7" ht="45">
      <c r="A7" s="91"/>
      <c r="B7" s="183" t="s">
        <v>39</v>
      </c>
      <c r="C7" s="20"/>
      <c r="D7" s="20"/>
      <c r="E7" s="20"/>
      <c r="F7" s="20"/>
      <c r="G7" s="20"/>
    </row>
    <row r="8" spans="1:7" s="99" customFormat="1" ht="15.75">
      <c r="A8" s="92">
        <v>3</v>
      </c>
      <c r="B8" s="97" t="s">
        <v>40</v>
      </c>
      <c r="C8" s="98"/>
      <c r="D8" s="98"/>
      <c r="E8" s="98"/>
      <c r="F8" s="98"/>
      <c r="G8" s="98"/>
    </row>
    <row r="9" spans="1:7" ht="60">
      <c r="A9" s="91"/>
      <c r="B9" s="183" t="s">
        <v>41</v>
      </c>
      <c r="C9" s="20"/>
      <c r="D9" s="20"/>
      <c r="E9" s="20"/>
      <c r="F9" s="20"/>
      <c r="G9" s="20"/>
    </row>
    <row r="10" spans="1:7" s="99" customFormat="1" ht="15.75">
      <c r="A10" s="92">
        <v>4</v>
      </c>
      <c r="B10" s="97" t="s">
        <v>42</v>
      </c>
      <c r="C10" s="98"/>
      <c r="D10" s="98"/>
      <c r="E10" s="98"/>
      <c r="F10" s="98"/>
      <c r="G10" s="98"/>
    </row>
    <row r="11" spans="1:7" ht="60">
      <c r="A11" s="91"/>
      <c r="B11" s="183" t="s">
        <v>215</v>
      </c>
      <c r="C11" s="20"/>
      <c r="D11" s="20"/>
      <c r="E11" s="20"/>
      <c r="F11" s="20"/>
      <c r="G11" s="20"/>
    </row>
    <row r="12" spans="1:7" s="99" customFormat="1" ht="15.75">
      <c r="A12" s="92">
        <v>5</v>
      </c>
      <c r="B12" s="97" t="s">
        <v>43</v>
      </c>
      <c r="C12" s="98"/>
      <c r="D12" s="98"/>
      <c r="E12" s="98"/>
      <c r="F12" s="98"/>
      <c r="G12" s="98"/>
    </row>
    <row r="13" spans="1:7" ht="60">
      <c r="A13" s="91"/>
      <c r="B13" s="183" t="s">
        <v>44</v>
      </c>
      <c r="C13" s="20"/>
      <c r="D13" s="20"/>
      <c r="E13" s="20"/>
      <c r="F13" s="20"/>
      <c r="G13" s="20"/>
    </row>
    <row r="14" spans="1:7" s="99" customFormat="1" ht="15.75">
      <c r="A14" s="92">
        <v>6</v>
      </c>
      <c r="B14" s="97" t="s">
        <v>45</v>
      </c>
      <c r="C14" s="98"/>
      <c r="D14" s="98"/>
      <c r="E14" s="98"/>
      <c r="F14" s="98"/>
      <c r="G14" s="98"/>
    </row>
    <row r="15" spans="1:7" ht="60">
      <c r="A15" s="91"/>
      <c r="B15" s="183" t="s">
        <v>216</v>
      </c>
      <c r="C15" s="20"/>
      <c r="D15" s="20"/>
      <c r="E15" s="20"/>
      <c r="F15" s="20"/>
      <c r="G15" s="20"/>
    </row>
    <row r="16" spans="1:7" s="99" customFormat="1" ht="15.75">
      <c r="A16" s="92">
        <v>7</v>
      </c>
      <c r="B16" s="97" t="s">
        <v>46</v>
      </c>
      <c r="C16" s="98"/>
      <c r="D16" s="98"/>
      <c r="E16" s="98"/>
      <c r="F16" s="98"/>
      <c r="G16" s="98"/>
    </row>
    <row r="17" spans="1:7" ht="75">
      <c r="A17" s="91"/>
      <c r="B17" s="183" t="s">
        <v>47</v>
      </c>
      <c r="C17" s="20"/>
      <c r="D17" s="20"/>
      <c r="E17" s="20"/>
      <c r="F17" s="20"/>
      <c r="G17" s="20"/>
    </row>
    <row r="18" spans="1:7" s="99" customFormat="1" ht="15.75">
      <c r="A18" s="92">
        <v>8</v>
      </c>
      <c r="B18" s="97" t="s">
        <v>48</v>
      </c>
      <c r="C18" s="98"/>
      <c r="D18" s="98"/>
      <c r="E18" s="98"/>
      <c r="F18" s="98"/>
      <c r="G18" s="98"/>
    </row>
    <row r="19" spans="1:7" ht="60">
      <c r="A19" s="91"/>
      <c r="B19" s="183" t="s">
        <v>49</v>
      </c>
      <c r="C19" s="20"/>
      <c r="D19" s="20"/>
      <c r="E19" s="20"/>
      <c r="F19" s="20"/>
      <c r="G19" s="20"/>
    </row>
    <row r="20" spans="1:7" s="99" customFormat="1" ht="15.75">
      <c r="A20" s="92">
        <v>9</v>
      </c>
      <c r="B20" s="97" t="s">
        <v>50</v>
      </c>
      <c r="C20" s="98"/>
      <c r="D20" s="98"/>
      <c r="E20" s="98"/>
      <c r="F20" s="98"/>
      <c r="G20" s="98"/>
    </row>
    <row r="21" spans="1:7" ht="75">
      <c r="A21" s="91"/>
      <c r="B21" s="183" t="s">
        <v>51</v>
      </c>
      <c r="C21" s="20"/>
      <c r="D21" s="20"/>
      <c r="E21" s="20"/>
      <c r="F21" s="20"/>
      <c r="G21" s="20"/>
    </row>
    <row r="22" spans="1:7" s="99" customFormat="1" ht="15.75">
      <c r="A22" s="92">
        <v>10</v>
      </c>
      <c r="B22" s="97" t="s">
        <v>52</v>
      </c>
      <c r="C22" s="98"/>
      <c r="D22" s="98"/>
      <c r="E22" s="98"/>
      <c r="F22" s="98"/>
      <c r="G22" s="98"/>
    </row>
    <row r="23" spans="1:7" ht="60">
      <c r="A23" s="91"/>
      <c r="B23" s="183" t="s">
        <v>53</v>
      </c>
      <c r="C23" s="20"/>
      <c r="D23" s="20"/>
      <c r="E23" s="20"/>
      <c r="F23" s="20"/>
      <c r="G23" s="20"/>
    </row>
    <row r="24" spans="1:7" s="43" customFormat="1">
      <c r="A24" s="88"/>
      <c r="B24" s="89"/>
      <c r="C24" s="20"/>
      <c r="D24" s="20"/>
      <c r="E24" s="20"/>
      <c r="F24" s="20"/>
      <c r="G24" s="20"/>
    </row>
    <row r="25" spans="1:7" hidden="1">
      <c r="A25" s="95"/>
      <c r="B25" s="184"/>
      <c r="C25" s="20"/>
      <c r="D25" s="20"/>
      <c r="E25" s="20"/>
      <c r="F25" s="20"/>
      <c r="G25" s="20"/>
    </row>
  </sheetData>
  <sheetProtection password="E886" sheet="1" objects="1" scenarios="1"/>
  <mergeCells count="1">
    <mergeCell ref="D3:F5"/>
  </mergeCells>
  <hyperlinks>
    <hyperlink ref="D3:F5" location="'Track Room'!A1" display="Track Room"/>
  </hyperlinks>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dimension ref="A1:T23"/>
  <sheetViews>
    <sheetView workbookViewId="0">
      <selection sqref="A1:D1"/>
    </sheetView>
  </sheetViews>
  <sheetFormatPr defaultColWidth="0" defaultRowHeight="15" zeroHeight="1"/>
  <cols>
    <col min="1" max="3" width="9.140625" customWidth="1"/>
    <col min="4" max="4" width="10.28515625" customWidth="1"/>
    <col min="5" max="16" width="9.140625" customWidth="1"/>
    <col min="17" max="17" width="12" bestFit="1" customWidth="1"/>
    <col min="18" max="20" width="9.140625" customWidth="1"/>
    <col min="21" max="16384" width="9.140625" hidden="1"/>
  </cols>
  <sheetData>
    <row r="1" spans="1:20" s="56" customFormat="1" ht="19.5" customHeight="1" thickBot="1">
      <c r="A1" s="518" t="str">
        <f>+'Dec-14'!A2:D2</f>
        <v>Raghav Gijare</v>
      </c>
      <c r="B1" s="519"/>
      <c r="C1" s="519"/>
      <c r="D1" s="520"/>
      <c r="E1" s="521">
        <v>42005</v>
      </c>
      <c r="F1" s="522"/>
      <c r="G1" s="525" t="s">
        <v>55</v>
      </c>
      <c r="H1" s="526"/>
      <c r="I1" s="526"/>
      <c r="J1" s="526"/>
      <c r="K1" s="527"/>
      <c r="L1" s="525"/>
      <c r="M1" s="526"/>
      <c r="N1" s="526"/>
      <c r="O1" s="526"/>
      <c r="P1" s="527"/>
      <c r="Q1" s="537">
        <f>+'Jan-14'!B37</f>
        <v>1</v>
      </c>
      <c r="R1" s="531" t="s">
        <v>7</v>
      </c>
      <c r="S1" s="532"/>
      <c r="T1" s="533"/>
    </row>
    <row r="2" spans="1:20" s="56" customFormat="1" ht="15.75" customHeight="1" thickBot="1">
      <c r="A2" s="512" t="s">
        <v>108</v>
      </c>
      <c r="B2" s="513"/>
      <c r="C2" s="513"/>
      <c r="D2" s="514"/>
      <c r="E2" s="523"/>
      <c r="F2" s="524"/>
      <c r="G2" s="528"/>
      <c r="H2" s="529"/>
      <c r="I2" s="529"/>
      <c r="J2" s="529"/>
      <c r="K2" s="530"/>
      <c r="L2" s="528"/>
      <c r="M2" s="529"/>
      <c r="N2" s="529"/>
      <c r="O2" s="529"/>
      <c r="P2" s="530"/>
      <c r="Q2" s="538"/>
      <c r="R2" s="534"/>
      <c r="S2" s="535"/>
      <c r="T2" s="536"/>
    </row>
    <row r="3" spans="1:20" s="21" customFormat="1" ht="15.75"/>
    <row r="4" spans="1:20" s="1" customFormat="1"/>
    <row r="5" spans="1:20"/>
    <row r="6" spans="1:20"/>
    <row r="7" spans="1:20"/>
    <row r="8" spans="1:20"/>
    <row r="9" spans="1:20"/>
    <row r="10" spans="1:20"/>
    <row r="11" spans="1:20"/>
    <row r="12" spans="1:20"/>
    <row r="13" spans="1:20"/>
    <row r="14" spans="1:20"/>
    <row r="15" spans="1:20"/>
    <row r="16" spans="1:20"/>
    <row r="17"/>
    <row r="18"/>
    <row r="19"/>
    <row r="20"/>
    <row r="21"/>
    <row r="22"/>
    <row r="23"/>
  </sheetData>
  <sheetProtection password="E886" sheet="1" objects="1" scenarios="1"/>
  <mergeCells count="7">
    <mergeCell ref="A1:D1"/>
    <mergeCell ref="E1:F2"/>
    <mergeCell ref="G1:K2"/>
    <mergeCell ref="R1:T2"/>
    <mergeCell ref="A2:D2"/>
    <mergeCell ref="L1:P2"/>
    <mergeCell ref="Q1:Q2"/>
  </mergeCells>
  <hyperlinks>
    <hyperlink ref="R1" location="'Control Panel'!A1" display="Control Panel"/>
    <hyperlink ref="R1:T2" location="'Track Room'!A1" display="Go to Track Room"/>
    <hyperlink ref="E1:F2" location="'Jan-14'!A1" display="'Jan-14'!A1"/>
  </hyperlinks>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dimension ref="A1:U24"/>
  <sheetViews>
    <sheetView workbookViewId="0">
      <selection sqref="A1:D1"/>
    </sheetView>
  </sheetViews>
  <sheetFormatPr defaultColWidth="0" defaultRowHeight="15" zeroHeight="1"/>
  <cols>
    <col min="1" max="3" width="9.140625" style="1" customWidth="1"/>
    <col min="4" max="4" width="10.28515625" style="1" customWidth="1"/>
    <col min="5" max="16" width="9.140625" style="1" customWidth="1"/>
    <col min="17" max="17" width="12" style="1" bestFit="1" customWidth="1"/>
    <col min="18" max="21" width="9.140625" style="1" customWidth="1"/>
    <col min="22" max="16384" width="9.140625" style="1" hidden="1"/>
  </cols>
  <sheetData>
    <row r="1" spans="1:20" s="56" customFormat="1" ht="19.5" customHeight="1" thickBot="1">
      <c r="A1" s="512" t="str">
        <f>+'1'!A1:D1</f>
        <v>Raghav Gijare</v>
      </c>
      <c r="B1" s="513"/>
      <c r="C1" s="513"/>
      <c r="D1" s="514"/>
      <c r="E1" s="545">
        <v>42036</v>
      </c>
      <c r="F1" s="546"/>
      <c r="G1" s="549" t="s">
        <v>55</v>
      </c>
      <c r="H1" s="550"/>
      <c r="I1" s="550"/>
      <c r="J1" s="550"/>
      <c r="K1" s="551"/>
      <c r="L1" s="549"/>
      <c r="M1" s="550"/>
      <c r="N1" s="550"/>
      <c r="O1" s="550"/>
      <c r="P1" s="551"/>
      <c r="Q1" s="555">
        <f>+'Feb-14'!B37</f>
        <v>0</v>
      </c>
      <c r="R1" s="539" t="s">
        <v>7</v>
      </c>
      <c r="S1" s="540"/>
      <c r="T1" s="541"/>
    </row>
    <row r="2" spans="1:20" s="56" customFormat="1" ht="15.75" customHeight="1" thickBot="1">
      <c r="A2" s="512" t="s">
        <v>108</v>
      </c>
      <c r="B2" s="513"/>
      <c r="C2" s="513"/>
      <c r="D2" s="514"/>
      <c r="E2" s="547"/>
      <c r="F2" s="548"/>
      <c r="G2" s="552"/>
      <c r="H2" s="553"/>
      <c r="I2" s="553"/>
      <c r="J2" s="553"/>
      <c r="K2" s="554"/>
      <c r="L2" s="552"/>
      <c r="M2" s="553"/>
      <c r="N2" s="553"/>
      <c r="O2" s="553"/>
      <c r="P2" s="554"/>
      <c r="Q2" s="556"/>
      <c r="R2" s="542"/>
      <c r="S2" s="543"/>
      <c r="T2" s="544"/>
    </row>
    <row r="3" spans="1:20" s="56"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sheetData>
  <sheetProtection password="E886"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Feb-14'!A1" display="'Feb-14'!A1"/>
  </hyperlinks>
  <pageMargins left="0.7" right="0.7" top="0.75" bottom="0.75" header="0.3" footer="0.3"/>
  <drawing r:id="rId1"/>
</worksheet>
</file>

<file path=xl/worksheets/sheet39.xml><?xml version="1.0" encoding="utf-8"?>
<worksheet xmlns="http://schemas.openxmlformats.org/spreadsheetml/2006/main" xmlns:r="http://schemas.openxmlformats.org/officeDocument/2006/relationships">
  <dimension ref="A1:U25"/>
  <sheetViews>
    <sheetView workbookViewId="0">
      <selection sqref="A1:D1"/>
    </sheetView>
  </sheetViews>
  <sheetFormatPr defaultColWidth="0" defaultRowHeight="15" zeroHeight="1"/>
  <cols>
    <col min="1" max="3" width="9.140625" style="1" customWidth="1"/>
    <col min="4" max="4" width="10.28515625" style="1" customWidth="1"/>
    <col min="5" max="16" width="9.140625" style="1" customWidth="1"/>
    <col min="17" max="17" width="12" style="1" bestFit="1" customWidth="1"/>
    <col min="18" max="21" width="9.140625" style="1" customWidth="1"/>
    <col min="22" max="16384" width="9.140625" style="1" hidden="1"/>
  </cols>
  <sheetData>
    <row r="1" spans="1:20" s="56" customFormat="1" ht="19.5" customHeight="1" thickBot="1">
      <c r="A1" s="512" t="str">
        <f>+'2_'!A1:D1</f>
        <v>Raghav Gijare</v>
      </c>
      <c r="B1" s="513"/>
      <c r="C1" s="513"/>
      <c r="D1" s="514"/>
      <c r="E1" s="545">
        <v>42064</v>
      </c>
      <c r="F1" s="546"/>
      <c r="G1" s="549" t="s">
        <v>55</v>
      </c>
      <c r="H1" s="550"/>
      <c r="I1" s="550"/>
      <c r="J1" s="550"/>
      <c r="K1" s="551"/>
      <c r="L1" s="549"/>
      <c r="M1" s="550"/>
      <c r="N1" s="550"/>
      <c r="O1" s="550"/>
      <c r="P1" s="551"/>
      <c r="Q1" s="555">
        <f>+'Mar-14'!B37</f>
        <v>0</v>
      </c>
      <c r="R1" s="539" t="s">
        <v>7</v>
      </c>
      <c r="S1" s="540"/>
      <c r="T1" s="541"/>
    </row>
    <row r="2" spans="1:20" s="56" customFormat="1" ht="15.75" customHeight="1" thickBot="1">
      <c r="A2" s="512" t="s">
        <v>108</v>
      </c>
      <c r="B2" s="513"/>
      <c r="C2" s="513"/>
      <c r="D2" s="514"/>
      <c r="E2" s="547"/>
      <c r="F2" s="548"/>
      <c r="G2" s="552"/>
      <c r="H2" s="553"/>
      <c r="I2" s="553"/>
      <c r="J2" s="553"/>
      <c r="K2" s="554"/>
      <c r="L2" s="552"/>
      <c r="M2" s="553"/>
      <c r="N2" s="553"/>
      <c r="O2" s="553"/>
      <c r="P2" s="554"/>
      <c r="Q2" s="556"/>
      <c r="R2" s="542"/>
      <c r="S2" s="543"/>
      <c r="T2" s="544"/>
    </row>
    <row r="3" spans="1:20" s="56"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sheetProtection password="E886"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r-14'!A1" display="'Mar-14'!A1"/>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sheetPr codeName="Sheet2">
    <tabColor rgb="FF92D050"/>
  </sheetPr>
  <dimension ref="B1:W48"/>
  <sheetViews>
    <sheetView topLeftCell="B1" zoomScale="80" zoomScaleNormal="80" workbookViewId="0">
      <selection activeCell="F7" sqref="F7:H7"/>
    </sheetView>
  </sheetViews>
  <sheetFormatPr defaultColWidth="0" defaultRowHeight="18.75" zeroHeight="1"/>
  <cols>
    <col min="1" max="1" width="9.140625" style="19" hidden="1" customWidth="1"/>
    <col min="2" max="2" width="5.140625" style="47" customWidth="1"/>
    <col min="3" max="3" width="0.5703125" style="47" customWidth="1"/>
    <col min="4" max="4" width="5.140625" style="47" customWidth="1"/>
    <col min="5" max="5" width="20.5703125" style="47" customWidth="1"/>
    <col min="6" max="8" width="9" style="47" customWidth="1"/>
    <col min="9" max="9" width="2.140625" style="47" customWidth="1"/>
    <col min="10" max="10" width="14.7109375" style="47" customWidth="1"/>
    <col min="11" max="11" width="29.7109375" style="47" customWidth="1"/>
    <col min="12" max="12" width="5.42578125" style="47" customWidth="1"/>
    <col min="13" max="13" width="0.5703125" style="47" customWidth="1"/>
    <col min="14" max="14" width="5.42578125" style="47" customWidth="1"/>
    <col min="15" max="15" width="11.5703125" style="47" customWidth="1"/>
    <col min="16" max="16" width="47.28515625" style="47" customWidth="1"/>
    <col min="17" max="17" width="8.85546875" style="47" customWidth="1"/>
    <col min="18" max="18" width="12.28515625" style="19" customWidth="1"/>
    <col min="19" max="21" width="9.140625" style="19" customWidth="1"/>
    <col min="22" max="23" width="0" style="19" hidden="1" customWidth="1"/>
    <col min="24" max="16384" width="9.140625" style="19" hidden="1"/>
  </cols>
  <sheetData>
    <row r="1" spans="3:23"/>
    <row r="2" spans="3:23" ht="18.75" customHeight="1">
      <c r="C2" s="390" t="s">
        <v>211</v>
      </c>
      <c r="D2" s="390"/>
      <c r="E2" s="390"/>
      <c r="F2" s="390"/>
      <c r="G2" s="390"/>
      <c r="H2" s="390"/>
      <c r="I2" s="390"/>
      <c r="J2" s="390"/>
      <c r="K2" s="390"/>
      <c r="L2" s="390"/>
      <c r="M2" s="390"/>
    </row>
    <row r="3" spans="3:23" ht="18.75" customHeight="1">
      <c r="C3" s="390"/>
      <c r="D3" s="390"/>
      <c r="E3" s="390"/>
      <c r="F3" s="390"/>
      <c r="G3" s="390"/>
      <c r="H3" s="390"/>
      <c r="I3" s="390"/>
      <c r="J3" s="390"/>
      <c r="K3" s="390"/>
      <c r="L3" s="390"/>
      <c r="M3" s="390"/>
    </row>
    <row r="4" spans="3:23">
      <c r="C4" s="47">
        <v>0.5</v>
      </c>
    </row>
    <row r="5" spans="3:23" ht="2.1" customHeight="1">
      <c r="C5" s="389"/>
      <c r="D5" s="389"/>
      <c r="E5" s="389"/>
      <c r="F5" s="389"/>
      <c r="G5" s="389"/>
      <c r="H5" s="389"/>
      <c r="I5" s="389"/>
      <c r="J5" s="389"/>
      <c r="K5" s="389"/>
      <c r="L5" s="389"/>
      <c r="M5" s="389"/>
    </row>
    <row r="6" spans="3:23" ht="19.5" thickBot="1">
      <c r="C6" s="389"/>
      <c r="M6" s="389"/>
    </row>
    <row r="7" spans="3:23">
      <c r="C7" s="389"/>
      <c r="E7" s="75" t="s">
        <v>82</v>
      </c>
      <c r="F7" s="374" t="s">
        <v>223</v>
      </c>
      <c r="G7" s="374"/>
      <c r="H7" s="374"/>
      <c r="J7" s="377" t="s">
        <v>228</v>
      </c>
      <c r="K7" s="377"/>
      <c r="M7" s="389"/>
      <c r="O7" s="379" t="s">
        <v>125</v>
      </c>
      <c r="P7" s="379"/>
      <c r="R7" s="380" t="s">
        <v>31</v>
      </c>
      <c r="S7" s="381"/>
      <c r="T7" s="382"/>
    </row>
    <row r="8" spans="3:23">
      <c r="C8" s="389"/>
      <c r="J8" s="377" t="s">
        <v>30</v>
      </c>
      <c r="K8" s="377"/>
      <c r="M8" s="389"/>
      <c r="O8" s="379"/>
      <c r="P8" s="379"/>
      <c r="R8" s="383"/>
      <c r="S8" s="384"/>
      <c r="T8" s="385"/>
    </row>
    <row r="9" spans="3:23">
      <c r="C9" s="389"/>
      <c r="E9" s="375" t="s">
        <v>115</v>
      </c>
      <c r="F9" s="51" t="s">
        <v>120</v>
      </c>
      <c r="G9" s="51" t="s">
        <v>121</v>
      </c>
      <c r="H9" s="51" t="s">
        <v>122</v>
      </c>
      <c r="J9" s="167">
        <v>1</v>
      </c>
      <c r="K9" s="112" t="s">
        <v>210</v>
      </c>
      <c r="M9" s="389"/>
      <c r="O9" s="379"/>
      <c r="P9" s="379"/>
      <c r="R9" s="383"/>
      <c r="S9" s="384"/>
      <c r="T9" s="385"/>
    </row>
    <row r="10" spans="3:23">
      <c r="C10" s="389"/>
      <c r="E10" s="376"/>
      <c r="F10" s="113">
        <v>17</v>
      </c>
      <c r="G10" s="113">
        <v>2</v>
      </c>
      <c r="H10" s="113">
        <v>1989</v>
      </c>
      <c r="I10" s="169"/>
      <c r="J10" s="167">
        <v>2</v>
      </c>
      <c r="K10" s="112" t="s">
        <v>59</v>
      </c>
      <c r="L10" s="48"/>
      <c r="M10" s="389"/>
      <c r="N10" s="48"/>
      <c r="O10" s="379"/>
      <c r="P10" s="379"/>
      <c r="R10" s="383"/>
      <c r="S10" s="384"/>
      <c r="T10" s="385"/>
    </row>
    <row r="11" spans="3:23" ht="19.5" customHeight="1" thickBot="1">
      <c r="C11" s="389"/>
      <c r="I11" s="48"/>
      <c r="J11" s="167">
        <v>3</v>
      </c>
      <c r="K11" s="112" t="s">
        <v>26</v>
      </c>
      <c r="L11" s="48"/>
      <c r="M11" s="389"/>
      <c r="N11" s="48"/>
      <c r="O11" s="378" t="s">
        <v>16</v>
      </c>
      <c r="P11" s="378"/>
      <c r="R11" s="386"/>
      <c r="S11" s="387"/>
      <c r="T11" s="388"/>
    </row>
    <row r="12" spans="3:23">
      <c r="C12" s="389"/>
      <c r="I12" s="48"/>
      <c r="J12" s="167">
        <v>4</v>
      </c>
      <c r="K12" s="112" t="s">
        <v>62</v>
      </c>
      <c r="L12" s="48"/>
      <c r="M12" s="389"/>
      <c r="N12" s="48"/>
      <c r="O12" s="378"/>
      <c r="P12" s="378"/>
    </row>
    <row r="13" spans="3:23" ht="18.75" customHeight="1">
      <c r="C13" s="389"/>
      <c r="I13" s="48"/>
      <c r="J13" s="167">
        <v>5</v>
      </c>
      <c r="K13" s="112" t="s">
        <v>22</v>
      </c>
      <c r="L13" s="48"/>
      <c r="M13" s="389"/>
      <c r="N13" s="48"/>
      <c r="O13" s="165" t="s">
        <v>14</v>
      </c>
      <c r="P13" s="165" t="s">
        <v>8</v>
      </c>
      <c r="R13" s="373"/>
      <c r="S13" s="373"/>
      <c r="T13" s="373"/>
      <c r="U13" s="61"/>
      <c r="V13" s="61"/>
      <c r="W13" s="61"/>
    </row>
    <row r="14" spans="3:23" ht="18.75" customHeight="1">
      <c r="C14" s="389"/>
      <c r="I14" s="48"/>
      <c r="J14" s="167">
        <v>6</v>
      </c>
      <c r="K14" s="112" t="s">
        <v>226</v>
      </c>
      <c r="L14" s="48"/>
      <c r="M14" s="389"/>
      <c r="N14" s="48"/>
      <c r="O14" s="49">
        <v>1</v>
      </c>
      <c r="P14" s="50" t="s">
        <v>10</v>
      </c>
      <c r="R14" s="373"/>
      <c r="S14" s="373"/>
      <c r="T14" s="373"/>
    </row>
    <row r="15" spans="3:23">
      <c r="C15" s="389"/>
      <c r="I15" s="48"/>
      <c r="J15" s="167">
        <v>7</v>
      </c>
      <c r="K15" s="112" t="s">
        <v>27</v>
      </c>
      <c r="L15" s="48"/>
      <c r="M15" s="389"/>
      <c r="N15" s="48"/>
      <c r="O15" s="49">
        <f t="shared" ref="O15:O26" si="0">+O14+1</f>
        <v>2</v>
      </c>
      <c r="P15" s="50" t="s">
        <v>9</v>
      </c>
    </row>
    <row r="16" spans="3:23">
      <c r="C16" s="389"/>
      <c r="I16" s="48"/>
      <c r="J16" s="167">
        <v>8</v>
      </c>
      <c r="K16" s="112" t="s">
        <v>224</v>
      </c>
      <c r="L16" s="48"/>
      <c r="M16" s="389"/>
      <c r="N16" s="48"/>
      <c r="O16" s="49">
        <f t="shared" si="0"/>
        <v>3</v>
      </c>
      <c r="P16" s="50" t="s">
        <v>13</v>
      </c>
    </row>
    <row r="17" spans="3:16">
      <c r="C17" s="389"/>
      <c r="I17" s="48"/>
      <c r="J17" s="167">
        <v>9</v>
      </c>
      <c r="K17" s="112" t="s">
        <v>114</v>
      </c>
      <c r="L17" s="48"/>
      <c r="M17" s="389"/>
      <c r="N17" s="48"/>
      <c r="O17" s="49">
        <f t="shared" si="0"/>
        <v>4</v>
      </c>
      <c r="P17" s="50" t="s">
        <v>210</v>
      </c>
    </row>
    <row r="18" spans="3:16">
      <c r="C18" s="389"/>
      <c r="I18" s="48"/>
      <c r="J18" s="167">
        <v>10</v>
      </c>
      <c r="K18" s="112" t="s">
        <v>225</v>
      </c>
      <c r="L18" s="48"/>
      <c r="M18" s="389"/>
      <c r="N18" s="48"/>
      <c r="O18" s="49">
        <f t="shared" si="0"/>
        <v>5</v>
      </c>
      <c r="P18" s="50" t="s">
        <v>11</v>
      </c>
    </row>
    <row r="19" spans="3:16">
      <c r="C19" s="389"/>
      <c r="I19" s="48"/>
      <c r="L19" s="48"/>
      <c r="M19" s="389"/>
      <c r="N19" s="48"/>
      <c r="O19" s="49">
        <f t="shared" si="0"/>
        <v>6</v>
      </c>
      <c r="P19" s="50" t="s">
        <v>28</v>
      </c>
    </row>
    <row r="20" spans="3:16">
      <c r="C20" s="389"/>
      <c r="I20" s="48"/>
      <c r="L20" s="48"/>
      <c r="M20" s="389"/>
      <c r="N20" s="48"/>
      <c r="O20" s="49">
        <f t="shared" si="0"/>
        <v>7</v>
      </c>
      <c r="P20" s="50" t="s">
        <v>12</v>
      </c>
    </row>
    <row r="21" spans="3:16">
      <c r="C21" s="389"/>
      <c r="I21" s="48"/>
      <c r="J21" s="166">
        <v>11</v>
      </c>
      <c r="K21" s="168" t="s">
        <v>180</v>
      </c>
      <c r="L21" s="48"/>
      <c r="M21" s="389"/>
      <c r="N21" s="48"/>
      <c r="O21" s="49">
        <f t="shared" si="0"/>
        <v>8</v>
      </c>
      <c r="P21" s="50" t="s">
        <v>15</v>
      </c>
    </row>
    <row r="22" spans="3:16">
      <c r="C22" s="389"/>
      <c r="I22" s="48"/>
      <c r="J22" s="48"/>
      <c r="K22" s="48"/>
      <c r="L22" s="48"/>
      <c r="M22" s="389"/>
      <c r="N22" s="48"/>
      <c r="O22" s="49">
        <f t="shared" si="0"/>
        <v>9</v>
      </c>
      <c r="P22" s="50" t="s">
        <v>205</v>
      </c>
    </row>
    <row r="23" spans="3:16" ht="18.75" customHeight="1">
      <c r="C23" s="389"/>
      <c r="E23" s="391" t="s">
        <v>227</v>
      </c>
      <c r="F23" s="391"/>
      <c r="G23" s="391"/>
      <c r="H23" s="391"/>
      <c r="M23" s="389"/>
      <c r="O23" s="49">
        <f t="shared" si="0"/>
        <v>10</v>
      </c>
      <c r="P23" s="50" t="s">
        <v>58</v>
      </c>
    </row>
    <row r="24" spans="3:16" ht="18.75" customHeight="1">
      <c r="C24" s="389"/>
      <c r="E24" s="391"/>
      <c r="F24" s="391"/>
      <c r="G24" s="391"/>
      <c r="H24" s="391"/>
      <c r="M24" s="389"/>
      <c r="O24" s="49">
        <f t="shared" si="0"/>
        <v>11</v>
      </c>
      <c r="P24" s="50" t="s">
        <v>206</v>
      </c>
    </row>
    <row r="25" spans="3:16" ht="18.75" customHeight="1">
      <c r="C25" s="389"/>
      <c r="E25" s="391"/>
      <c r="F25" s="391"/>
      <c r="G25" s="391"/>
      <c r="H25" s="391"/>
      <c r="M25" s="389"/>
      <c r="O25" s="49">
        <f t="shared" si="0"/>
        <v>12</v>
      </c>
      <c r="P25" s="50" t="s">
        <v>209</v>
      </c>
    </row>
    <row r="26" spans="3:16" ht="18.75" customHeight="1">
      <c r="C26" s="389"/>
      <c r="M26" s="389"/>
      <c r="O26" s="49">
        <f t="shared" si="0"/>
        <v>13</v>
      </c>
      <c r="P26" s="50" t="s">
        <v>4</v>
      </c>
    </row>
    <row r="27" spans="3:16" ht="2.1" customHeight="1">
      <c r="C27" s="389"/>
      <c r="D27" s="389"/>
      <c r="E27" s="389"/>
      <c r="F27" s="389"/>
      <c r="G27" s="389"/>
      <c r="H27" s="389"/>
      <c r="I27" s="389"/>
      <c r="J27" s="389"/>
      <c r="K27" s="389"/>
      <c r="L27" s="389"/>
      <c r="M27" s="389"/>
      <c r="O27" s="19"/>
      <c r="P27" s="19"/>
    </row>
    <row r="28" spans="3:16">
      <c r="O28" s="49">
        <f>+O26+1</f>
        <v>14</v>
      </c>
      <c r="P28" s="50" t="s">
        <v>207</v>
      </c>
    </row>
    <row r="29" spans="3:16">
      <c r="O29" s="49">
        <f>+O28+1</f>
        <v>15</v>
      </c>
      <c r="P29" s="50" t="s">
        <v>208</v>
      </c>
    </row>
    <row r="30" spans="3:16">
      <c r="O30" s="49">
        <f t="shared" ref="O30:O35" si="1">+O29+1</f>
        <v>16</v>
      </c>
      <c r="P30" s="50" t="s">
        <v>4</v>
      </c>
    </row>
    <row r="31" spans="3:16">
      <c r="O31" s="49">
        <f t="shared" si="1"/>
        <v>17</v>
      </c>
      <c r="P31" s="50" t="s">
        <v>25</v>
      </c>
    </row>
    <row r="32" spans="3:16">
      <c r="O32" s="49">
        <f t="shared" si="1"/>
        <v>18</v>
      </c>
      <c r="P32" s="50" t="s">
        <v>57</v>
      </c>
    </row>
    <row r="33" spans="15:16">
      <c r="O33" s="49">
        <f t="shared" si="1"/>
        <v>19</v>
      </c>
      <c r="P33" s="50" t="s">
        <v>24</v>
      </c>
    </row>
    <row r="34" spans="15:16">
      <c r="O34" s="49">
        <f t="shared" si="1"/>
        <v>20</v>
      </c>
      <c r="P34" s="50" t="s">
        <v>21</v>
      </c>
    </row>
    <row r="35" spans="15:16">
      <c r="O35" s="49">
        <f t="shared" si="1"/>
        <v>21</v>
      </c>
      <c r="P35" s="50" t="s">
        <v>29</v>
      </c>
    </row>
    <row r="36" spans="15:16">
      <c r="O36" s="19"/>
      <c r="P36" s="19"/>
    </row>
    <row r="37" spans="15:16"/>
    <row r="38" spans="15:16" hidden="1"/>
    <row r="39" spans="15:16" hidden="1"/>
    <row r="40" spans="15:16" hidden="1"/>
    <row r="41" spans="15:16" hidden="1"/>
    <row r="42" spans="15:16" hidden="1"/>
    <row r="43" spans="15:16" hidden="1"/>
    <row r="44" spans="15:16" hidden="1"/>
    <row r="45" spans="15:16" hidden="1"/>
    <row r="46" spans="15:16"/>
    <row r="47" spans="15:16"/>
    <row r="48" spans="15:16"/>
  </sheetData>
  <sheetProtection password="E886" sheet="1" objects="1" scenarios="1"/>
  <mergeCells count="14">
    <mergeCell ref="C5:M5"/>
    <mergeCell ref="C27:M27"/>
    <mergeCell ref="C6:C26"/>
    <mergeCell ref="M6:M26"/>
    <mergeCell ref="C2:M3"/>
    <mergeCell ref="E23:H25"/>
    <mergeCell ref="R13:T14"/>
    <mergeCell ref="F7:H7"/>
    <mergeCell ref="E9:E10"/>
    <mergeCell ref="J8:K8"/>
    <mergeCell ref="O11:P12"/>
    <mergeCell ref="O7:P10"/>
    <mergeCell ref="J7:K7"/>
    <mergeCell ref="R7:T11"/>
  </mergeCells>
  <conditionalFormatting sqref="J9:J18 J21">
    <cfRule type="colorScale" priority="55">
      <colorScale>
        <cfvo type="min" val="0"/>
        <cfvo type="percentile" val="50"/>
        <cfvo type="max" val="0"/>
        <color rgb="FFF8696B"/>
        <color rgb="FFFFEB84"/>
        <color rgb="FF63BE7B"/>
      </colorScale>
    </cfRule>
  </conditionalFormatting>
  <conditionalFormatting sqref="J9:J18 J21">
    <cfRule type="colorScale" priority="57">
      <colorScale>
        <cfvo type="min" val="0"/>
        <cfvo type="max" val="0"/>
        <color rgb="FF33CCFF"/>
        <color rgb="FFFFEF9C"/>
      </colorScale>
    </cfRule>
  </conditionalFormatting>
  <hyperlinks>
    <hyperlink ref="R7:T11" location="'Track Room'!A1" display="Track Room"/>
    <hyperlink ref="E23:H25" location="'10'!A1" display="*** New Year Resolutions ***"/>
  </hyperlinks>
  <pageMargins left="0.7" right="0.7" top="0.75" bottom="0.75" header="0.3" footer="0.3"/>
  <pageSetup orientation="portrait" r:id="rId1"/>
  <drawing r:id="rId2"/>
  <legacyDrawing r:id="rId3"/>
</worksheet>
</file>

<file path=xl/worksheets/sheet40.xml><?xml version="1.0" encoding="utf-8"?>
<worksheet xmlns="http://schemas.openxmlformats.org/spreadsheetml/2006/main" xmlns:r="http://schemas.openxmlformats.org/officeDocument/2006/relationships">
  <dimension ref="A1:U26"/>
  <sheetViews>
    <sheetView workbookViewId="0">
      <selection sqref="A1:D1"/>
    </sheetView>
  </sheetViews>
  <sheetFormatPr defaultColWidth="0" defaultRowHeight="15" zeroHeight="1"/>
  <cols>
    <col min="1" max="21" width="9.140625" style="1" customWidth="1"/>
    <col min="22" max="16384" width="9.140625" style="1" hidden="1"/>
  </cols>
  <sheetData>
    <row r="1" spans="1:20" s="56" customFormat="1" ht="19.5" customHeight="1" thickBot="1">
      <c r="A1" s="512" t="str">
        <f>+'3_'!A1:D1</f>
        <v>Raghav Gijare</v>
      </c>
      <c r="B1" s="513"/>
      <c r="C1" s="513"/>
      <c r="D1" s="514"/>
      <c r="E1" s="545">
        <v>42095</v>
      </c>
      <c r="F1" s="546"/>
      <c r="G1" s="549" t="s">
        <v>55</v>
      </c>
      <c r="H1" s="550"/>
      <c r="I1" s="550"/>
      <c r="J1" s="550"/>
      <c r="K1" s="551"/>
      <c r="L1" s="549"/>
      <c r="M1" s="550"/>
      <c r="N1" s="550"/>
      <c r="O1" s="550"/>
      <c r="P1" s="551"/>
      <c r="Q1" s="555">
        <f>+'Apr-14'!B37</f>
        <v>0</v>
      </c>
      <c r="R1" s="539" t="s">
        <v>7</v>
      </c>
      <c r="S1" s="540"/>
      <c r="T1" s="541"/>
    </row>
    <row r="2" spans="1:20" s="56" customFormat="1" ht="15.75" customHeight="1" thickBot="1">
      <c r="A2" s="512" t="s">
        <v>108</v>
      </c>
      <c r="B2" s="513"/>
      <c r="C2" s="513"/>
      <c r="D2" s="514"/>
      <c r="E2" s="547"/>
      <c r="F2" s="548"/>
      <c r="G2" s="552"/>
      <c r="H2" s="553"/>
      <c r="I2" s="553"/>
      <c r="J2" s="553"/>
      <c r="K2" s="554"/>
      <c r="L2" s="552"/>
      <c r="M2" s="553"/>
      <c r="N2" s="553"/>
      <c r="O2" s="553"/>
      <c r="P2" s="554"/>
      <c r="Q2" s="556"/>
      <c r="R2" s="542"/>
      <c r="S2" s="543"/>
      <c r="T2" s="544"/>
    </row>
    <row r="3" spans="1:20" s="21"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sheetProtection password="E886"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pr-14'!A1" display="'Apr-14'!A1"/>
  </hyperlinks>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dimension ref="A1:U26"/>
  <sheetViews>
    <sheetView workbookViewId="0">
      <selection sqref="A1:D1"/>
    </sheetView>
  </sheetViews>
  <sheetFormatPr defaultColWidth="0" defaultRowHeight="15" zeroHeight="1"/>
  <cols>
    <col min="1" max="21" width="9.140625" style="1" customWidth="1"/>
    <col min="22" max="16384" width="9.140625" style="1" hidden="1"/>
  </cols>
  <sheetData>
    <row r="1" spans="1:20" s="56" customFormat="1" ht="19.5" customHeight="1" thickBot="1">
      <c r="A1" s="512" t="str">
        <f>+'4'!A1:D1</f>
        <v>Raghav Gijare</v>
      </c>
      <c r="B1" s="513"/>
      <c r="C1" s="513"/>
      <c r="D1" s="514"/>
      <c r="E1" s="545">
        <v>42125</v>
      </c>
      <c r="F1" s="546"/>
      <c r="G1" s="549" t="s">
        <v>55</v>
      </c>
      <c r="H1" s="550"/>
      <c r="I1" s="550"/>
      <c r="J1" s="550"/>
      <c r="K1" s="551"/>
      <c r="L1" s="549"/>
      <c r="M1" s="550"/>
      <c r="N1" s="550"/>
      <c r="O1" s="550"/>
      <c r="P1" s="551"/>
      <c r="Q1" s="555">
        <f>+'May-14'!B37</f>
        <v>0</v>
      </c>
      <c r="R1" s="539" t="s">
        <v>7</v>
      </c>
      <c r="S1" s="540"/>
      <c r="T1" s="541"/>
    </row>
    <row r="2" spans="1:20" s="56" customFormat="1" ht="15.75" customHeight="1" thickBot="1">
      <c r="A2" s="512" t="s">
        <v>108</v>
      </c>
      <c r="B2" s="513"/>
      <c r="C2" s="513"/>
      <c r="D2" s="514"/>
      <c r="E2" s="547"/>
      <c r="F2" s="548"/>
      <c r="G2" s="552"/>
      <c r="H2" s="553"/>
      <c r="I2" s="553"/>
      <c r="J2" s="553"/>
      <c r="K2" s="554"/>
      <c r="L2" s="552"/>
      <c r="M2" s="553"/>
      <c r="N2" s="553"/>
      <c r="O2" s="553"/>
      <c r="P2" s="554"/>
      <c r="Q2" s="556"/>
      <c r="R2" s="542"/>
      <c r="S2" s="543"/>
      <c r="T2" s="544"/>
    </row>
    <row r="3" spans="1:20" s="21"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sheetProtection password="E886"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May-14'!A1" display="'May-14'!A1"/>
  </hyperlinks>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dimension ref="A1:U26"/>
  <sheetViews>
    <sheetView workbookViewId="0">
      <selection sqref="A1:D1"/>
    </sheetView>
  </sheetViews>
  <sheetFormatPr defaultColWidth="0" defaultRowHeight="15" zeroHeight="1"/>
  <cols>
    <col min="1" max="21" width="9.140625" style="1" customWidth="1"/>
    <col min="22" max="16384" width="9.140625" style="1" hidden="1"/>
  </cols>
  <sheetData>
    <row r="1" spans="1:20" s="56" customFormat="1" ht="19.5" customHeight="1" thickBot="1">
      <c r="A1" s="512" t="str">
        <f>+'5'!A1:D1</f>
        <v>Raghav Gijare</v>
      </c>
      <c r="B1" s="513"/>
      <c r="C1" s="513"/>
      <c r="D1" s="514"/>
      <c r="E1" s="545">
        <v>42156</v>
      </c>
      <c r="F1" s="546"/>
      <c r="G1" s="549" t="s">
        <v>55</v>
      </c>
      <c r="H1" s="550"/>
      <c r="I1" s="550"/>
      <c r="J1" s="550"/>
      <c r="K1" s="551"/>
      <c r="L1" s="549"/>
      <c r="M1" s="550"/>
      <c r="N1" s="550"/>
      <c r="O1" s="550"/>
      <c r="P1" s="551"/>
      <c r="Q1" s="555">
        <f>+'June-14'!B37</f>
        <v>0</v>
      </c>
      <c r="R1" s="539" t="s">
        <v>7</v>
      </c>
      <c r="S1" s="540"/>
      <c r="T1" s="541"/>
    </row>
    <row r="2" spans="1:20" s="56" customFormat="1" ht="15.75" customHeight="1" thickBot="1">
      <c r="A2" s="512" t="s">
        <v>108</v>
      </c>
      <c r="B2" s="513"/>
      <c r="C2" s="513"/>
      <c r="D2" s="514"/>
      <c r="E2" s="547"/>
      <c r="F2" s="548"/>
      <c r="G2" s="552"/>
      <c r="H2" s="553"/>
      <c r="I2" s="553"/>
      <c r="J2" s="553"/>
      <c r="K2" s="554"/>
      <c r="L2" s="552"/>
      <c r="M2" s="553"/>
      <c r="N2" s="553"/>
      <c r="O2" s="553"/>
      <c r="P2" s="554"/>
      <c r="Q2" s="556"/>
      <c r="R2" s="542"/>
      <c r="S2" s="543"/>
      <c r="T2" s="544"/>
    </row>
    <row r="3" spans="1:20" s="56"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sheetProtection password="E886"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ne-14'!A1" display="'June-14'!A1"/>
  </hyperlinks>
  <pageMargins left="0.7" right="0.7" top="0.75" bottom="0.75" header="0.3" footer="0.3"/>
  <drawing r:id="rId1"/>
</worksheet>
</file>

<file path=xl/worksheets/sheet43.xml><?xml version="1.0" encoding="utf-8"?>
<worksheet xmlns="http://schemas.openxmlformats.org/spreadsheetml/2006/main" xmlns:r="http://schemas.openxmlformats.org/officeDocument/2006/relationships">
  <dimension ref="A1:U25"/>
  <sheetViews>
    <sheetView workbookViewId="0">
      <selection sqref="A1:D1"/>
    </sheetView>
  </sheetViews>
  <sheetFormatPr defaultColWidth="0" defaultRowHeight="15" zeroHeight="1"/>
  <cols>
    <col min="1" max="21" width="9.140625" style="1" customWidth="1"/>
    <col min="22" max="16384" width="9.140625" style="1" hidden="1"/>
  </cols>
  <sheetData>
    <row r="1" spans="1:20" s="56" customFormat="1" ht="19.5" customHeight="1" thickBot="1">
      <c r="A1" s="512" t="str">
        <f>+'6'!A1:D1</f>
        <v>Raghav Gijare</v>
      </c>
      <c r="B1" s="513"/>
      <c r="C1" s="513"/>
      <c r="D1" s="514"/>
      <c r="E1" s="545">
        <v>42186</v>
      </c>
      <c r="F1" s="546"/>
      <c r="G1" s="549" t="s">
        <v>55</v>
      </c>
      <c r="H1" s="550"/>
      <c r="I1" s="550"/>
      <c r="J1" s="550"/>
      <c r="K1" s="551"/>
      <c r="L1" s="549"/>
      <c r="M1" s="550"/>
      <c r="N1" s="550"/>
      <c r="O1" s="550"/>
      <c r="P1" s="551"/>
      <c r="Q1" s="555">
        <f>+'July-14'!B37</f>
        <v>0</v>
      </c>
      <c r="R1" s="539" t="s">
        <v>7</v>
      </c>
      <c r="S1" s="540"/>
      <c r="T1" s="541"/>
    </row>
    <row r="2" spans="1:20" s="56" customFormat="1" ht="15.75" customHeight="1" thickBot="1">
      <c r="A2" s="512" t="s">
        <v>108</v>
      </c>
      <c r="B2" s="513"/>
      <c r="C2" s="513"/>
      <c r="D2" s="514"/>
      <c r="E2" s="547"/>
      <c r="F2" s="548"/>
      <c r="G2" s="552"/>
      <c r="H2" s="553"/>
      <c r="I2" s="553"/>
      <c r="J2" s="553"/>
      <c r="K2" s="554"/>
      <c r="L2" s="552"/>
      <c r="M2" s="553"/>
      <c r="N2" s="553"/>
      <c r="O2" s="553"/>
      <c r="P2" s="554"/>
      <c r="Q2" s="556"/>
      <c r="R2" s="542"/>
      <c r="S2" s="543"/>
      <c r="T2" s="544"/>
    </row>
    <row r="3" spans="1:20" s="56"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sheetProtection password="E886"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July-14'!A1" display="'July-14'!A1"/>
  </hyperlink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dimension ref="A1:U25"/>
  <sheetViews>
    <sheetView workbookViewId="0">
      <selection sqref="A1:D1"/>
    </sheetView>
  </sheetViews>
  <sheetFormatPr defaultColWidth="0" defaultRowHeight="15" zeroHeight="1"/>
  <cols>
    <col min="1" max="21" width="9.140625" style="1" customWidth="1"/>
    <col min="22" max="16384" width="9.140625" style="1" hidden="1"/>
  </cols>
  <sheetData>
    <row r="1" spans="1:20" s="56" customFormat="1" ht="19.5" customHeight="1" thickBot="1">
      <c r="A1" s="512" t="str">
        <f>+'7'!A1:D1</f>
        <v>Raghav Gijare</v>
      </c>
      <c r="B1" s="513"/>
      <c r="C1" s="513"/>
      <c r="D1" s="514"/>
      <c r="E1" s="545">
        <v>42217</v>
      </c>
      <c r="F1" s="546"/>
      <c r="G1" s="549" t="s">
        <v>55</v>
      </c>
      <c r="H1" s="550"/>
      <c r="I1" s="550"/>
      <c r="J1" s="550"/>
      <c r="K1" s="551"/>
      <c r="L1" s="549"/>
      <c r="M1" s="550"/>
      <c r="N1" s="550"/>
      <c r="O1" s="550"/>
      <c r="P1" s="551"/>
      <c r="Q1" s="555">
        <f>+'Aug-14'!B37</f>
        <v>0</v>
      </c>
      <c r="R1" s="539" t="s">
        <v>7</v>
      </c>
      <c r="S1" s="540"/>
      <c r="T1" s="541"/>
    </row>
    <row r="2" spans="1:20" s="56" customFormat="1" ht="15.75" customHeight="1" thickBot="1">
      <c r="A2" s="512" t="s">
        <v>108</v>
      </c>
      <c r="B2" s="513"/>
      <c r="C2" s="513"/>
      <c r="D2" s="514"/>
      <c r="E2" s="547"/>
      <c r="F2" s="548"/>
      <c r="G2" s="552"/>
      <c r="H2" s="553"/>
      <c r="I2" s="553"/>
      <c r="J2" s="553"/>
      <c r="K2" s="554"/>
      <c r="L2" s="552"/>
      <c r="M2" s="553"/>
      <c r="N2" s="553"/>
      <c r="O2" s="553"/>
      <c r="P2" s="554"/>
      <c r="Q2" s="556"/>
      <c r="R2" s="542"/>
      <c r="S2" s="543"/>
      <c r="T2" s="544"/>
    </row>
    <row r="3" spans="1:20" s="56"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sheetProtection password="E886"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Aug-14'!A1" display="'Aug-14'!A1"/>
  </hyperlink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dimension ref="A1:U25"/>
  <sheetViews>
    <sheetView workbookViewId="0">
      <selection sqref="A1:D1"/>
    </sheetView>
  </sheetViews>
  <sheetFormatPr defaultColWidth="0" defaultRowHeight="15" zeroHeight="1"/>
  <cols>
    <col min="1" max="21" width="9.140625" style="1" customWidth="1"/>
    <col min="22" max="16384" width="9.140625" style="1" hidden="1"/>
  </cols>
  <sheetData>
    <row r="1" spans="1:20" s="56" customFormat="1" ht="19.5" customHeight="1" thickBot="1">
      <c r="A1" s="512" t="str">
        <f>+'8'!A1:D1</f>
        <v>Raghav Gijare</v>
      </c>
      <c r="B1" s="513"/>
      <c r="C1" s="513"/>
      <c r="D1" s="514"/>
      <c r="E1" s="545">
        <v>42248</v>
      </c>
      <c r="F1" s="546"/>
      <c r="G1" s="549" t="s">
        <v>55</v>
      </c>
      <c r="H1" s="550"/>
      <c r="I1" s="550"/>
      <c r="J1" s="550"/>
      <c r="K1" s="551"/>
      <c r="L1" s="549"/>
      <c r="M1" s="550"/>
      <c r="N1" s="550"/>
      <c r="O1" s="550"/>
      <c r="P1" s="551"/>
      <c r="Q1" s="555">
        <f>+'Sept-14'!B37</f>
        <v>0</v>
      </c>
      <c r="R1" s="539" t="s">
        <v>7</v>
      </c>
      <c r="S1" s="540"/>
      <c r="T1" s="541"/>
    </row>
    <row r="2" spans="1:20" s="56" customFormat="1" ht="15.75" customHeight="1" thickBot="1">
      <c r="A2" s="512" t="s">
        <v>108</v>
      </c>
      <c r="B2" s="513"/>
      <c r="C2" s="513"/>
      <c r="D2" s="514"/>
      <c r="E2" s="547"/>
      <c r="F2" s="548"/>
      <c r="G2" s="552"/>
      <c r="H2" s="553"/>
      <c r="I2" s="553"/>
      <c r="J2" s="553"/>
      <c r="K2" s="554"/>
      <c r="L2" s="552"/>
      <c r="M2" s="553"/>
      <c r="N2" s="553"/>
      <c r="O2" s="553"/>
      <c r="P2" s="554"/>
      <c r="Q2" s="556"/>
      <c r="R2" s="542"/>
      <c r="S2" s="543"/>
      <c r="T2" s="544"/>
    </row>
    <row r="3" spans="1:20" s="21"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sheetProtection password="E886"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Sept-14'!A1" display="'Sept-14'!A1"/>
  </hyperlink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dimension ref="A1:U25"/>
  <sheetViews>
    <sheetView workbookViewId="0">
      <selection sqref="A1:D1"/>
    </sheetView>
  </sheetViews>
  <sheetFormatPr defaultColWidth="0" defaultRowHeight="15" zeroHeight="1"/>
  <cols>
    <col min="1" max="21" width="9.140625" style="1" customWidth="1"/>
    <col min="22" max="16384" width="9.140625" style="1" hidden="1"/>
  </cols>
  <sheetData>
    <row r="1" spans="1:20" s="56" customFormat="1" ht="19.5" customHeight="1" thickBot="1">
      <c r="A1" s="512" t="str">
        <f>+'9'!A1:D1</f>
        <v>Raghav Gijare</v>
      </c>
      <c r="B1" s="513"/>
      <c r="C1" s="513"/>
      <c r="D1" s="514"/>
      <c r="E1" s="545">
        <v>42278</v>
      </c>
      <c r="F1" s="546"/>
      <c r="G1" s="549" t="s">
        <v>55</v>
      </c>
      <c r="H1" s="550"/>
      <c r="I1" s="550"/>
      <c r="J1" s="550"/>
      <c r="K1" s="551"/>
      <c r="L1" s="549"/>
      <c r="M1" s="550"/>
      <c r="N1" s="550"/>
      <c r="O1" s="550"/>
      <c r="P1" s="551"/>
      <c r="Q1" s="555">
        <f>+'Oct-14'!B37</f>
        <v>0</v>
      </c>
      <c r="R1" s="539" t="s">
        <v>7</v>
      </c>
      <c r="S1" s="540"/>
      <c r="T1" s="541"/>
    </row>
    <row r="2" spans="1:20" s="56" customFormat="1" ht="15.75" customHeight="1" thickBot="1">
      <c r="A2" s="512" t="s">
        <v>108</v>
      </c>
      <c r="B2" s="513"/>
      <c r="C2" s="513"/>
      <c r="D2" s="514"/>
      <c r="E2" s="547"/>
      <c r="F2" s="548"/>
      <c r="G2" s="552"/>
      <c r="H2" s="553"/>
      <c r="I2" s="553"/>
      <c r="J2" s="553"/>
      <c r="K2" s="554"/>
      <c r="L2" s="552"/>
      <c r="M2" s="553"/>
      <c r="N2" s="553"/>
      <c r="O2" s="553"/>
      <c r="P2" s="554"/>
      <c r="Q2" s="556"/>
      <c r="R2" s="542"/>
      <c r="S2" s="543"/>
      <c r="T2" s="544"/>
    </row>
    <row r="3" spans="1:20" s="21"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sheetProtection password="E886"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Oct-14'!A1" display="'Oct-14'!A1"/>
  </hyperlink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dimension ref="A1:U25"/>
  <sheetViews>
    <sheetView workbookViewId="0">
      <selection sqref="A1:D1"/>
    </sheetView>
  </sheetViews>
  <sheetFormatPr defaultColWidth="0" defaultRowHeight="15" zeroHeight="1"/>
  <cols>
    <col min="1" max="21" width="9.140625" style="1" customWidth="1"/>
    <col min="22" max="16384" width="9.140625" style="1" hidden="1"/>
  </cols>
  <sheetData>
    <row r="1" spans="1:20" s="56" customFormat="1" ht="19.5" customHeight="1" thickBot="1">
      <c r="A1" s="512" t="str">
        <f>+'10_'!A1:D1</f>
        <v>Raghav Gijare</v>
      </c>
      <c r="B1" s="513"/>
      <c r="C1" s="513"/>
      <c r="D1" s="514"/>
      <c r="E1" s="545">
        <f>+'Nov-14'!E2</f>
        <v>42309</v>
      </c>
      <c r="F1" s="546"/>
      <c r="G1" s="549" t="s">
        <v>55</v>
      </c>
      <c r="H1" s="550"/>
      <c r="I1" s="550"/>
      <c r="J1" s="550"/>
      <c r="K1" s="551"/>
      <c r="L1" s="549"/>
      <c r="M1" s="550"/>
      <c r="N1" s="550"/>
      <c r="O1" s="550"/>
      <c r="P1" s="551"/>
      <c r="Q1" s="555">
        <f>+'Nov-14'!B37</f>
        <v>0</v>
      </c>
      <c r="R1" s="539" t="s">
        <v>7</v>
      </c>
      <c r="S1" s="540"/>
      <c r="T1" s="541"/>
    </row>
    <row r="2" spans="1:20" s="56" customFormat="1" ht="15.75" customHeight="1" thickBot="1">
      <c r="A2" s="512" t="s">
        <v>108</v>
      </c>
      <c r="B2" s="513"/>
      <c r="C2" s="513"/>
      <c r="D2" s="514"/>
      <c r="E2" s="547"/>
      <c r="F2" s="548"/>
      <c r="G2" s="552"/>
      <c r="H2" s="553"/>
      <c r="I2" s="553"/>
      <c r="J2" s="553"/>
      <c r="K2" s="554"/>
      <c r="L2" s="552"/>
      <c r="M2" s="553"/>
      <c r="N2" s="553"/>
      <c r="O2" s="553"/>
      <c r="P2" s="554"/>
      <c r="Q2" s="556"/>
      <c r="R2" s="542"/>
      <c r="S2" s="543"/>
      <c r="T2" s="544"/>
    </row>
    <row r="3" spans="1:20" s="56"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sheetData>
  <sheetProtection password="E886"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Nov-14'!A1" display="'Nov-14'!A1"/>
  </hyperlink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dimension ref="A1:U26"/>
  <sheetViews>
    <sheetView workbookViewId="0">
      <selection sqref="A1:D1"/>
    </sheetView>
  </sheetViews>
  <sheetFormatPr defaultColWidth="0" defaultRowHeight="15" zeroHeight="1"/>
  <cols>
    <col min="1" max="21" width="9.140625" style="1" customWidth="1"/>
    <col min="22" max="16384" width="9.140625" style="1" hidden="1"/>
  </cols>
  <sheetData>
    <row r="1" spans="1:20" s="56" customFormat="1" ht="19.5" customHeight="1" thickBot="1">
      <c r="A1" s="512" t="str">
        <f>+'11'!A1:D1</f>
        <v>Raghav Gijare</v>
      </c>
      <c r="B1" s="513"/>
      <c r="C1" s="513"/>
      <c r="D1" s="514"/>
      <c r="E1" s="545">
        <f>+'Dec-14'!E2</f>
        <v>42339</v>
      </c>
      <c r="F1" s="546"/>
      <c r="G1" s="549" t="s">
        <v>55</v>
      </c>
      <c r="H1" s="550"/>
      <c r="I1" s="550"/>
      <c r="J1" s="550"/>
      <c r="K1" s="551"/>
      <c r="L1" s="549"/>
      <c r="M1" s="550"/>
      <c r="N1" s="550"/>
      <c r="O1" s="550"/>
      <c r="P1" s="551"/>
      <c r="Q1" s="555">
        <f>+'Dec-14'!B37</f>
        <v>0</v>
      </c>
      <c r="R1" s="539" t="s">
        <v>7</v>
      </c>
      <c r="S1" s="540"/>
      <c r="T1" s="541"/>
    </row>
    <row r="2" spans="1:20" s="56" customFormat="1" ht="15.75" customHeight="1" thickBot="1">
      <c r="A2" s="512" t="s">
        <v>108</v>
      </c>
      <c r="B2" s="513"/>
      <c r="C2" s="513"/>
      <c r="D2" s="514"/>
      <c r="E2" s="547"/>
      <c r="F2" s="548"/>
      <c r="G2" s="552"/>
      <c r="H2" s="553"/>
      <c r="I2" s="553"/>
      <c r="J2" s="553"/>
      <c r="K2" s="554"/>
      <c r="L2" s="552"/>
      <c r="M2" s="553"/>
      <c r="N2" s="553"/>
      <c r="O2" s="553"/>
      <c r="P2" s="554"/>
      <c r="Q2" s="556"/>
      <c r="R2" s="542"/>
      <c r="S2" s="543"/>
      <c r="T2" s="544"/>
    </row>
    <row r="3" spans="1:20" s="21" customFormat="1" ht="15.75"/>
    <row r="4" spans="1:20"/>
    <row r="5" spans="1:20"/>
    <row r="6" spans="1:20"/>
    <row r="7" spans="1:20"/>
    <row r="8" spans="1:20"/>
    <row r="9" spans="1:20"/>
    <row r="10" spans="1:20"/>
    <row r="11" spans="1:20"/>
    <row r="12" spans="1:20"/>
    <row r="13" spans="1:20"/>
    <row r="14" spans="1:20"/>
    <row r="15" spans="1:20"/>
    <row r="16" spans="1:20"/>
    <row r="17"/>
    <row r="18"/>
    <row r="19"/>
    <row r="20"/>
    <row r="21"/>
    <row r="22"/>
    <row r="23"/>
    <row r="24"/>
    <row r="25"/>
    <row r="26"/>
  </sheetData>
  <sheetProtection password="E886" sheet="1" objects="1" scenarios="1"/>
  <mergeCells count="7">
    <mergeCell ref="R1:T2"/>
    <mergeCell ref="A2:D2"/>
    <mergeCell ref="A1:D1"/>
    <mergeCell ref="E1:F2"/>
    <mergeCell ref="G1:K2"/>
    <mergeCell ref="L1:P2"/>
    <mergeCell ref="Q1:Q2"/>
  </mergeCells>
  <hyperlinks>
    <hyperlink ref="R1" location="'Control Panel'!A1" display="Control Panel"/>
    <hyperlink ref="R1:T2" location="'Track Room'!A1" display="Go to Track Room"/>
    <hyperlink ref="E1:F2" location="'Dec-14'!A1" display="'Dec-14'!A1"/>
  </hyperlinks>
  <pageMargins left="0.7" right="0.7" top="0.75" bottom="0.75" header="0.3" footer="0.3"/>
  <pageSetup orientation="portrait" r:id="rId1"/>
  <drawing r:id="rId2"/>
</worksheet>
</file>

<file path=xl/worksheets/sheet49.xml><?xml version="1.0" encoding="utf-8"?>
<worksheet xmlns="http://schemas.openxmlformats.org/spreadsheetml/2006/main" xmlns:r="http://schemas.openxmlformats.org/officeDocument/2006/relationships">
  <sheetPr>
    <tabColor rgb="FF230343"/>
  </sheetPr>
  <dimension ref="B1:H24"/>
  <sheetViews>
    <sheetView zoomScale="80" zoomScaleNormal="80" workbookViewId="0">
      <selection activeCell="B2" sqref="B2"/>
    </sheetView>
  </sheetViews>
  <sheetFormatPr defaultRowHeight="15"/>
  <cols>
    <col min="1" max="1" width="9.85546875" style="151" bestFit="1" customWidth="1"/>
    <col min="2" max="2" width="26.42578125" style="151" bestFit="1" customWidth="1"/>
    <col min="3" max="3" width="10.5703125" style="151" bestFit="1" customWidth="1"/>
    <col min="4" max="6" width="9.140625" style="151"/>
    <col min="7" max="7" width="13" style="151" bestFit="1" customWidth="1"/>
    <col min="8" max="16384" width="9.140625" style="151"/>
  </cols>
  <sheetData>
    <row r="1" spans="2:8">
      <c r="F1" s="152"/>
      <c r="G1" s="152"/>
      <c r="H1" s="152"/>
    </row>
    <row r="2" spans="2:8" s="154" customFormat="1" ht="18.75">
      <c r="B2" s="153" t="s">
        <v>119</v>
      </c>
      <c r="F2" s="557" t="s">
        <v>7</v>
      </c>
      <c r="G2" s="557"/>
      <c r="H2" s="557"/>
    </row>
    <row r="3" spans="2:8" s="154" customFormat="1">
      <c r="F3" s="155"/>
      <c r="G3" s="155"/>
      <c r="H3" s="155"/>
    </row>
    <row r="4" spans="2:8" s="154" customFormat="1" ht="15.75" thickBot="1">
      <c r="F4" s="155"/>
      <c r="G4" s="155"/>
      <c r="H4" s="155"/>
    </row>
    <row r="5" spans="2:8" s="154" customFormat="1">
      <c r="B5" s="156">
        <f>+'Track Room'!$N$17</f>
        <v>1</v>
      </c>
    </row>
    <row r="6" spans="2:8" s="154" customFormat="1">
      <c r="B6" s="157">
        <v>365</v>
      </c>
    </row>
    <row r="7" spans="2:8" s="154" customFormat="1">
      <c r="B7" s="158">
        <f>+B5/B6</f>
        <v>2.7397260273972603E-3</v>
      </c>
    </row>
    <row r="8" spans="2:8" s="154" customFormat="1"/>
    <row r="9" spans="2:8" s="154" customFormat="1">
      <c r="B9" s="159" t="s">
        <v>110</v>
      </c>
      <c r="C9" s="160"/>
      <c r="D9" s="160"/>
      <c r="E9" s="160"/>
      <c r="F9" s="160"/>
      <c r="G9" s="160"/>
    </row>
    <row r="10" spans="2:8" s="154" customFormat="1">
      <c r="B10" s="159" t="s">
        <v>111</v>
      </c>
      <c r="C10" s="160"/>
      <c r="D10" s="160"/>
      <c r="E10" s="160"/>
      <c r="F10" s="160"/>
      <c r="G10" s="160"/>
    </row>
    <row r="11" spans="2:8" s="154" customFormat="1">
      <c r="B11" s="159" t="s">
        <v>112</v>
      </c>
      <c r="C11" s="160"/>
      <c r="D11" s="160"/>
      <c r="E11" s="160"/>
      <c r="F11" s="160"/>
      <c r="G11" s="160"/>
    </row>
    <row r="12" spans="2:8" s="154" customFormat="1">
      <c r="B12" s="161" t="str">
        <f>+C14</f>
        <v>2/17/1989</v>
      </c>
      <c r="C12" s="160">
        <f>+'Expense Head'!$F$10</f>
        <v>17</v>
      </c>
      <c r="D12" s="160">
        <f>+'Expense Head'!$G$10</f>
        <v>2</v>
      </c>
      <c r="E12" s="160">
        <f>+'Expense Head'!$H$10</f>
        <v>1989</v>
      </c>
      <c r="F12" s="162" t="s">
        <v>123</v>
      </c>
      <c r="G12" s="162" t="s">
        <v>123</v>
      </c>
    </row>
    <row r="13" spans="2:8" s="154" customFormat="1">
      <c r="B13" s="163">
        <f ca="1">+TODAY()</f>
        <v>41993</v>
      </c>
      <c r="C13" s="160"/>
      <c r="D13" s="160"/>
      <c r="E13" s="160"/>
      <c r="F13" s="160"/>
      <c r="G13" s="160"/>
    </row>
    <row r="14" spans="2:8" s="154" customFormat="1">
      <c r="B14" s="160"/>
      <c r="C14" s="164" t="str">
        <f>+CONCATENATE($D$12,$F$12,$C$12,$G$12,$E$12)</f>
        <v>2/17/1989</v>
      </c>
      <c r="D14" s="160"/>
      <c r="E14" s="160"/>
      <c r="F14" s="160"/>
      <c r="G14" s="160"/>
    </row>
    <row r="15" spans="2:8" s="154" customFormat="1">
      <c r="B15" s="160"/>
      <c r="C15" s="160"/>
      <c r="D15" s="160"/>
      <c r="E15" s="160"/>
      <c r="F15" s="160"/>
      <c r="G15" s="160"/>
    </row>
    <row r="16" spans="2:8" s="154" customFormat="1">
      <c r="B16" s="159" t="str">
        <f ca="1">+DATEDIF(B12,B13,"Y")&amp;" Years,"&amp;DATEDIF(B12,B13,"YM")&amp;" Months,"&amp;DATEDIF(B12,B13,"MD")&amp;" Days "</f>
        <v xml:space="preserve">25 Years,10 Months,3 Days </v>
      </c>
      <c r="C16" s="160"/>
      <c r="D16" s="160"/>
      <c r="E16" s="160"/>
      <c r="F16" s="160"/>
      <c r="G16" s="160"/>
    </row>
    <row r="17" spans="2:7" s="154" customFormat="1">
      <c r="B17" s="160"/>
      <c r="C17" s="160">
        <f>+'Expense Head'!$F$10</f>
        <v>17</v>
      </c>
      <c r="D17" s="160">
        <f>+'Expense Head'!$G$10</f>
        <v>2</v>
      </c>
      <c r="E17" s="160">
        <f>+'Expense Head'!$H$10</f>
        <v>1989</v>
      </c>
      <c r="F17" s="160" t="s">
        <v>124</v>
      </c>
      <c r="G17" s="160" t="s">
        <v>124</v>
      </c>
    </row>
    <row r="18" spans="2:7" s="154" customFormat="1">
      <c r="B18" s="160"/>
      <c r="C18" s="160"/>
      <c r="D18" s="160"/>
      <c r="E18" s="160"/>
      <c r="F18" s="160"/>
      <c r="G18" s="160"/>
    </row>
    <row r="19" spans="2:7" s="154" customFormat="1">
      <c r="B19" s="160"/>
      <c r="C19" s="164" t="str">
        <f>+CONCATENATE($C$17,$F$17,$D$17,$G$17,$E$17)</f>
        <v>17-2-1989</v>
      </c>
      <c r="D19" s="160"/>
      <c r="E19" s="160"/>
      <c r="F19" s="160"/>
      <c r="G19" s="160"/>
    </row>
    <row r="20" spans="2:7" s="154" customFormat="1"/>
    <row r="21" spans="2:7" s="154" customFormat="1"/>
    <row r="22" spans="2:7" s="154" customFormat="1"/>
    <row r="23" spans="2:7" s="154" customFormat="1"/>
    <row r="24" spans="2:7" s="154" customFormat="1"/>
  </sheetData>
  <sheetProtection password="E886" sheet="1" objects="1" scenarios="1"/>
  <mergeCells count="1">
    <mergeCell ref="F2:H2"/>
  </mergeCells>
  <hyperlinks>
    <hyperlink ref="F2" location="'Control Panel'!A1" display="Control Panel"/>
    <hyperlink ref="F2:H2" location="'Track Room'!A1" display="Go to Track Room"/>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sheetPr codeName="Sheet3">
    <tabColor rgb="FFFFC000"/>
  </sheetPr>
  <dimension ref="A1:BD84"/>
  <sheetViews>
    <sheetView workbookViewId="0">
      <selection activeCell="B3" sqref="B3:D7"/>
    </sheetView>
  </sheetViews>
  <sheetFormatPr defaultColWidth="0" defaultRowHeight="15.75" zeroHeight="1"/>
  <cols>
    <col min="1" max="1" width="1.140625" style="222" customWidth="1"/>
    <col min="2" max="2" width="4.42578125" style="222" customWidth="1"/>
    <col min="3" max="3" width="2.140625" style="222" customWidth="1"/>
    <col min="4" max="4" width="4.42578125" style="222" customWidth="1"/>
    <col min="5" max="5" width="1.140625" style="222" customWidth="1"/>
    <col min="6" max="6" width="9.5703125" style="237" customWidth="1"/>
    <col min="7" max="7" width="11.42578125" style="237" customWidth="1"/>
    <col min="8" max="9" width="12.5703125" style="237" customWidth="1"/>
    <col min="10" max="10" width="12.140625" style="237" customWidth="1"/>
    <col min="11" max="11" width="9.42578125" style="237" customWidth="1"/>
    <col min="12" max="12" width="10.5703125" style="237" customWidth="1"/>
    <col min="13" max="13" width="12.5703125" style="237" customWidth="1"/>
    <col min="14" max="14" width="11.5703125" style="237" customWidth="1"/>
    <col min="15" max="15" width="12.140625" style="237" customWidth="1"/>
    <col min="16" max="16" width="12.42578125" style="237" customWidth="1"/>
    <col min="17" max="17" width="11" style="237" customWidth="1"/>
    <col min="18" max="18" width="11.7109375" style="237" customWidth="1"/>
    <col min="19" max="19" width="8.140625" style="222" customWidth="1"/>
    <col min="20" max="20" width="12.140625" style="222" hidden="1" customWidth="1"/>
    <col min="21" max="56" width="0" style="237" hidden="1" customWidth="1"/>
    <col min="57" max="16384" width="9.140625" style="237" hidden="1"/>
  </cols>
  <sheetData>
    <row r="1" spans="1:56" s="224" customFormat="1" ht="21">
      <c r="A1" s="222"/>
      <c r="B1" s="223" t="str">
        <f>+'Track Room'!F4</f>
        <v>Raghav Gijare</v>
      </c>
      <c r="C1" s="222"/>
      <c r="D1" s="222"/>
      <c r="E1" s="222"/>
      <c r="F1" s="222"/>
      <c r="I1" s="225"/>
      <c r="J1" s="225"/>
      <c r="M1" s="225"/>
      <c r="N1" s="225"/>
      <c r="O1" s="225"/>
    </row>
    <row r="2" spans="1:56" s="222" customFormat="1" ht="16.5" thickBot="1"/>
    <row r="3" spans="1:56" s="228" customFormat="1" ht="39" thickBot="1">
      <c r="A3" s="226"/>
      <c r="B3" s="392" t="s">
        <v>31</v>
      </c>
      <c r="C3" s="393"/>
      <c r="D3" s="394"/>
      <c r="E3" s="226"/>
      <c r="F3" s="227" t="s">
        <v>5</v>
      </c>
      <c r="G3" s="227" t="s">
        <v>2</v>
      </c>
      <c r="H3" s="227" t="str">
        <f>+'Expense Head'!K9</f>
        <v xml:space="preserve">Day to Day - Household </v>
      </c>
      <c r="I3" s="227" t="str">
        <f>+'Expense Head'!K10</f>
        <v>Petrol - Vehicle - Transport</v>
      </c>
      <c r="J3" s="227" t="str">
        <f>+'Expense Head'!K11</f>
        <v>Meal  (Hotels etc.)</v>
      </c>
      <c r="K3" s="227" t="str">
        <f>+'Expense Head'!K12</f>
        <v>Phone - Internet</v>
      </c>
      <c r="L3" s="227" t="str">
        <f>+'Expense Head'!K13</f>
        <v>Movies/Clubs/Holidays</v>
      </c>
      <c r="M3" s="227" t="str">
        <f>+'Expense Head'!K14</f>
        <v>Health Care..</v>
      </c>
      <c r="N3" s="227" t="str">
        <f>+'Expense Head'!K15</f>
        <v>Medical Expenses</v>
      </c>
      <c r="O3" s="227" t="str">
        <f>+'Expense Head'!K16</f>
        <v>Hobbies..Gifts..</v>
      </c>
      <c r="P3" s="227" t="str">
        <f>+'Expense Head'!K17</f>
        <v xml:space="preserve">Studies &amp; Office </v>
      </c>
      <c r="Q3" s="227" t="str">
        <f>+'Expense Head'!K18</f>
        <v>Cloths..</v>
      </c>
      <c r="R3" s="227" t="str">
        <f>+'Expense Head'!K21</f>
        <v>Savings</v>
      </c>
      <c r="S3" s="227" t="s">
        <v>23</v>
      </c>
      <c r="T3" s="226"/>
      <c r="U3" s="226"/>
      <c r="V3" s="226"/>
      <c r="W3" s="226"/>
      <c r="X3" s="226"/>
      <c r="Y3" s="226"/>
      <c r="Z3" s="226"/>
      <c r="AA3" s="226"/>
      <c r="AB3" s="226"/>
      <c r="AC3" s="226"/>
      <c r="AD3" s="226"/>
      <c r="AE3" s="226"/>
      <c r="AF3" s="226"/>
      <c r="AG3" s="226"/>
      <c r="AH3" s="226"/>
      <c r="AI3" s="226"/>
      <c r="AJ3" s="226"/>
      <c r="AK3" s="226"/>
      <c r="AL3" s="226"/>
      <c r="AM3" s="226"/>
      <c r="AN3" s="226"/>
      <c r="AO3" s="226"/>
      <c r="AP3" s="226"/>
      <c r="AQ3" s="226"/>
      <c r="AR3" s="226"/>
      <c r="AS3" s="226"/>
      <c r="AT3" s="226"/>
      <c r="AU3" s="226"/>
      <c r="AV3" s="226"/>
      <c r="AW3" s="226"/>
      <c r="AX3" s="226"/>
      <c r="AY3" s="226"/>
      <c r="AZ3" s="226"/>
      <c r="BA3" s="226"/>
      <c r="BB3" s="226"/>
      <c r="BC3" s="226"/>
      <c r="BD3" s="226"/>
    </row>
    <row r="4" spans="1:56" s="233" customFormat="1">
      <c r="A4" s="229"/>
      <c r="B4" s="395"/>
      <c r="C4" s="396"/>
      <c r="D4" s="397"/>
      <c r="E4" s="229"/>
      <c r="F4" s="230">
        <f>+'Track Room'!M5</f>
        <v>42005</v>
      </c>
      <c r="G4" s="231">
        <f>SUM(H4:R4)</f>
        <v>4410</v>
      </c>
      <c r="H4" s="231">
        <f>+'Jan-14'!E37</f>
        <v>100</v>
      </c>
      <c r="I4" s="231">
        <f>+'Jan-14'!F37</f>
        <v>500</v>
      </c>
      <c r="J4" s="231">
        <f>+'Jan-14'!G37</f>
        <v>200</v>
      </c>
      <c r="K4" s="231">
        <f>+'Jan-14'!H37</f>
        <v>0</v>
      </c>
      <c r="L4" s="231">
        <f>+'Jan-14'!I37</f>
        <v>0</v>
      </c>
      <c r="M4" s="231">
        <f>+'Jan-14'!J37</f>
        <v>100</v>
      </c>
      <c r="N4" s="231">
        <f>+'Jan-14'!K37</f>
        <v>10</v>
      </c>
      <c r="O4" s="231">
        <f>+'Jan-14'!L37</f>
        <v>0</v>
      </c>
      <c r="P4" s="231">
        <f>+'Jan-14'!M37</f>
        <v>1500</v>
      </c>
      <c r="Q4" s="231">
        <f>+'Jan-14'!N37</f>
        <v>2000</v>
      </c>
      <c r="R4" s="231">
        <f>+'Jan-14'!O37</f>
        <v>0</v>
      </c>
      <c r="S4" s="232">
        <f>(G4*100/$G$16)/100</f>
        <v>1</v>
      </c>
      <c r="T4" s="229"/>
      <c r="U4" s="229"/>
      <c r="V4" s="229"/>
      <c r="W4" s="229"/>
      <c r="X4" s="229"/>
      <c r="Y4" s="229"/>
      <c r="Z4" s="229"/>
      <c r="AA4" s="229"/>
      <c r="AB4" s="229"/>
      <c r="AC4" s="229"/>
      <c r="AD4" s="229"/>
      <c r="AE4" s="229"/>
      <c r="AF4" s="229"/>
      <c r="AG4" s="229"/>
      <c r="AH4" s="229"/>
      <c r="AI4" s="229"/>
      <c r="AJ4" s="229"/>
      <c r="AK4" s="229"/>
      <c r="AL4" s="229"/>
      <c r="AM4" s="229"/>
      <c r="AN4" s="229"/>
      <c r="AO4" s="229"/>
      <c r="AP4" s="229"/>
      <c r="AQ4" s="229"/>
      <c r="AR4" s="229"/>
      <c r="AS4" s="229"/>
      <c r="AT4" s="229"/>
      <c r="AU4" s="229"/>
      <c r="AV4" s="229"/>
      <c r="AW4" s="229"/>
      <c r="AX4" s="229"/>
      <c r="AY4" s="229"/>
      <c r="AZ4" s="229"/>
      <c r="BA4" s="229"/>
      <c r="BB4" s="229"/>
      <c r="BC4" s="229"/>
      <c r="BD4" s="229"/>
    </row>
    <row r="5" spans="1:56" s="233" customFormat="1">
      <c r="A5" s="229"/>
      <c r="B5" s="395"/>
      <c r="C5" s="396"/>
      <c r="D5" s="397"/>
      <c r="E5" s="229"/>
      <c r="F5" s="230">
        <f>+'Track Room'!M6</f>
        <v>42036</v>
      </c>
      <c r="G5" s="231">
        <f t="shared" ref="G5:G15" si="0">SUM(H5:R5)</f>
        <v>0</v>
      </c>
      <c r="H5" s="231">
        <f>+'Feb-14'!E37</f>
        <v>0</v>
      </c>
      <c r="I5" s="231">
        <f>+'Feb-14'!F37</f>
        <v>0</v>
      </c>
      <c r="J5" s="231">
        <f>+'Feb-14'!G37</f>
        <v>0</v>
      </c>
      <c r="K5" s="231">
        <f>+'Feb-14'!H37</f>
        <v>0</v>
      </c>
      <c r="L5" s="231">
        <f>+'Feb-14'!I37</f>
        <v>0</v>
      </c>
      <c r="M5" s="231">
        <f>+'Feb-14'!J37</f>
        <v>0</v>
      </c>
      <c r="N5" s="231">
        <f>+'Feb-14'!K37</f>
        <v>0</v>
      </c>
      <c r="O5" s="231">
        <f>+'Feb-14'!L37</f>
        <v>0</v>
      </c>
      <c r="P5" s="231">
        <f>+'Feb-14'!M37</f>
        <v>0</v>
      </c>
      <c r="Q5" s="231">
        <f>+'Feb-14'!N37</f>
        <v>0</v>
      </c>
      <c r="R5" s="231">
        <f>+'Feb-14'!O37</f>
        <v>0</v>
      </c>
      <c r="S5" s="232">
        <f t="shared" ref="S5:S15" si="1">(G5*100/$G$16)/100</f>
        <v>0</v>
      </c>
      <c r="T5" s="229"/>
      <c r="U5" s="229"/>
      <c r="V5" s="229"/>
      <c r="W5" s="229"/>
      <c r="X5" s="229"/>
      <c r="Y5" s="229"/>
      <c r="Z5" s="229"/>
      <c r="AA5" s="229"/>
      <c r="AB5" s="229"/>
      <c r="AC5" s="229"/>
      <c r="AD5" s="229"/>
      <c r="AE5" s="229"/>
      <c r="AF5" s="229"/>
      <c r="AG5" s="229"/>
      <c r="AH5" s="229"/>
      <c r="AI5" s="229"/>
      <c r="AJ5" s="229"/>
      <c r="AK5" s="229"/>
      <c r="AL5" s="229"/>
      <c r="AM5" s="229"/>
      <c r="AN5" s="229"/>
      <c r="AO5" s="229"/>
      <c r="AP5" s="229"/>
      <c r="AQ5" s="229"/>
      <c r="AR5" s="229"/>
      <c r="AS5" s="229"/>
      <c r="AT5" s="229"/>
      <c r="AU5" s="229"/>
      <c r="AV5" s="229"/>
      <c r="AW5" s="229"/>
      <c r="AX5" s="229"/>
      <c r="AY5" s="229"/>
      <c r="AZ5" s="229"/>
      <c r="BA5" s="229"/>
      <c r="BB5" s="229"/>
      <c r="BC5" s="229"/>
      <c r="BD5" s="229"/>
    </row>
    <row r="6" spans="1:56" s="233" customFormat="1">
      <c r="A6" s="229"/>
      <c r="B6" s="395"/>
      <c r="C6" s="396"/>
      <c r="D6" s="397"/>
      <c r="E6" s="229"/>
      <c r="F6" s="230">
        <f>+'Track Room'!M7</f>
        <v>42064</v>
      </c>
      <c r="G6" s="231">
        <f t="shared" si="0"/>
        <v>0</v>
      </c>
      <c r="H6" s="231">
        <f>+'Mar-14'!E37</f>
        <v>0</v>
      </c>
      <c r="I6" s="231">
        <f>+'Mar-14'!F37</f>
        <v>0</v>
      </c>
      <c r="J6" s="231">
        <f>+'Mar-14'!G37</f>
        <v>0</v>
      </c>
      <c r="K6" s="231">
        <f>+'Mar-14'!H37</f>
        <v>0</v>
      </c>
      <c r="L6" s="231">
        <f>+'Mar-14'!I37</f>
        <v>0</v>
      </c>
      <c r="M6" s="231">
        <f>+'Mar-14'!J37</f>
        <v>0</v>
      </c>
      <c r="N6" s="231">
        <f>+'Mar-14'!K37</f>
        <v>0</v>
      </c>
      <c r="O6" s="231">
        <f>+'Mar-14'!L37</f>
        <v>0</v>
      </c>
      <c r="P6" s="231">
        <f>+'Mar-14'!M37</f>
        <v>0</v>
      </c>
      <c r="Q6" s="231">
        <f>+'Mar-14'!N37</f>
        <v>0</v>
      </c>
      <c r="R6" s="231">
        <f>+'Mar-14'!O37</f>
        <v>0</v>
      </c>
      <c r="S6" s="232">
        <f t="shared" si="1"/>
        <v>0</v>
      </c>
      <c r="T6" s="229"/>
      <c r="U6" s="229"/>
      <c r="V6" s="229"/>
      <c r="W6" s="229"/>
      <c r="X6" s="229"/>
      <c r="Y6" s="229"/>
      <c r="Z6" s="229"/>
      <c r="AA6" s="229"/>
      <c r="AB6" s="229"/>
      <c r="AC6" s="229"/>
      <c r="AD6" s="229"/>
      <c r="AE6" s="229"/>
      <c r="AF6" s="229"/>
      <c r="AG6" s="229"/>
      <c r="AH6" s="229"/>
      <c r="AI6" s="229"/>
      <c r="AJ6" s="229"/>
      <c r="AK6" s="229"/>
      <c r="AL6" s="229"/>
      <c r="AM6" s="229"/>
      <c r="AN6" s="229"/>
      <c r="AO6" s="229"/>
      <c r="AP6" s="229"/>
      <c r="AQ6" s="229"/>
      <c r="AR6" s="229"/>
      <c r="AS6" s="229"/>
      <c r="AT6" s="229"/>
      <c r="AU6" s="229"/>
      <c r="AV6" s="229"/>
      <c r="AW6" s="229"/>
      <c r="AX6" s="229"/>
      <c r="AY6" s="229"/>
      <c r="AZ6" s="229"/>
      <c r="BA6" s="229"/>
      <c r="BB6" s="229"/>
      <c r="BC6" s="229"/>
      <c r="BD6" s="229"/>
    </row>
    <row r="7" spans="1:56" s="233" customFormat="1">
      <c r="A7" s="229"/>
      <c r="B7" s="398"/>
      <c r="C7" s="399"/>
      <c r="D7" s="400"/>
      <c r="E7" s="229"/>
      <c r="F7" s="230">
        <f>+'Track Room'!M8</f>
        <v>42095</v>
      </c>
      <c r="G7" s="231">
        <f t="shared" si="0"/>
        <v>0</v>
      </c>
      <c r="H7" s="231">
        <f>+'Apr-14'!E37</f>
        <v>0</v>
      </c>
      <c r="I7" s="231">
        <f>+'Apr-14'!F37</f>
        <v>0</v>
      </c>
      <c r="J7" s="231">
        <f>+'Apr-14'!G37</f>
        <v>0</v>
      </c>
      <c r="K7" s="231">
        <f>+'Apr-14'!H37</f>
        <v>0</v>
      </c>
      <c r="L7" s="231">
        <f>+'Apr-14'!I37</f>
        <v>0</v>
      </c>
      <c r="M7" s="231">
        <f>+'Apr-14'!J37</f>
        <v>0</v>
      </c>
      <c r="N7" s="231">
        <f>+'Apr-14'!K37</f>
        <v>0</v>
      </c>
      <c r="O7" s="231">
        <f>+'Apr-14'!L37</f>
        <v>0</v>
      </c>
      <c r="P7" s="231">
        <f>+'Apr-14'!M37</f>
        <v>0</v>
      </c>
      <c r="Q7" s="231">
        <f>+'Apr-14'!N37</f>
        <v>0</v>
      </c>
      <c r="R7" s="231">
        <f>+'Apr-14'!O37</f>
        <v>0</v>
      </c>
      <c r="S7" s="232">
        <f t="shared" si="1"/>
        <v>0</v>
      </c>
      <c r="T7" s="229"/>
      <c r="U7" s="229"/>
      <c r="V7" s="229"/>
      <c r="W7" s="229"/>
      <c r="X7" s="229"/>
      <c r="Y7" s="229"/>
      <c r="Z7" s="229"/>
      <c r="AA7" s="229"/>
      <c r="AB7" s="229"/>
      <c r="AC7" s="229"/>
      <c r="AD7" s="229"/>
      <c r="AE7" s="229"/>
      <c r="AF7" s="229"/>
      <c r="AG7" s="229"/>
      <c r="AH7" s="229"/>
      <c r="AI7" s="229"/>
      <c r="AJ7" s="229"/>
      <c r="AK7" s="229"/>
      <c r="AL7" s="229"/>
      <c r="AM7" s="229"/>
      <c r="AN7" s="229"/>
      <c r="AO7" s="229"/>
      <c r="AP7" s="229"/>
      <c r="AQ7" s="229"/>
      <c r="AR7" s="229"/>
      <c r="AS7" s="229"/>
      <c r="AT7" s="229"/>
      <c r="AU7" s="229"/>
      <c r="AV7" s="229"/>
      <c r="AW7" s="229"/>
      <c r="AX7" s="229"/>
      <c r="AY7" s="229"/>
      <c r="AZ7" s="229"/>
      <c r="BA7" s="229"/>
      <c r="BB7" s="229"/>
      <c r="BC7" s="229"/>
      <c r="BD7" s="229"/>
    </row>
    <row r="8" spans="1:56" s="233" customFormat="1">
      <c r="A8" s="229"/>
      <c r="B8" s="222"/>
      <c r="C8" s="222"/>
      <c r="D8" s="222"/>
      <c r="E8" s="229"/>
      <c r="F8" s="230">
        <f>+'Track Room'!M9</f>
        <v>42125</v>
      </c>
      <c r="G8" s="231">
        <f t="shared" si="0"/>
        <v>0</v>
      </c>
      <c r="H8" s="231">
        <f>+'May-14'!E37</f>
        <v>0</v>
      </c>
      <c r="I8" s="231">
        <f>+'May-14'!F37</f>
        <v>0</v>
      </c>
      <c r="J8" s="231">
        <f>+'May-14'!G37</f>
        <v>0</v>
      </c>
      <c r="K8" s="231">
        <f>+'May-14'!H37</f>
        <v>0</v>
      </c>
      <c r="L8" s="231">
        <f>+'May-14'!I37</f>
        <v>0</v>
      </c>
      <c r="M8" s="231">
        <f>+'May-14'!J37</f>
        <v>0</v>
      </c>
      <c r="N8" s="231">
        <f>+'May-14'!K37</f>
        <v>0</v>
      </c>
      <c r="O8" s="231">
        <f>+'May-14'!L37</f>
        <v>0</v>
      </c>
      <c r="P8" s="231">
        <f>+'May-14'!M37</f>
        <v>0</v>
      </c>
      <c r="Q8" s="231">
        <f>+'May-14'!N37</f>
        <v>0</v>
      </c>
      <c r="R8" s="231">
        <f>+'May-14'!O37</f>
        <v>0</v>
      </c>
      <c r="S8" s="232">
        <f t="shared" si="1"/>
        <v>0</v>
      </c>
      <c r="T8" s="229"/>
      <c r="U8" s="229"/>
      <c r="V8" s="229"/>
      <c r="W8" s="229"/>
      <c r="X8" s="229"/>
      <c r="Y8" s="229"/>
      <c r="Z8" s="229"/>
      <c r="AA8" s="229"/>
      <c r="AB8" s="229"/>
      <c r="AC8" s="229"/>
      <c r="AD8" s="229"/>
      <c r="AE8" s="229"/>
      <c r="AF8" s="229"/>
      <c r="AG8" s="229"/>
      <c r="AH8" s="229"/>
      <c r="AI8" s="229"/>
      <c r="AJ8" s="229"/>
      <c r="AK8" s="229"/>
      <c r="AL8" s="229"/>
      <c r="AM8" s="229"/>
      <c r="AN8" s="229"/>
      <c r="AO8" s="229"/>
      <c r="AP8" s="229"/>
      <c r="AQ8" s="229"/>
      <c r="AR8" s="229"/>
      <c r="AS8" s="229"/>
      <c r="AT8" s="229"/>
      <c r="AU8" s="229"/>
      <c r="AV8" s="229"/>
      <c r="AW8" s="229"/>
      <c r="AX8" s="229"/>
      <c r="AY8" s="229"/>
      <c r="AZ8" s="229"/>
      <c r="BA8" s="229"/>
      <c r="BB8" s="229"/>
      <c r="BC8" s="229"/>
      <c r="BD8" s="229"/>
    </row>
    <row r="9" spans="1:56" s="233" customFormat="1">
      <c r="A9" s="229"/>
      <c r="B9" s="222"/>
      <c r="C9" s="222"/>
      <c r="D9" s="222"/>
      <c r="E9" s="229"/>
      <c r="F9" s="230">
        <f>+'Track Room'!M10</f>
        <v>42156</v>
      </c>
      <c r="G9" s="231">
        <f t="shared" si="0"/>
        <v>0</v>
      </c>
      <c r="H9" s="231">
        <f>+'June-14'!E37</f>
        <v>0</v>
      </c>
      <c r="I9" s="231">
        <f>+'June-14'!F37</f>
        <v>0</v>
      </c>
      <c r="J9" s="231">
        <f>+'June-14'!G37</f>
        <v>0</v>
      </c>
      <c r="K9" s="231">
        <f>+'June-14'!H37</f>
        <v>0</v>
      </c>
      <c r="L9" s="231">
        <f>+'June-14'!I37</f>
        <v>0</v>
      </c>
      <c r="M9" s="231">
        <f>+'June-14'!J37</f>
        <v>0</v>
      </c>
      <c r="N9" s="231">
        <f>+'June-14'!K37</f>
        <v>0</v>
      </c>
      <c r="O9" s="231">
        <f>+'June-14'!L37</f>
        <v>0</v>
      </c>
      <c r="P9" s="231">
        <f>+'June-14'!M37</f>
        <v>0</v>
      </c>
      <c r="Q9" s="231">
        <f>+'June-14'!N37</f>
        <v>0</v>
      </c>
      <c r="R9" s="231">
        <f>+'June-14'!O37</f>
        <v>0</v>
      </c>
      <c r="S9" s="232">
        <f t="shared" si="1"/>
        <v>0</v>
      </c>
      <c r="T9" s="234"/>
      <c r="U9" s="234"/>
      <c r="V9" s="234"/>
      <c r="W9" s="234"/>
      <c r="X9" s="234"/>
      <c r="Y9" s="234"/>
      <c r="Z9" s="234"/>
      <c r="AA9" s="234"/>
      <c r="AB9" s="234"/>
      <c r="AC9" s="234"/>
      <c r="AD9" s="234"/>
      <c r="AE9" s="234"/>
      <c r="AF9" s="234"/>
      <c r="AG9" s="234"/>
      <c r="AH9" s="234"/>
      <c r="AI9" s="234"/>
      <c r="AJ9" s="234"/>
      <c r="AK9" s="234"/>
      <c r="AL9" s="234"/>
      <c r="AM9" s="234"/>
      <c r="AN9" s="234"/>
      <c r="AO9" s="234"/>
      <c r="AP9" s="234"/>
      <c r="AQ9" s="234"/>
      <c r="AR9" s="234"/>
      <c r="AS9" s="234"/>
      <c r="AT9" s="234"/>
      <c r="AU9" s="234"/>
      <c r="AV9" s="234"/>
      <c r="AW9" s="234"/>
      <c r="AX9" s="234"/>
      <c r="AY9" s="234"/>
      <c r="AZ9" s="234"/>
      <c r="BA9" s="234"/>
      <c r="BB9" s="234"/>
      <c r="BC9" s="234"/>
      <c r="BD9" s="234"/>
    </row>
    <row r="10" spans="1:56" s="233" customFormat="1">
      <c r="A10" s="229"/>
      <c r="B10" s="222"/>
      <c r="C10" s="222"/>
      <c r="D10" s="222"/>
      <c r="E10" s="229"/>
      <c r="F10" s="230">
        <f>+'Track Room'!M11</f>
        <v>42186</v>
      </c>
      <c r="G10" s="231">
        <f t="shared" si="0"/>
        <v>0</v>
      </c>
      <c r="H10" s="231">
        <f>+'July-14'!E37</f>
        <v>0</v>
      </c>
      <c r="I10" s="231">
        <f>+'July-14'!F37</f>
        <v>0</v>
      </c>
      <c r="J10" s="231">
        <f>+'July-14'!G37</f>
        <v>0</v>
      </c>
      <c r="K10" s="231">
        <f>+'July-14'!H37</f>
        <v>0</v>
      </c>
      <c r="L10" s="231">
        <f>+'July-14'!I37</f>
        <v>0</v>
      </c>
      <c r="M10" s="231">
        <f>+'July-14'!J37</f>
        <v>0</v>
      </c>
      <c r="N10" s="231">
        <f>+'July-14'!K37</f>
        <v>0</v>
      </c>
      <c r="O10" s="231">
        <f>+'July-14'!L37</f>
        <v>0</v>
      </c>
      <c r="P10" s="231">
        <f>+'July-14'!M37</f>
        <v>0</v>
      </c>
      <c r="Q10" s="231">
        <f>+'July-14'!N37</f>
        <v>0</v>
      </c>
      <c r="R10" s="231">
        <f>+'July-14'!O37</f>
        <v>0</v>
      </c>
      <c r="S10" s="232">
        <f t="shared" si="1"/>
        <v>0</v>
      </c>
      <c r="T10" s="229"/>
      <c r="U10" s="229"/>
      <c r="V10" s="229"/>
      <c r="W10" s="229"/>
      <c r="X10" s="229"/>
      <c r="Y10" s="229"/>
      <c r="Z10" s="229"/>
      <c r="AA10" s="229"/>
      <c r="AB10" s="229"/>
      <c r="AC10" s="229"/>
      <c r="AD10" s="229"/>
      <c r="AE10" s="229"/>
      <c r="AF10" s="229"/>
      <c r="AG10" s="229"/>
      <c r="AH10" s="229"/>
      <c r="AI10" s="229"/>
      <c r="AJ10" s="229"/>
      <c r="AK10" s="229"/>
      <c r="AL10" s="229"/>
      <c r="AM10" s="229"/>
      <c r="AN10" s="229"/>
      <c r="AO10" s="229"/>
      <c r="AP10" s="229"/>
      <c r="AQ10" s="229"/>
      <c r="AR10" s="229"/>
      <c r="AS10" s="229"/>
      <c r="AT10" s="229"/>
      <c r="AU10" s="229"/>
      <c r="AV10" s="229"/>
      <c r="AW10" s="229"/>
      <c r="AX10" s="229"/>
      <c r="AY10" s="229"/>
      <c r="AZ10" s="229"/>
      <c r="BA10" s="229"/>
      <c r="BB10" s="229"/>
      <c r="BC10" s="229"/>
      <c r="BD10" s="229"/>
    </row>
    <row r="11" spans="1:56" s="233" customFormat="1">
      <c r="A11" s="229"/>
      <c r="B11" s="222"/>
      <c r="C11" s="222"/>
      <c r="D11" s="222"/>
      <c r="E11" s="229"/>
      <c r="F11" s="230">
        <f>+'Track Room'!M12</f>
        <v>42217</v>
      </c>
      <c r="G11" s="231">
        <f t="shared" si="0"/>
        <v>0</v>
      </c>
      <c r="H11" s="231">
        <f>+'Aug-14'!E37</f>
        <v>0</v>
      </c>
      <c r="I11" s="231">
        <f>+'Aug-14'!F37</f>
        <v>0</v>
      </c>
      <c r="J11" s="231">
        <f>+'Aug-14'!G37</f>
        <v>0</v>
      </c>
      <c r="K11" s="231">
        <f>+'Aug-14'!H37</f>
        <v>0</v>
      </c>
      <c r="L11" s="231">
        <f>+'Aug-14'!I37</f>
        <v>0</v>
      </c>
      <c r="M11" s="231">
        <f>+'Aug-14'!J37</f>
        <v>0</v>
      </c>
      <c r="N11" s="231">
        <f>+'Aug-14'!K37</f>
        <v>0</v>
      </c>
      <c r="O11" s="231">
        <f>+'Aug-14'!L37</f>
        <v>0</v>
      </c>
      <c r="P11" s="231">
        <f>+'Aug-14'!M37</f>
        <v>0</v>
      </c>
      <c r="Q11" s="231">
        <f>+'Aug-14'!N37</f>
        <v>0</v>
      </c>
      <c r="R11" s="231">
        <f>+'Aug-14'!O37</f>
        <v>0</v>
      </c>
      <c r="S11" s="232">
        <f t="shared" si="1"/>
        <v>0</v>
      </c>
      <c r="T11" s="229"/>
      <c r="U11" s="229"/>
      <c r="V11" s="229"/>
      <c r="W11" s="229"/>
      <c r="X11" s="229"/>
      <c r="Y11" s="229"/>
      <c r="Z11" s="229"/>
      <c r="AA11" s="229"/>
      <c r="AB11" s="229"/>
      <c r="AC11" s="229"/>
      <c r="AD11" s="229"/>
      <c r="AE11" s="229"/>
      <c r="AF11" s="229"/>
      <c r="AG11" s="229"/>
      <c r="AH11" s="229"/>
      <c r="AI11" s="229"/>
      <c r="AJ11" s="229"/>
      <c r="AK11" s="229"/>
      <c r="AL11" s="229"/>
      <c r="AM11" s="229"/>
      <c r="AN11" s="229"/>
      <c r="AO11" s="229"/>
      <c r="AP11" s="229"/>
      <c r="AQ11" s="229"/>
      <c r="AR11" s="229"/>
      <c r="AS11" s="229"/>
      <c r="AT11" s="229"/>
      <c r="AU11" s="229"/>
      <c r="AV11" s="229"/>
      <c r="AW11" s="229"/>
      <c r="AX11" s="229"/>
      <c r="AY11" s="229"/>
      <c r="AZ11" s="229"/>
      <c r="BA11" s="229"/>
      <c r="BB11" s="229"/>
      <c r="BC11" s="229"/>
      <c r="BD11" s="229"/>
    </row>
    <row r="12" spans="1:56" s="233" customFormat="1">
      <c r="A12" s="229"/>
      <c r="B12" s="229"/>
      <c r="C12" s="229"/>
      <c r="D12" s="229"/>
      <c r="E12" s="229"/>
      <c r="F12" s="230">
        <f>+'Track Room'!M13</f>
        <v>42248</v>
      </c>
      <c r="G12" s="231">
        <f t="shared" si="0"/>
        <v>0</v>
      </c>
      <c r="H12" s="231">
        <f>+'Sept-14'!E37</f>
        <v>0</v>
      </c>
      <c r="I12" s="231">
        <f>+'Sept-14'!F37</f>
        <v>0</v>
      </c>
      <c r="J12" s="231">
        <f>+'Sept-14'!G37</f>
        <v>0</v>
      </c>
      <c r="K12" s="231">
        <f>+'Sept-14'!H37</f>
        <v>0</v>
      </c>
      <c r="L12" s="231">
        <f>+'Sept-14'!I37</f>
        <v>0</v>
      </c>
      <c r="M12" s="231">
        <f>+'Sept-14'!J37</f>
        <v>0</v>
      </c>
      <c r="N12" s="231">
        <f>+'Sept-14'!K37</f>
        <v>0</v>
      </c>
      <c r="O12" s="231">
        <f>+'Sept-14'!L37</f>
        <v>0</v>
      </c>
      <c r="P12" s="231">
        <f>+'Sept-14'!M37</f>
        <v>0</v>
      </c>
      <c r="Q12" s="231">
        <f>+'Sept-14'!N37</f>
        <v>0</v>
      </c>
      <c r="R12" s="231">
        <f>+'Sept-14'!O37</f>
        <v>0</v>
      </c>
      <c r="S12" s="232">
        <f t="shared" si="1"/>
        <v>0</v>
      </c>
      <c r="T12" s="229"/>
      <c r="U12" s="229"/>
      <c r="V12" s="229"/>
      <c r="W12" s="229"/>
      <c r="X12" s="229"/>
      <c r="Y12" s="229"/>
      <c r="Z12" s="229"/>
      <c r="AA12" s="229"/>
      <c r="AB12" s="229"/>
      <c r="AC12" s="229"/>
      <c r="AD12" s="229"/>
      <c r="AE12" s="229"/>
      <c r="AF12" s="229"/>
      <c r="AG12" s="229"/>
      <c r="AH12" s="229"/>
      <c r="AI12" s="229"/>
      <c r="AJ12" s="229"/>
      <c r="AK12" s="229"/>
      <c r="AL12" s="229"/>
      <c r="AM12" s="229"/>
      <c r="AN12" s="229"/>
      <c r="AO12" s="229"/>
      <c r="AP12" s="229"/>
      <c r="AQ12" s="229"/>
      <c r="AR12" s="229"/>
      <c r="AS12" s="229"/>
      <c r="AT12" s="229"/>
      <c r="AU12" s="229"/>
      <c r="AV12" s="229"/>
      <c r="AW12" s="229"/>
      <c r="AX12" s="229"/>
      <c r="AY12" s="229"/>
      <c r="AZ12" s="229"/>
      <c r="BA12" s="229"/>
      <c r="BB12" s="229"/>
      <c r="BC12" s="229"/>
      <c r="BD12" s="229"/>
    </row>
    <row r="13" spans="1:56" s="233" customFormat="1">
      <c r="A13" s="229"/>
      <c r="B13" s="229"/>
      <c r="C13" s="229"/>
      <c r="D13" s="229"/>
      <c r="E13" s="229"/>
      <c r="F13" s="230">
        <f>+'Track Room'!M14</f>
        <v>42278</v>
      </c>
      <c r="G13" s="231">
        <f t="shared" si="0"/>
        <v>0</v>
      </c>
      <c r="H13" s="231">
        <f>+'Oct-14'!E37</f>
        <v>0</v>
      </c>
      <c r="I13" s="231">
        <f>+'Oct-14'!F37</f>
        <v>0</v>
      </c>
      <c r="J13" s="231">
        <f>+'Oct-14'!G37</f>
        <v>0</v>
      </c>
      <c r="K13" s="231">
        <f>+'Oct-14'!H37</f>
        <v>0</v>
      </c>
      <c r="L13" s="231">
        <f>+'Oct-14'!I37</f>
        <v>0</v>
      </c>
      <c r="M13" s="231">
        <f>+'Oct-14'!J37</f>
        <v>0</v>
      </c>
      <c r="N13" s="231">
        <f>+'Oct-14'!K37</f>
        <v>0</v>
      </c>
      <c r="O13" s="231">
        <f>+'Oct-14'!L37</f>
        <v>0</v>
      </c>
      <c r="P13" s="231">
        <f>+'Oct-14'!M37</f>
        <v>0</v>
      </c>
      <c r="Q13" s="231">
        <f>+'Oct-14'!N37</f>
        <v>0</v>
      </c>
      <c r="R13" s="231">
        <f>+'Oct-14'!O37</f>
        <v>0</v>
      </c>
      <c r="S13" s="232">
        <f t="shared" si="1"/>
        <v>0</v>
      </c>
      <c r="T13" s="229"/>
      <c r="U13" s="229"/>
      <c r="V13" s="229"/>
      <c r="W13" s="229"/>
      <c r="X13" s="229"/>
      <c r="Y13" s="229"/>
      <c r="Z13" s="229"/>
      <c r="AA13" s="229"/>
      <c r="AB13" s="229"/>
      <c r="AC13" s="229"/>
      <c r="AD13" s="229"/>
      <c r="AE13" s="229"/>
      <c r="AF13" s="229"/>
      <c r="AG13" s="229"/>
      <c r="AH13" s="229"/>
      <c r="AI13" s="229"/>
      <c r="AJ13" s="229"/>
      <c r="AK13" s="229"/>
      <c r="AL13" s="229"/>
      <c r="AM13" s="229"/>
      <c r="AN13" s="229"/>
      <c r="AO13" s="229"/>
      <c r="AP13" s="229"/>
      <c r="AQ13" s="229"/>
      <c r="AR13" s="229"/>
      <c r="AS13" s="229"/>
      <c r="AT13" s="229"/>
      <c r="AU13" s="229"/>
      <c r="AV13" s="229"/>
      <c r="AW13" s="229"/>
      <c r="AX13" s="229"/>
      <c r="AY13" s="229"/>
      <c r="AZ13" s="229"/>
      <c r="BA13" s="229"/>
      <c r="BB13" s="229"/>
      <c r="BC13" s="229"/>
      <c r="BD13" s="229"/>
    </row>
    <row r="14" spans="1:56" s="233" customFormat="1">
      <c r="A14" s="229"/>
      <c r="B14" s="229"/>
      <c r="C14" s="229"/>
      <c r="D14" s="229"/>
      <c r="E14" s="229"/>
      <c r="F14" s="230">
        <f>+'Track Room'!M15</f>
        <v>42309</v>
      </c>
      <c r="G14" s="231">
        <f t="shared" si="0"/>
        <v>0</v>
      </c>
      <c r="H14" s="231">
        <f>+'Nov-14'!E37</f>
        <v>0</v>
      </c>
      <c r="I14" s="231">
        <f>+'Nov-14'!F37</f>
        <v>0</v>
      </c>
      <c r="J14" s="231">
        <f>+'Nov-14'!G37</f>
        <v>0</v>
      </c>
      <c r="K14" s="231">
        <f>+'Nov-14'!H37</f>
        <v>0</v>
      </c>
      <c r="L14" s="231">
        <f>+'Nov-14'!I37</f>
        <v>0</v>
      </c>
      <c r="M14" s="231">
        <f>+'Nov-14'!J37</f>
        <v>0</v>
      </c>
      <c r="N14" s="231">
        <f>+'Nov-14'!K37</f>
        <v>0</v>
      </c>
      <c r="O14" s="231">
        <f>+'Nov-14'!L37</f>
        <v>0</v>
      </c>
      <c r="P14" s="231">
        <f>+'Nov-14'!M37</f>
        <v>0</v>
      </c>
      <c r="Q14" s="231">
        <f>+'Nov-14'!N37</f>
        <v>0</v>
      </c>
      <c r="R14" s="231">
        <f>+'Nov-14'!O37</f>
        <v>0</v>
      </c>
      <c r="S14" s="232">
        <f t="shared" si="1"/>
        <v>0</v>
      </c>
      <c r="T14" s="229"/>
      <c r="U14" s="229"/>
      <c r="V14" s="229"/>
      <c r="W14" s="229"/>
      <c r="X14" s="229"/>
      <c r="Y14" s="229"/>
      <c r="Z14" s="229"/>
      <c r="AA14" s="229"/>
      <c r="AB14" s="229"/>
      <c r="AC14" s="229"/>
      <c r="AD14" s="229"/>
      <c r="AE14" s="229"/>
      <c r="AF14" s="229"/>
      <c r="AG14" s="229"/>
      <c r="AH14" s="229"/>
      <c r="AI14" s="229"/>
      <c r="AJ14" s="229"/>
      <c r="AK14" s="229"/>
      <c r="AL14" s="229"/>
      <c r="AM14" s="229"/>
      <c r="AN14" s="229"/>
      <c r="AO14" s="229"/>
      <c r="AP14" s="229"/>
      <c r="AQ14" s="229"/>
      <c r="AR14" s="229"/>
      <c r="AS14" s="229"/>
      <c r="AT14" s="229"/>
      <c r="AU14" s="229"/>
      <c r="AV14" s="229"/>
      <c r="AW14" s="229"/>
      <c r="AX14" s="229"/>
      <c r="AY14" s="229"/>
      <c r="AZ14" s="229"/>
      <c r="BA14" s="229"/>
      <c r="BB14" s="229"/>
      <c r="BC14" s="229"/>
      <c r="BD14" s="229"/>
    </row>
    <row r="15" spans="1:56" s="233" customFormat="1" ht="16.5" thickBot="1">
      <c r="A15" s="229"/>
      <c r="B15" s="229"/>
      <c r="C15" s="229"/>
      <c r="D15" s="229"/>
      <c r="E15" s="229"/>
      <c r="F15" s="230">
        <f>+'Track Room'!M16</f>
        <v>42339</v>
      </c>
      <c r="G15" s="231">
        <f t="shared" si="0"/>
        <v>0</v>
      </c>
      <c r="H15" s="231">
        <f>+'Dec-14'!E37</f>
        <v>0</v>
      </c>
      <c r="I15" s="231">
        <f>+'Dec-14'!F37</f>
        <v>0</v>
      </c>
      <c r="J15" s="231">
        <f>+'Dec-14'!G37</f>
        <v>0</v>
      </c>
      <c r="K15" s="231">
        <f>+'Dec-14'!H37</f>
        <v>0</v>
      </c>
      <c r="L15" s="231">
        <f>+'Dec-14'!I37</f>
        <v>0</v>
      </c>
      <c r="M15" s="231">
        <f>+'Dec-14'!J37</f>
        <v>0</v>
      </c>
      <c r="N15" s="231">
        <f>+'Dec-14'!K37</f>
        <v>0</v>
      </c>
      <c r="O15" s="231">
        <f>+'Dec-14'!L37</f>
        <v>0</v>
      </c>
      <c r="P15" s="231">
        <f>+'Dec-14'!M37</f>
        <v>0</v>
      </c>
      <c r="Q15" s="231">
        <f>+'Dec-14'!N37</f>
        <v>0</v>
      </c>
      <c r="R15" s="231">
        <f>+'Dec-14'!O37</f>
        <v>0</v>
      </c>
      <c r="S15" s="232">
        <f t="shared" si="1"/>
        <v>0</v>
      </c>
      <c r="T15" s="229"/>
      <c r="U15" s="229"/>
      <c r="V15" s="229"/>
      <c r="W15" s="229"/>
      <c r="X15" s="229"/>
      <c r="Y15" s="229"/>
      <c r="Z15" s="229"/>
      <c r="AA15" s="229"/>
      <c r="AB15" s="229"/>
      <c r="AC15" s="229"/>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row>
    <row r="16" spans="1:56" ht="16.5" thickBot="1">
      <c r="F16" s="227" t="s">
        <v>2</v>
      </c>
      <c r="G16" s="235">
        <f t="shared" ref="G16:R16" si="2">SUM(G4:G15)</f>
        <v>4410</v>
      </c>
      <c r="H16" s="235">
        <f t="shared" si="2"/>
        <v>100</v>
      </c>
      <c r="I16" s="235">
        <f t="shared" si="2"/>
        <v>500</v>
      </c>
      <c r="J16" s="235">
        <f t="shared" si="2"/>
        <v>200</v>
      </c>
      <c r="K16" s="235">
        <f t="shared" si="2"/>
        <v>0</v>
      </c>
      <c r="L16" s="235">
        <f t="shared" si="2"/>
        <v>0</v>
      </c>
      <c r="M16" s="235">
        <f t="shared" si="2"/>
        <v>100</v>
      </c>
      <c r="N16" s="235">
        <f t="shared" si="2"/>
        <v>10</v>
      </c>
      <c r="O16" s="235">
        <f t="shared" si="2"/>
        <v>0</v>
      </c>
      <c r="P16" s="235">
        <f t="shared" si="2"/>
        <v>1500</v>
      </c>
      <c r="Q16" s="235">
        <f t="shared" si="2"/>
        <v>2000</v>
      </c>
      <c r="R16" s="235">
        <f t="shared" si="2"/>
        <v>0</v>
      </c>
      <c r="S16" s="236"/>
      <c r="U16" s="222"/>
      <c r="V16" s="222"/>
      <c r="W16" s="222"/>
      <c r="X16" s="222"/>
      <c r="Y16" s="222"/>
      <c r="Z16" s="222"/>
      <c r="AA16" s="222"/>
      <c r="AB16" s="222"/>
      <c r="AC16" s="222"/>
      <c r="AD16" s="222"/>
      <c r="AE16" s="222"/>
      <c r="AF16" s="222"/>
      <c r="AG16" s="222"/>
      <c r="AH16" s="222"/>
      <c r="AI16" s="222"/>
      <c r="AJ16" s="222"/>
      <c r="AK16" s="222"/>
      <c r="AL16" s="222"/>
      <c r="AM16" s="222"/>
      <c r="AN16" s="222"/>
      <c r="AO16" s="222"/>
      <c r="AP16" s="222"/>
      <c r="AQ16" s="222"/>
      <c r="AR16" s="222"/>
      <c r="AS16" s="222"/>
      <c r="AT16" s="222"/>
      <c r="AU16" s="222"/>
      <c r="AV16" s="222"/>
      <c r="AW16" s="222"/>
      <c r="AX16" s="222"/>
      <c r="AY16" s="222"/>
      <c r="AZ16" s="222"/>
      <c r="BA16" s="222"/>
      <c r="BB16" s="222"/>
      <c r="BC16" s="222"/>
      <c r="BD16" s="222"/>
    </row>
    <row r="17" spans="1:56" s="241" customFormat="1" ht="15">
      <c r="A17" s="238"/>
      <c r="B17" s="238"/>
      <c r="C17" s="238"/>
      <c r="D17" s="238"/>
      <c r="E17" s="238"/>
      <c r="F17" s="239" t="s">
        <v>23</v>
      </c>
      <c r="G17" s="232">
        <f>(G16*100/$G$16)/100</f>
        <v>1</v>
      </c>
      <c r="H17" s="232">
        <f t="shared" ref="H17:R17" si="3">(H16*100/$G$16)/100</f>
        <v>2.2675736961451247E-2</v>
      </c>
      <c r="I17" s="232">
        <f t="shared" si="3"/>
        <v>0.11337868480725623</v>
      </c>
      <c r="J17" s="232">
        <f t="shared" si="3"/>
        <v>4.5351473922902494E-2</v>
      </c>
      <c r="K17" s="232">
        <f t="shared" si="3"/>
        <v>0</v>
      </c>
      <c r="L17" s="232">
        <f t="shared" si="3"/>
        <v>0</v>
      </c>
      <c r="M17" s="232">
        <f t="shared" si="3"/>
        <v>2.2675736961451247E-2</v>
      </c>
      <c r="N17" s="232">
        <f t="shared" si="3"/>
        <v>2.2675736961451248E-3</v>
      </c>
      <c r="O17" s="232">
        <f t="shared" si="3"/>
        <v>0</v>
      </c>
      <c r="P17" s="232">
        <f t="shared" si="3"/>
        <v>0.3401360544217687</v>
      </c>
      <c r="Q17" s="232">
        <f t="shared" si="3"/>
        <v>0.45351473922902491</v>
      </c>
      <c r="R17" s="232">
        <f t="shared" si="3"/>
        <v>0</v>
      </c>
      <c r="S17" s="240"/>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row>
    <row r="18" spans="1:56" s="229" customFormat="1"/>
    <row r="19" spans="1:56" s="229" customFormat="1"/>
    <row r="20" spans="1:56" s="229" customFormat="1" hidden="1"/>
    <row r="21" spans="1:56" s="229" customFormat="1" hidden="1"/>
    <row r="22" spans="1:56" s="229" customFormat="1" hidden="1"/>
    <row r="23" spans="1:56" s="229" customFormat="1" hidden="1"/>
    <row r="24" spans="1:56" s="229" customFormat="1" hidden="1"/>
    <row r="25" spans="1:56" s="229" customFormat="1" hidden="1"/>
    <row r="26" spans="1:56" s="229" customFormat="1" hidden="1"/>
    <row r="27" spans="1:56" s="229" customFormat="1" hidden="1"/>
    <row r="28" spans="1:56" s="229" customFormat="1" hidden="1"/>
    <row r="29" spans="1:56" s="229" customFormat="1" hidden="1"/>
    <row r="30" spans="1:56" s="229" customFormat="1" hidden="1"/>
    <row r="31" spans="1:56" s="229" customFormat="1" hidden="1"/>
    <row r="32" spans="1:56" s="229" customFormat="1" hidden="1"/>
    <row r="33" s="229" customFormat="1" hidden="1"/>
    <row r="34" s="229" customFormat="1" hidden="1"/>
    <row r="35" s="229" customFormat="1" hidden="1"/>
    <row r="36" s="229" customFormat="1" hidden="1"/>
    <row r="37" s="229" customFormat="1" hidden="1"/>
    <row r="38" s="229" customFormat="1" hidden="1"/>
    <row r="39" s="229" customFormat="1" hidden="1"/>
    <row r="40" s="229" customFormat="1" hidden="1"/>
    <row r="41" s="229" customFormat="1" hidden="1"/>
    <row r="42" s="229" customFormat="1" hidden="1"/>
    <row r="43" s="229" customFormat="1" hidden="1"/>
    <row r="44" s="229" customFormat="1" hidden="1"/>
    <row r="45" s="229" customFormat="1" hidden="1"/>
    <row r="46" s="229" customFormat="1" hidden="1"/>
    <row r="47" s="229" customFormat="1" hidden="1"/>
    <row r="48" s="229" customFormat="1" hidden="1"/>
    <row r="49" s="229" customFormat="1" hidden="1"/>
    <row r="50" s="229" customFormat="1" hidden="1"/>
    <row r="51" s="229" customFormat="1" hidden="1"/>
    <row r="52" s="229" customFormat="1" hidden="1"/>
    <row r="53" s="229" customFormat="1" hidden="1"/>
    <row r="54" s="229" customFormat="1" hidden="1"/>
    <row r="55" s="229" customFormat="1" hidden="1"/>
    <row r="56" s="229" customFormat="1" hidden="1"/>
    <row r="57" s="229" customFormat="1" hidden="1"/>
    <row r="58" s="229" customFormat="1" hidden="1"/>
    <row r="59" s="229" customFormat="1" hidden="1"/>
    <row r="60" s="229" customFormat="1" hidden="1"/>
    <row r="61" s="229" customFormat="1" hidden="1"/>
    <row r="62" s="229" customFormat="1" hidden="1"/>
    <row r="63" s="229" customFormat="1" hidden="1"/>
    <row r="64" s="229" customFormat="1" hidden="1"/>
    <row r="65" s="229" customFormat="1" hidden="1"/>
    <row r="66" s="229" customFormat="1" hidden="1"/>
    <row r="67" s="229" customFormat="1" hidden="1"/>
    <row r="68" s="229" customFormat="1" hidden="1"/>
    <row r="69" s="229" customFormat="1" hidden="1"/>
    <row r="70" s="229" customFormat="1" hidden="1"/>
    <row r="71" s="229" customFormat="1" hidden="1"/>
    <row r="72" s="229" customFormat="1" hidden="1"/>
    <row r="73" s="229" customFormat="1" hidden="1"/>
    <row r="74" s="229" customFormat="1" hidden="1"/>
    <row r="75" s="229" customFormat="1" hidden="1"/>
    <row r="76" s="229" customFormat="1" hidden="1"/>
    <row r="77" s="229" customFormat="1" hidden="1"/>
    <row r="78" s="229" customFormat="1" hidden="1"/>
    <row r="79" s="229" customFormat="1" hidden="1"/>
    <row r="80" s="229" customFormat="1" hidden="1"/>
    <row r="81" s="229" customFormat="1" hidden="1"/>
    <row r="82" s="229" customFormat="1" hidden="1"/>
    <row r="83" s="229" customFormat="1" hidden="1"/>
    <row r="84" s="229" customFormat="1" hidden="1"/>
  </sheetData>
  <sheetProtection password="E886" sheet="1" objects="1" scenarios="1" formatCells="0" formatColumns="0" formatRows="0" insertColumns="0" insertRows="0" insertHyperlinks="0" deleteColumns="0" deleteRows="0" sort="0" autoFilter="0" pivotTables="0"/>
  <mergeCells count="1">
    <mergeCell ref="B3:D7"/>
  </mergeCells>
  <dataValidations count="1">
    <dataValidation type="textLength" allowBlank="1" errorTitle="Account" error="You must enter the code for the account to which this should be charged." promptTitle="Account" sqref="F4:F15">
      <formula1>0</formula1>
      <formula2>256</formula2>
    </dataValidation>
  </dataValidations>
  <hyperlinks>
    <hyperlink ref="B3:D7" location="'Track Room'!A1" display="Track Room"/>
  </hyperlinks>
  <pageMargins left="0.7" right="0.7" top="0.75" bottom="0.75" header="0.3" footer="0.3"/>
  <pageSetup orientation="portrait" horizontalDpi="300" verticalDpi="300" r:id="rId1"/>
</worksheet>
</file>

<file path=xl/worksheets/sheet50.xml><?xml version="1.0" encoding="utf-8"?>
<worksheet xmlns="http://schemas.openxmlformats.org/spreadsheetml/2006/main" xmlns:r="http://schemas.openxmlformats.org/officeDocument/2006/relationships">
  <sheetPr>
    <tabColor rgb="FF00B050"/>
  </sheetPr>
  <dimension ref="A1:L103"/>
  <sheetViews>
    <sheetView workbookViewId="0">
      <pane ySplit="6" topLeftCell="A7" activePane="bottomLeft" state="frozen"/>
      <selection pane="bottomLeft"/>
    </sheetView>
  </sheetViews>
  <sheetFormatPr defaultColWidth="0" defaultRowHeight="15" zeroHeight="1"/>
  <cols>
    <col min="1" max="1" width="8.7109375" style="148" customWidth="1"/>
    <col min="2" max="2" width="27.5703125" bestFit="1" customWidth="1"/>
    <col min="3" max="3" width="32.7109375" customWidth="1"/>
    <col min="4" max="4" width="19.28515625" customWidth="1"/>
    <col min="5" max="5" width="24.42578125" bestFit="1" customWidth="1"/>
    <col min="6" max="6" width="34.5703125" customWidth="1"/>
    <col min="7" max="7" width="2.5703125" style="138" customWidth="1"/>
    <col min="8" max="10" width="5.28515625" style="139" customWidth="1"/>
    <col min="11" max="11" width="4.28515625" style="138" customWidth="1"/>
    <col min="12" max="16384" width="9.140625" hidden="1"/>
  </cols>
  <sheetData>
    <row r="1" spans="1:12" s="132" customFormat="1">
      <c r="A1" s="140"/>
      <c r="G1" s="134"/>
      <c r="K1" s="134"/>
    </row>
    <row r="2" spans="1:12" s="132" customFormat="1" ht="10.5" customHeight="1">
      <c r="A2" s="140"/>
      <c r="B2" s="558" t="s">
        <v>167</v>
      </c>
      <c r="C2" s="558"/>
      <c r="D2" s="141"/>
      <c r="E2" s="559" t="str">
        <f>+'12'!A1</f>
        <v>Raghav Gijare</v>
      </c>
      <c r="G2" s="134"/>
      <c r="K2" s="134"/>
    </row>
    <row r="3" spans="1:12" s="132" customFormat="1" ht="10.5" customHeight="1">
      <c r="A3" s="140"/>
      <c r="B3" s="558"/>
      <c r="C3" s="558"/>
      <c r="D3" s="141"/>
      <c r="E3" s="559"/>
      <c r="G3" s="134"/>
      <c r="K3" s="134"/>
    </row>
    <row r="4" spans="1:12" s="132" customFormat="1" ht="10.5" customHeight="1">
      <c r="A4" s="140"/>
      <c r="B4" s="558"/>
      <c r="C4" s="558"/>
      <c r="D4" s="141"/>
      <c r="E4" s="559"/>
      <c r="G4" s="134"/>
      <c r="K4" s="134"/>
    </row>
    <row r="5" spans="1:12" s="132" customFormat="1">
      <c r="A5" s="140"/>
      <c r="G5" s="134"/>
      <c r="K5" s="134"/>
    </row>
    <row r="6" spans="1:12" s="23" customFormat="1">
      <c r="A6" s="142" t="s">
        <v>139</v>
      </c>
      <c r="B6" s="143" t="s">
        <v>131</v>
      </c>
      <c r="C6" s="143" t="s">
        <v>132</v>
      </c>
      <c r="D6" s="143" t="s">
        <v>133</v>
      </c>
      <c r="E6" s="143" t="s">
        <v>168</v>
      </c>
      <c r="F6" s="144" t="s">
        <v>134</v>
      </c>
      <c r="G6" s="135"/>
      <c r="H6" s="136"/>
      <c r="I6" s="136"/>
      <c r="J6" s="136"/>
      <c r="K6" s="135"/>
    </row>
    <row r="7" spans="1:12" s="84" customFormat="1">
      <c r="A7" s="145" t="s">
        <v>140</v>
      </c>
      <c r="B7" s="560" t="s">
        <v>135</v>
      </c>
      <c r="C7" s="561"/>
      <c r="D7" s="561"/>
      <c r="E7" s="561"/>
      <c r="F7" s="568"/>
      <c r="G7" s="137"/>
      <c r="H7" s="562" t="s">
        <v>31</v>
      </c>
      <c r="I7" s="563"/>
      <c r="J7" s="564"/>
      <c r="K7" s="137"/>
      <c r="L7" s="85"/>
    </row>
    <row r="8" spans="1:12" s="84" customFormat="1">
      <c r="A8" s="146">
        <v>1</v>
      </c>
      <c r="B8" s="149" t="s">
        <v>144</v>
      </c>
      <c r="C8" s="149"/>
      <c r="D8" s="149"/>
      <c r="E8" s="149"/>
      <c r="F8" s="150"/>
      <c r="G8" s="137"/>
      <c r="H8" s="565"/>
      <c r="I8" s="566"/>
      <c r="J8" s="567"/>
      <c r="K8" s="137"/>
      <c r="L8" s="85"/>
    </row>
    <row r="9" spans="1:12" s="84" customFormat="1">
      <c r="A9" s="146">
        <f>+A8+1</f>
        <v>2</v>
      </c>
      <c r="B9" s="149" t="s">
        <v>145</v>
      </c>
      <c r="C9" s="149"/>
      <c r="D9" s="149"/>
      <c r="E9" s="149"/>
      <c r="F9" s="150"/>
      <c r="G9" s="137"/>
      <c r="H9" s="565"/>
      <c r="I9" s="566"/>
      <c r="J9" s="567"/>
      <c r="K9" s="137"/>
      <c r="L9" s="85"/>
    </row>
    <row r="10" spans="1:12" s="84" customFormat="1">
      <c r="A10" s="146">
        <f t="shared" ref="A10:A21" si="0">+A9+1</f>
        <v>3</v>
      </c>
      <c r="B10" s="149" t="s">
        <v>146</v>
      </c>
      <c r="C10" s="149"/>
      <c r="D10" s="149"/>
      <c r="E10" s="149"/>
      <c r="F10" s="150"/>
      <c r="G10" s="137"/>
      <c r="H10" s="565"/>
      <c r="I10" s="566"/>
      <c r="J10" s="567"/>
      <c r="K10" s="137"/>
      <c r="L10" s="85"/>
    </row>
    <row r="11" spans="1:12" s="84" customFormat="1">
      <c r="A11" s="146">
        <f t="shared" si="0"/>
        <v>4</v>
      </c>
      <c r="B11" s="149" t="s">
        <v>147</v>
      </c>
      <c r="C11" s="149"/>
      <c r="D11" s="149"/>
      <c r="E11" s="149"/>
      <c r="F11" s="150"/>
      <c r="G11" s="137"/>
      <c r="H11" s="565"/>
      <c r="I11" s="566"/>
      <c r="J11" s="567"/>
      <c r="K11" s="137"/>
      <c r="L11" s="85"/>
    </row>
    <row r="12" spans="1:12" s="84" customFormat="1">
      <c r="A12" s="146">
        <f t="shared" si="0"/>
        <v>5</v>
      </c>
      <c r="B12" s="149"/>
      <c r="C12" s="149"/>
      <c r="D12" s="149"/>
      <c r="E12" s="149"/>
      <c r="F12" s="150"/>
      <c r="G12" s="137"/>
      <c r="H12" s="137"/>
      <c r="I12" s="137"/>
      <c r="J12" s="137"/>
      <c r="K12" s="137"/>
      <c r="L12" s="85"/>
    </row>
    <row r="13" spans="1:12" s="84" customFormat="1">
      <c r="A13" s="146">
        <f t="shared" si="0"/>
        <v>6</v>
      </c>
      <c r="B13" s="149"/>
      <c r="C13" s="149"/>
      <c r="D13" s="149"/>
      <c r="E13" s="149"/>
      <c r="F13" s="150"/>
      <c r="G13" s="137"/>
      <c r="H13" s="137"/>
      <c r="I13" s="137"/>
      <c r="J13" s="137"/>
      <c r="K13" s="137"/>
      <c r="L13" s="85"/>
    </row>
    <row r="14" spans="1:12" s="84" customFormat="1">
      <c r="A14" s="146">
        <f t="shared" si="0"/>
        <v>7</v>
      </c>
      <c r="B14" s="149"/>
      <c r="C14" s="149"/>
      <c r="D14" s="149"/>
      <c r="E14" s="149"/>
      <c r="F14" s="150"/>
      <c r="G14" s="137"/>
      <c r="H14" s="137"/>
      <c r="I14" s="137"/>
      <c r="J14" s="137"/>
      <c r="K14" s="137"/>
      <c r="L14" s="85"/>
    </row>
    <row r="15" spans="1:12" s="84" customFormat="1">
      <c r="A15" s="146">
        <f t="shared" si="0"/>
        <v>8</v>
      </c>
      <c r="B15" s="149"/>
      <c r="C15" s="149"/>
      <c r="D15" s="149"/>
      <c r="E15" s="149"/>
      <c r="F15" s="150"/>
      <c r="G15" s="137"/>
      <c r="H15" s="137"/>
      <c r="I15" s="137"/>
      <c r="J15" s="137"/>
      <c r="K15" s="137"/>
      <c r="L15" s="85"/>
    </row>
    <row r="16" spans="1:12" s="84" customFormat="1">
      <c r="A16" s="146">
        <f t="shared" si="0"/>
        <v>9</v>
      </c>
      <c r="B16" s="149"/>
      <c r="C16" s="149"/>
      <c r="D16" s="149"/>
      <c r="E16" s="149"/>
      <c r="F16" s="150"/>
      <c r="G16" s="137"/>
      <c r="H16" s="137"/>
      <c r="I16" s="137"/>
      <c r="J16" s="137"/>
      <c r="K16" s="137"/>
      <c r="L16" s="85"/>
    </row>
    <row r="17" spans="1:12" s="84" customFormat="1">
      <c r="A17" s="146">
        <f t="shared" si="0"/>
        <v>10</v>
      </c>
      <c r="B17" s="149"/>
      <c r="C17" s="149"/>
      <c r="D17" s="149"/>
      <c r="E17" s="149"/>
      <c r="F17" s="150"/>
      <c r="G17" s="137"/>
      <c r="H17" s="137"/>
      <c r="I17" s="137"/>
      <c r="J17" s="137"/>
      <c r="K17" s="137"/>
      <c r="L17" s="85"/>
    </row>
    <row r="18" spans="1:12" s="84" customFormat="1">
      <c r="A18" s="146">
        <f t="shared" si="0"/>
        <v>11</v>
      </c>
      <c r="B18" s="149"/>
      <c r="C18" s="149"/>
      <c r="D18" s="149"/>
      <c r="E18" s="149"/>
      <c r="F18" s="150"/>
      <c r="G18" s="137"/>
      <c r="H18" s="137"/>
      <c r="I18" s="137"/>
      <c r="J18" s="137"/>
      <c r="K18" s="137"/>
      <c r="L18" s="85"/>
    </row>
    <row r="19" spans="1:12" s="84" customFormat="1">
      <c r="A19" s="146">
        <f t="shared" si="0"/>
        <v>12</v>
      </c>
      <c r="B19" s="149"/>
      <c r="C19" s="149"/>
      <c r="D19" s="149"/>
      <c r="E19" s="149"/>
      <c r="F19" s="150"/>
      <c r="G19" s="137"/>
      <c r="H19" s="137"/>
      <c r="I19" s="137"/>
      <c r="J19" s="137"/>
      <c r="K19" s="137"/>
      <c r="L19" s="85"/>
    </row>
    <row r="20" spans="1:12" s="84" customFormat="1">
      <c r="A20" s="146">
        <f t="shared" si="0"/>
        <v>13</v>
      </c>
      <c r="B20" s="149"/>
      <c r="C20" s="149"/>
      <c r="D20" s="149"/>
      <c r="E20" s="149"/>
      <c r="F20" s="150"/>
      <c r="G20" s="137"/>
      <c r="H20" s="137"/>
      <c r="I20" s="137"/>
      <c r="J20" s="137"/>
      <c r="K20" s="137"/>
      <c r="L20" s="85"/>
    </row>
    <row r="21" spans="1:12" s="84" customFormat="1">
      <c r="A21" s="146">
        <f t="shared" si="0"/>
        <v>14</v>
      </c>
      <c r="B21" s="149"/>
      <c r="C21" s="149"/>
      <c r="D21" s="149"/>
      <c r="E21" s="149"/>
      <c r="F21" s="150"/>
      <c r="G21" s="137"/>
      <c r="H21" s="137"/>
      <c r="I21" s="137"/>
      <c r="J21" s="137"/>
      <c r="K21" s="137"/>
      <c r="L21" s="85"/>
    </row>
    <row r="22" spans="1:12" s="84" customFormat="1">
      <c r="A22" s="147" t="s">
        <v>141</v>
      </c>
      <c r="B22" s="560" t="s">
        <v>138</v>
      </c>
      <c r="C22" s="561"/>
      <c r="D22" s="561"/>
      <c r="E22" s="561"/>
      <c r="F22" s="561"/>
      <c r="G22" s="137"/>
      <c r="H22" s="137"/>
      <c r="I22" s="137"/>
      <c r="J22" s="137"/>
      <c r="K22" s="137"/>
      <c r="L22" s="85"/>
    </row>
    <row r="23" spans="1:12" s="84" customFormat="1">
      <c r="A23" s="146">
        <v>1</v>
      </c>
      <c r="B23" s="149" t="s">
        <v>148</v>
      </c>
      <c r="C23" s="149"/>
      <c r="D23" s="149"/>
      <c r="E23" s="149"/>
      <c r="F23" s="150"/>
      <c r="G23" s="137"/>
      <c r="H23" s="137"/>
      <c r="I23" s="137"/>
      <c r="J23" s="137"/>
      <c r="K23" s="137"/>
      <c r="L23" s="85"/>
    </row>
    <row r="24" spans="1:12" s="84" customFormat="1">
      <c r="A24" s="146">
        <f>+A23+1</f>
        <v>2</v>
      </c>
      <c r="B24" s="149" t="s">
        <v>149</v>
      </c>
      <c r="C24" s="149"/>
      <c r="D24" s="149"/>
      <c r="E24" s="149"/>
      <c r="F24" s="150"/>
      <c r="G24" s="137"/>
      <c r="H24" s="137"/>
      <c r="I24" s="137"/>
      <c r="J24" s="137"/>
      <c r="K24" s="137"/>
      <c r="L24" s="85"/>
    </row>
    <row r="25" spans="1:12" s="84" customFormat="1">
      <c r="A25" s="146">
        <f t="shared" ref="A25:A37" si="1">+A24+1</f>
        <v>3</v>
      </c>
      <c r="B25" s="149" t="s">
        <v>150</v>
      </c>
      <c r="C25" s="149"/>
      <c r="D25" s="149"/>
      <c r="E25" s="149"/>
      <c r="F25" s="150"/>
      <c r="G25" s="137"/>
      <c r="H25" s="137"/>
      <c r="I25" s="137"/>
      <c r="J25" s="137"/>
      <c r="K25" s="137"/>
      <c r="L25" s="85"/>
    </row>
    <row r="26" spans="1:12" s="84" customFormat="1">
      <c r="A26" s="146">
        <f t="shared" si="1"/>
        <v>4</v>
      </c>
      <c r="B26" s="149" t="s">
        <v>151</v>
      </c>
      <c r="C26" s="149"/>
      <c r="D26" s="149"/>
      <c r="E26" s="149"/>
      <c r="F26" s="150"/>
      <c r="G26" s="137"/>
      <c r="H26" s="137"/>
      <c r="I26" s="137"/>
      <c r="J26" s="137"/>
      <c r="K26" s="137"/>
      <c r="L26" s="85"/>
    </row>
    <row r="27" spans="1:12" s="84" customFormat="1">
      <c r="A27" s="146">
        <f t="shared" si="1"/>
        <v>5</v>
      </c>
      <c r="B27" s="149" t="s">
        <v>152</v>
      </c>
      <c r="C27" s="149"/>
      <c r="D27" s="149"/>
      <c r="E27" s="149"/>
      <c r="F27" s="150"/>
      <c r="G27" s="137"/>
      <c r="H27" s="137"/>
      <c r="I27" s="137"/>
      <c r="J27" s="137"/>
      <c r="K27" s="137"/>
      <c r="L27" s="85"/>
    </row>
    <row r="28" spans="1:12" s="84" customFormat="1">
      <c r="A28" s="146">
        <f t="shared" si="1"/>
        <v>6</v>
      </c>
      <c r="B28" s="149"/>
      <c r="C28" s="149"/>
      <c r="D28" s="149"/>
      <c r="E28" s="149"/>
      <c r="F28" s="150"/>
      <c r="G28" s="137"/>
      <c r="H28" s="137"/>
      <c r="I28" s="137"/>
      <c r="J28" s="137"/>
      <c r="K28" s="137"/>
      <c r="L28" s="85"/>
    </row>
    <row r="29" spans="1:12" s="84" customFormat="1">
      <c r="A29" s="146">
        <f t="shared" si="1"/>
        <v>7</v>
      </c>
      <c r="B29" s="149"/>
      <c r="C29" s="149"/>
      <c r="D29" s="149"/>
      <c r="E29" s="149"/>
      <c r="F29" s="150"/>
      <c r="G29" s="137"/>
      <c r="H29" s="137"/>
      <c r="I29" s="137"/>
      <c r="J29" s="137"/>
      <c r="K29" s="137"/>
      <c r="L29" s="85"/>
    </row>
    <row r="30" spans="1:12" s="84" customFormat="1">
      <c r="A30" s="146">
        <f t="shared" si="1"/>
        <v>8</v>
      </c>
      <c r="B30" s="149"/>
      <c r="C30" s="149"/>
      <c r="D30" s="149"/>
      <c r="E30" s="149"/>
      <c r="F30" s="150"/>
      <c r="G30" s="137"/>
      <c r="H30" s="137"/>
      <c r="I30" s="137"/>
      <c r="J30" s="137"/>
      <c r="K30" s="137"/>
      <c r="L30" s="85"/>
    </row>
    <row r="31" spans="1:12" s="84" customFormat="1">
      <c r="A31" s="146">
        <f t="shared" si="1"/>
        <v>9</v>
      </c>
      <c r="B31" s="149"/>
      <c r="C31" s="149"/>
      <c r="D31" s="149"/>
      <c r="E31" s="149"/>
      <c r="F31" s="150"/>
      <c r="G31" s="137"/>
      <c r="H31" s="137"/>
      <c r="I31" s="137"/>
      <c r="J31" s="137"/>
      <c r="K31" s="137"/>
      <c r="L31" s="85"/>
    </row>
    <row r="32" spans="1:12" s="84" customFormat="1">
      <c r="A32" s="146">
        <f t="shared" si="1"/>
        <v>10</v>
      </c>
      <c r="B32" s="149"/>
      <c r="C32" s="149"/>
      <c r="D32" s="149"/>
      <c r="E32" s="149"/>
      <c r="F32" s="150"/>
      <c r="G32" s="137"/>
      <c r="H32" s="137"/>
      <c r="I32" s="137"/>
      <c r="J32" s="137"/>
      <c r="K32" s="137"/>
      <c r="L32" s="85"/>
    </row>
    <row r="33" spans="1:12" s="84" customFormat="1">
      <c r="A33" s="146">
        <f t="shared" si="1"/>
        <v>11</v>
      </c>
      <c r="B33" s="149"/>
      <c r="C33" s="149"/>
      <c r="D33" s="149"/>
      <c r="E33" s="149"/>
      <c r="F33" s="150"/>
      <c r="G33" s="137"/>
      <c r="H33" s="137"/>
      <c r="I33" s="137"/>
      <c r="J33" s="137"/>
      <c r="K33" s="137"/>
      <c r="L33" s="85"/>
    </row>
    <row r="34" spans="1:12" s="84" customFormat="1">
      <c r="A34" s="146">
        <f t="shared" si="1"/>
        <v>12</v>
      </c>
      <c r="B34" s="149"/>
      <c r="C34" s="149"/>
      <c r="D34" s="149"/>
      <c r="E34" s="149"/>
      <c r="F34" s="150"/>
      <c r="G34" s="137"/>
      <c r="H34" s="137"/>
      <c r="I34" s="137"/>
      <c r="J34" s="137"/>
      <c r="K34" s="137"/>
      <c r="L34" s="85"/>
    </row>
    <row r="35" spans="1:12" s="84" customFormat="1">
      <c r="A35" s="146">
        <f t="shared" si="1"/>
        <v>13</v>
      </c>
      <c r="B35" s="149"/>
      <c r="C35" s="149"/>
      <c r="D35" s="149"/>
      <c r="E35" s="149"/>
      <c r="F35" s="150"/>
      <c r="G35" s="137"/>
      <c r="H35" s="137"/>
      <c r="I35" s="137"/>
      <c r="J35" s="137"/>
      <c r="K35" s="137"/>
      <c r="L35" s="85"/>
    </row>
    <row r="36" spans="1:12" s="84" customFormat="1">
      <c r="A36" s="146">
        <f t="shared" si="1"/>
        <v>14</v>
      </c>
      <c r="B36" s="149"/>
      <c r="C36" s="149"/>
      <c r="D36" s="149"/>
      <c r="E36" s="149"/>
      <c r="F36" s="150"/>
      <c r="G36" s="137"/>
      <c r="H36" s="137"/>
      <c r="I36" s="137"/>
      <c r="J36" s="137"/>
      <c r="K36" s="137"/>
      <c r="L36" s="85"/>
    </row>
    <row r="37" spans="1:12" s="84" customFormat="1">
      <c r="A37" s="146">
        <f t="shared" si="1"/>
        <v>15</v>
      </c>
      <c r="B37" s="149"/>
      <c r="C37" s="149"/>
      <c r="D37" s="149"/>
      <c r="E37" s="149"/>
      <c r="F37" s="150"/>
      <c r="G37" s="137"/>
      <c r="H37" s="137"/>
      <c r="I37" s="137"/>
      <c r="J37" s="137"/>
      <c r="K37" s="137"/>
      <c r="L37" s="85"/>
    </row>
    <row r="38" spans="1:12" s="84" customFormat="1">
      <c r="A38" s="147" t="s">
        <v>142</v>
      </c>
      <c r="B38" s="560" t="s">
        <v>136</v>
      </c>
      <c r="C38" s="561"/>
      <c r="D38" s="561"/>
      <c r="E38" s="561"/>
      <c r="F38" s="561"/>
      <c r="G38" s="137"/>
      <c r="H38" s="137"/>
      <c r="I38" s="137"/>
      <c r="J38" s="137"/>
      <c r="K38" s="137"/>
      <c r="L38" s="85"/>
    </row>
    <row r="39" spans="1:12" s="84" customFormat="1">
      <c r="A39" s="146">
        <v>1</v>
      </c>
      <c r="B39" s="149" t="s">
        <v>153</v>
      </c>
      <c r="C39" s="149"/>
      <c r="D39" s="149"/>
      <c r="E39" s="149"/>
      <c r="F39" s="150"/>
      <c r="G39" s="137"/>
      <c r="H39" s="137"/>
      <c r="I39" s="137"/>
      <c r="J39" s="137"/>
      <c r="K39" s="137"/>
      <c r="L39" s="85"/>
    </row>
    <row r="40" spans="1:12" s="84" customFormat="1">
      <c r="A40" s="146">
        <f t="shared" ref="A40:A53" si="2">+A39+1</f>
        <v>2</v>
      </c>
      <c r="B40" s="149" t="s">
        <v>154</v>
      </c>
      <c r="C40" s="149"/>
      <c r="D40" s="149"/>
      <c r="E40" s="149"/>
      <c r="F40" s="150"/>
      <c r="G40" s="137"/>
      <c r="H40" s="137"/>
      <c r="I40" s="137"/>
      <c r="J40" s="137"/>
      <c r="K40" s="137"/>
      <c r="L40" s="85"/>
    </row>
    <row r="41" spans="1:12" s="84" customFormat="1">
      <c r="A41" s="146">
        <f t="shared" si="2"/>
        <v>3</v>
      </c>
      <c r="B41" s="149" t="s">
        <v>155</v>
      </c>
      <c r="C41" s="149"/>
      <c r="D41" s="149"/>
      <c r="E41" s="149"/>
      <c r="F41" s="150"/>
      <c r="G41" s="137"/>
      <c r="H41" s="137"/>
      <c r="I41" s="137"/>
      <c r="J41" s="137"/>
      <c r="K41" s="137"/>
      <c r="L41" s="85"/>
    </row>
    <row r="42" spans="1:12" s="84" customFormat="1">
      <c r="A42" s="146">
        <f t="shared" si="2"/>
        <v>4</v>
      </c>
      <c r="B42" s="149" t="s">
        <v>156</v>
      </c>
      <c r="C42" s="149"/>
      <c r="D42" s="149"/>
      <c r="E42" s="149"/>
      <c r="F42" s="150"/>
      <c r="G42" s="137"/>
      <c r="H42" s="137"/>
      <c r="I42" s="137"/>
      <c r="J42" s="137"/>
      <c r="K42" s="137"/>
      <c r="L42" s="85"/>
    </row>
    <row r="43" spans="1:12" s="84" customFormat="1">
      <c r="A43" s="146">
        <f t="shared" si="2"/>
        <v>5</v>
      </c>
      <c r="B43" s="149"/>
      <c r="C43" s="149"/>
      <c r="D43" s="149"/>
      <c r="E43" s="149"/>
      <c r="F43" s="150"/>
      <c r="G43" s="137"/>
      <c r="H43" s="137"/>
      <c r="I43" s="137"/>
      <c r="J43" s="137"/>
      <c r="K43" s="137"/>
      <c r="L43" s="85"/>
    </row>
    <row r="44" spans="1:12" s="84" customFormat="1">
      <c r="A44" s="146">
        <f t="shared" si="2"/>
        <v>6</v>
      </c>
      <c r="B44" s="149"/>
      <c r="C44" s="149"/>
      <c r="D44" s="149"/>
      <c r="E44" s="149"/>
      <c r="F44" s="150"/>
      <c r="G44" s="137"/>
      <c r="H44" s="137"/>
      <c r="I44" s="137"/>
      <c r="J44" s="137"/>
      <c r="K44" s="137"/>
      <c r="L44" s="85"/>
    </row>
    <row r="45" spans="1:12" s="84" customFormat="1">
      <c r="A45" s="146">
        <f t="shared" si="2"/>
        <v>7</v>
      </c>
      <c r="B45" s="149"/>
      <c r="C45" s="149"/>
      <c r="D45" s="149"/>
      <c r="E45" s="149"/>
      <c r="F45" s="150"/>
      <c r="G45" s="137"/>
      <c r="H45" s="137"/>
      <c r="I45" s="137"/>
      <c r="J45" s="137"/>
      <c r="K45" s="137"/>
      <c r="L45" s="85"/>
    </row>
    <row r="46" spans="1:12" s="84" customFormat="1">
      <c r="A46" s="146">
        <f t="shared" si="2"/>
        <v>8</v>
      </c>
      <c r="B46" s="149"/>
      <c r="C46" s="149"/>
      <c r="D46" s="149"/>
      <c r="E46" s="149"/>
      <c r="F46" s="150"/>
      <c r="G46" s="137"/>
      <c r="H46" s="137"/>
      <c r="I46" s="137"/>
      <c r="J46" s="137"/>
      <c r="K46" s="137"/>
      <c r="L46" s="85"/>
    </row>
    <row r="47" spans="1:12" s="84" customFormat="1">
      <c r="A47" s="146">
        <f t="shared" si="2"/>
        <v>9</v>
      </c>
      <c r="B47" s="149"/>
      <c r="C47" s="149"/>
      <c r="D47" s="149"/>
      <c r="E47" s="149"/>
      <c r="F47" s="150"/>
      <c r="G47" s="137"/>
      <c r="H47" s="137"/>
      <c r="I47" s="137"/>
      <c r="J47" s="137"/>
      <c r="K47" s="137"/>
      <c r="L47" s="85"/>
    </row>
    <row r="48" spans="1:12" s="84" customFormat="1">
      <c r="A48" s="146">
        <f t="shared" si="2"/>
        <v>10</v>
      </c>
      <c r="B48" s="149"/>
      <c r="C48" s="149"/>
      <c r="D48" s="149"/>
      <c r="E48" s="149"/>
      <c r="F48" s="150"/>
      <c r="G48" s="137"/>
      <c r="H48" s="137"/>
      <c r="I48" s="137"/>
      <c r="J48" s="137"/>
      <c r="K48" s="137"/>
      <c r="L48" s="85"/>
    </row>
    <row r="49" spans="1:12" s="84" customFormat="1">
      <c r="A49" s="146">
        <f t="shared" si="2"/>
        <v>11</v>
      </c>
      <c r="B49" s="149"/>
      <c r="C49" s="149"/>
      <c r="D49" s="149"/>
      <c r="E49" s="149"/>
      <c r="F49" s="150"/>
      <c r="G49" s="137"/>
      <c r="H49" s="137"/>
      <c r="I49" s="137"/>
      <c r="J49" s="137"/>
      <c r="K49" s="137"/>
      <c r="L49" s="85"/>
    </row>
    <row r="50" spans="1:12" s="84" customFormat="1">
      <c r="A50" s="146">
        <f t="shared" si="2"/>
        <v>12</v>
      </c>
      <c r="B50" s="149"/>
      <c r="C50" s="149"/>
      <c r="D50" s="149"/>
      <c r="E50" s="149"/>
      <c r="F50" s="150"/>
      <c r="G50" s="137"/>
      <c r="H50" s="137"/>
      <c r="I50" s="137"/>
      <c r="J50" s="137"/>
      <c r="K50" s="137"/>
      <c r="L50" s="85"/>
    </row>
    <row r="51" spans="1:12" s="84" customFormat="1">
      <c r="A51" s="146">
        <f t="shared" si="2"/>
        <v>13</v>
      </c>
      <c r="B51" s="149"/>
      <c r="C51" s="149"/>
      <c r="D51" s="149"/>
      <c r="E51" s="149"/>
      <c r="F51" s="150"/>
      <c r="G51" s="137"/>
      <c r="H51" s="137"/>
      <c r="I51" s="137"/>
      <c r="J51" s="137"/>
      <c r="K51" s="137"/>
      <c r="L51" s="85"/>
    </row>
    <row r="52" spans="1:12" s="84" customFormat="1">
      <c r="A52" s="146">
        <f t="shared" si="2"/>
        <v>14</v>
      </c>
      <c r="B52" s="149"/>
      <c r="C52" s="149"/>
      <c r="D52" s="149"/>
      <c r="E52" s="149"/>
      <c r="F52" s="150"/>
      <c r="G52" s="137"/>
      <c r="H52" s="137"/>
      <c r="I52" s="137"/>
      <c r="J52" s="137"/>
      <c r="K52" s="137"/>
      <c r="L52" s="85"/>
    </row>
    <row r="53" spans="1:12" s="84" customFormat="1">
      <c r="A53" s="146">
        <f t="shared" si="2"/>
        <v>15</v>
      </c>
      <c r="B53" s="149"/>
      <c r="C53" s="149"/>
      <c r="D53" s="149"/>
      <c r="E53" s="149"/>
      <c r="F53" s="150"/>
      <c r="G53" s="137"/>
      <c r="H53" s="137"/>
      <c r="I53" s="137"/>
      <c r="J53" s="137"/>
      <c r="K53" s="137"/>
      <c r="L53" s="85"/>
    </row>
    <row r="54" spans="1:12" s="84" customFormat="1">
      <c r="A54" s="147" t="s">
        <v>143</v>
      </c>
      <c r="B54" s="560" t="s">
        <v>137</v>
      </c>
      <c r="C54" s="561"/>
      <c r="D54" s="561"/>
      <c r="E54" s="561"/>
      <c r="F54" s="561"/>
      <c r="G54" s="137"/>
      <c r="H54" s="137"/>
      <c r="I54" s="137"/>
      <c r="J54" s="137"/>
      <c r="K54" s="137"/>
      <c r="L54" s="85"/>
    </row>
    <row r="55" spans="1:12" s="84" customFormat="1">
      <c r="A55" s="146">
        <v>1</v>
      </c>
      <c r="B55" s="149" t="s">
        <v>157</v>
      </c>
      <c r="C55" s="149"/>
      <c r="D55" s="149"/>
      <c r="E55" s="149"/>
      <c r="F55" s="150"/>
      <c r="G55" s="137"/>
      <c r="H55" s="137"/>
      <c r="I55" s="137"/>
      <c r="J55" s="137"/>
      <c r="K55" s="137"/>
      <c r="L55" s="85"/>
    </row>
    <row r="56" spans="1:12" s="84" customFormat="1">
      <c r="A56" s="146">
        <f t="shared" ref="A56:A69" si="3">+A55+1</f>
        <v>2</v>
      </c>
      <c r="B56" s="149" t="s">
        <v>158</v>
      </c>
      <c r="C56" s="149"/>
      <c r="D56" s="149"/>
      <c r="E56" s="149"/>
      <c r="F56" s="150"/>
      <c r="G56" s="137"/>
      <c r="H56" s="137"/>
      <c r="I56" s="137"/>
      <c r="J56" s="137"/>
      <c r="K56" s="137"/>
      <c r="L56" s="85"/>
    </row>
    <row r="57" spans="1:12" s="84" customFormat="1">
      <c r="A57" s="146">
        <f t="shared" si="3"/>
        <v>3</v>
      </c>
      <c r="B57" s="149" t="s">
        <v>159</v>
      </c>
      <c r="C57" s="149"/>
      <c r="D57" s="149"/>
      <c r="E57" s="149"/>
      <c r="F57" s="150"/>
      <c r="G57" s="137"/>
      <c r="H57" s="137"/>
      <c r="I57" s="137"/>
      <c r="J57" s="137"/>
      <c r="K57" s="137"/>
      <c r="L57" s="85"/>
    </row>
    <row r="58" spans="1:12" s="84" customFormat="1">
      <c r="A58" s="146">
        <f t="shared" si="3"/>
        <v>4</v>
      </c>
      <c r="B58" s="149"/>
      <c r="C58" s="149"/>
      <c r="D58" s="149"/>
      <c r="E58" s="149"/>
      <c r="F58" s="150"/>
      <c r="G58" s="137"/>
      <c r="H58" s="137"/>
      <c r="I58" s="137"/>
      <c r="J58" s="137"/>
      <c r="K58" s="137"/>
      <c r="L58" s="85"/>
    </row>
    <row r="59" spans="1:12" s="84" customFormat="1">
      <c r="A59" s="146">
        <f t="shared" si="3"/>
        <v>5</v>
      </c>
      <c r="B59" s="149"/>
      <c r="C59" s="149"/>
      <c r="D59" s="149"/>
      <c r="E59" s="149"/>
      <c r="F59" s="150"/>
      <c r="G59" s="137"/>
      <c r="H59" s="137"/>
      <c r="I59" s="137"/>
      <c r="J59" s="137"/>
      <c r="K59" s="137"/>
      <c r="L59" s="85"/>
    </row>
    <row r="60" spans="1:12" s="84" customFormat="1">
      <c r="A60" s="146">
        <f t="shared" si="3"/>
        <v>6</v>
      </c>
      <c r="B60" s="149"/>
      <c r="C60" s="149"/>
      <c r="D60" s="149"/>
      <c r="E60" s="149"/>
      <c r="F60" s="150"/>
      <c r="G60" s="137"/>
      <c r="H60" s="137"/>
      <c r="I60" s="137"/>
      <c r="J60" s="137"/>
      <c r="K60" s="137"/>
      <c r="L60" s="85"/>
    </row>
    <row r="61" spans="1:12" s="84" customFormat="1">
      <c r="A61" s="146">
        <f t="shared" si="3"/>
        <v>7</v>
      </c>
      <c r="B61" s="149"/>
      <c r="C61" s="149"/>
      <c r="D61" s="149"/>
      <c r="E61" s="149"/>
      <c r="F61" s="150"/>
      <c r="G61" s="137"/>
      <c r="H61" s="137"/>
      <c r="I61" s="137"/>
      <c r="J61" s="137"/>
      <c r="K61" s="137"/>
      <c r="L61" s="85"/>
    </row>
    <row r="62" spans="1:12" s="84" customFormat="1">
      <c r="A62" s="146">
        <f t="shared" si="3"/>
        <v>8</v>
      </c>
      <c r="B62" s="149"/>
      <c r="C62" s="149"/>
      <c r="D62" s="149"/>
      <c r="E62" s="149"/>
      <c r="F62" s="150"/>
      <c r="G62" s="137"/>
      <c r="H62" s="137"/>
      <c r="I62" s="137"/>
      <c r="J62" s="137"/>
      <c r="K62" s="137"/>
      <c r="L62" s="85"/>
    </row>
    <row r="63" spans="1:12" s="84" customFormat="1">
      <c r="A63" s="146">
        <f t="shared" si="3"/>
        <v>9</v>
      </c>
      <c r="B63" s="149"/>
      <c r="C63" s="149"/>
      <c r="D63" s="149"/>
      <c r="E63" s="149"/>
      <c r="F63" s="150"/>
      <c r="G63" s="137"/>
      <c r="H63" s="137"/>
      <c r="I63" s="137"/>
      <c r="J63" s="137"/>
      <c r="K63" s="137"/>
      <c r="L63" s="85"/>
    </row>
    <row r="64" spans="1:12" s="84" customFormat="1">
      <c r="A64" s="146">
        <f t="shared" si="3"/>
        <v>10</v>
      </c>
      <c r="B64" s="149"/>
      <c r="C64" s="149"/>
      <c r="D64" s="149"/>
      <c r="E64" s="149"/>
      <c r="F64" s="150"/>
      <c r="G64" s="137"/>
      <c r="H64" s="137"/>
      <c r="I64" s="137"/>
      <c r="J64" s="137"/>
      <c r="K64" s="137"/>
      <c r="L64" s="85"/>
    </row>
    <row r="65" spans="1:12" s="84" customFormat="1">
      <c r="A65" s="146">
        <f t="shared" si="3"/>
        <v>11</v>
      </c>
      <c r="B65" s="149"/>
      <c r="C65" s="149"/>
      <c r="D65" s="149"/>
      <c r="E65" s="149"/>
      <c r="F65" s="150"/>
      <c r="G65" s="137"/>
      <c r="H65" s="137"/>
      <c r="I65" s="137"/>
      <c r="J65" s="137"/>
      <c r="K65" s="137"/>
      <c r="L65" s="85"/>
    </row>
    <row r="66" spans="1:12" s="84" customFormat="1">
      <c r="A66" s="146">
        <f t="shared" si="3"/>
        <v>12</v>
      </c>
      <c r="B66" s="149"/>
      <c r="C66" s="149"/>
      <c r="D66" s="149"/>
      <c r="E66" s="149"/>
      <c r="F66" s="150"/>
      <c r="G66" s="137"/>
      <c r="H66" s="137"/>
      <c r="I66" s="137"/>
      <c r="J66" s="137"/>
      <c r="K66" s="137"/>
      <c r="L66" s="85"/>
    </row>
    <row r="67" spans="1:12" s="84" customFormat="1">
      <c r="A67" s="146">
        <f t="shared" si="3"/>
        <v>13</v>
      </c>
      <c r="B67" s="149"/>
      <c r="C67" s="149"/>
      <c r="D67" s="149"/>
      <c r="E67" s="149"/>
      <c r="F67" s="150"/>
      <c r="G67" s="137"/>
      <c r="H67" s="137"/>
      <c r="I67" s="137"/>
      <c r="J67" s="137"/>
      <c r="K67" s="137"/>
      <c r="L67" s="85"/>
    </row>
    <row r="68" spans="1:12" s="84" customFormat="1">
      <c r="A68" s="146">
        <f t="shared" si="3"/>
        <v>14</v>
      </c>
      <c r="B68" s="149"/>
      <c r="C68" s="149"/>
      <c r="D68" s="149"/>
      <c r="E68" s="149"/>
      <c r="F68" s="150"/>
      <c r="G68" s="137"/>
      <c r="H68" s="137"/>
      <c r="I68" s="137"/>
      <c r="J68" s="137"/>
      <c r="K68" s="137"/>
      <c r="L68" s="85"/>
    </row>
    <row r="69" spans="1:12" s="84" customFormat="1">
      <c r="A69" s="146">
        <f t="shared" si="3"/>
        <v>15</v>
      </c>
      <c r="B69" s="149"/>
      <c r="C69" s="149"/>
      <c r="D69" s="149"/>
      <c r="E69" s="149"/>
      <c r="F69" s="150"/>
      <c r="G69" s="137"/>
      <c r="H69" s="137"/>
      <c r="I69" s="137"/>
      <c r="J69" s="137"/>
      <c r="K69" s="137"/>
      <c r="L69" s="85"/>
    </row>
    <row r="70" spans="1:12" s="84" customFormat="1">
      <c r="A70" s="147" t="s">
        <v>160</v>
      </c>
      <c r="B70" s="560" t="s">
        <v>166</v>
      </c>
      <c r="C70" s="561"/>
      <c r="D70" s="561"/>
      <c r="E70" s="561"/>
      <c r="F70" s="561"/>
      <c r="G70" s="137"/>
      <c r="H70" s="137"/>
      <c r="I70" s="137"/>
      <c r="J70" s="137"/>
      <c r="K70" s="137"/>
      <c r="L70" s="85"/>
    </row>
    <row r="71" spans="1:12" s="84" customFormat="1">
      <c r="A71" s="146">
        <v>1</v>
      </c>
      <c r="B71" s="149" t="s">
        <v>162</v>
      </c>
      <c r="C71" s="149"/>
      <c r="D71" s="149"/>
      <c r="E71" s="149"/>
      <c r="F71" s="150"/>
      <c r="G71" s="137"/>
      <c r="H71" s="137"/>
      <c r="I71" s="137"/>
      <c r="J71" s="137"/>
      <c r="K71" s="137"/>
      <c r="L71" s="85"/>
    </row>
    <row r="72" spans="1:12" s="84" customFormat="1">
      <c r="A72" s="146">
        <f t="shared" ref="A72:A85" si="4">+A71+1</f>
        <v>2</v>
      </c>
      <c r="B72" s="149" t="s">
        <v>163</v>
      </c>
      <c r="C72" s="149"/>
      <c r="D72" s="149"/>
      <c r="E72" s="149"/>
      <c r="F72" s="150"/>
      <c r="G72" s="137"/>
      <c r="H72" s="137"/>
      <c r="I72" s="137"/>
      <c r="J72" s="137"/>
      <c r="K72" s="137"/>
      <c r="L72" s="85"/>
    </row>
    <row r="73" spans="1:12" s="84" customFormat="1">
      <c r="A73" s="146">
        <f t="shared" si="4"/>
        <v>3</v>
      </c>
      <c r="B73" s="149" t="s">
        <v>164</v>
      </c>
      <c r="C73" s="149"/>
      <c r="D73" s="149"/>
      <c r="E73" s="149"/>
      <c r="F73" s="150"/>
      <c r="G73" s="137"/>
      <c r="H73" s="137"/>
      <c r="I73" s="137"/>
      <c r="J73" s="137"/>
      <c r="K73" s="137"/>
      <c r="L73" s="85"/>
    </row>
    <row r="74" spans="1:12" s="84" customFormat="1">
      <c r="A74" s="146">
        <f t="shared" si="4"/>
        <v>4</v>
      </c>
      <c r="B74" s="149"/>
      <c r="C74" s="149"/>
      <c r="D74" s="149"/>
      <c r="E74" s="149"/>
      <c r="F74" s="150"/>
      <c r="G74" s="137"/>
      <c r="H74" s="137"/>
      <c r="I74" s="137"/>
      <c r="J74" s="137"/>
      <c r="K74" s="137"/>
      <c r="L74" s="85"/>
    </row>
    <row r="75" spans="1:12" s="84" customFormat="1">
      <c r="A75" s="146">
        <f t="shared" si="4"/>
        <v>5</v>
      </c>
      <c r="B75" s="149"/>
      <c r="C75" s="149"/>
      <c r="D75" s="149"/>
      <c r="E75" s="149"/>
      <c r="F75" s="150"/>
      <c r="G75" s="137"/>
      <c r="H75" s="137"/>
      <c r="I75" s="137"/>
      <c r="J75" s="137"/>
      <c r="K75" s="137"/>
      <c r="L75" s="85"/>
    </row>
    <row r="76" spans="1:12" s="84" customFormat="1">
      <c r="A76" s="146">
        <f t="shared" si="4"/>
        <v>6</v>
      </c>
      <c r="B76" s="149"/>
      <c r="C76" s="149"/>
      <c r="D76" s="149"/>
      <c r="E76" s="149"/>
      <c r="F76" s="150"/>
      <c r="G76" s="137"/>
      <c r="H76" s="137"/>
      <c r="I76" s="137"/>
      <c r="J76" s="137"/>
      <c r="K76" s="137"/>
      <c r="L76" s="85"/>
    </row>
    <row r="77" spans="1:12" s="84" customFormat="1">
      <c r="A77" s="146">
        <f t="shared" si="4"/>
        <v>7</v>
      </c>
      <c r="B77" s="149"/>
      <c r="C77" s="149"/>
      <c r="D77" s="149"/>
      <c r="E77" s="149"/>
      <c r="F77" s="150"/>
      <c r="G77" s="137"/>
      <c r="H77" s="137"/>
      <c r="I77" s="137"/>
      <c r="J77" s="137"/>
      <c r="K77" s="137"/>
      <c r="L77" s="85"/>
    </row>
    <row r="78" spans="1:12" s="84" customFormat="1">
      <c r="A78" s="146">
        <f t="shared" si="4"/>
        <v>8</v>
      </c>
      <c r="B78" s="149"/>
      <c r="C78" s="149"/>
      <c r="D78" s="149"/>
      <c r="E78" s="149"/>
      <c r="F78" s="150"/>
      <c r="G78" s="137"/>
      <c r="H78" s="137"/>
      <c r="I78" s="137"/>
      <c r="J78" s="137"/>
      <c r="K78" s="137"/>
      <c r="L78" s="85"/>
    </row>
    <row r="79" spans="1:12" s="84" customFormat="1">
      <c r="A79" s="146">
        <f t="shared" si="4"/>
        <v>9</v>
      </c>
      <c r="B79" s="149"/>
      <c r="C79" s="149"/>
      <c r="D79" s="149"/>
      <c r="E79" s="149"/>
      <c r="F79" s="150"/>
      <c r="G79" s="137"/>
      <c r="H79" s="137"/>
      <c r="I79" s="137"/>
      <c r="J79" s="137"/>
      <c r="K79" s="137"/>
      <c r="L79" s="85"/>
    </row>
    <row r="80" spans="1:12" s="84" customFormat="1">
      <c r="A80" s="146">
        <f t="shared" si="4"/>
        <v>10</v>
      </c>
      <c r="B80" s="149"/>
      <c r="C80" s="149"/>
      <c r="D80" s="149"/>
      <c r="E80" s="149"/>
      <c r="F80" s="150"/>
      <c r="G80" s="137"/>
      <c r="H80" s="137"/>
      <c r="I80" s="137"/>
      <c r="J80" s="137"/>
      <c r="K80" s="137"/>
      <c r="L80" s="85"/>
    </row>
    <row r="81" spans="1:12" s="84" customFormat="1">
      <c r="A81" s="146">
        <f t="shared" si="4"/>
        <v>11</v>
      </c>
      <c r="B81" s="149"/>
      <c r="C81" s="149"/>
      <c r="D81" s="149"/>
      <c r="E81" s="149"/>
      <c r="F81" s="150"/>
      <c r="G81" s="137"/>
      <c r="H81" s="137"/>
      <c r="I81" s="137"/>
      <c r="J81" s="137"/>
      <c r="K81" s="137"/>
      <c r="L81" s="85"/>
    </row>
    <row r="82" spans="1:12" s="84" customFormat="1">
      <c r="A82" s="146">
        <f t="shared" si="4"/>
        <v>12</v>
      </c>
      <c r="B82" s="149"/>
      <c r="C82" s="149"/>
      <c r="D82" s="149"/>
      <c r="E82" s="149"/>
      <c r="F82" s="150"/>
      <c r="G82" s="137"/>
      <c r="H82" s="137"/>
      <c r="I82" s="137"/>
      <c r="J82" s="137"/>
      <c r="K82" s="137"/>
      <c r="L82" s="85"/>
    </row>
    <row r="83" spans="1:12" s="84" customFormat="1">
      <c r="A83" s="146">
        <f t="shared" si="4"/>
        <v>13</v>
      </c>
      <c r="B83" s="149"/>
      <c r="C83" s="149"/>
      <c r="D83" s="149"/>
      <c r="E83" s="149"/>
      <c r="F83" s="150"/>
      <c r="G83" s="137"/>
      <c r="H83" s="137"/>
      <c r="I83" s="137"/>
      <c r="J83" s="137"/>
      <c r="K83" s="137"/>
      <c r="L83" s="85"/>
    </row>
    <row r="84" spans="1:12" s="84" customFormat="1">
      <c r="A84" s="146">
        <f t="shared" si="4"/>
        <v>14</v>
      </c>
      <c r="B84" s="149"/>
      <c r="C84" s="149"/>
      <c r="D84" s="149"/>
      <c r="E84" s="149"/>
      <c r="F84" s="150"/>
      <c r="G84" s="137"/>
      <c r="H84" s="137"/>
      <c r="I84" s="137"/>
      <c r="J84" s="137"/>
      <c r="K84" s="137"/>
      <c r="L84" s="85"/>
    </row>
    <row r="85" spans="1:12" s="84" customFormat="1">
      <c r="A85" s="146">
        <f t="shared" si="4"/>
        <v>15</v>
      </c>
      <c r="B85" s="149"/>
      <c r="C85" s="149"/>
      <c r="D85" s="149"/>
      <c r="E85" s="149"/>
      <c r="F85" s="150"/>
      <c r="G85" s="137"/>
      <c r="H85" s="137"/>
      <c r="I85" s="137"/>
      <c r="J85" s="137"/>
      <c r="K85" s="137"/>
      <c r="L85" s="85"/>
    </row>
    <row r="86" spans="1:12" s="84" customFormat="1">
      <c r="A86" s="147" t="s">
        <v>161</v>
      </c>
      <c r="B86" s="560" t="s">
        <v>165</v>
      </c>
      <c r="C86" s="561"/>
      <c r="D86" s="561"/>
      <c r="E86" s="561"/>
      <c r="F86" s="561"/>
      <c r="G86" s="137"/>
      <c r="H86" s="137"/>
      <c r="I86" s="137"/>
      <c r="J86" s="137"/>
      <c r="K86" s="137"/>
      <c r="L86" s="85"/>
    </row>
    <row r="87" spans="1:12" s="84" customFormat="1">
      <c r="A87" s="146">
        <v>1</v>
      </c>
      <c r="B87" s="86"/>
      <c r="C87" s="86"/>
      <c r="D87" s="86"/>
      <c r="E87" s="86"/>
      <c r="F87" s="87"/>
      <c r="G87" s="137"/>
      <c r="H87" s="137"/>
      <c r="I87" s="137"/>
      <c r="J87" s="137"/>
      <c r="K87" s="137"/>
      <c r="L87" s="85"/>
    </row>
    <row r="88" spans="1:12" s="84" customFormat="1">
      <c r="A88" s="146">
        <f t="shared" ref="A88:A101" si="5">+A87+1</f>
        <v>2</v>
      </c>
      <c r="B88" s="86"/>
      <c r="C88" s="86"/>
      <c r="D88" s="86"/>
      <c r="E88" s="86"/>
      <c r="F88" s="87"/>
      <c r="G88" s="137"/>
      <c r="H88" s="137"/>
      <c r="I88" s="137"/>
      <c r="J88" s="137"/>
      <c r="K88" s="137"/>
      <c r="L88" s="85"/>
    </row>
    <row r="89" spans="1:12" s="84" customFormat="1">
      <c r="A89" s="146">
        <f t="shared" si="5"/>
        <v>3</v>
      </c>
      <c r="B89" s="86"/>
      <c r="C89" s="86"/>
      <c r="D89" s="86"/>
      <c r="E89" s="86"/>
      <c r="F89" s="87"/>
      <c r="G89" s="137"/>
      <c r="H89" s="137"/>
      <c r="I89" s="137"/>
      <c r="J89" s="137"/>
      <c r="K89" s="137"/>
      <c r="L89" s="85"/>
    </row>
    <row r="90" spans="1:12" s="84" customFormat="1">
      <c r="A90" s="146">
        <f t="shared" si="5"/>
        <v>4</v>
      </c>
      <c r="B90" s="86"/>
      <c r="C90" s="86"/>
      <c r="D90" s="86"/>
      <c r="E90" s="86"/>
      <c r="F90" s="87"/>
      <c r="G90" s="137"/>
      <c r="H90" s="137"/>
      <c r="I90" s="137"/>
      <c r="J90" s="137"/>
      <c r="K90" s="137"/>
      <c r="L90" s="85"/>
    </row>
    <row r="91" spans="1:12" s="84" customFormat="1">
      <c r="A91" s="146">
        <f t="shared" si="5"/>
        <v>5</v>
      </c>
      <c r="B91" s="86"/>
      <c r="C91" s="86"/>
      <c r="D91" s="86"/>
      <c r="E91" s="86"/>
      <c r="F91" s="87"/>
      <c r="G91" s="137"/>
      <c r="H91" s="137"/>
      <c r="I91" s="137"/>
      <c r="J91" s="137"/>
      <c r="K91" s="137"/>
      <c r="L91" s="85"/>
    </row>
    <row r="92" spans="1:12" s="84" customFormat="1">
      <c r="A92" s="146">
        <f t="shared" si="5"/>
        <v>6</v>
      </c>
      <c r="B92" s="86"/>
      <c r="C92" s="86"/>
      <c r="D92" s="86"/>
      <c r="E92" s="86"/>
      <c r="F92" s="87"/>
      <c r="G92" s="137"/>
      <c r="H92" s="137"/>
      <c r="I92" s="137"/>
      <c r="J92" s="137"/>
      <c r="K92" s="137"/>
      <c r="L92" s="85"/>
    </row>
    <row r="93" spans="1:12" s="84" customFormat="1">
      <c r="A93" s="146">
        <f t="shared" si="5"/>
        <v>7</v>
      </c>
      <c r="B93" s="86"/>
      <c r="C93" s="86"/>
      <c r="D93" s="86"/>
      <c r="E93" s="86"/>
      <c r="F93" s="87"/>
      <c r="G93" s="137"/>
      <c r="H93" s="137"/>
      <c r="I93" s="137"/>
      <c r="J93" s="137"/>
      <c r="K93" s="137"/>
      <c r="L93" s="85"/>
    </row>
    <row r="94" spans="1:12" s="84" customFormat="1">
      <c r="A94" s="146">
        <f t="shared" si="5"/>
        <v>8</v>
      </c>
      <c r="B94" s="86"/>
      <c r="C94" s="86"/>
      <c r="D94" s="86"/>
      <c r="E94" s="86"/>
      <c r="F94" s="87"/>
      <c r="G94" s="137"/>
      <c r="H94" s="137"/>
      <c r="I94" s="137"/>
      <c r="J94" s="137"/>
      <c r="K94" s="137"/>
      <c r="L94" s="85"/>
    </row>
    <row r="95" spans="1:12" s="84" customFormat="1">
      <c r="A95" s="146">
        <f t="shared" si="5"/>
        <v>9</v>
      </c>
      <c r="B95" s="86"/>
      <c r="C95" s="86"/>
      <c r="D95" s="86"/>
      <c r="E95" s="86"/>
      <c r="F95" s="87"/>
      <c r="G95" s="137"/>
      <c r="H95" s="137"/>
      <c r="I95" s="137"/>
      <c r="J95" s="137"/>
      <c r="K95" s="137"/>
      <c r="L95" s="85"/>
    </row>
    <row r="96" spans="1:12" s="84" customFormat="1">
      <c r="A96" s="146">
        <f t="shared" si="5"/>
        <v>10</v>
      </c>
      <c r="B96" s="86"/>
      <c r="C96" s="86"/>
      <c r="D96" s="86"/>
      <c r="E96" s="86"/>
      <c r="F96" s="87"/>
      <c r="G96" s="137"/>
      <c r="H96" s="137"/>
      <c r="I96" s="137"/>
      <c r="J96" s="137"/>
      <c r="K96" s="137"/>
      <c r="L96" s="85"/>
    </row>
    <row r="97" spans="1:12" s="84" customFormat="1">
      <c r="A97" s="146">
        <f t="shared" si="5"/>
        <v>11</v>
      </c>
      <c r="B97" s="86"/>
      <c r="C97" s="86"/>
      <c r="D97" s="86"/>
      <c r="E97" s="86"/>
      <c r="F97" s="87"/>
      <c r="G97" s="137"/>
      <c r="H97" s="137"/>
      <c r="I97" s="137"/>
      <c r="J97" s="137"/>
      <c r="K97" s="137"/>
      <c r="L97" s="85"/>
    </row>
    <row r="98" spans="1:12" s="84" customFormat="1">
      <c r="A98" s="146">
        <f t="shared" si="5"/>
        <v>12</v>
      </c>
      <c r="B98" s="86"/>
      <c r="C98" s="86"/>
      <c r="D98" s="86"/>
      <c r="E98" s="86"/>
      <c r="F98" s="87"/>
      <c r="G98" s="137"/>
      <c r="H98" s="137"/>
      <c r="I98" s="137"/>
      <c r="J98" s="137"/>
      <c r="K98" s="137"/>
      <c r="L98" s="85"/>
    </row>
    <row r="99" spans="1:12" s="84" customFormat="1">
      <c r="A99" s="146">
        <f t="shared" si="5"/>
        <v>13</v>
      </c>
      <c r="B99" s="86"/>
      <c r="C99" s="86"/>
      <c r="D99" s="86"/>
      <c r="E99" s="86"/>
      <c r="F99" s="87"/>
      <c r="G99" s="137"/>
      <c r="H99" s="137"/>
      <c r="I99" s="137"/>
      <c r="J99" s="137"/>
      <c r="K99" s="137"/>
      <c r="L99" s="85"/>
    </row>
    <row r="100" spans="1:12" s="84" customFormat="1">
      <c r="A100" s="146">
        <f t="shared" si="5"/>
        <v>14</v>
      </c>
      <c r="B100" s="86"/>
      <c r="C100" s="86"/>
      <c r="D100" s="86"/>
      <c r="E100" s="86"/>
      <c r="F100" s="87"/>
      <c r="G100" s="137"/>
      <c r="H100" s="137"/>
      <c r="I100" s="137"/>
      <c r="J100" s="137"/>
      <c r="K100" s="137"/>
      <c r="L100" s="85"/>
    </row>
    <row r="101" spans="1:12" s="84" customFormat="1">
      <c r="A101" s="146">
        <f t="shared" si="5"/>
        <v>15</v>
      </c>
      <c r="B101" s="86"/>
      <c r="C101" s="86"/>
      <c r="D101" s="86"/>
      <c r="E101" s="86"/>
      <c r="F101" s="87"/>
      <c r="G101" s="137"/>
      <c r="H101" s="137"/>
      <c r="I101" s="137"/>
      <c r="J101" s="137"/>
      <c r="K101" s="137"/>
      <c r="L101" s="85"/>
    </row>
    <row r="102" spans="1:12"/>
    <row r="103" spans="1:12"/>
  </sheetData>
  <sheetProtection password="E886" sheet="1" objects="1" scenarios="1"/>
  <mergeCells count="9">
    <mergeCell ref="B2:C4"/>
    <mergeCell ref="E2:E4"/>
    <mergeCell ref="B70:F70"/>
    <mergeCell ref="B86:F86"/>
    <mergeCell ref="H7:J11"/>
    <mergeCell ref="B7:F7"/>
    <mergeCell ref="B22:F22"/>
    <mergeCell ref="B38:F38"/>
    <mergeCell ref="B54:F54"/>
  </mergeCells>
  <hyperlinks>
    <hyperlink ref="H7:J11" location="'Track Room'!A1" display="Track Room"/>
  </hyperlinks>
  <pageMargins left="0.7" right="0.7" top="0.75" bottom="0.75" header="0.3" footer="0.3"/>
  <pageSetup paperSize="9" orientation="portrait" r:id="rId1"/>
  <drawing r:id="rId2"/>
</worksheet>
</file>

<file path=xl/worksheets/sheet51.xml><?xml version="1.0" encoding="utf-8"?>
<worksheet xmlns="http://schemas.openxmlformats.org/spreadsheetml/2006/main" xmlns:r="http://schemas.openxmlformats.org/officeDocument/2006/relationships">
  <dimension ref="A1:K39"/>
  <sheetViews>
    <sheetView zoomScale="70" zoomScaleNormal="70" workbookViewId="0"/>
  </sheetViews>
  <sheetFormatPr defaultColWidth="0" defaultRowHeight="15" zeroHeight="1"/>
  <cols>
    <col min="1" max="11" width="9.140625" customWidth="1"/>
    <col min="12" max="16384" width="9.140625"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sheetData>
  <sheetProtection password="E886" sheet="1" objects="1" scenarios="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sheetPr>
    <tabColor rgb="FFFF66FF"/>
  </sheetPr>
  <dimension ref="A1:S34"/>
  <sheetViews>
    <sheetView zoomScale="115" zoomScaleNormal="115" workbookViewId="0">
      <selection activeCell="N5" sqref="N5:P9"/>
    </sheetView>
  </sheetViews>
  <sheetFormatPr defaultColWidth="0" defaultRowHeight="15" zeroHeight="1"/>
  <cols>
    <col min="1" max="1" width="1.7109375" customWidth="1"/>
    <col min="2" max="2" width="4.140625" customWidth="1"/>
    <col min="3" max="3" width="9.7109375" style="151" bestFit="1" customWidth="1"/>
    <col min="4" max="4" width="8.5703125" style="151" bestFit="1" customWidth="1"/>
    <col min="5" max="5" width="8.28515625" style="151" customWidth="1"/>
    <col min="6" max="6" width="8.42578125" bestFit="1" customWidth="1"/>
    <col min="7" max="7" width="9.140625" bestFit="1" customWidth="1"/>
    <col min="8" max="8" width="9.140625" style="43" customWidth="1"/>
    <col min="9" max="9" width="10.140625" customWidth="1"/>
    <col min="10" max="10" width="9.7109375" style="151" customWidth="1"/>
    <col min="11" max="11" width="15.140625" style="151" bestFit="1" customWidth="1"/>
    <col min="12" max="12" width="12" style="151" bestFit="1" customWidth="1"/>
    <col min="13" max="13" width="4.42578125" style="43" customWidth="1"/>
    <col min="14" max="14" width="5" style="43" customWidth="1"/>
    <col min="15" max="16" width="5" customWidth="1"/>
    <col min="17" max="17" width="4.42578125" customWidth="1"/>
    <col min="18" max="19" width="0" hidden="1" customWidth="1"/>
    <col min="20" max="16384" width="9.140625" hidden="1"/>
  </cols>
  <sheetData>
    <row r="1" spans="1:17" s="1" customFormat="1">
      <c r="C1" s="242"/>
      <c r="D1" s="242"/>
      <c r="E1" s="242"/>
      <c r="J1" s="242"/>
      <c r="K1" s="242"/>
      <c r="L1" s="242"/>
    </row>
    <row r="2" spans="1:17" s="44" customFormat="1" ht="18.75">
      <c r="C2" s="243" t="str">
        <f>+Summary!B1</f>
        <v>Raghav Gijare</v>
      </c>
      <c r="D2" s="244"/>
      <c r="E2" s="245" t="s">
        <v>108</v>
      </c>
      <c r="J2" s="244"/>
      <c r="K2" s="244"/>
      <c r="L2" s="244"/>
      <c r="O2" s="1"/>
      <c r="P2" s="1"/>
      <c r="Q2" s="1"/>
    </row>
    <row r="3" spans="1:17" s="28" customFormat="1" ht="18.75" customHeight="1">
      <c r="A3" s="26"/>
      <c r="B3" s="26"/>
      <c r="C3" s="246"/>
      <c r="D3" s="246"/>
      <c r="E3" s="246"/>
      <c r="F3" s="26"/>
      <c r="G3" s="26"/>
      <c r="H3" s="26"/>
      <c r="I3" s="26"/>
      <c r="J3" s="250"/>
      <c r="K3" s="250"/>
      <c r="L3" s="250"/>
      <c r="M3" s="27"/>
      <c r="N3" s="27"/>
    </row>
    <row r="4" spans="1:17" s="251" customFormat="1" ht="24.75" thickBot="1">
      <c r="C4" s="247" t="s">
        <v>35</v>
      </c>
      <c r="D4" s="247" t="s">
        <v>17</v>
      </c>
      <c r="E4" s="247" t="s">
        <v>20</v>
      </c>
      <c r="F4" s="247" t="s">
        <v>70</v>
      </c>
      <c r="G4" s="247" t="s">
        <v>71</v>
      </c>
      <c r="H4" s="247" t="s">
        <v>198</v>
      </c>
      <c r="I4" s="247" t="s">
        <v>73</v>
      </c>
      <c r="J4" s="247" t="s">
        <v>72</v>
      </c>
      <c r="K4" s="247" t="s">
        <v>61</v>
      </c>
      <c r="L4" s="247" t="s">
        <v>180</v>
      </c>
      <c r="M4" s="252"/>
      <c r="N4" s="252"/>
    </row>
    <row r="5" spans="1:17" s="46" customFormat="1" ht="16.5" customHeight="1">
      <c r="C5" s="248">
        <v>1</v>
      </c>
      <c r="D5" s="294">
        <v>42005</v>
      </c>
      <c r="E5" s="249">
        <f>+'Track Room'!N5</f>
        <v>1</v>
      </c>
      <c r="F5" s="186">
        <v>10000</v>
      </c>
      <c r="G5" s="186">
        <v>500</v>
      </c>
      <c r="H5" s="186">
        <v>200</v>
      </c>
      <c r="I5" s="186">
        <v>100</v>
      </c>
      <c r="J5" s="249">
        <f>SUM(F5:I5)</f>
        <v>10800</v>
      </c>
      <c r="K5" s="249">
        <f>+'Track Room'!O5</f>
        <v>4410</v>
      </c>
      <c r="L5" s="249">
        <f>+'Track Room'!Q5</f>
        <v>0</v>
      </c>
      <c r="M5" s="77"/>
      <c r="N5" s="401" t="s">
        <v>31</v>
      </c>
      <c r="O5" s="402"/>
      <c r="P5" s="403"/>
    </row>
    <row r="6" spans="1:17" s="45" customFormat="1" ht="15" customHeight="1">
      <c r="C6" s="248">
        <f t="shared" ref="C6:C16" si="0">+C5+1</f>
        <v>2</v>
      </c>
      <c r="D6" s="294">
        <v>42036</v>
      </c>
      <c r="E6" s="249">
        <f>+'Track Room'!N6</f>
        <v>0</v>
      </c>
      <c r="F6" s="186"/>
      <c r="G6" s="186"/>
      <c r="H6" s="186"/>
      <c r="I6" s="186"/>
      <c r="J6" s="249">
        <f t="shared" ref="J6:J16" si="1">SUM(F6:I6)</f>
        <v>0</v>
      </c>
      <c r="K6" s="249">
        <f>+'Track Room'!O6</f>
        <v>0</v>
      </c>
      <c r="L6" s="249">
        <f>+'Track Room'!Q6</f>
        <v>0</v>
      </c>
      <c r="M6" s="77"/>
      <c r="N6" s="404"/>
      <c r="O6" s="405"/>
      <c r="P6" s="406"/>
    </row>
    <row r="7" spans="1:17" s="45" customFormat="1" ht="15.75" customHeight="1">
      <c r="C7" s="248">
        <f t="shared" si="0"/>
        <v>3</v>
      </c>
      <c r="D7" s="294">
        <v>42064</v>
      </c>
      <c r="E7" s="249">
        <f>+'Track Room'!N7</f>
        <v>0</v>
      </c>
      <c r="F7" s="186"/>
      <c r="G7" s="186"/>
      <c r="H7" s="186"/>
      <c r="I7" s="186"/>
      <c r="J7" s="249">
        <f t="shared" si="1"/>
        <v>0</v>
      </c>
      <c r="K7" s="249">
        <f>+'Track Room'!O7</f>
        <v>0</v>
      </c>
      <c r="L7" s="249">
        <f>+'Track Room'!Q7</f>
        <v>0</v>
      </c>
      <c r="M7" s="77"/>
      <c r="N7" s="404"/>
      <c r="O7" s="405"/>
      <c r="P7" s="406"/>
    </row>
    <row r="8" spans="1:17" s="45" customFormat="1">
      <c r="C8" s="248">
        <f t="shared" si="0"/>
        <v>4</v>
      </c>
      <c r="D8" s="294">
        <v>42095</v>
      </c>
      <c r="E8" s="249">
        <f>+'Track Room'!N8</f>
        <v>0</v>
      </c>
      <c r="F8" s="186"/>
      <c r="G8" s="186"/>
      <c r="H8" s="186"/>
      <c r="I8" s="186"/>
      <c r="J8" s="249">
        <f t="shared" si="1"/>
        <v>0</v>
      </c>
      <c r="K8" s="249">
        <f>+'Track Room'!O8</f>
        <v>0</v>
      </c>
      <c r="L8" s="249">
        <f>+'Track Room'!Q8</f>
        <v>0</v>
      </c>
      <c r="M8" s="77"/>
      <c r="N8" s="404"/>
      <c r="O8" s="405"/>
      <c r="P8" s="406"/>
    </row>
    <row r="9" spans="1:17" s="45" customFormat="1" ht="15" customHeight="1" thickBot="1">
      <c r="C9" s="248">
        <f t="shared" si="0"/>
        <v>5</v>
      </c>
      <c r="D9" s="294">
        <v>42125</v>
      </c>
      <c r="E9" s="249">
        <f>+'Track Room'!N9</f>
        <v>0</v>
      </c>
      <c r="F9" s="186"/>
      <c r="G9" s="186"/>
      <c r="H9" s="186"/>
      <c r="I9" s="186"/>
      <c r="J9" s="249">
        <f t="shared" si="1"/>
        <v>0</v>
      </c>
      <c r="K9" s="249">
        <f>+'Track Room'!O9</f>
        <v>0</v>
      </c>
      <c r="L9" s="249">
        <f>+'Track Room'!Q9</f>
        <v>0</v>
      </c>
      <c r="M9" s="77"/>
      <c r="N9" s="407"/>
      <c r="O9" s="408"/>
      <c r="P9" s="409"/>
    </row>
    <row r="10" spans="1:17" s="45" customFormat="1" ht="15.75" customHeight="1">
      <c r="C10" s="248">
        <f t="shared" si="0"/>
        <v>6</v>
      </c>
      <c r="D10" s="294">
        <v>42156</v>
      </c>
      <c r="E10" s="249">
        <f>+'Track Room'!N10</f>
        <v>0</v>
      </c>
      <c r="F10" s="186"/>
      <c r="G10" s="186"/>
      <c r="H10" s="186"/>
      <c r="I10" s="186"/>
      <c r="J10" s="249">
        <f t="shared" si="1"/>
        <v>0</v>
      </c>
      <c r="K10" s="249">
        <f>+'Track Room'!O10</f>
        <v>0</v>
      </c>
      <c r="L10" s="249">
        <f>+'Track Room'!Q10</f>
        <v>0</v>
      </c>
      <c r="M10" s="77"/>
      <c r="N10" s="77"/>
      <c r="O10" s="53"/>
    </row>
    <row r="11" spans="1:17" s="45" customFormat="1" ht="15" customHeight="1">
      <c r="C11" s="248">
        <f t="shared" si="0"/>
        <v>7</v>
      </c>
      <c r="D11" s="294">
        <v>42186</v>
      </c>
      <c r="E11" s="249">
        <f>+'Track Room'!N11</f>
        <v>0</v>
      </c>
      <c r="F11" s="186"/>
      <c r="G11" s="186"/>
      <c r="H11" s="186"/>
      <c r="I11" s="186"/>
      <c r="J11" s="249">
        <f t="shared" si="1"/>
        <v>0</v>
      </c>
      <c r="K11" s="249">
        <f>+'Track Room'!O11</f>
        <v>0</v>
      </c>
      <c r="L11" s="249">
        <f>+'Track Room'!Q11</f>
        <v>0</v>
      </c>
      <c r="M11" s="77"/>
      <c r="N11" s="77"/>
      <c r="O11" s="53"/>
    </row>
    <row r="12" spans="1:17" s="45" customFormat="1" ht="15" customHeight="1">
      <c r="C12" s="248">
        <f t="shared" si="0"/>
        <v>8</v>
      </c>
      <c r="D12" s="294">
        <v>42217</v>
      </c>
      <c r="E12" s="249">
        <f>+'Track Room'!N12</f>
        <v>0</v>
      </c>
      <c r="F12" s="186"/>
      <c r="G12" s="186"/>
      <c r="H12" s="186"/>
      <c r="I12" s="186"/>
      <c r="J12" s="249">
        <f t="shared" si="1"/>
        <v>0</v>
      </c>
      <c r="K12" s="249">
        <f>+'Track Room'!O12</f>
        <v>0</v>
      </c>
      <c r="L12" s="249">
        <f>+'Track Room'!Q12</f>
        <v>0</v>
      </c>
      <c r="M12" s="77"/>
      <c r="N12" s="77"/>
      <c r="O12" s="53"/>
    </row>
    <row r="13" spans="1:17" s="45" customFormat="1" ht="15" customHeight="1">
      <c r="C13" s="248">
        <f t="shared" si="0"/>
        <v>9</v>
      </c>
      <c r="D13" s="294">
        <v>42248</v>
      </c>
      <c r="E13" s="249">
        <f>+'Track Room'!N13</f>
        <v>0</v>
      </c>
      <c r="F13" s="186"/>
      <c r="G13" s="186"/>
      <c r="H13" s="186"/>
      <c r="I13" s="186"/>
      <c r="J13" s="249">
        <f t="shared" si="1"/>
        <v>0</v>
      </c>
      <c r="K13" s="249">
        <f>+'Track Room'!O13</f>
        <v>0</v>
      </c>
      <c r="L13" s="249">
        <f>+'Track Room'!Q13</f>
        <v>0</v>
      </c>
      <c r="M13" s="77"/>
      <c r="N13" s="77"/>
      <c r="O13" s="53"/>
    </row>
    <row r="14" spans="1:17" s="45" customFormat="1" ht="15" customHeight="1">
      <c r="C14" s="248">
        <f t="shared" si="0"/>
        <v>10</v>
      </c>
      <c r="D14" s="294">
        <v>42278</v>
      </c>
      <c r="E14" s="249">
        <f>+'Track Room'!N14</f>
        <v>0</v>
      </c>
      <c r="F14" s="186"/>
      <c r="G14" s="186"/>
      <c r="H14" s="186"/>
      <c r="I14" s="186"/>
      <c r="J14" s="249">
        <f t="shared" si="1"/>
        <v>0</v>
      </c>
      <c r="K14" s="249">
        <f>+'Track Room'!O14</f>
        <v>0</v>
      </c>
      <c r="L14" s="249">
        <f>+'Track Room'!Q14</f>
        <v>0</v>
      </c>
      <c r="M14" s="77"/>
      <c r="N14" s="77"/>
      <c r="O14" s="53"/>
    </row>
    <row r="15" spans="1:17" s="45" customFormat="1" ht="15" customHeight="1">
      <c r="C15" s="248">
        <f t="shared" si="0"/>
        <v>11</v>
      </c>
      <c r="D15" s="294">
        <v>42309</v>
      </c>
      <c r="E15" s="249">
        <f>+'Track Room'!N15</f>
        <v>0</v>
      </c>
      <c r="F15" s="186"/>
      <c r="G15" s="186"/>
      <c r="H15" s="186"/>
      <c r="I15" s="186"/>
      <c r="J15" s="249">
        <f t="shared" si="1"/>
        <v>0</v>
      </c>
      <c r="K15" s="249">
        <f>+'Track Room'!O15</f>
        <v>0</v>
      </c>
      <c r="L15" s="249">
        <f>+'Track Room'!Q15</f>
        <v>0</v>
      </c>
      <c r="M15" s="77"/>
      <c r="N15" s="77"/>
      <c r="O15" s="53"/>
    </row>
    <row r="16" spans="1:17" s="45" customFormat="1" ht="15" customHeight="1">
      <c r="C16" s="248">
        <f t="shared" si="0"/>
        <v>12</v>
      </c>
      <c r="D16" s="294">
        <v>42339</v>
      </c>
      <c r="E16" s="249">
        <f>+'Track Room'!N16</f>
        <v>0</v>
      </c>
      <c r="F16" s="186"/>
      <c r="G16" s="186"/>
      <c r="H16" s="186"/>
      <c r="I16" s="186"/>
      <c r="J16" s="249">
        <f t="shared" si="1"/>
        <v>0</v>
      </c>
      <c r="K16" s="249">
        <f>+'Track Room'!O16</f>
        <v>0</v>
      </c>
      <c r="L16" s="249">
        <f>+'Track Room'!Q16</f>
        <v>0</v>
      </c>
      <c r="M16" s="77"/>
      <c r="N16" s="77"/>
      <c r="O16" s="53"/>
    </row>
    <row r="17" spans="3:15" s="255" customFormat="1" ht="15" customHeight="1">
      <c r="C17" s="413" t="s">
        <v>2</v>
      </c>
      <c r="D17" s="414"/>
      <c r="E17" s="410">
        <f>SUM(E5:E16)</f>
        <v>1</v>
      </c>
      <c r="F17" s="410">
        <f t="shared" ref="F17:L17" si="2">SUM(F5:F16)</f>
        <v>10000</v>
      </c>
      <c r="G17" s="410">
        <f t="shared" si="2"/>
        <v>500</v>
      </c>
      <c r="H17" s="410">
        <f t="shared" ref="H17" si="3">SUM(H5:H16)</f>
        <v>200</v>
      </c>
      <c r="I17" s="410">
        <f t="shared" ref="I17" si="4">SUM(I5:I16)</f>
        <v>100</v>
      </c>
      <c r="J17" s="410">
        <f t="shared" si="2"/>
        <v>10800</v>
      </c>
      <c r="K17" s="410">
        <f t="shared" si="2"/>
        <v>4410</v>
      </c>
      <c r="L17" s="410">
        <f t="shared" si="2"/>
        <v>0</v>
      </c>
      <c r="M17" s="253"/>
      <c r="N17" s="253"/>
      <c r="O17" s="254"/>
    </row>
    <row r="18" spans="3:15" s="255" customFormat="1" ht="15" customHeight="1">
      <c r="C18" s="415"/>
      <c r="D18" s="416"/>
      <c r="E18" s="411"/>
      <c r="F18" s="411"/>
      <c r="G18" s="411"/>
      <c r="H18" s="411"/>
      <c r="I18" s="411"/>
      <c r="J18" s="411"/>
      <c r="K18" s="411"/>
      <c r="L18" s="411"/>
      <c r="M18" s="253"/>
      <c r="N18" s="253"/>
      <c r="O18" s="254"/>
    </row>
    <row r="19" spans="3:15" s="255" customFormat="1">
      <c r="C19" s="417"/>
      <c r="D19" s="418"/>
      <c r="E19" s="412"/>
      <c r="F19" s="412"/>
      <c r="G19" s="412"/>
      <c r="H19" s="412"/>
      <c r="I19" s="412"/>
      <c r="J19" s="412"/>
      <c r="K19" s="412"/>
      <c r="L19" s="412"/>
      <c r="M19" s="253"/>
      <c r="N19" s="253"/>
      <c r="O19" s="254"/>
    </row>
    <row r="20" spans="3:15" s="21" customFormat="1" ht="15.75">
      <c r="C20" s="222"/>
      <c r="D20" s="222"/>
      <c r="E20" s="246"/>
      <c r="F20" s="26"/>
      <c r="J20" s="222"/>
      <c r="K20" s="222"/>
      <c r="L20" s="222"/>
    </row>
    <row r="21" spans="3:15" s="21" customFormat="1" ht="15.75" hidden="1">
      <c r="C21" s="222"/>
      <c r="D21" s="222"/>
      <c r="E21" s="222"/>
      <c r="J21" s="222"/>
      <c r="K21" s="222"/>
      <c r="L21" s="222"/>
    </row>
    <row r="22" spans="3:15" s="1" customFormat="1" hidden="1">
      <c r="C22" s="242"/>
      <c r="D22" s="242"/>
      <c r="E22" s="242"/>
      <c r="J22" s="242"/>
      <c r="K22" s="242"/>
      <c r="L22" s="242"/>
    </row>
    <row r="23" spans="3:15" s="1" customFormat="1" hidden="1">
      <c r="C23" s="242"/>
      <c r="D23" s="242"/>
      <c r="E23" s="242"/>
      <c r="J23" s="242"/>
      <c r="K23" s="242"/>
      <c r="L23" s="242"/>
    </row>
    <row r="24" spans="3:15" s="1" customFormat="1" hidden="1">
      <c r="C24" s="242"/>
      <c r="D24" s="242"/>
      <c r="E24" s="242"/>
      <c r="J24" s="242"/>
      <c r="K24" s="242"/>
      <c r="L24" s="242"/>
    </row>
    <row r="25" spans="3:15" s="1" customFormat="1" hidden="1">
      <c r="C25" s="242"/>
      <c r="D25" s="242"/>
      <c r="E25" s="242"/>
      <c r="J25" s="242"/>
      <c r="K25" s="242"/>
      <c r="L25" s="242"/>
    </row>
    <row r="26" spans="3:15" s="1" customFormat="1" hidden="1">
      <c r="C26" s="242"/>
      <c r="D26" s="242"/>
      <c r="E26" s="242"/>
      <c r="J26" s="242"/>
      <c r="K26" s="242"/>
      <c r="L26" s="242"/>
    </row>
    <row r="27" spans="3:15" s="1" customFormat="1" hidden="1">
      <c r="C27" s="242"/>
      <c r="D27" s="242"/>
      <c r="E27" s="242"/>
      <c r="J27" s="242"/>
      <c r="K27" s="242"/>
      <c r="L27" s="242"/>
    </row>
    <row r="28" spans="3:15" s="1" customFormat="1" hidden="1">
      <c r="C28" s="242"/>
      <c r="D28" s="242"/>
      <c r="E28" s="242"/>
      <c r="J28" s="242"/>
      <c r="K28" s="242"/>
      <c r="L28" s="242"/>
    </row>
    <row r="29" spans="3:15" s="1" customFormat="1" hidden="1">
      <c r="C29" s="242"/>
      <c r="D29" s="242"/>
      <c r="E29" s="242"/>
      <c r="J29" s="242"/>
      <c r="K29" s="242"/>
      <c r="L29" s="242"/>
    </row>
    <row r="30" spans="3:15" s="1" customFormat="1" hidden="1">
      <c r="C30" s="242"/>
      <c r="D30" s="242"/>
      <c r="E30" s="242"/>
      <c r="J30" s="242"/>
      <c r="K30" s="242"/>
      <c r="L30" s="242"/>
    </row>
    <row r="31" spans="3:15" s="1" customFormat="1" hidden="1">
      <c r="C31" s="242"/>
      <c r="D31" s="242"/>
      <c r="E31" s="242"/>
      <c r="J31" s="242"/>
      <c r="K31" s="242"/>
      <c r="L31" s="242"/>
    </row>
    <row r="32" spans="3:15" s="1" customFormat="1" hidden="1">
      <c r="C32" s="242"/>
      <c r="D32" s="242"/>
      <c r="E32" s="242"/>
      <c r="J32" s="242"/>
      <c r="K32" s="242"/>
      <c r="L32" s="242"/>
    </row>
    <row r="33" spans="3:12" s="1" customFormat="1" hidden="1">
      <c r="C33" s="242"/>
      <c r="D33" s="242"/>
      <c r="E33" s="242"/>
      <c r="J33" s="242"/>
      <c r="K33" s="242"/>
      <c r="L33" s="242"/>
    </row>
    <row r="34" spans="3:12" s="1" customFormat="1" hidden="1">
      <c r="C34" s="242"/>
      <c r="D34" s="242"/>
      <c r="E34" s="242"/>
      <c r="J34" s="242"/>
      <c r="K34" s="242"/>
      <c r="L34" s="242"/>
    </row>
  </sheetData>
  <sheetProtection password="E886" sheet="1" objects="1" scenarios="1"/>
  <mergeCells count="10">
    <mergeCell ref="N5:P9"/>
    <mergeCell ref="K17:K19"/>
    <mergeCell ref="L17:L19"/>
    <mergeCell ref="J17:J19"/>
    <mergeCell ref="C17:D19"/>
    <mergeCell ref="E17:E19"/>
    <mergeCell ref="F17:F19"/>
    <mergeCell ref="G17:G19"/>
    <mergeCell ref="I17:I19"/>
    <mergeCell ref="H17:H19"/>
  </mergeCells>
  <dataValidations count="1">
    <dataValidation type="textLength" allowBlank="1" errorTitle="Account" error="You must enter the code for the account to which this should be charged." promptTitle="Account" sqref="D5:D16">
      <formula1>0</formula1>
      <formula2>256</formula2>
    </dataValidation>
  </dataValidations>
  <hyperlinks>
    <hyperlink ref="O2" location="'Control Panel'!A1" display="Control Panel"/>
    <hyperlink ref="O2:P2" location="'Track Room'!A1" display="Control Panel"/>
    <hyperlink ref="N5:P9" location="'Track Room'!A1" display="Track Room"/>
  </hyperlink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sheetPr codeName="Sheet4">
    <tabColor rgb="FF92D050"/>
  </sheetPr>
  <dimension ref="A1:AF22"/>
  <sheetViews>
    <sheetView zoomScale="70" zoomScaleNormal="70" workbookViewId="0"/>
  </sheetViews>
  <sheetFormatPr defaultColWidth="0" defaultRowHeight="23.25" zeroHeight="1"/>
  <cols>
    <col min="1" max="7" width="9.140625" style="8" customWidth="1"/>
    <col min="8" max="8" width="8.7109375" style="8" customWidth="1"/>
    <col min="9" max="28" width="9.140625" style="8" customWidth="1"/>
    <col min="29" max="32" width="0" style="8" hidden="1" customWidth="1"/>
    <col min="33" max="16384" width="9.140625" style="8" hidden="1"/>
  </cols>
  <sheetData>
    <row r="1" spans="1:32" ht="15.75" customHeight="1" thickBot="1"/>
    <row r="2" spans="1:32" s="39" customFormat="1" ht="38.25" customHeight="1" thickBot="1">
      <c r="A2" s="40"/>
      <c r="B2" s="52" t="str">
        <f>+'Income Statement'!C2</f>
        <v>Raghav Gijare</v>
      </c>
      <c r="C2" s="40"/>
      <c r="E2" s="40"/>
      <c r="I2" s="419" t="s">
        <v>34</v>
      </c>
      <c r="J2" s="419"/>
      <c r="K2" s="419"/>
      <c r="L2" s="419"/>
      <c r="M2" s="419"/>
      <c r="N2" s="419"/>
      <c r="O2" s="419"/>
      <c r="P2" s="419"/>
      <c r="Q2" s="419"/>
      <c r="R2" s="419"/>
      <c r="S2" s="40"/>
      <c r="T2" s="40"/>
      <c r="U2" s="40"/>
      <c r="V2" s="8"/>
      <c r="W2" s="8"/>
      <c r="X2" s="420" t="s">
        <v>31</v>
      </c>
      <c r="Y2" s="421"/>
      <c r="Z2" s="422"/>
      <c r="AC2" s="40"/>
      <c r="AD2" s="40"/>
      <c r="AE2" s="40"/>
      <c r="AF2" s="40"/>
    </row>
    <row r="3" spans="1:32" s="40" customFormat="1" ht="19.5" customHeight="1">
      <c r="D3" s="39"/>
      <c r="I3" s="419"/>
      <c r="J3" s="419"/>
      <c r="K3" s="419"/>
      <c r="L3" s="419"/>
      <c r="M3" s="419"/>
      <c r="N3" s="419"/>
      <c r="O3" s="419"/>
      <c r="P3" s="419"/>
      <c r="Q3" s="419"/>
      <c r="R3" s="419"/>
      <c r="V3" s="8"/>
      <c r="W3" s="8"/>
      <c r="X3" s="8"/>
      <c r="Y3" s="8"/>
      <c r="Z3" s="8"/>
    </row>
    <row r="4" spans="1:32" ht="15.75" customHeight="1"/>
    <row r="5" spans="1:32" ht="15.75" customHeight="1"/>
    <row r="6" spans="1:32"/>
    <row r="7" spans="1:32"/>
    <row r="8" spans="1:32"/>
    <row r="9" spans="1:32"/>
    <row r="10" spans="1:32"/>
    <row r="11" spans="1:32"/>
    <row r="12" spans="1:32"/>
    <row r="13" spans="1:32"/>
    <row r="14" spans="1:32"/>
    <row r="15" spans="1:32"/>
    <row r="16" spans="1:32"/>
    <row r="17"/>
    <row r="18"/>
    <row r="19"/>
    <row r="20"/>
    <row r="21"/>
    <row r="22"/>
  </sheetData>
  <sheetProtection password="E886" sheet="1" objects="1" scenarios="1" formatCells="0" formatColumns="0" formatRows="0" insertColumns="0" insertRows="0" insertHyperlinks="0" deleteColumns="0" deleteRows="0" sort="0" autoFilter="0" pivotTables="0"/>
  <mergeCells count="2">
    <mergeCell ref="I2:R3"/>
    <mergeCell ref="X2:Z2"/>
  </mergeCells>
  <hyperlinks>
    <hyperlink ref="X2:Z2" location="'Track Room'!A1" display="Track Room"/>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sheetPr>
    <tabColor rgb="FFF10F85"/>
  </sheetPr>
  <dimension ref="A1:W31"/>
  <sheetViews>
    <sheetView zoomScale="90" zoomScaleNormal="90" workbookViewId="0">
      <selection activeCell="B2" sqref="B2:E3"/>
    </sheetView>
  </sheetViews>
  <sheetFormatPr defaultColWidth="0" defaultRowHeight="15" zeroHeight="1"/>
  <cols>
    <col min="1" max="1" width="9.140625" style="33" customWidth="1"/>
    <col min="2" max="2" width="8.28515625" style="33" bestFit="1" customWidth="1"/>
    <col min="3" max="3" width="8.140625" style="33" bestFit="1" customWidth="1"/>
    <col min="4" max="4" width="9.28515625" style="33" bestFit="1" customWidth="1"/>
    <col min="5" max="5" width="12" style="33" bestFit="1" customWidth="1"/>
    <col min="6" max="6" width="9.140625" style="33" customWidth="1"/>
    <col min="7" max="7" width="9.28515625" style="33" bestFit="1" customWidth="1"/>
    <col min="8" max="11" width="9.140625" style="33" customWidth="1"/>
    <col min="12" max="12" width="5.7109375" style="33" customWidth="1"/>
    <col min="13" max="22" width="9.140625" style="33" customWidth="1"/>
    <col min="23" max="23" width="0" style="33" hidden="1" customWidth="1"/>
    <col min="24" max="16384" width="9.140625" style="33" hidden="1"/>
  </cols>
  <sheetData>
    <row r="1" spans="2:7"/>
    <row r="2" spans="2:7" ht="21" customHeight="1">
      <c r="B2" s="423" t="s">
        <v>31</v>
      </c>
      <c r="C2" s="424"/>
      <c r="D2" s="424"/>
      <c r="E2" s="425"/>
      <c r="G2" s="54" t="str">
        <f>+'Tower Chart'!B2</f>
        <v>Raghav Gijare</v>
      </c>
    </row>
    <row r="3" spans="2:7" ht="15" customHeight="1">
      <c r="B3" s="426"/>
      <c r="C3" s="427"/>
      <c r="D3" s="427"/>
      <c r="E3" s="428"/>
    </row>
    <row r="4" spans="2:7" ht="15.75" thickBot="1">
      <c r="B4" s="286" t="s">
        <v>5</v>
      </c>
      <c r="C4" s="287" t="s">
        <v>63</v>
      </c>
      <c r="D4" s="288" t="s">
        <v>67</v>
      </c>
      <c r="E4" s="286" t="s">
        <v>180</v>
      </c>
    </row>
    <row r="5" spans="2:7">
      <c r="B5" s="289">
        <f>+Summary!F4</f>
        <v>42005</v>
      </c>
      <c r="C5" s="290">
        <f>+'Track Room'!S5</f>
        <v>10800</v>
      </c>
      <c r="D5" s="291">
        <f>+'Track Room'!O5</f>
        <v>4410</v>
      </c>
      <c r="E5" s="292">
        <f>+'Track Room'!Q5</f>
        <v>0</v>
      </c>
    </row>
    <row r="6" spans="2:7">
      <c r="B6" s="289">
        <f>+Summary!F5</f>
        <v>42036</v>
      </c>
      <c r="C6" s="290">
        <f>+'Track Room'!S6</f>
        <v>0</v>
      </c>
      <c r="D6" s="291">
        <f>+'Track Room'!O6</f>
        <v>0</v>
      </c>
      <c r="E6" s="292">
        <f>+'Track Room'!Q6</f>
        <v>0</v>
      </c>
    </row>
    <row r="7" spans="2:7">
      <c r="B7" s="289">
        <f>+Summary!F6</f>
        <v>42064</v>
      </c>
      <c r="C7" s="290">
        <f>+'Track Room'!S7</f>
        <v>0</v>
      </c>
      <c r="D7" s="291">
        <f>+'Track Room'!O7</f>
        <v>0</v>
      </c>
      <c r="E7" s="292">
        <f>+'Track Room'!Q7</f>
        <v>0</v>
      </c>
    </row>
    <row r="8" spans="2:7">
      <c r="B8" s="289">
        <f>+Summary!F7</f>
        <v>42095</v>
      </c>
      <c r="C8" s="290">
        <f>+'Track Room'!S8</f>
        <v>0</v>
      </c>
      <c r="D8" s="291">
        <f>+'Track Room'!O8</f>
        <v>0</v>
      </c>
      <c r="E8" s="292">
        <f>+'Track Room'!Q8</f>
        <v>0</v>
      </c>
    </row>
    <row r="9" spans="2:7">
      <c r="B9" s="289">
        <f>+Summary!F8</f>
        <v>42125</v>
      </c>
      <c r="C9" s="290">
        <f>+'Track Room'!S9</f>
        <v>0</v>
      </c>
      <c r="D9" s="291">
        <f>+'Track Room'!O9</f>
        <v>0</v>
      </c>
      <c r="E9" s="292">
        <f>+'Track Room'!Q9</f>
        <v>0</v>
      </c>
    </row>
    <row r="10" spans="2:7">
      <c r="B10" s="289">
        <f>+Summary!F9</f>
        <v>42156</v>
      </c>
      <c r="C10" s="290">
        <f>+'Track Room'!S10</f>
        <v>0</v>
      </c>
      <c r="D10" s="291">
        <f>+'Track Room'!O10</f>
        <v>0</v>
      </c>
      <c r="E10" s="292">
        <f>+'Track Room'!Q10</f>
        <v>0</v>
      </c>
    </row>
    <row r="11" spans="2:7">
      <c r="B11" s="289">
        <f>+Summary!F10</f>
        <v>42186</v>
      </c>
      <c r="C11" s="290">
        <f>+'Track Room'!S11</f>
        <v>0</v>
      </c>
      <c r="D11" s="291">
        <f>+'Track Room'!O11</f>
        <v>0</v>
      </c>
      <c r="E11" s="292">
        <f>+'Track Room'!Q11</f>
        <v>0</v>
      </c>
    </row>
    <row r="12" spans="2:7">
      <c r="B12" s="289">
        <f>+Summary!F11</f>
        <v>42217</v>
      </c>
      <c r="C12" s="290">
        <f>+'Track Room'!S12</f>
        <v>0</v>
      </c>
      <c r="D12" s="291">
        <f>+'Track Room'!O12</f>
        <v>0</v>
      </c>
      <c r="E12" s="292">
        <f>+'Track Room'!Q12</f>
        <v>0</v>
      </c>
    </row>
    <row r="13" spans="2:7">
      <c r="B13" s="289">
        <f>+Summary!F12</f>
        <v>42248</v>
      </c>
      <c r="C13" s="290">
        <f>+'Track Room'!S13</f>
        <v>0</v>
      </c>
      <c r="D13" s="291">
        <f>+'Track Room'!O13</f>
        <v>0</v>
      </c>
      <c r="E13" s="292">
        <f>+'Track Room'!Q13</f>
        <v>0</v>
      </c>
    </row>
    <row r="14" spans="2:7">
      <c r="B14" s="289">
        <f>+Summary!F13</f>
        <v>42278</v>
      </c>
      <c r="C14" s="290">
        <f>+'Track Room'!S14</f>
        <v>0</v>
      </c>
      <c r="D14" s="291">
        <f>+'Track Room'!O14</f>
        <v>0</v>
      </c>
      <c r="E14" s="292">
        <f>+'Track Room'!Q14</f>
        <v>0</v>
      </c>
    </row>
    <row r="15" spans="2:7">
      <c r="B15" s="289">
        <f>+Summary!F14</f>
        <v>42309</v>
      </c>
      <c r="C15" s="290">
        <f>+'Track Room'!S15</f>
        <v>0</v>
      </c>
      <c r="D15" s="291">
        <f>+'Track Room'!O15</f>
        <v>0</v>
      </c>
      <c r="E15" s="292">
        <f>+'Track Room'!Q15</f>
        <v>0</v>
      </c>
    </row>
    <row r="16" spans="2:7">
      <c r="B16" s="293">
        <f>+Summary!F15</f>
        <v>42339</v>
      </c>
      <c r="C16" s="290">
        <f>+'Track Room'!S16</f>
        <v>0</v>
      </c>
      <c r="D16" s="291">
        <f>+'Track Room'!O16</f>
        <v>0</v>
      </c>
      <c r="E16" s="292">
        <f>+'Track Room'!Q16</f>
        <v>0</v>
      </c>
    </row>
    <row r="17" spans="3:3">
      <c r="C17" s="34"/>
    </row>
    <row r="18" spans="3:3"/>
    <row r="19" spans="3:3"/>
    <row r="20" spans="3:3"/>
    <row r="21" spans="3:3"/>
    <row r="22" spans="3:3"/>
    <row r="23" spans="3:3"/>
    <row r="24" spans="3:3"/>
    <row r="25" spans="3:3"/>
    <row r="26" spans="3:3"/>
    <row r="27" spans="3:3"/>
    <row r="28" spans="3:3"/>
    <row r="29" spans="3:3"/>
    <row r="30" spans="3:3"/>
    <row r="31" spans="3:3"/>
  </sheetData>
  <sheetProtection password="E886" sheet="1" objects="1" scenarios="1"/>
  <mergeCells count="1">
    <mergeCell ref="B2:E3"/>
  </mergeCells>
  <hyperlinks>
    <hyperlink ref="B2" location="'Control Panel'!A1" display="Control Panel"/>
    <hyperlink ref="B2:E3" location="'Track Room'!A1" display="Go to Track Room"/>
  </hyperlink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sheetPr codeName="Sheet5">
    <tabColor rgb="FFFF0000"/>
  </sheetPr>
  <dimension ref="A1:Z30"/>
  <sheetViews>
    <sheetView zoomScale="80" zoomScaleNormal="80" workbookViewId="0"/>
  </sheetViews>
  <sheetFormatPr defaultColWidth="0" defaultRowHeight="15.75" zeroHeight="1"/>
  <cols>
    <col min="1" max="1" width="4" style="1" customWidth="1"/>
    <col min="2" max="2" width="9.140625" style="56" customWidth="1"/>
    <col min="3" max="5" width="9.140625" style="44" customWidth="1"/>
    <col min="6" max="17" width="9.140625" style="1" customWidth="1"/>
    <col min="18" max="18" width="3.42578125" style="3" customWidth="1"/>
    <col min="19" max="26" width="9.140625" style="1" customWidth="1"/>
    <col min="27" max="16384" width="9.140625" style="1" hidden="1"/>
  </cols>
  <sheetData>
    <row r="1" spans="2:25"/>
    <row r="2" spans="2:25" s="44" customFormat="1" ht="18.75">
      <c r="B2" s="435" t="s">
        <v>108</v>
      </c>
      <c r="C2" s="435"/>
      <c r="D2" s="435"/>
      <c r="E2" s="435"/>
      <c r="F2" s="429" t="s">
        <v>217</v>
      </c>
      <c r="G2" s="430"/>
      <c r="H2" s="430"/>
      <c r="I2" s="430"/>
      <c r="J2" s="430"/>
      <c r="K2" s="430"/>
      <c r="L2" s="430"/>
      <c r="M2" s="430"/>
      <c r="N2" s="430"/>
      <c r="O2" s="431"/>
      <c r="P2" s="55"/>
      <c r="R2" s="429" t="s">
        <v>218</v>
      </c>
      <c r="S2" s="430"/>
      <c r="T2" s="430"/>
      <c r="U2" s="430"/>
      <c r="V2" s="430"/>
      <c r="W2" s="430"/>
      <c r="X2" s="430"/>
      <c r="Y2" s="431"/>
    </row>
    <row r="3" spans="2:25" s="44" customFormat="1">
      <c r="B3" s="56"/>
      <c r="F3" s="432"/>
      <c r="G3" s="433"/>
      <c r="H3" s="433"/>
      <c r="I3" s="433"/>
      <c r="J3" s="433"/>
      <c r="K3" s="433"/>
      <c r="L3" s="433"/>
      <c r="M3" s="433"/>
      <c r="N3" s="433"/>
      <c r="O3" s="434"/>
      <c r="P3" s="55"/>
      <c r="R3" s="432"/>
      <c r="S3" s="433"/>
      <c r="T3" s="433"/>
      <c r="U3" s="433"/>
      <c r="V3" s="433"/>
      <c r="W3" s="433"/>
      <c r="X3" s="433"/>
      <c r="Y3" s="434"/>
    </row>
    <row r="4" spans="2:25" s="44" customFormat="1" ht="21">
      <c r="B4" s="57" t="str">
        <f>+'Tower Chart - 2'!G2</f>
        <v>Raghav Gijare</v>
      </c>
      <c r="R4" s="3"/>
    </row>
    <row r="5" spans="2:25"/>
    <row r="6" spans="2:25" ht="18.75">
      <c r="B6" s="42"/>
    </row>
    <row r="7" spans="2:25" ht="16.5" thickBot="1">
      <c r="B7" s="41"/>
    </row>
    <row r="8" spans="2:25" ht="21">
      <c r="B8" s="436" t="s">
        <v>31</v>
      </c>
      <c r="C8" s="437"/>
      <c r="D8" s="438"/>
      <c r="E8" s="58"/>
    </row>
    <row r="9" spans="2:25" ht="15">
      <c r="B9" s="439"/>
      <c r="C9" s="440"/>
      <c r="D9" s="441"/>
    </row>
    <row r="10" spans="2:25" ht="15">
      <c r="B10" s="439"/>
      <c r="C10" s="440"/>
      <c r="D10" s="441"/>
    </row>
    <row r="11" spans="2:25" ht="15">
      <c r="B11" s="439"/>
      <c r="C11" s="440"/>
      <c r="D11" s="441"/>
    </row>
    <row r="12" spans="2:25" thickBot="1">
      <c r="B12" s="442"/>
      <c r="C12" s="443"/>
      <c r="D12" s="444"/>
    </row>
    <row r="13" spans="2:25"/>
    <row r="14" spans="2:25"/>
    <row r="15" spans="2:25"/>
    <row r="16" spans="2:25"/>
    <row r="17"/>
    <row r="18"/>
    <row r="19"/>
    <row r="20"/>
    <row r="21"/>
    <row r="22"/>
    <row r="23"/>
    <row r="24"/>
    <row r="25"/>
    <row r="26"/>
    <row r="27"/>
    <row r="28"/>
    <row r="29"/>
    <row r="30"/>
  </sheetData>
  <sheetProtection password="E886" sheet="1" objects="1" scenarios="1" formatCells="0" formatColumns="0" formatRows="0" insertColumns="0" insertRows="0" insertHyperlinks="0" deleteColumns="0" deleteRows="0" sort="0" autoFilter="0" pivotTables="0"/>
  <mergeCells count="4">
    <mergeCell ref="F2:O3"/>
    <mergeCell ref="R2:Y3"/>
    <mergeCell ref="B2:E2"/>
    <mergeCell ref="B8:D12"/>
  </mergeCells>
  <hyperlinks>
    <hyperlink ref="B8:D12" location="'Track Room'!A1" display="Track Room"/>
  </hyperlink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Track Room</vt:lpstr>
      <vt:lpstr>Why...</vt:lpstr>
      <vt:lpstr>Use</vt:lpstr>
      <vt:lpstr>Expense Head</vt:lpstr>
      <vt:lpstr>Summary</vt:lpstr>
      <vt:lpstr>Income Statement</vt:lpstr>
      <vt:lpstr>Tower Chart</vt:lpstr>
      <vt:lpstr>Tower Chart - 2</vt:lpstr>
      <vt:lpstr> Circle Chart</vt:lpstr>
      <vt:lpstr> Circle Chart -2 </vt:lpstr>
      <vt:lpstr> Circle Chart -3</vt:lpstr>
      <vt:lpstr> Circle Chart - 4</vt:lpstr>
      <vt:lpstr>Analysis Chart-1</vt:lpstr>
      <vt:lpstr>Analysis Chart-2</vt:lpstr>
      <vt:lpstr>Analysis Chart-3</vt:lpstr>
      <vt:lpstr>Analysis Chart-4</vt:lpstr>
      <vt:lpstr>Analysis Chart-5</vt:lpstr>
      <vt:lpstr>Analysis Chart-6</vt:lpstr>
      <vt:lpstr>Analysis Chart-7</vt:lpstr>
      <vt:lpstr>Analysis Chart-8</vt:lpstr>
      <vt:lpstr>Analysis Chart-9</vt:lpstr>
      <vt:lpstr>Analysis Chart-10</vt:lpstr>
      <vt:lpstr>Analysis Chart-11</vt:lpstr>
      <vt:lpstr>Jan-14</vt:lpstr>
      <vt:lpstr>Feb-14</vt:lpstr>
      <vt:lpstr>Mar-14</vt:lpstr>
      <vt:lpstr>Apr-14</vt:lpstr>
      <vt:lpstr>May-14</vt:lpstr>
      <vt:lpstr>June-14</vt:lpstr>
      <vt:lpstr>July-14</vt:lpstr>
      <vt:lpstr>Aug-14</vt:lpstr>
      <vt:lpstr>Sept-14</vt:lpstr>
      <vt:lpstr>Oct-14</vt:lpstr>
      <vt:lpstr>Nov-14</vt:lpstr>
      <vt:lpstr>Dec-14</vt:lpstr>
      <vt:lpstr>10</vt:lpstr>
      <vt:lpstr>1</vt:lpstr>
      <vt:lpstr>2_</vt:lpstr>
      <vt:lpstr>3_</vt:lpstr>
      <vt:lpstr>4</vt:lpstr>
      <vt:lpstr>5</vt:lpstr>
      <vt:lpstr>6</vt:lpstr>
      <vt:lpstr>7</vt:lpstr>
      <vt:lpstr>8</vt:lpstr>
      <vt:lpstr>9</vt:lpstr>
      <vt:lpstr>10_</vt:lpstr>
      <vt:lpstr>11</vt:lpstr>
      <vt:lpstr>12</vt:lpstr>
      <vt:lpstr>working</vt:lpstr>
      <vt:lpstr>Password book</vt:lpstr>
      <vt:lpstr>Pwd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abc</dc:creator>
  <cp:lastModifiedBy>Ajinkya</cp:lastModifiedBy>
  <cp:lastPrinted>2014-05-31T11:26:32Z</cp:lastPrinted>
  <dcterms:created xsi:type="dcterms:W3CDTF">2011-12-01T04:34:08Z</dcterms:created>
  <dcterms:modified xsi:type="dcterms:W3CDTF">2014-12-20T09:27:42Z</dcterms:modified>
</cp:coreProperties>
</file>