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1075" windowHeight="8760"/>
  </bookViews>
  <sheets>
    <sheet name="EMI Calculator" sheetId="1" r:id="rId1"/>
    <sheet name="Pie Chart" sheetId="2" r:id="rId2"/>
  </sheets>
  <definedNames>
    <definedName name="_xlnm.Print_Area" localSheetId="0">'EMI Calculator'!$B$1:$G$120</definedName>
  </definedNames>
  <calcPr calcId="125725"/>
</workbook>
</file>

<file path=xl/calcChain.xml><?xml version="1.0" encoding="utf-8"?>
<calcChain xmlns="http://schemas.openxmlformats.org/spreadsheetml/2006/main">
  <c r="G7" i="1"/>
  <c r="F7"/>
  <c r="B18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I120" s="1"/>
  <c r="J120" s="1"/>
  <c r="D10"/>
  <c r="R6"/>
  <c r="Q6"/>
  <c r="P6"/>
  <c r="O6"/>
  <c r="N6"/>
  <c r="M6"/>
  <c r="L6"/>
  <c r="K6"/>
  <c r="J6"/>
  <c r="I6"/>
  <c r="H6"/>
  <c r="G6"/>
  <c r="D18"/>
  <c r="E18" s="1"/>
  <c r="F18" l="1"/>
  <c r="I89"/>
  <c r="J89" s="1"/>
  <c r="I73"/>
  <c r="J73" s="1"/>
  <c r="I41"/>
  <c r="J41" s="1"/>
  <c r="I113"/>
  <c r="J113" s="1"/>
  <c r="I97"/>
  <c r="J97" s="1"/>
  <c r="I81"/>
  <c r="J81" s="1"/>
  <c r="I65"/>
  <c r="J65" s="1"/>
  <c r="I49"/>
  <c r="I33"/>
  <c r="I118"/>
  <c r="J118" s="1"/>
  <c r="I101"/>
  <c r="J101" s="1"/>
  <c r="I85"/>
  <c r="J85" s="1"/>
  <c r="I69"/>
  <c r="J69" s="1"/>
  <c r="I53"/>
  <c r="J53" s="1"/>
  <c r="I37"/>
  <c r="I21"/>
  <c r="I105"/>
  <c r="J105" s="1"/>
  <c r="I57"/>
  <c r="J57" s="1"/>
  <c r="I25"/>
  <c r="I109"/>
  <c r="J109" s="1"/>
  <c r="I93"/>
  <c r="J93" s="1"/>
  <c r="I77"/>
  <c r="J77" s="1"/>
  <c r="I61"/>
  <c r="J61" s="1"/>
  <c r="I45"/>
  <c r="I29"/>
  <c r="J29" s="1"/>
  <c r="I119"/>
  <c r="J119" s="1"/>
  <c r="I114"/>
  <c r="J114" s="1"/>
  <c r="I110"/>
  <c r="J110" s="1"/>
  <c r="I106"/>
  <c r="J106" s="1"/>
  <c r="I102"/>
  <c r="J102" s="1"/>
  <c r="I98"/>
  <c r="J98" s="1"/>
  <c r="I94"/>
  <c r="J94" s="1"/>
  <c r="I90"/>
  <c r="J90" s="1"/>
  <c r="I86"/>
  <c r="J86" s="1"/>
  <c r="I82"/>
  <c r="J82" s="1"/>
  <c r="I78"/>
  <c r="J78" s="1"/>
  <c r="I74"/>
  <c r="J74" s="1"/>
  <c r="I70"/>
  <c r="J70" s="1"/>
  <c r="I66"/>
  <c r="J66" s="1"/>
  <c r="I62"/>
  <c r="J62" s="1"/>
  <c r="I58"/>
  <c r="J58" s="1"/>
  <c r="I54"/>
  <c r="J54" s="1"/>
  <c r="I50"/>
  <c r="I46"/>
  <c r="I42"/>
  <c r="I38"/>
  <c r="I34"/>
  <c r="I30"/>
  <c r="I26"/>
  <c r="I22"/>
  <c r="I117"/>
  <c r="J117" s="1"/>
  <c r="I18"/>
  <c r="I115"/>
  <c r="J115" s="1"/>
  <c r="I111"/>
  <c r="J111" s="1"/>
  <c r="I107"/>
  <c r="J107" s="1"/>
  <c r="I103"/>
  <c r="J103" s="1"/>
  <c r="I99"/>
  <c r="J99" s="1"/>
  <c r="I95"/>
  <c r="J95" s="1"/>
  <c r="I91"/>
  <c r="J91" s="1"/>
  <c r="I87"/>
  <c r="J87" s="1"/>
  <c r="I83"/>
  <c r="J83" s="1"/>
  <c r="I79"/>
  <c r="J79" s="1"/>
  <c r="I75"/>
  <c r="J75" s="1"/>
  <c r="I71"/>
  <c r="J71" s="1"/>
  <c r="I67"/>
  <c r="J67" s="1"/>
  <c r="I63"/>
  <c r="J63" s="1"/>
  <c r="I59"/>
  <c r="J59" s="1"/>
  <c r="I55"/>
  <c r="J55" s="1"/>
  <c r="I51"/>
  <c r="I47"/>
  <c r="I43"/>
  <c r="I39"/>
  <c r="I35"/>
  <c r="I31"/>
  <c r="I27"/>
  <c r="I23"/>
  <c r="I19"/>
  <c r="I116"/>
  <c r="J116" s="1"/>
  <c r="I112"/>
  <c r="J112" s="1"/>
  <c r="I108"/>
  <c r="J108" s="1"/>
  <c r="I104"/>
  <c r="J104" s="1"/>
  <c r="I100"/>
  <c r="J100" s="1"/>
  <c r="I96"/>
  <c r="J96" s="1"/>
  <c r="I92"/>
  <c r="J92" s="1"/>
  <c r="I88"/>
  <c r="J88" s="1"/>
  <c r="I84"/>
  <c r="J84" s="1"/>
  <c r="I80"/>
  <c r="J80" s="1"/>
  <c r="I76"/>
  <c r="J76" s="1"/>
  <c r="I72"/>
  <c r="J72" s="1"/>
  <c r="I68"/>
  <c r="J68" s="1"/>
  <c r="I64"/>
  <c r="J64" s="1"/>
  <c r="I60"/>
  <c r="J60" s="1"/>
  <c r="I56"/>
  <c r="J56" s="1"/>
  <c r="I52"/>
  <c r="I48"/>
  <c r="I44"/>
  <c r="I40"/>
  <c r="I36"/>
  <c r="I32"/>
  <c r="I28"/>
  <c r="I24"/>
  <c r="I20"/>
  <c r="S6"/>
  <c r="G18" l="1"/>
  <c r="D19" s="1"/>
  <c r="E19" s="1"/>
  <c r="J37"/>
  <c r="J25"/>
  <c r="J24"/>
  <c r="J40"/>
  <c r="J19"/>
  <c r="J35"/>
  <c r="J51"/>
  <c r="J26"/>
  <c r="J42"/>
  <c r="J33"/>
  <c r="J20"/>
  <c r="J36"/>
  <c r="J52"/>
  <c r="J31"/>
  <c r="J47"/>
  <c r="J22"/>
  <c r="J38"/>
  <c r="J49"/>
  <c r="J32"/>
  <c r="J48"/>
  <c r="J27"/>
  <c r="J43"/>
  <c r="J34"/>
  <c r="J50"/>
  <c r="J21"/>
  <c r="J28"/>
  <c r="J44"/>
  <c r="J23"/>
  <c r="J39"/>
  <c r="J18"/>
  <c r="K18" s="1"/>
  <c r="J30"/>
  <c r="J46"/>
  <c r="J45"/>
  <c r="F19" l="1"/>
  <c r="K19"/>
  <c r="L18"/>
  <c r="G19" l="1"/>
  <c r="F20" s="1"/>
  <c r="M18"/>
  <c r="N18" s="1"/>
  <c r="C18" s="1"/>
  <c r="L19"/>
  <c r="D20" l="1"/>
  <c r="E20" s="1"/>
  <c r="M19"/>
  <c r="N19" s="1"/>
  <c r="C19" s="1"/>
  <c r="G20" l="1"/>
  <c r="K20"/>
  <c r="L20" s="1"/>
  <c r="M20" s="1"/>
  <c r="F21" l="1"/>
  <c r="D21"/>
  <c r="N20"/>
  <c r="E21" l="1"/>
  <c r="G21" s="1"/>
  <c r="K21"/>
  <c r="L21" s="1"/>
  <c r="C20"/>
  <c r="M21"/>
  <c r="N21" s="1"/>
  <c r="C21" s="1"/>
  <c r="D22" l="1"/>
  <c r="F22"/>
  <c r="E22" l="1"/>
  <c r="G22" s="1"/>
  <c r="K22"/>
  <c r="L22" s="1"/>
  <c r="D23" l="1"/>
  <c r="F23"/>
  <c r="E23" l="1"/>
  <c r="G23" s="1"/>
  <c r="K23"/>
  <c r="L23" s="1"/>
  <c r="D24" l="1"/>
  <c r="F24"/>
  <c r="K24" l="1"/>
  <c r="L24" s="1"/>
  <c r="E24"/>
  <c r="G24" s="1"/>
  <c r="F25" l="1"/>
  <c r="D25"/>
  <c r="E25" l="1"/>
  <c r="G25" s="1"/>
  <c r="K25"/>
  <c r="L25" s="1"/>
  <c r="F26" l="1"/>
  <c r="D26"/>
  <c r="E26" l="1"/>
  <c r="G26" s="1"/>
  <c r="K26"/>
  <c r="L26" s="1"/>
  <c r="D27" l="1"/>
  <c r="F27" l="1"/>
  <c r="E27"/>
  <c r="K27"/>
  <c r="L27" s="1"/>
  <c r="G27" l="1"/>
  <c r="F28" s="1"/>
  <c r="D28" l="1"/>
  <c r="K28" s="1"/>
  <c r="L28" s="1"/>
  <c r="E28" l="1"/>
  <c r="G28" s="1"/>
  <c r="F29" l="1"/>
  <c r="D29"/>
  <c r="E29" s="1"/>
  <c r="G29" l="1"/>
  <c r="F30" s="1"/>
  <c r="K29"/>
  <c r="L29" s="1"/>
  <c r="D30" l="1"/>
  <c r="K30" s="1"/>
  <c r="L30" s="1"/>
  <c r="E30" l="1"/>
  <c r="G30" s="1"/>
  <c r="F31" s="1"/>
  <c r="D31" l="1"/>
  <c r="E31" s="1"/>
  <c r="G31" s="1"/>
  <c r="K31" l="1"/>
  <c r="L31" s="1"/>
  <c r="F32"/>
  <c r="D32"/>
  <c r="K32" l="1"/>
  <c r="L32" s="1"/>
  <c r="E32"/>
  <c r="G32" s="1"/>
  <c r="D33" l="1"/>
  <c r="F33"/>
  <c r="E33" l="1"/>
  <c r="G33" s="1"/>
  <c r="K33"/>
  <c r="L33" s="1"/>
  <c r="D34" l="1"/>
  <c r="F34"/>
  <c r="E34" l="1"/>
  <c r="G34" s="1"/>
  <c r="K34"/>
  <c r="L34" s="1"/>
  <c r="F35" l="1"/>
  <c r="D35"/>
  <c r="E35" l="1"/>
  <c r="G35" s="1"/>
  <c r="K35"/>
  <c r="L35" s="1"/>
  <c r="F36" l="1"/>
  <c r="D36"/>
  <c r="E36" l="1"/>
  <c r="G36" s="1"/>
  <c r="K36"/>
  <c r="L36" s="1"/>
  <c r="F37" l="1"/>
  <c r="D37"/>
  <c r="E37" l="1"/>
  <c r="G37" s="1"/>
  <c r="K37"/>
  <c r="L37" s="1"/>
  <c r="F38" l="1"/>
  <c r="D38"/>
  <c r="E38" l="1"/>
  <c r="G38" s="1"/>
  <c r="K38"/>
  <c r="L38" s="1"/>
  <c r="F39" l="1"/>
  <c r="D39"/>
  <c r="E39" l="1"/>
  <c r="G39" s="1"/>
  <c r="K39"/>
  <c r="L39" s="1"/>
  <c r="F40" l="1"/>
  <c r="D40"/>
  <c r="E40" l="1"/>
  <c r="G40" s="1"/>
  <c r="K40"/>
  <c r="L40" s="1"/>
  <c r="D41" l="1"/>
  <c r="E41" l="1"/>
  <c r="K41"/>
  <c r="L41" s="1"/>
  <c r="F41" l="1"/>
  <c r="G41" s="1"/>
  <c r="D42" s="1"/>
  <c r="F42" l="1"/>
  <c r="E42"/>
  <c r="K42"/>
  <c r="L42" s="1"/>
  <c r="G42" l="1"/>
  <c r="F43" s="1"/>
  <c r="D43" l="1"/>
  <c r="K43" s="1"/>
  <c r="L43" s="1"/>
  <c r="E43" l="1"/>
  <c r="G43" s="1"/>
  <c r="D44" s="1"/>
  <c r="F44" l="1"/>
  <c r="E44"/>
  <c r="K44"/>
  <c r="L44" s="1"/>
  <c r="G44" l="1"/>
  <c r="F45" s="1"/>
  <c r="D45" l="1"/>
  <c r="E45" s="1"/>
  <c r="G45" s="1"/>
  <c r="K45" l="1"/>
  <c r="L45" s="1"/>
  <c r="F46"/>
  <c r="D46"/>
  <c r="E46" l="1"/>
  <c r="G46" s="1"/>
  <c r="K46"/>
  <c r="L46" s="1"/>
  <c r="D47" l="1"/>
  <c r="E47" l="1"/>
  <c r="K47"/>
  <c r="L47" s="1"/>
  <c r="G47" l="1"/>
  <c r="F48" s="1"/>
  <c r="F47"/>
  <c r="D48" l="1"/>
  <c r="E48" s="1"/>
  <c r="G48" s="1"/>
  <c r="K48" l="1"/>
  <c r="L48" s="1"/>
  <c r="F49"/>
  <c r="D49"/>
  <c r="E49" l="1"/>
  <c r="G49" s="1"/>
  <c r="K49"/>
  <c r="L49" s="1"/>
  <c r="F50" l="1"/>
  <c r="D50"/>
  <c r="E50" l="1"/>
  <c r="G50" s="1"/>
  <c r="K50"/>
  <c r="L50" s="1"/>
  <c r="F51" l="1"/>
  <c r="D51"/>
  <c r="E51" l="1"/>
  <c r="G51" s="1"/>
  <c r="K51"/>
  <c r="L51" s="1"/>
  <c r="D52" l="1"/>
  <c r="F52"/>
  <c r="E52" l="1"/>
  <c r="G52" s="1"/>
  <c r="D53" s="1"/>
  <c r="K52"/>
  <c r="L52" s="1"/>
  <c r="E53" l="1"/>
  <c r="F53" s="1"/>
  <c r="K53"/>
  <c r="L53" s="1"/>
  <c r="G53" l="1"/>
  <c r="D54" l="1"/>
  <c r="F54"/>
  <c r="E54" l="1"/>
  <c r="G54" s="1"/>
  <c r="K54"/>
  <c r="L54" s="1"/>
  <c r="D55" l="1"/>
  <c r="F55"/>
  <c r="K55" l="1"/>
  <c r="L55" s="1"/>
  <c r="E55"/>
  <c r="G55" s="1"/>
  <c r="D56" l="1"/>
  <c r="F56"/>
  <c r="E56" l="1"/>
  <c r="G56" s="1"/>
  <c r="K56"/>
  <c r="L56" s="1"/>
  <c r="D57" l="1"/>
  <c r="F57"/>
  <c r="E57" l="1"/>
  <c r="G57" s="1"/>
  <c r="K57"/>
  <c r="L57" s="1"/>
  <c r="D58" l="1"/>
  <c r="F58"/>
  <c r="E58" l="1"/>
  <c r="G58" s="1"/>
  <c r="K58"/>
  <c r="L58" s="1"/>
  <c r="D59" l="1"/>
  <c r="F59"/>
  <c r="E59" l="1"/>
  <c r="G59" s="1"/>
  <c r="K59"/>
  <c r="L59" s="1"/>
  <c r="F60" l="1"/>
  <c r="D60"/>
  <c r="E60" l="1"/>
  <c r="G60" s="1"/>
  <c r="K60"/>
  <c r="L60" s="1"/>
  <c r="F61" l="1"/>
  <c r="D61"/>
  <c r="E61" l="1"/>
  <c r="G61" s="1"/>
  <c r="K61"/>
  <c r="L61" s="1"/>
  <c r="D62" l="1"/>
  <c r="F62"/>
  <c r="E62" l="1"/>
  <c r="G62" s="1"/>
  <c r="K62"/>
  <c r="L62" s="1"/>
  <c r="F63" l="1"/>
  <c r="D63"/>
  <c r="E63" l="1"/>
  <c r="G63" s="1"/>
  <c r="K63"/>
  <c r="L63" s="1"/>
  <c r="D64" l="1"/>
  <c r="F64"/>
  <c r="E64" l="1"/>
  <c r="G64" s="1"/>
  <c r="D65" s="1"/>
  <c r="K64"/>
  <c r="L64" s="1"/>
  <c r="E65" l="1"/>
  <c r="F65" s="1"/>
  <c r="K65"/>
  <c r="L65" s="1"/>
  <c r="G65" l="1"/>
  <c r="D66" l="1"/>
  <c r="F66"/>
  <c r="K66" l="1"/>
  <c r="L66" s="1"/>
  <c r="E66"/>
  <c r="G66" s="1"/>
  <c r="D67" l="1"/>
  <c r="F67"/>
  <c r="E67" l="1"/>
  <c r="G67" s="1"/>
  <c r="K67"/>
  <c r="L67" s="1"/>
  <c r="F68" l="1"/>
  <c r="D68"/>
  <c r="E68" l="1"/>
  <c r="G68" s="1"/>
  <c r="K68"/>
  <c r="L68" s="1"/>
  <c r="F69" l="1"/>
  <c r="D69"/>
  <c r="E69" l="1"/>
  <c r="G69" s="1"/>
  <c r="K69"/>
  <c r="L69" s="1"/>
  <c r="D70" l="1"/>
  <c r="F70"/>
  <c r="E70" l="1"/>
  <c r="G70" s="1"/>
  <c r="K70"/>
  <c r="L70" s="1"/>
  <c r="D71" l="1"/>
  <c r="F71"/>
  <c r="E71" l="1"/>
  <c r="G71" s="1"/>
  <c r="K71"/>
  <c r="L71" s="1"/>
  <c r="F72" l="1"/>
  <c r="D72"/>
  <c r="E72" l="1"/>
  <c r="G72" s="1"/>
  <c r="K72"/>
  <c r="L72" s="1"/>
  <c r="D73" l="1"/>
  <c r="F73"/>
  <c r="E73" l="1"/>
  <c r="G73" s="1"/>
  <c r="K73"/>
  <c r="L73" s="1"/>
  <c r="F74" l="1"/>
  <c r="D74"/>
  <c r="E74" l="1"/>
  <c r="G74" s="1"/>
  <c r="K74"/>
  <c r="L74" s="1"/>
  <c r="F75" l="1"/>
  <c r="D75"/>
  <c r="E75" l="1"/>
  <c r="G75" s="1"/>
  <c r="K75"/>
  <c r="L75" s="1"/>
  <c r="D76" l="1"/>
  <c r="F76"/>
  <c r="E76" l="1"/>
  <c r="G76" s="1"/>
  <c r="D77" s="1"/>
  <c r="K76"/>
  <c r="L76" s="1"/>
  <c r="E77" l="1"/>
  <c r="F77" s="1"/>
  <c r="K77"/>
  <c r="L77" s="1"/>
  <c r="G77" l="1"/>
  <c r="D78" l="1"/>
  <c r="F78"/>
  <c r="E78" l="1"/>
  <c r="G78" s="1"/>
  <c r="K78"/>
  <c r="L78" s="1"/>
  <c r="D79" l="1"/>
  <c r="F79"/>
  <c r="K79" l="1"/>
  <c r="L79" s="1"/>
  <c r="E79"/>
  <c r="G79" s="1"/>
  <c r="F80" l="1"/>
  <c r="D80"/>
  <c r="E80" l="1"/>
  <c r="G80" s="1"/>
  <c r="K80"/>
  <c r="L80" s="1"/>
  <c r="D81" l="1"/>
  <c r="F81"/>
  <c r="E81" l="1"/>
  <c r="G81" s="1"/>
  <c r="K81"/>
  <c r="L81" s="1"/>
  <c r="F82" l="1"/>
  <c r="D82"/>
  <c r="E82" l="1"/>
  <c r="G82" s="1"/>
  <c r="K82"/>
  <c r="L82" s="1"/>
  <c r="F83" l="1"/>
  <c r="D83"/>
  <c r="E83" l="1"/>
  <c r="G83" s="1"/>
  <c r="K83"/>
  <c r="L83" s="1"/>
  <c r="D84" l="1"/>
  <c r="F84"/>
  <c r="K84" l="1"/>
  <c r="L84" s="1"/>
  <c r="E84"/>
  <c r="G84" s="1"/>
  <c r="F85" l="1"/>
  <c r="D85"/>
  <c r="K85" l="1"/>
  <c r="L85" s="1"/>
  <c r="E85"/>
  <c r="G85" s="1"/>
  <c r="F86" l="1"/>
  <c r="D86"/>
  <c r="K86" l="1"/>
  <c r="L86" s="1"/>
  <c r="E86"/>
  <c r="G86" s="1"/>
  <c r="F87" l="1"/>
  <c r="D87"/>
  <c r="K87" l="1"/>
  <c r="L87" s="1"/>
  <c r="E87"/>
  <c r="G87" s="1"/>
  <c r="D88" l="1"/>
  <c r="F88"/>
  <c r="E88" l="1"/>
  <c r="G88" s="1"/>
  <c r="K88"/>
  <c r="L88" s="1"/>
  <c r="F89" l="1"/>
  <c r="D89"/>
  <c r="E89" l="1"/>
  <c r="G89" s="1"/>
  <c r="K89"/>
  <c r="L89" s="1"/>
  <c r="D90" l="1"/>
  <c r="F90"/>
  <c r="E90" l="1"/>
  <c r="G90" s="1"/>
  <c r="K90"/>
  <c r="L90" s="1"/>
  <c r="D91" l="1"/>
  <c r="F91"/>
  <c r="E91" l="1"/>
  <c r="G91" s="1"/>
  <c r="K91"/>
  <c r="L91" s="1"/>
  <c r="D92" l="1"/>
  <c r="F92"/>
  <c r="E92" l="1"/>
  <c r="G92" s="1"/>
  <c r="K92"/>
  <c r="L92" s="1"/>
  <c r="F93" l="1"/>
  <c r="D93"/>
  <c r="E93" l="1"/>
  <c r="G93" s="1"/>
  <c r="K93"/>
  <c r="L93" s="1"/>
  <c r="D94" l="1"/>
  <c r="F94"/>
  <c r="E94" l="1"/>
  <c r="G94" s="1"/>
  <c r="K94"/>
  <c r="L94" s="1"/>
  <c r="F95" l="1"/>
  <c r="D95"/>
  <c r="E95" l="1"/>
  <c r="G95" s="1"/>
  <c r="K95"/>
  <c r="L95" s="1"/>
  <c r="F96" l="1"/>
  <c r="D96"/>
  <c r="E96" l="1"/>
  <c r="G96" s="1"/>
  <c r="K96"/>
  <c r="L96" s="1"/>
  <c r="D97" l="1"/>
  <c r="F97"/>
  <c r="E97" l="1"/>
  <c r="G97" s="1"/>
  <c r="K97"/>
  <c r="L97" s="1"/>
  <c r="D98" l="1"/>
  <c r="F98"/>
  <c r="E98" l="1"/>
  <c r="G98" s="1"/>
  <c r="K98"/>
  <c r="L98" s="1"/>
  <c r="F99" l="1"/>
  <c r="D99"/>
  <c r="E99" l="1"/>
  <c r="G99" s="1"/>
  <c r="K99"/>
  <c r="L99" s="1"/>
  <c r="F100" l="1"/>
  <c r="D100"/>
  <c r="E100" l="1"/>
  <c r="G100" s="1"/>
  <c r="K100"/>
  <c r="L100" s="1"/>
  <c r="F101" l="1"/>
  <c r="D101"/>
  <c r="E101" l="1"/>
  <c r="G101" s="1"/>
  <c r="K101"/>
  <c r="L101" s="1"/>
  <c r="F102" l="1"/>
  <c r="D102"/>
  <c r="E102" l="1"/>
  <c r="G102" s="1"/>
  <c r="K102"/>
  <c r="L102" s="1"/>
  <c r="F103" l="1"/>
  <c r="D103"/>
  <c r="E103" l="1"/>
  <c r="G103" s="1"/>
  <c r="K103"/>
  <c r="L103" s="1"/>
  <c r="F104" l="1"/>
  <c r="D104"/>
  <c r="E104" l="1"/>
  <c r="G104" s="1"/>
  <c r="K104"/>
  <c r="L104" s="1"/>
  <c r="F105" l="1"/>
  <c r="D105"/>
  <c r="M22"/>
  <c r="E105" l="1"/>
  <c r="G105" s="1"/>
  <c r="K105"/>
  <c r="L105" s="1"/>
  <c r="N22"/>
  <c r="F106" l="1"/>
  <c r="D106"/>
  <c r="C22"/>
  <c r="M23"/>
  <c r="E106" l="1"/>
  <c r="G106" s="1"/>
  <c r="K106"/>
  <c r="L106" s="1"/>
  <c r="N23"/>
  <c r="D107" l="1"/>
  <c r="F107"/>
  <c r="C23"/>
  <c r="M24"/>
  <c r="E107" l="1"/>
  <c r="G107" s="1"/>
  <c r="K107"/>
  <c r="L107" s="1"/>
  <c r="N24"/>
  <c r="D108" l="1"/>
  <c r="F108"/>
  <c r="C24"/>
  <c r="M25"/>
  <c r="E108" l="1"/>
  <c r="G108" s="1"/>
  <c r="K108"/>
  <c r="L108" s="1"/>
  <c r="N25"/>
  <c r="F109" l="1"/>
  <c r="D109"/>
  <c r="M26"/>
  <c r="C25"/>
  <c r="E109" l="1"/>
  <c r="G109" s="1"/>
  <c r="K109"/>
  <c r="L109" s="1"/>
  <c r="N26"/>
  <c r="F110" l="1"/>
  <c r="D110"/>
  <c r="M27"/>
  <c r="C26"/>
  <c r="E110" l="1"/>
  <c r="G110" s="1"/>
  <c r="K110"/>
  <c r="L110" s="1"/>
  <c r="N27"/>
  <c r="F111" l="1"/>
  <c r="D111"/>
  <c r="C27"/>
  <c r="M28"/>
  <c r="E111" l="1"/>
  <c r="G111" s="1"/>
  <c r="K111"/>
  <c r="L111" s="1"/>
  <c r="N28"/>
  <c r="F112" l="1"/>
  <c r="D112"/>
  <c r="C28"/>
  <c r="M29"/>
  <c r="E112" l="1"/>
  <c r="G112" s="1"/>
  <c r="K112"/>
  <c r="L112" s="1"/>
  <c r="N29"/>
  <c r="F113" l="1"/>
  <c r="D113"/>
  <c r="C29"/>
  <c r="M30"/>
  <c r="E113" l="1"/>
  <c r="G113" s="1"/>
  <c r="K113"/>
  <c r="L113" s="1"/>
  <c r="N30"/>
  <c r="F114" l="1"/>
  <c r="D114"/>
  <c r="C30"/>
  <c r="M31"/>
  <c r="E114" l="1"/>
  <c r="G114" s="1"/>
  <c r="K114"/>
  <c r="L114" s="1"/>
  <c r="N31"/>
  <c r="F115" l="1"/>
  <c r="D115"/>
  <c r="M32"/>
  <c r="C31"/>
  <c r="E115" l="1"/>
  <c r="G115" s="1"/>
  <c r="K115"/>
  <c r="L115" s="1"/>
  <c r="N32"/>
  <c r="F116" l="1"/>
  <c r="D116"/>
  <c r="M33"/>
  <c r="C32"/>
  <c r="E116" l="1"/>
  <c r="G116" s="1"/>
  <c r="K116"/>
  <c r="L116" s="1"/>
  <c r="N33"/>
  <c r="D117" l="1"/>
  <c r="F117"/>
  <c r="C33"/>
  <c r="M34"/>
  <c r="E117" l="1"/>
  <c r="G117" s="1"/>
  <c r="K117"/>
  <c r="L117" s="1"/>
  <c r="N34"/>
  <c r="F118" l="1"/>
  <c r="D118"/>
  <c r="C34"/>
  <c r="M35"/>
  <c r="E118" l="1"/>
  <c r="G118" s="1"/>
  <c r="K118"/>
  <c r="L118" s="1"/>
  <c r="N35"/>
  <c r="F119" l="1"/>
  <c r="D119"/>
  <c r="M36"/>
  <c r="C35"/>
  <c r="E119" l="1"/>
  <c r="G119" s="1"/>
  <c r="K119"/>
  <c r="L119" s="1"/>
  <c r="N36"/>
  <c r="D120" l="1"/>
  <c r="M37"/>
  <c r="C36"/>
  <c r="E120" l="1"/>
  <c r="G8" s="1"/>
  <c r="K120"/>
  <c r="L120" s="1"/>
  <c r="N37"/>
  <c r="F120" l="1"/>
  <c r="C37"/>
  <c r="M38"/>
  <c r="G120" l="1"/>
  <c r="G9"/>
  <c r="N38"/>
  <c r="M39" l="1"/>
  <c r="C38"/>
  <c r="N39" l="1"/>
  <c r="M40" l="1"/>
  <c r="C39"/>
  <c r="N40" l="1"/>
  <c r="M41" l="1"/>
  <c r="C40"/>
  <c r="N41" l="1"/>
  <c r="C41" l="1"/>
  <c r="M42"/>
  <c r="N42" l="1"/>
  <c r="M43" l="1"/>
  <c r="C42"/>
  <c r="N43" l="1"/>
  <c r="M44" l="1"/>
  <c r="C43"/>
  <c r="N44" l="1"/>
  <c r="M45" l="1"/>
  <c r="C44"/>
  <c r="N45" l="1"/>
  <c r="M46" l="1"/>
  <c r="C45"/>
  <c r="N46" l="1"/>
  <c r="M47" l="1"/>
  <c r="C46"/>
  <c r="N47" l="1"/>
  <c r="M48" l="1"/>
  <c r="C47"/>
  <c r="N48" l="1"/>
  <c r="M49" l="1"/>
  <c r="C48"/>
  <c r="N49" l="1"/>
  <c r="C49" l="1"/>
  <c r="M50"/>
  <c r="N50" l="1"/>
  <c r="M51" l="1"/>
  <c r="N51" s="1"/>
  <c r="C50"/>
  <c r="M52" l="1"/>
  <c r="N52" s="1"/>
  <c r="C51"/>
  <c r="M53" l="1"/>
  <c r="N53" s="1"/>
  <c r="C52"/>
  <c r="C53" l="1"/>
  <c r="M54"/>
  <c r="N54" s="1"/>
  <c r="M55" l="1"/>
  <c r="N55" s="1"/>
  <c r="C54"/>
  <c r="M56" l="1"/>
  <c r="N56" s="1"/>
  <c r="C55"/>
  <c r="M57" l="1"/>
  <c r="N57" s="1"/>
  <c r="C56"/>
  <c r="M58" l="1"/>
  <c r="N58" s="1"/>
  <c r="C57"/>
  <c r="C58" l="1"/>
  <c r="M59"/>
  <c r="N59" s="1"/>
  <c r="C59" l="1"/>
  <c r="M60"/>
  <c r="N60" s="1"/>
  <c r="M61" l="1"/>
  <c r="N61" s="1"/>
  <c r="C60"/>
  <c r="M62" l="1"/>
  <c r="N62" s="1"/>
  <c r="C61"/>
  <c r="M63" l="1"/>
  <c r="N63" s="1"/>
  <c r="C62"/>
  <c r="C63" l="1"/>
  <c r="M64"/>
  <c r="N64" s="1"/>
  <c r="C64" l="1"/>
  <c r="M65"/>
  <c r="N65" s="1"/>
  <c r="M66" l="1"/>
  <c r="N66" s="1"/>
  <c r="C65"/>
  <c r="C66" l="1"/>
  <c r="M67"/>
  <c r="N67" s="1"/>
  <c r="C67" l="1"/>
  <c r="M68"/>
  <c r="N68" s="1"/>
  <c r="M69" l="1"/>
  <c r="N69" s="1"/>
  <c r="C68"/>
  <c r="C69" l="1"/>
  <c r="M70"/>
  <c r="N70" s="1"/>
  <c r="C70" l="1"/>
  <c r="M71"/>
  <c r="N71" s="1"/>
  <c r="C71" l="1"/>
  <c r="M72"/>
  <c r="N72" s="1"/>
  <c r="C72" l="1"/>
  <c r="M73"/>
  <c r="N73" s="1"/>
  <c r="C73" l="1"/>
  <c r="M74"/>
  <c r="N74" s="1"/>
  <c r="M75" l="1"/>
  <c r="N75" s="1"/>
  <c r="C74"/>
  <c r="C75" l="1"/>
  <c r="M76"/>
  <c r="N76" s="1"/>
  <c r="C76" l="1"/>
  <c r="M77"/>
  <c r="N77" s="1"/>
  <c r="C77" l="1"/>
  <c r="M78"/>
  <c r="N78" s="1"/>
  <c r="C78" l="1"/>
  <c r="M79"/>
  <c r="N79" s="1"/>
  <c r="C79" l="1"/>
  <c r="M80"/>
  <c r="N80" s="1"/>
  <c r="C80" l="1"/>
  <c r="M81"/>
  <c r="N81" s="1"/>
  <c r="C81" l="1"/>
  <c r="M82"/>
  <c r="N82" s="1"/>
  <c r="C82" l="1"/>
  <c r="M83"/>
  <c r="N83" s="1"/>
  <c r="C83" l="1"/>
  <c r="M84"/>
  <c r="N84" s="1"/>
  <c r="C84" l="1"/>
  <c r="M85"/>
  <c r="N85" s="1"/>
  <c r="C85" l="1"/>
  <c r="M86"/>
  <c r="N86" s="1"/>
  <c r="C86" l="1"/>
  <c r="M87"/>
  <c r="N87" s="1"/>
  <c r="C87" l="1"/>
  <c r="M88"/>
  <c r="N88" l="1"/>
  <c r="C88" l="1"/>
  <c r="M89"/>
  <c r="N89" l="1"/>
  <c r="C89" l="1"/>
  <c r="M90"/>
  <c r="N90" l="1"/>
  <c r="C90" l="1"/>
  <c r="M91"/>
  <c r="N91" l="1"/>
  <c r="C91" l="1"/>
  <c r="M92"/>
  <c r="N92" l="1"/>
  <c r="C92" l="1"/>
  <c r="M93"/>
  <c r="N93" l="1"/>
  <c r="C93" l="1"/>
  <c r="M94"/>
  <c r="N94" l="1"/>
  <c r="M95" l="1"/>
  <c r="N95" s="1"/>
  <c r="C94"/>
  <c r="M96" l="1"/>
  <c r="N96" s="1"/>
  <c r="C95"/>
  <c r="M97" l="1"/>
  <c r="N97" s="1"/>
  <c r="C96"/>
  <c r="C97" l="1"/>
  <c r="M98"/>
  <c r="N98" s="1"/>
  <c r="M99" l="1"/>
  <c r="N99" s="1"/>
  <c r="C98"/>
  <c r="M100" l="1"/>
  <c r="N100" s="1"/>
  <c r="C99"/>
  <c r="M101" l="1"/>
  <c r="N101" s="1"/>
  <c r="C100"/>
  <c r="M102" l="1"/>
  <c r="N102" s="1"/>
  <c r="C101"/>
  <c r="C102" l="1"/>
  <c r="M103"/>
  <c r="N103" s="1"/>
  <c r="M104" l="1"/>
  <c r="N104" s="1"/>
  <c r="C103"/>
  <c r="C104" l="1"/>
  <c r="M105"/>
  <c r="N105" s="1"/>
  <c r="M106" l="1"/>
  <c r="N106" s="1"/>
  <c r="C105"/>
  <c r="M107" l="1"/>
  <c r="N107" s="1"/>
  <c r="C106"/>
  <c r="M108" l="1"/>
  <c r="N108" s="1"/>
  <c r="C107"/>
  <c r="M109" l="1"/>
  <c r="N109" s="1"/>
  <c r="C108"/>
  <c r="M110" l="1"/>
  <c r="N110" s="1"/>
  <c r="C109"/>
  <c r="M111" l="1"/>
  <c r="N111" s="1"/>
  <c r="C110"/>
  <c r="M112" l="1"/>
  <c r="N112" s="1"/>
  <c r="C111"/>
  <c r="M113" l="1"/>
  <c r="N113" s="1"/>
  <c r="C112"/>
  <c r="M114" l="1"/>
  <c r="N114" s="1"/>
  <c r="C113"/>
  <c r="M115" l="1"/>
  <c r="N115" s="1"/>
  <c r="C114"/>
  <c r="M116" l="1"/>
  <c r="N116" s="1"/>
  <c r="C115"/>
  <c r="M117" l="1"/>
  <c r="N117" s="1"/>
  <c r="C116"/>
  <c r="M118" l="1"/>
  <c r="N118" s="1"/>
  <c r="C117"/>
  <c r="C118" l="1"/>
  <c r="M119"/>
  <c r="N119" s="1"/>
  <c r="M120" l="1"/>
  <c r="N120" s="1"/>
  <c r="C120" s="1"/>
  <c r="C119"/>
</calcChain>
</file>

<file path=xl/sharedStrings.xml><?xml version="1.0" encoding="utf-8"?>
<sst xmlns="http://schemas.openxmlformats.org/spreadsheetml/2006/main" count="31" uniqueCount="29">
  <si>
    <t>Loan Amount</t>
  </si>
  <si>
    <t>Loan Duration (in months)</t>
  </si>
  <si>
    <t>EMI</t>
  </si>
  <si>
    <t>EMI Starting from</t>
  </si>
  <si>
    <t>MAY</t>
  </si>
  <si>
    <t>Month</t>
  </si>
  <si>
    <t>Year</t>
  </si>
  <si>
    <t>Month &amp; Year</t>
  </si>
  <si>
    <t>Interest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</si>
  <si>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</si>
  <si>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</si>
  <si>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</si>
  <si>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</si>
  <si>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</si>
  <si>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</si>
  <si>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</si>
  <si>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</si>
  <si>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</si>
  <si>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</si>
  <si>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</si>
  <si>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EMI CALCULATOR</t>
  </si>
  <si>
    <t>Principle Outstanding</t>
  </si>
  <si>
    <t>Closing Balance</t>
  </si>
  <si>
    <t>By- Ashish Ranjan</t>
  </si>
  <si>
    <t>Installment No.</t>
  </si>
  <si>
    <t>Rate of interest (in %)</t>
  </si>
  <si>
    <t>REPAYMENT SCHEDULE</t>
  </si>
  <si>
    <t>Total Interest</t>
  </si>
  <si>
    <t>Total Amount to be Paid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</si>
</sst>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22"/>
      <color theme="0"/>
      <name val="Tekton Pro"/>
      <family val="2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0"/>
      <name val="Arno Pro"/>
      <family val="1"/>
    </font>
    <font>
      <b/>
      <sz val="16"/>
      <color theme="1"/>
      <name val="MV Boli"/>
    </font>
    <font>
      <b/>
      <sz val="28"/>
      <color theme="1"/>
      <name val="Garamond"/>
      <family val="1"/>
    </font>
    <font>
      <b/>
      <u/>
      <sz val="12"/>
      <color theme="1"/>
      <name val="Trebuchet MS"/>
      <family val="2"/>
    </font>
    <font>
      <sz val="11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2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0" fillId="0" borderId="0" xfId="0" applyProtection="1"/>
    <xf numFmtId="0" fontId="3" fillId="0" borderId="0" xfId="0" applyFont="1" applyFill="1" applyBorder="1" applyProtection="1"/>
    <xf numFmtId="0" fontId="4" fillId="0" borderId="0" xfId="0" applyFont="1" applyAlignment="1" applyProtection="1">
      <alignment horizontal="center"/>
    </xf>
    <xf numFmtId="0" fontId="6" fillId="0" borderId="0" xfId="0" applyFont="1" applyProtection="1"/>
    <xf numFmtId="0" fontId="5" fillId="0" borderId="0" xfId="0" applyFont="1" applyProtection="1"/>
    <xf numFmtId="43" fontId="5" fillId="0" borderId="0" xfId="1" applyFont="1" applyProtection="1"/>
    <xf numFmtId="164" fontId="5" fillId="0" borderId="0" xfId="0" applyNumberFormat="1" applyFont="1" applyProtection="1"/>
    <xf numFmtId="164" fontId="5" fillId="0" borderId="0" xfId="1" applyNumberFormat="1" applyFont="1" applyProtection="1"/>
    <xf numFmtId="43" fontId="9" fillId="3" borderId="0" xfId="1" applyFont="1" applyFill="1" applyProtection="1"/>
    <xf numFmtId="0" fontId="0" fillId="0" borderId="0" xfId="0" applyAlignment="1" applyProtection="1">
      <alignment wrapText="1"/>
    </xf>
    <xf numFmtId="0" fontId="5" fillId="0" borderId="0" xfId="0" applyFont="1" applyAlignment="1" applyProtection="1">
      <alignment wrapText="1"/>
    </xf>
    <xf numFmtId="43" fontId="5" fillId="0" borderId="0" xfId="1" applyFont="1" applyAlignment="1" applyProtection="1">
      <alignment wrapText="1"/>
    </xf>
    <xf numFmtId="0" fontId="6" fillId="0" borderId="0" xfId="0" applyFont="1" applyAlignment="1" applyProtection="1">
      <alignment wrapText="1"/>
    </xf>
    <xf numFmtId="43" fontId="8" fillId="0" borderId="1" xfId="1" applyFont="1" applyBorder="1" applyAlignment="1" applyProtection="1">
      <alignment horizontal="right"/>
      <protection locked="0"/>
    </xf>
    <xf numFmtId="43" fontId="8" fillId="0" borderId="1" xfId="1" applyNumberFormat="1" applyFont="1" applyBorder="1" applyAlignment="1" applyProtection="1">
      <alignment horizontal="right"/>
      <protection locked="0"/>
    </xf>
    <xf numFmtId="0" fontId="10" fillId="3" borderId="0" xfId="0" applyFont="1" applyFill="1" applyBorder="1" applyProtection="1"/>
    <xf numFmtId="0" fontId="11" fillId="0" borderId="0" xfId="0" applyFont="1" applyProtection="1"/>
    <xf numFmtId="164" fontId="14" fillId="0" borderId="9" xfId="1" applyNumberFormat="1" applyFont="1" applyBorder="1" applyAlignment="1" applyProtection="1">
      <alignment horizontal="center"/>
    </xf>
    <xf numFmtId="43" fontId="14" fillId="0" borderId="9" xfId="1" applyFont="1" applyBorder="1" applyProtection="1"/>
    <xf numFmtId="43" fontId="14" fillId="0" borderId="9" xfId="0" applyNumberFormat="1" applyFont="1" applyBorder="1" applyAlignment="1" applyProtection="1">
      <alignment horizontal="center"/>
    </xf>
    <xf numFmtId="164" fontId="14" fillId="0" borderId="1" xfId="1" applyNumberFormat="1" applyFont="1" applyBorder="1" applyAlignment="1" applyProtection="1">
      <alignment horizontal="center"/>
    </xf>
    <xf numFmtId="43" fontId="14" fillId="0" borderId="1" xfId="1" applyFont="1" applyBorder="1" applyProtection="1"/>
    <xf numFmtId="43" fontId="14" fillId="0" borderId="1" xfId="0" applyNumberFormat="1" applyFont="1" applyBorder="1" applyAlignment="1" applyProtection="1">
      <alignment horizontal="center"/>
    </xf>
    <xf numFmtId="0" fontId="13" fillId="0" borderId="1" xfId="0" applyFont="1" applyBorder="1" applyAlignment="1" applyProtection="1">
      <alignment horizontal="right" wrapText="1"/>
    </xf>
    <xf numFmtId="0" fontId="13" fillId="0" borderId="1" xfId="0" applyFont="1" applyBorder="1" applyAlignment="1" applyProtection="1">
      <alignment wrapText="1"/>
    </xf>
    <xf numFmtId="0" fontId="13" fillId="0" borderId="1" xfId="0" applyFont="1" applyBorder="1" applyAlignment="1" applyProtection="1">
      <alignment horizontal="center" wrapText="1"/>
    </xf>
    <xf numFmtId="164" fontId="8" fillId="0" borderId="1" xfId="1" applyNumberFormat="1" applyFont="1" applyBorder="1" applyAlignment="1" applyProtection="1">
      <alignment horizontal="right"/>
      <protection locked="0"/>
    </xf>
    <xf numFmtId="0" fontId="11" fillId="0" borderId="0" xfId="0" applyFont="1" applyAlignment="1" applyProtection="1">
      <alignment wrapText="1"/>
    </xf>
    <xf numFmtId="0" fontId="0" fillId="4" borderId="0" xfId="0" applyFill="1"/>
    <xf numFmtId="43" fontId="5" fillId="0" borderId="0" xfId="0" applyNumberFormat="1" applyFont="1" applyProtection="1"/>
    <xf numFmtId="0" fontId="5" fillId="0" borderId="0" xfId="0" applyFont="1" applyFill="1" applyProtection="1"/>
    <xf numFmtId="0" fontId="2" fillId="0" borderId="6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12" fillId="0" borderId="10" xfId="0" applyFont="1" applyBorder="1" applyAlignment="1" applyProtection="1">
      <alignment horizontal="center" vertical="center"/>
    </xf>
    <xf numFmtId="0" fontId="12" fillId="0" borderId="11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/>
    </xf>
    <xf numFmtId="0" fontId="12" fillId="0" borderId="14" xfId="0" applyFont="1" applyBorder="1" applyAlignment="1" applyProtection="1">
      <alignment horizontal="center" vertical="center"/>
    </xf>
    <xf numFmtId="0" fontId="12" fillId="0" borderId="15" xfId="0" applyFont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/>
    </xf>
    <xf numFmtId="0" fontId="7" fillId="2" borderId="5" xfId="0" applyFont="1" applyFill="1" applyBorder="1" applyAlignment="1" applyProtection="1">
      <alignment horizontal="center"/>
    </xf>
    <xf numFmtId="0" fontId="7" fillId="2" borderId="6" xfId="0" applyFont="1" applyFill="1" applyBorder="1" applyAlignment="1" applyProtection="1">
      <alignment horizontal="center"/>
    </xf>
    <xf numFmtId="0" fontId="7" fillId="2" borderId="7" xfId="0" applyFont="1" applyFill="1" applyBorder="1" applyAlignment="1" applyProtection="1">
      <alignment horizontal="center"/>
    </xf>
    <xf numFmtId="0" fontId="7" fillId="2" borderId="8" xfId="0" applyFont="1" applyFill="1" applyBorder="1" applyAlignment="1" applyProtection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42"/>
  <c:chart>
    <c:view3D>
      <c:rotX val="30"/>
      <c:perspective val="30"/>
    </c:view3D>
    <c:plotArea>
      <c:layout/>
      <c:pie3DChart>
        <c:varyColors val="1"/>
        <c:ser>
          <c:idx val="0"/>
          <c:order val="0"/>
          <c:explosion val="25"/>
          <c:dLbls>
            <c:txPr>
              <a:bodyPr/>
              <a:lstStyle/>
              <a:p>
                <a:pPr>
                  <a:defRPr sz="1100" b="1">
                    <a:latin typeface="Trebuchet MS" pitchFamily="34" charset="0"/>
                  </a:defRPr>
                </a:pPr>
                <a:endParaRPr lang="en-US"/>
              </a:p>
            </c:txPr>
            <c:dLblPos val="ctr"/>
            <c:showVal val="1"/>
            <c:showLeaderLines val="1"/>
          </c:dLbls>
          <c:cat>
            <c:strRef>
              <c:f>'EMI Calculator'!$F$7:$F$8</c:f>
              <c:strCache>
                <c:ptCount val="2"/>
                <c:pt idx="0">
                  <c:v>Loan Amount</c:v>
                </c:pt>
                <c:pt idx="1">
                  <c:v>Total Interest</c:v>
                </c:pt>
              </c:strCache>
            </c:strRef>
          </c:cat>
          <c:val>
            <c:numRef>
              <c:f>'EMI Calculator'!$G$7:$G$8</c:f>
              <c:numCache>
                <c:formatCode>_(* #,##0.00_);_(* \(#,##0.00\);_(* "-"??_);_(@_)</c:formatCode>
                <c:ptCount val="2"/>
                <c:pt idx="0">
                  <c:v>110000</c:v>
                </c:pt>
                <c:pt idx="1">
                  <c:v>29707</c:v>
                </c:pt>
              </c:numCache>
            </c:numRef>
          </c:val>
        </c:ser>
        <c:dLbls>
          <c:showVal val="1"/>
        </c:dLbls>
      </c:pie3DChart>
    </c:plotArea>
    <c:legend>
      <c:legendPos val="r"/>
    </c:legend>
    <c:plotVisOnly val="1"/>
  </c:chart>
  <c:spPr>
    <a:effectLst>
      <a:outerShdw blurRad="177800" dist="25400" dir="3240000" sx="104000" sy="104000" algn="t" rotWithShape="0">
        <a:prstClr val="black">
          <a:alpha val="40000"/>
        </a:prstClr>
      </a:outerShdw>
    </a:effectLst>
    <a:scene3d>
      <a:camera prst="orthographicFront"/>
      <a:lightRig rig="threePt" dir="t"/>
    </a:scene3d>
    <a:sp3d>
      <a:bevelT prst="relaxedInset"/>
    </a:sp3d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</xdr:row>
      <xdr:rowOff>66674</xdr:rowOff>
    </xdr:from>
    <xdr:to>
      <xdr:col>20</xdr:col>
      <xdr:colOff>457199</xdr:colOff>
      <xdr:row>28</xdr:row>
      <xdr:rowOff>95249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120"/>
  <sheetViews>
    <sheetView tabSelected="1" workbookViewId="0">
      <selection activeCell="G9" sqref="G9"/>
    </sheetView>
  </sheetViews>
  <sheetFormatPr defaultRowHeight="15"/>
  <cols>
    <col min="1" max="1" width="9.140625" style="3" customWidth="1"/>
    <col min="2" max="2" width="13.28515625" style="3" customWidth="1"/>
    <col min="3" max="3" width="43.85546875" style="3" customWidth="1"/>
    <col min="4" max="4" width="37.28515625" style="3" customWidth="1"/>
    <col min="5" max="5" width="29" style="3" customWidth="1"/>
    <col min="6" max="6" width="26.7109375" style="3" customWidth="1"/>
    <col min="7" max="7" width="33.140625" style="3" customWidth="1"/>
    <col min="8" max="8" width="12.28515625" style="3" customWidth="1"/>
    <col min="9" max="11" width="9.140625" style="7"/>
    <col min="12" max="12" width="9.140625" style="8"/>
    <col min="13" max="13" width="30.140625" style="7" customWidth="1"/>
    <col min="14" max="14" width="9.140625" style="7"/>
    <col min="15" max="16384" width="9.140625" style="3"/>
  </cols>
  <sheetData>
    <row r="1" spans="2:19" ht="15.75" thickBot="1"/>
    <row r="2" spans="2:19" ht="15" customHeight="1">
      <c r="B2" s="42" t="s">
        <v>20</v>
      </c>
      <c r="C2" s="43"/>
      <c r="D2" s="43"/>
      <c r="E2" s="43"/>
      <c r="F2" s="43"/>
      <c r="G2" s="44"/>
    </row>
    <row r="3" spans="2:19" ht="15.75" customHeight="1" thickBot="1">
      <c r="B3" s="45"/>
      <c r="C3" s="46"/>
      <c r="D3" s="46"/>
      <c r="E3" s="46"/>
      <c r="F3" s="46"/>
      <c r="G3" s="47"/>
    </row>
    <row r="4" spans="2:19" ht="15.75" thickBot="1">
      <c r="F4" s="34" t="s">
        <v>23</v>
      </c>
      <c r="G4" s="35"/>
    </row>
    <row r="5" spans="2:19" ht="22.5">
      <c r="C5" s="19" t="s">
        <v>0</v>
      </c>
      <c r="D5" s="16">
        <v>110000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4</v>
      </c>
      <c r="L5" s="8" t="s">
        <v>13</v>
      </c>
      <c r="M5" s="7" t="s">
        <v>14</v>
      </c>
      <c r="N5" s="7" t="s">
        <v>15</v>
      </c>
      <c r="O5" s="7" t="s">
        <v>16</v>
      </c>
      <c r="P5" s="7" t="s">
        <v>17</v>
      </c>
      <c r="Q5" s="7" t="s">
        <v>18</v>
      </c>
      <c r="R5" s="7" t="s">
        <v>19</v>
      </c>
      <c r="S5" s="7"/>
    </row>
    <row r="6" spans="2:19" ht="22.5">
      <c r="C6" s="19" t="s">
        <v>1</v>
      </c>
      <c r="D6" s="29">
        <v>36</v>
      </c>
      <c r="G6" s="7">
        <f>IF($D$13=G5,1,0)</f>
        <v>0</v>
      </c>
      <c r="H6" s="7">
        <f>IF($D$13=H5,2,0)</f>
        <v>0</v>
      </c>
      <c r="I6" s="7">
        <f>IF($D$13=I5,3,0)</f>
        <v>0</v>
      </c>
      <c r="J6" s="7">
        <f>IF($D$13=J5,4,0)</f>
        <v>4</v>
      </c>
      <c r="K6" s="7">
        <f>IF($D$13=K5,5,0)</f>
        <v>0</v>
      </c>
      <c r="L6" s="8">
        <f>IF($D$13=L5,6,0)</f>
        <v>0</v>
      </c>
      <c r="M6" s="7">
        <f>IF($D$13=M5,7,0)</f>
        <v>0</v>
      </c>
      <c r="N6" s="7">
        <f>IF($D$13=N5,8,0)</f>
        <v>0</v>
      </c>
      <c r="O6" s="7">
        <f>IF($D$13=O5,9,0)</f>
        <v>0</v>
      </c>
      <c r="P6" s="7">
        <f>IF($D$13=P5,10,0)</f>
        <v>0</v>
      </c>
      <c r="Q6" s="7">
        <f>IF($D$13=Q5,11,0)</f>
        <v>0</v>
      </c>
      <c r="R6" s="7">
        <f>IF($D$13=R5,12,0)</f>
        <v>0</v>
      </c>
      <c r="S6" s="7">
        <f>SUM(G6:R6)</f>
        <v>4</v>
      </c>
    </row>
    <row r="7" spans="2:19" ht="22.5">
      <c r="C7" s="19" t="s">
        <v>25</v>
      </c>
      <c r="D7" s="17">
        <v>16.25</v>
      </c>
      <c r="F7" s="33" t="str">
        <f>C5</f>
        <v>Loan Amount</v>
      </c>
      <c r="G7" s="32">
        <f>D5</f>
        <v>110000</v>
      </c>
      <c r="H7" s="7"/>
      <c r="O7" s="7"/>
      <c r="P7" s="7"/>
      <c r="Q7" s="7"/>
      <c r="R7" s="7"/>
      <c r="S7" s="7"/>
    </row>
    <row r="8" spans="2:19" ht="21.75" customHeight="1">
      <c r="F8" s="19" t="s">
        <v>27</v>
      </c>
      <c r="G8" s="16">
        <f>SUM(E18:E120)</f>
        <v>29707</v>
      </c>
    </row>
    <row r="9" spans="2:19" ht="46.5" customHeight="1">
      <c r="F9" s="30" t="s">
        <v>28</v>
      </c>
      <c r="G9" s="16">
        <f>SUM(F18:F120)</f>
        <v>139707</v>
      </c>
    </row>
    <row r="10" spans="2:19" ht="22.5">
      <c r="C10" s="18" t="s">
        <v>2</v>
      </c>
      <c r="D10" s="11">
        <f>IF(D7&lt;=0,0,ROUND(D5*(D7/1200)*(((1+(D7/1200))^D6)/(((1+(D7/1200))^D6)-1)),0))</f>
        <v>3881</v>
      </c>
    </row>
    <row r="12" spans="2:19" ht="15.75" thickBot="1">
      <c r="D12" s="5" t="s">
        <v>5</v>
      </c>
      <c r="E12" s="5" t="s">
        <v>6</v>
      </c>
    </row>
    <row r="13" spans="2:19" ht="21.75" thickBot="1">
      <c r="C13" s="4" t="s">
        <v>3</v>
      </c>
      <c r="D13" s="1" t="s">
        <v>12</v>
      </c>
      <c r="E13" s="2">
        <v>2013</v>
      </c>
    </row>
    <row r="14" spans="2:19">
      <c r="O14" s="6"/>
      <c r="P14" s="6"/>
    </row>
    <row r="15" spans="2:19">
      <c r="B15" s="36" t="s">
        <v>26</v>
      </c>
      <c r="C15" s="37"/>
      <c r="D15" s="37"/>
      <c r="E15" s="37"/>
      <c r="F15" s="37"/>
      <c r="G15" s="38"/>
      <c r="O15" s="6"/>
      <c r="P15" s="6"/>
    </row>
    <row r="16" spans="2:19">
      <c r="B16" s="39"/>
      <c r="C16" s="40"/>
      <c r="D16" s="40"/>
      <c r="E16" s="40"/>
      <c r="F16" s="40"/>
      <c r="G16" s="41"/>
      <c r="O16" s="6"/>
      <c r="P16" s="6"/>
    </row>
    <row r="17" spans="2:16" s="12" customFormat="1" ht="36">
      <c r="B17" s="26" t="s">
        <v>24</v>
      </c>
      <c r="C17" s="27" t="s">
        <v>7</v>
      </c>
      <c r="D17" s="28" t="s">
        <v>21</v>
      </c>
      <c r="E17" s="28" t="s">
        <v>8</v>
      </c>
      <c r="F17" s="28" t="s">
        <v>2</v>
      </c>
      <c r="G17" s="28" t="s">
        <v>22</v>
      </c>
      <c r="I17" s="13"/>
      <c r="J17" s="13"/>
      <c r="K17" s="13"/>
      <c r="L17" s="14"/>
      <c r="M17" s="13"/>
      <c r="N17" s="13"/>
      <c r="O17" s="15"/>
      <c r="P17" s="15"/>
    </row>
    <row r="18" spans="2:16" ht="16.5">
      <c r="B18" s="20">
        <f>IF(D6="",0,IF(D6=0,0,1))</f>
        <v>1</v>
      </c>
      <c r="C18" s="21" t="str">
        <f t="shared" ref="C18:C81" si="0">IF(D18=0,0,IF(K18=1,$G$5,(IF(K18=2,$H$5,IF(K18=3,$I$5,(IF(K18=4,$J$5,IF(K18=5,$K$5,(IF(K18=6,$L$5,IF(K18=7,$M$5,(IF(K18=8,$N$5,IF(K18=9,$O$5,(IF(K18=10,$P$5,IF(K18=11,$Q$5,(IF(K18=12,$R$5)))))))))))))))))) &amp; " " &amp; N18)</f>
        <v>APRIL 2013</v>
      </c>
      <c r="D18" s="22">
        <f>D5</f>
        <v>110000</v>
      </c>
      <c r="E18" s="22">
        <f>ROUND(D18*($D$7/1200),0)</f>
        <v>1490</v>
      </c>
      <c r="F18" s="25">
        <f t="shared" ref="F18:F53" si="1">IF(G17=0,0,IF(B18=$D$6,D18+E18,$D$10))</f>
        <v>3881</v>
      </c>
      <c r="G18" s="22">
        <f>D18+E18-F18</f>
        <v>107609</v>
      </c>
      <c r="I18" s="9">
        <f>MOD(B18,12)</f>
        <v>1</v>
      </c>
      <c r="J18" s="9">
        <f t="shared" ref="J18:J81" si="2">IF(I18=0,0,I18+$S$6-1)</f>
        <v>4</v>
      </c>
      <c r="K18" s="9">
        <f>IF(D18=0,0,IF(K17+1=8,8,IF(K17+1=3,3,IF(K17+1=4,4,IF(MOD(J18,12)=0,12,MOD(J18,12))))))</f>
        <v>4</v>
      </c>
      <c r="L18" s="8">
        <f>IF(K18=12,1,0)</f>
        <v>0</v>
      </c>
      <c r="M18" s="10">
        <f t="shared" ref="M18:M49" si="3">IF(L17=1,N17+1,IF(F18=0,0,$E$13+L18))</f>
        <v>2013</v>
      </c>
      <c r="N18" s="9">
        <f>IF(L18=1,MAX($M$18:M18)-1,MAX($M$18:M18))</f>
        <v>2013</v>
      </c>
      <c r="O18" s="6"/>
      <c r="P18" s="6"/>
    </row>
    <row r="19" spans="2:16" ht="16.5">
      <c r="B19" s="23">
        <f>IF(B18=0,0,IF(B18+1&gt;$D$6,0,B18+1))</f>
        <v>2</v>
      </c>
      <c r="C19" s="24" t="str">
        <f t="shared" si="0"/>
        <v>MAY 2013</v>
      </c>
      <c r="D19" s="25">
        <f>G18</f>
        <v>107609</v>
      </c>
      <c r="E19" s="25">
        <f t="shared" ref="E19:E82" si="4">ROUND(D19*($D$7/1200),0)</f>
        <v>1457</v>
      </c>
      <c r="F19" s="25">
        <f t="shared" si="1"/>
        <v>3881</v>
      </c>
      <c r="G19" s="25">
        <f t="shared" ref="G19:G53" si="5">D19+E19-F19</f>
        <v>105185</v>
      </c>
      <c r="I19" s="9">
        <f t="shared" ref="I19:I82" si="6">MOD(B19,12)</f>
        <v>2</v>
      </c>
      <c r="J19" s="9">
        <f t="shared" si="2"/>
        <v>5</v>
      </c>
      <c r="K19" s="9">
        <f t="shared" ref="K19:K82" si="7">IF(D19=0,0,IF(K18+1=8,8,IF(K18+1=3,3,IF(K18+1=4,4,IF(MOD(J19,12)=0,12,MOD(J19,12))))))</f>
        <v>5</v>
      </c>
      <c r="L19" s="8">
        <f t="shared" ref="L19:L82" si="8">IF(K19=12,1,0)</f>
        <v>0</v>
      </c>
      <c r="M19" s="10">
        <f t="shared" si="3"/>
        <v>2013</v>
      </c>
      <c r="N19" s="9">
        <f>IF(L19=1,MAX($M$18:M19)-1,MAX($M$18:M19))</f>
        <v>2013</v>
      </c>
      <c r="O19" s="6"/>
      <c r="P19" s="6"/>
    </row>
    <row r="20" spans="2:16" ht="16.5">
      <c r="B20" s="23">
        <f t="shared" ref="B20:B83" si="9">IF(B19=0,0,IF(B19+1&gt;$D$6,0,B19+1))</f>
        <v>3</v>
      </c>
      <c r="C20" s="24" t="str">
        <f t="shared" si="0"/>
        <v>JUNE 2013</v>
      </c>
      <c r="D20" s="25">
        <f t="shared" ref="D20:D53" si="10">G19</f>
        <v>105185</v>
      </c>
      <c r="E20" s="25">
        <f t="shared" si="4"/>
        <v>1424</v>
      </c>
      <c r="F20" s="25">
        <f t="shared" si="1"/>
        <v>3881</v>
      </c>
      <c r="G20" s="25">
        <f t="shared" si="5"/>
        <v>102728</v>
      </c>
      <c r="I20" s="9">
        <f t="shared" si="6"/>
        <v>3</v>
      </c>
      <c r="J20" s="9">
        <f t="shared" si="2"/>
        <v>6</v>
      </c>
      <c r="K20" s="9">
        <f t="shared" si="7"/>
        <v>6</v>
      </c>
      <c r="L20" s="8">
        <f t="shared" si="8"/>
        <v>0</v>
      </c>
      <c r="M20" s="10">
        <f t="shared" si="3"/>
        <v>2013</v>
      </c>
      <c r="N20" s="9">
        <f>IF(L20=1,MAX($M$18:M20)-1,MAX($M$18:M20))</f>
        <v>2013</v>
      </c>
      <c r="O20" s="6"/>
      <c r="P20" s="6"/>
    </row>
    <row r="21" spans="2:16" ht="16.5">
      <c r="B21" s="23">
        <f t="shared" si="9"/>
        <v>4</v>
      </c>
      <c r="C21" s="24" t="str">
        <f t="shared" si="0"/>
        <v>JULY 2013</v>
      </c>
      <c r="D21" s="25">
        <f t="shared" si="10"/>
        <v>102728</v>
      </c>
      <c r="E21" s="25">
        <f t="shared" si="4"/>
        <v>1391</v>
      </c>
      <c r="F21" s="25">
        <f t="shared" si="1"/>
        <v>3881</v>
      </c>
      <c r="G21" s="25">
        <f t="shared" si="5"/>
        <v>100238</v>
      </c>
      <c r="I21" s="9">
        <f t="shared" si="6"/>
        <v>4</v>
      </c>
      <c r="J21" s="9">
        <f t="shared" si="2"/>
        <v>7</v>
      </c>
      <c r="K21" s="9">
        <f t="shared" si="7"/>
        <v>7</v>
      </c>
      <c r="L21" s="8">
        <f t="shared" si="8"/>
        <v>0</v>
      </c>
      <c r="M21" s="10">
        <f t="shared" si="3"/>
        <v>2013</v>
      </c>
      <c r="N21" s="9">
        <f>IF(L21=1,MAX($M$18:M21)-1,MAX($M$18:M21))</f>
        <v>2013</v>
      </c>
      <c r="O21" s="6"/>
      <c r="P21" s="6"/>
    </row>
    <row r="22" spans="2:16" ht="16.5">
      <c r="B22" s="23">
        <f t="shared" si="9"/>
        <v>5</v>
      </c>
      <c r="C22" s="24" t="str">
        <f t="shared" si="0"/>
        <v>AUGUST 2013</v>
      </c>
      <c r="D22" s="25">
        <f t="shared" si="10"/>
        <v>100238</v>
      </c>
      <c r="E22" s="25">
        <f t="shared" si="4"/>
        <v>1357</v>
      </c>
      <c r="F22" s="25">
        <f t="shared" si="1"/>
        <v>3881</v>
      </c>
      <c r="G22" s="25">
        <f t="shared" si="5"/>
        <v>97714</v>
      </c>
      <c r="I22" s="9">
        <f t="shared" si="6"/>
        <v>5</v>
      </c>
      <c r="J22" s="9">
        <f t="shared" si="2"/>
        <v>8</v>
      </c>
      <c r="K22" s="9">
        <f t="shared" si="7"/>
        <v>8</v>
      </c>
      <c r="L22" s="8">
        <f t="shared" si="8"/>
        <v>0</v>
      </c>
      <c r="M22" s="10">
        <f t="shared" si="3"/>
        <v>2013</v>
      </c>
      <c r="N22" s="9">
        <f>IF(L22=1,MAX($M$18:M22)-1,MAX($M$18:M22))</f>
        <v>2013</v>
      </c>
      <c r="O22" s="6"/>
      <c r="P22" s="6"/>
    </row>
    <row r="23" spans="2:16" ht="16.5">
      <c r="B23" s="23">
        <f t="shared" si="9"/>
        <v>6</v>
      </c>
      <c r="C23" s="24" t="str">
        <f t="shared" si="0"/>
        <v>SEPTEMBER 2013</v>
      </c>
      <c r="D23" s="25">
        <f t="shared" si="10"/>
        <v>97714</v>
      </c>
      <c r="E23" s="25">
        <f t="shared" si="4"/>
        <v>1323</v>
      </c>
      <c r="F23" s="25">
        <f t="shared" si="1"/>
        <v>3881</v>
      </c>
      <c r="G23" s="25">
        <f t="shared" si="5"/>
        <v>95156</v>
      </c>
      <c r="I23" s="9">
        <f t="shared" si="6"/>
        <v>6</v>
      </c>
      <c r="J23" s="9">
        <f t="shared" si="2"/>
        <v>9</v>
      </c>
      <c r="K23" s="9">
        <f t="shared" si="7"/>
        <v>9</v>
      </c>
      <c r="L23" s="8">
        <f t="shared" si="8"/>
        <v>0</v>
      </c>
      <c r="M23" s="10">
        <f t="shared" si="3"/>
        <v>2013</v>
      </c>
      <c r="N23" s="9">
        <f>IF(L23=1,MAX($M$18:M23)-1,MAX($M$18:M23))</f>
        <v>2013</v>
      </c>
      <c r="O23" s="6"/>
      <c r="P23" s="6"/>
    </row>
    <row r="24" spans="2:16" ht="16.5">
      <c r="B24" s="23">
        <f t="shared" si="9"/>
        <v>7</v>
      </c>
      <c r="C24" s="24" t="str">
        <f t="shared" si="0"/>
        <v>OCTOBER 2013</v>
      </c>
      <c r="D24" s="25">
        <f t="shared" si="10"/>
        <v>95156</v>
      </c>
      <c r="E24" s="25">
        <f t="shared" si="4"/>
        <v>1289</v>
      </c>
      <c r="F24" s="25">
        <f t="shared" si="1"/>
        <v>3881</v>
      </c>
      <c r="G24" s="25">
        <f t="shared" si="5"/>
        <v>92564</v>
      </c>
      <c r="I24" s="9">
        <f t="shared" si="6"/>
        <v>7</v>
      </c>
      <c r="J24" s="9">
        <f t="shared" si="2"/>
        <v>10</v>
      </c>
      <c r="K24" s="9">
        <f t="shared" si="7"/>
        <v>10</v>
      </c>
      <c r="L24" s="8">
        <f t="shared" si="8"/>
        <v>0</v>
      </c>
      <c r="M24" s="10">
        <f t="shared" si="3"/>
        <v>2013</v>
      </c>
      <c r="N24" s="9">
        <f>IF(L24=1,MAX($M$18:M24)-1,MAX($M$18:M24))</f>
        <v>2013</v>
      </c>
      <c r="O24" s="6"/>
      <c r="P24" s="6"/>
    </row>
    <row r="25" spans="2:16" ht="16.5">
      <c r="B25" s="23">
        <f t="shared" si="9"/>
        <v>8</v>
      </c>
      <c r="C25" s="24" t="str">
        <f t="shared" si="0"/>
        <v>NOVEMBER 2013</v>
      </c>
      <c r="D25" s="25">
        <f t="shared" si="10"/>
        <v>92564</v>
      </c>
      <c r="E25" s="25">
        <f t="shared" si="4"/>
        <v>1253</v>
      </c>
      <c r="F25" s="25">
        <f t="shared" si="1"/>
        <v>3881</v>
      </c>
      <c r="G25" s="25">
        <f t="shared" si="5"/>
        <v>89936</v>
      </c>
      <c r="I25" s="9">
        <f t="shared" si="6"/>
        <v>8</v>
      </c>
      <c r="J25" s="9">
        <f t="shared" si="2"/>
        <v>11</v>
      </c>
      <c r="K25" s="9">
        <f t="shared" si="7"/>
        <v>11</v>
      </c>
      <c r="L25" s="8">
        <f t="shared" si="8"/>
        <v>0</v>
      </c>
      <c r="M25" s="10">
        <f t="shared" si="3"/>
        <v>2013</v>
      </c>
      <c r="N25" s="9">
        <f>IF(L25=1,MAX($M$18:M25)-1,MAX($M$18:M25))</f>
        <v>2013</v>
      </c>
      <c r="O25" s="6"/>
      <c r="P25" s="6"/>
    </row>
    <row r="26" spans="2:16" ht="16.5">
      <c r="B26" s="23">
        <f t="shared" si="9"/>
        <v>9</v>
      </c>
      <c r="C26" s="24" t="str">
        <f t="shared" si="0"/>
        <v>DECEMBER 2013</v>
      </c>
      <c r="D26" s="25">
        <f t="shared" si="10"/>
        <v>89936</v>
      </c>
      <c r="E26" s="25">
        <f t="shared" si="4"/>
        <v>1218</v>
      </c>
      <c r="F26" s="25">
        <f t="shared" si="1"/>
        <v>3881</v>
      </c>
      <c r="G26" s="25">
        <f t="shared" si="5"/>
        <v>87273</v>
      </c>
      <c r="I26" s="9">
        <f t="shared" si="6"/>
        <v>9</v>
      </c>
      <c r="J26" s="9">
        <f t="shared" si="2"/>
        <v>12</v>
      </c>
      <c r="K26" s="9">
        <f t="shared" si="7"/>
        <v>12</v>
      </c>
      <c r="L26" s="8">
        <f t="shared" si="8"/>
        <v>1</v>
      </c>
      <c r="M26" s="10">
        <f t="shared" si="3"/>
        <v>2014</v>
      </c>
      <c r="N26" s="9">
        <f>IF(L26=1,MAX($M$18:M26)-1,MAX($M$18:M26))</f>
        <v>2013</v>
      </c>
      <c r="O26" s="6"/>
      <c r="P26" s="6"/>
    </row>
    <row r="27" spans="2:16" ht="16.5">
      <c r="B27" s="23">
        <f t="shared" si="9"/>
        <v>10</v>
      </c>
      <c r="C27" s="24" t="str">
        <f t="shared" si="0"/>
        <v>JANUARY 2014</v>
      </c>
      <c r="D27" s="25">
        <f t="shared" si="10"/>
        <v>87273</v>
      </c>
      <c r="E27" s="25">
        <f t="shared" si="4"/>
        <v>1182</v>
      </c>
      <c r="F27" s="25">
        <f t="shared" si="1"/>
        <v>3881</v>
      </c>
      <c r="G27" s="25">
        <f t="shared" si="5"/>
        <v>84574</v>
      </c>
      <c r="I27" s="9">
        <f t="shared" si="6"/>
        <v>10</v>
      </c>
      <c r="J27" s="9">
        <f t="shared" si="2"/>
        <v>13</v>
      </c>
      <c r="K27" s="9">
        <f t="shared" si="7"/>
        <v>1</v>
      </c>
      <c r="L27" s="8">
        <f t="shared" si="8"/>
        <v>0</v>
      </c>
      <c r="M27" s="10">
        <f t="shared" si="3"/>
        <v>2014</v>
      </c>
      <c r="N27" s="9">
        <f>IF(L27=1,MAX($M$18:M27)-1,MAX($M$18:M27))</f>
        <v>2014</v>
      </c>
      <c r="O27" s="6"/>
      <c r="P27" s="6"/>
    </row>
    <row r="28" spans="2:16" ht="16.5">
      <c r="B28" s="23">
        <f t="shared" si="9"/>
        <v>11</v>
      </c>
      <c r="C28" s="24" t="str">
        <f t="shared" si="0"/>
        <v>FEBRUARY 2014</v>
      </c>
      <c r="D28" s="25">
        <f t="shared" si="10"/>
        <v>84574</v>
      </c>
      <c r="E28" s="25">
        <f t="shared" si="4"/>
        <v>1145</v>
      </c>
      <c r="F28" s="25">
        <f t="shared" si="1"/>
        <v>3881</v>
      </c>
      <c r="G28" s="25">
        <f t="shared" si="5"/>
        <v>81838</v>
      </c>
      <c r="I28" s="9">
        <f t="shared" si="6"/>
        <v>11</v>
      </c>
      <c r="J28" s="9">
        <f t="shared" si="2"/>
        <v>14</v>
      </c>
      <c r="K28" s="9">
        <f t="shared" si="7"/>
        <v>2</v>
      </c>
      <c r="L28" s="8">
        <f t="shared" si="8"/>
        <v>0</v>
      </c>
      <c r="M28" s="10">
        <f t="shared" si="3"/>
        <v>2013</v>
      </c>
      <c r="N28" s="9">
        <f>IF(L28=1,MAX($M$18:M28)-1,MAX($M$18:M28))</f>
        <v>2014</v>
      </c>
      <c r="O28" s="6"/>
      <c r="P28" s="6"/>
    </row>
    <row r="29" spans="2:16" ht="16.5">
      <c r="B29" s="23">
        <f t="shared" si="9"/>
        <v>12</v>
      </c>
      <c r="C29" s="24" t="str">
        <f t="shared" si="0"/>
        <v>MARCH 2014</v>
      </c>
      <c r="D29" s="25">
        <f t="shared" si="10"/>
        <v>81838</v>
      </c>
      <c r="E29" s="25">
        <f t="shared" si="4"/>
        <v>1108</v>
      </c>
      <c r="F29" s="25">
        <f t="shared" si="1"/>
        <v>3881</v>
      </c>
      <c r="G29" s="25">
        <f t="shared" si="5"/>
        <v>79065</v>
      </c>
      <c r="I29" s="9">
        <f t="shared" si="6"/>
        <v>0</v>
      </c>
      <c r="J29" s="9">
        <f t="shared" si="2"/>
        <v>0</v>
      </c>
      <c r="K29" s="9">
        <f t="shared" si="7"/>
        <v>3</v>
      </c>
      <c r="L29" s="8">
        <f t="shared" si="8"/>
        <v>0</v>
      </c>
      <c r="M29" s="10">
        <f t="shared" si="3"/>
        <v>2013</v>
      </c>
      <c r="N29" s="9">
        <f>IF(L29=1,MAX($M$18:M29)-1,MAX($M$18:M29))</f>
        <v>2014</v>
      </c>
      <c r="O29" s="6"/>
      <c r="P29" s="6"/>
    </row>
    <row r="30" spans="2:16" ht="16.5">
      <c r="B30" s="23">
        <f t="shared" si="9"/>
        <v>13</v>
      </c>
      <c r="C30" s="24" t="str">
        <f t="shared" si="0"/>
        <v>APRIL 2014</v>
      </c>
      <c r="D30" s="25">
        <f t="shared" si="10"/>
        <v>79065</v>
      </c>
      <c r="E30" s="25">
        <f t="shared" si="4"/>
        <v>1071</v>
      </c>
      <c r="F30" s="25">
        <f t="shared" si="1"/>
        <v>3881</v>
      </c>
      <c r="G30" s="25">
        <f t="shared" si="5"/>
        <v>76255</v>
      </c>
      <c r="I30" s="9">
        <f t="shared" si="6"/>
        <v>1</v>
      </c>
      <c r="J30" s="9">
        <f t="shared" si="2"/>
        <v>4</v>
      </c>
      <c r="K30" s="9">
        <f t="shared" si="7"/>
        <v>4</v>
      </c>
      <c r="L30" s="8">
        <f t="shared" si="8"/>
        <v>0</v>
      </c>
      <c r="M30" s="10">
        <f t="shared" si="3"/>
        <v>2013</v>
      </c>
      <c r="N30" s="9">
        <f>MAX($M$18:M30)</f>
        <v>2014</v>
      </c>
      <c r="O30" s="6"/>
      <c r="P30" s="6"/>
    </row>
    <row r="31" spans="2:16" ht="16.5">
      <c r="B31" s="23">
        <f t="shared" si="9"/>
        <v>14</v>
      </c>
      <c r="C31" s="24" t="str">
        <f t="shared" si="0"/>
        <v>MAY 2014</v>
      </c>
      <c r="D31" s="25">
        <f t="shared" si="10"/>
        <v>76255</v>
      </c>
      <c r="E31" s="25">
        <f t="shared" si="4"/>
        <v>1033</v>
      </c>
      <c r="F31" s="25">
        <f t="shared" si="1"/>
        <v>3881</v>
      </c>
      <c r="G31" s="25">
        <f t="shared" si="5"/>
        <v>73407</v>
      </c>
      <c r="I31" s="9">
        <f t="shared" si="6"/>
        <v>2</v>
      </c>
      <c r="J31" s="9">
        <f t="shared" si="2"/>
        <v>5</v>
      </c>
      <c r="K31" s="9">
        <f t="shared" si="7"/>
        <v>5</v>
      </c>
      <c r="L31" s="8">
        <f t="shared" si="8"/>
        <v>0</v>
      </c>
      <c r="M31" s="10">
        <f t="shared" si="3"/>
        <v>2013</v>
      </c>
      <c r="N31" s="9">
        <f>MAX($M$18:M31)</f>
        <v>2014</v>
      </c>
      <c r="O31" s="6"/>
      <c r="P31" s="6"/>
    </row>
    <row r="32" spans="2:16" ht="16.5">
      <c r="B32" s="23">
        <f t="shared" si="9"/>
        <v>15</v>
      </c>
      <c r="C32" s="24" t="str">
        <f t="shared" si="0"/>
        <v>JUNE 2014</v>
      </c>
      <c r="D32" s="25">
        <f t="shared" si="10"/>
        <v>73407</v>
      </c>
      <c r="E32" s="25">
        <f t="shared" si="4"/>
        <v>994</v>
      </c>
      <c r="F32" s="25">
        <f t="shared" si="1"/>
        <v>3881</v>
      </c>
      <c r="G32" s="25">
        <f t="shared" si="5"/>
        <v>70520</v>
      </c>
      <c r="I32" s="9">
        <f t="shared" si="6"/>
        <v>3</v>
      </c>
      <c r="J32" s="9">
        <f t="shared" si="2"/>
        <v>6</v>
      </c>
      <c r="K32" s="9">
        <f t="shared" si="7"/>
        <v>6</v>
      </c>
      <c r="L32" s="8">
        <f t="shared" si="8"/>
        <v>0</v>
      </c>
      <c r="M32" s="10">
        <f t="shared" si="3"/>
        <v>2013</v>
      </c>
      <c r="N32" s="9">
        <f>MAX($M$18:M32)</f>
        <v>2014</v>
      </c>
      <c r="O32" s="6"/>
      <c r="P32" s="6"/>
    </row>
    <row r="33" spans="2:16" ht="16.5">
      <c r="B33" s="23">
        <f t="shared" si="9"/>
        <v>16</v>
      </c>
      <c r="C33" s="24" t="str">
        <f t="shared" si="0"/>
        <v>JULY 2014</v>
      </c>
      <c r="D33" s="25">
        <f t="shared" si="10"/>
        <v>70520</v>
      </c>
      <c r="E33" s="25">
        <f t="shared" si="4"/>
        <v>955</v>
      </c>
      <c r="F33" s="25">
        <f t="shared" si="1"/>
        <v>3881</v>
      </c>
      <c r="G33" s="25">
        <f>D33+E33-F33</f>
        <v>67594</v>
      </c>
      <c r="I33" s="9">
        <f t="shared" si="6"/>
        <v>4</v>
      </c>
      <c r="J33" s="9">
        <f t="shared" si="2"/>
        <v>7</v>
      </c>
      <c r="K33" s="9">
        <f t="shared" si="7"/>
        <v>7</v>
      </c>
      <c r="L33" s="8">
        <f t="shared" si="8"/>
        <v>0</v>
      </c>
      <c r="M33" s="10">
        <f t="shared" si="3"/>
        <v>2013</v>
      </c>
      <c r="N33" s="9">
        <f>MAX($M$18:M33)</f>
        <v>2014</v>
      </c>
      <c r="O33" s="6"/>
      <c r="P33" s="6"/>
    </row>
    <row r="34" spans="2:16" ht="16.5">
      <c r="B34" s="23">
        <f t="shared" si="9"/>
        <v>17</v>
      </c>
      <c r="C34" s="24" t="str">
        <f t="shared" si="0"/>
        <v>AUGUST 2014</v>
      </c>
      <c r="D34" s="25">
        <f t="shared" si="10"/>
        <v>67594</v>
      </c>
      <c r="E34" s="25">
        <f t="shared" si="4"/>
        <v>915</v>
      </c>
      <c r="F34" s="25">
        <f t="shared" si="1"/>
        <v>3881</v>
      </c>
      <c r="G34" s="25">
        <f t="shared" si="5"/>
        <v>64628</v>
      </c>
      <c r="I34" s="9">
        <f t="shared" si="6"/>
        <v>5</v>
      </c>
      <c r="J34" s="9">
        <f t="shared" si="2"/>
        <v>8</v>
      </c>
      <c r="K34" s="9">
        <f t="shared" si="7"/>
        <v>8</v>
      </c>
      <c r="L34" s="8">
        <f t="shared" si="8"/>
        <v>0</v>
      </c>
      <c r="M34" s="10">
        <f t="shared" si="3"/>
        <v>2013</v>
      </c>
      <c r="N34" s="9">
        <f>MAX($M$18:M34)</f>
        <v>2014</v>
      </c>
      <c r="O34" s="6"/>
      <c r="P34" s="6"/>
    </row>
    <row r="35" spans="2:16" ht="16.5">
      <c r="B35" s="23">
        <f t="shared" si="9"/>
        <v>18</v>
      </c>
      <c r="C35" s="24" t="str">
        <f t="shared" si="0"/>
        <v>SEPTEMBER 2014</v>
      </c>
      <c r="D35" s="25">
        <f t="shared" si="10"/>
        <v>64628</v>
      </c>
      <c r="E35" s="25">
        <f t="shared" si="4"/>
        <v>875</v>
      </c>
      <c r="F35" s="25">
        <f t="shared" si="1"/>
        <v>3881</v>
      </c>
      <c r="G35" s="25">
        <f t="shared" si="5"/>
        <v>61622</v>
      </c>
      <c r="I35" s="9">
        <f t="shared" si="6"/>
        <v>6</v>
      </c>
      <c r="J35" s="9">
        <f t="shared" si="2"/>
        <v>9</v>
      </c>
      <c r="K35" s="9">
        <f t="shared" si="7"/>
        <v>9</v>
      </c>
      <c r="L35" s="8">
        <f t="shared" si="8"/>
        <v>0</v>
      </c>
      <c r="M35" s="10">
        <f t="shared" si="3"/>
        <v>2013</v>
      </c>
      <c r="N35" s="9">
        <f>MAX($M$18:M35)</f>
        <v>2014</v>
      </c>
      <c r="O35" s="6"/>
      <c r="P35" s="6"/>
    </row>
    <row r="36" spans="2:16" ht="16.5">
      <c r="B36" s="23">
        <f t="shared" si="9"/>
        <v>19</v>
      </c>
      <c r="C36" s="24" t="str">
        <f t="shared" si="0"/>
        <v>OCTOBER 2014</v>
      </c>
      <c r="D36" s="25">
        <f t="shared" si="10"/>
        <v>61622</v>
      </c>
      <c r="E36" s="25">
        <f t="shared" si="4"/>
        <v>834</v>
      </c>
      <c r="F36" s="25">
        <f t="shared" si="1"/>
        <v>3881</v>
      </c>
      <c r="G36" s="25">
        <f t="shared" si="5"/>
        <v>58575</v>
      </c>
      <c r="I36" s="9">
        <f t="shared" si="6"/>
        <v>7</v>
      </c>
      <c r="J36" s="9">
        <f t="shared" si="2"/>
        <v>10</v>
      </c>
      <c r="K36" s="9">
        <f t="shared" si="7"/>
        <v>10</v>
      </c>
      <c r="L36" s="8">
        <f t="shared" si="8"/>
        <v>0</v>
      </c>
      <c r="M36" s="10">
        <f t="shared" si="3"/>
        <v>2013</v>
      </c>
      <c r="N36" s="9">
        <f>MAX($M$18:M36)</f>
        <v>2014</v>
      </c>
      <c r="O36" s="6"/>
      <c r="P36" s="6"/>
    </row>
    <row r="37" spans="2:16" ht="16.5">
      <c r="B37" s="23">
        <f t="shared" si="9"/>
        <v>20</v>
      </c>
      <c r="C37" s="24" t="str">
        <f t="shared" si="0"/>
        <v>NOVEMBER 2014</v>
      </c>
      <c r="D37" s="25">
        <f t="shared" si="10"/>
        <v>58575</v>
      </c>
      <c r="E37" s="25">
        <f t="shared" si="4"/>
        <v>793</v>
      </c>
      <c r="F37" s="25">
        <f t="shared" si="1"/>
        <v>3881</v>
      </c>
      <c r="G37" s="25">
        <f t="shared" si="5"/>
        <v>55487</v>
      </c>
      <c r="I37" s="9">
        <f t="shared" si="6"/>
        <v>8</v>
      </c>
      <c r="J37" s="9">
        <f t="shared" si="2"/>
        <v>11</v>
      </c>
      <c r="K37" s="9">
        <f t="shared" si="7"/>
        <v>11</v>
      </c>
      <c r="L37" s="8">
        <f t="shared" si="8"/>
        <v>0</v>
      </c>
      <c r="M37" s="10">
        <f t="shared" si="3"/>
        <v>2013</v>
      </c>
      <c r="N37" s="9">
        <f>MAX($M$18:M37)</f>
        <v>2014</v>
      </c>
      <c r="O37" s="6"/>
      <c r="P37" s="6"/>
    </row>
    <row r="38" spans="2:16" ht="16.5">
      <c r="B38" s="23">
        <f t="shared" si="9"/>
        <v>21</v>
      </c>
      <c r="C38" s="24" t="str">
        <f t="shared" si="0"/>
        <v>DECEMBER 2014</v>
      </c>
      <c r="D38" s="25">
        <f t="shared" si="10"/>
        <v>55487</v>
      </c>
      <c r="E38" s="25">
        <f t="shared" si="4"/>
        <v>751</v>
      </c>
      <c r="F38" s="25">
        <f t="shared" si="1"/>
        <v>3881</v>
      </c>
      <c r="G38" s="25">
        <f t="shared" si="5"/>
        <v>52357</v>
      </c>
      <c r="I38" s="9">
        <f t="shared" si="6"/>
        <v>9</v>
      </c>
      <c r="J38" s="9">
        <f t="shared" si="2"/>
        <v>12</v>
      </c>
      <c r="K38" s="9">
        <f t="shared" si="7"/>
        <v>12</v>
      </c>
      <c r="L38" s="8">
        <f t="shared" si="8"/>
        <v>1</v>
      </c>
      <c r="M38" s="10">
        <f t="shared" si="3"/>
        <v>2014</v>
      </c>
      <c r="N38" s="9">
        <f>MAX($M$18:M38)</f>
        <v>2014</v>
      </c>
      <c r="O38" s="6"/>
      <c r="P38" s="6"/>
    </row>
    <row r="39" spans="2:16" ht="16.5">
      <c r="B39" s="23">
        <f t="shared" si="9"/>
        <v>22</v>
      </c>
      <c r="C39" s="24" t="str">
        <f t="shared" si="0"/>
        <v>JANUARY 2015</v>
      </c>
      <c r="D39" s="25">
        <f t="shared" si="10"/>
        <v>52357</v>
      </c>
      <c r="E39" s="25">
        <f t="shared" si="4"/>
        <v>709</v>
      </c>
      <c r="F39" s="25">
        <f t="shared" si="1"/>
        <v>3881</v>
      </c>
      <c r="G39" s="25">
        <f t="shared" si="5"/>
        <v>49185</v>
      </c>
      <c r="I39" s="9">
        <f t="shared" si="6"/>
        <v>10</v>
      </c>
      <c r="J39" s="9">
        <f t="shared" si="2"/>
        <v>13</v>
      </c>
      <c r="K39" s="9">
        <f t="shared" si="7"/>
        <v>1</v>
      </c>
      <c r="L39" s="8">
        <f t="shared" si="8"/>
        <v>0</v>
      </c>
      <c r="M39" s="10">
        <f t="shared" si="3"/>
        <v>2015</v>
      </c>
      <c r="N39" s="9">
        <f>MAX($M$18:M39)</f>
        <v>2015</v>
      </c>
      <c r="O39" s="6"/>
      <c r="P39" s="6"/>
    </row>
    <row r="40" spans="2:16" ht="16.5">
      <c r="B40" s="23">
        <f t="shared" si="9"/>
        <v>23</v>
      </c>
      <c r="C40" s="24" t="str">
        <f t="shared" si="0"/>
        <v>FEBRUARY 2015</v>
      </c>
      <c r="D40" s="25">
        <f t="shared" si="10"/>
        <v>49185</v>
      </c>
      <c r="E40" s="25">
        <f t="shared" si="4"/>
        <v>666</v>
      </c>
      <c r="F40" s="25">
        <f t="shared" si="1"/>
        <v>3881</v>
      </c>
      <c r="G40" s="25">
        <f t="shared" si="5"/>
        <v>45970</v>
      </c>
      <c r="I40" s="9">
        <f t="shared" si="6"/>
        <v>11</v>
      </c>
      <c r="J40" s="9">
        <f t="shared" si="2"/>
        <v>14</v>
      </c>
      <c r="K40" s="9">
        <f t="shared" si="7"/>
        <v>2</v>
      </c>
      <c r="L40" s="8">
        <f t="shared" si="8"/>
        <v>0</v>
      </c>
      <c r="M40" s="10">
        <f t="shared" si="3"/>
        <v>2013</v>
      </c>
      <c r="N40" s="9">
        <f>MAX($M$18:M40)</f>
        <v>2015</v>
      </c>
      <c r="O40" s="6"/>
      <c r="P40" s="6"/>
    </row>
    <row r="41" spans="2:16" ht="16.5">
      <c r="B41" s="23">
        <f t="shared" si="9"/>
        <v>24</v>
      </c>
      <c r="C41" s="24" t="str">
        <f t="shared" si="0"/>
        <v>MARCH 2015</v>
      </c>
      <c r="D41" s="25">
        <f t="shared" si="10"/>
        <v>45970</v>
      </c>
      <c r="E41" s="25">
        <f t="shared" si="4"/>
        <v>623</v>
      </c>
      <c r="F41" s="25">
        <f t="shared" si="1"/>
        <v>3881</v>
      </c>
      <c r="G41" s="25">
        <f t="shared" si="5"/>
        <v>42712</v>
      </c>
      <c r="I41" s="9">
        <f t="shared" si="6"/>
        <v>0</v>
      </c>
      <c r="J41" s="9">
        <f t="shared" si="2"/>
        <v>0</v>
      </c>
      <c r="K41" s="9">
        <f t="shared" si="7"/>
        <v>3</v>
      </c>
      <c r="L41" s="8">
        <f t="shared" si="8"/>
        <v>0</v>
      </c>
      <c r="M41" s="10">
        <f t="shared" si="3"/>
        <v>2013</v>
      </c>
      <c r="N41" s="9">
        <f>MAX($M$18:M41)</f>
        <v>2015</v>
      </c>
      <c r="O41" s="6"/>
      <c r="P41" s="6"/>
    </row>
    <row r="42" spans="2:16" ht="16.5">
      <c r="B42" s="23">
        <f t="shared" si="9"/>
        <v>25</v>
      </c>
      <c r="C42" s="24" t="str">
        <f t="shared" si="0"/>
        <v>APRIL 2015</v>
      </c>
      <c r="D42" s="25">
        <f t="shared" si="10"/>
        <v>42712</v>
      </c>
      <c r="E42" s="25">
        <f t="shared" si="4"/>
        <v>578</v>
      </c>
      <c r="F42" s="25">
        <f t="shared" si="1"/>
        <v>3881</v>
      </c>
      <c r="G42" s="25">
        <f t="shared" si="5"/>
        <v>39409</v>
      </c>
      <c r="I42" s="9">
        <f t="shared" si="6"/>
        <v>1</v>
      </c>
      <c r="J42" s="9">
        <f t="shared" si="2"/>
        <v>4</v>
      </c>
      <c r="K42" s="9">
        <f t="shared" si="7"/>
        <v>4</v>
      </c>
      <c r="L42" s="8">
        <f t="shared" si="8"/>
        <v>0</v>
      </c>
      <c r="M42" s="10">
        <f t="shared" si="3"/>
        <v>2013</v>
      </c>
      <c r="N42" s="9">
        <f>MAX($M$18:M42)</f>
        <v>2015</v>
      </c>
      <c r="O42" s="6"/>
      <c r="P42" s="6"/>
    </row>
    <row r="43" spans="2:16" ht="16.5">
      <c r="B43" s="23">
        <f t="shared" si="9"/>
        <v>26</v>
      </c>
      <c r="C43" s="24" t="str">
        <f t="shared" si="0"/>
        <v>MAY 2015</v>
      </c>
      <c r="D43" s="25">
        <f t="shared" si="10"/>
        <v>39409</v>
      </c>
      <c r="E43" s="25">
        <f t="shared" si="4"/>
        <v>534</v>
      </c>
      <c r="F43" s="25">
        <f t="shared" si="1"/>
        <v>3881</v>
      </c>
      <c r="G43" s="25">
        <f t="shared" si="5"/>
        <v>36062</v>
      </c>
      <c r="I43" s="9">
        <f t="shared" si="6"/>
        <v>2</v>
      </c>
      <c r="J43" s="9">
        <f t="shared" si="2"/>
        <v>5</v>
      </c>
      <c r="K43" s="9">
        <f t="shared" si="7"/>
        <v>5</v>
      </c>
      <c r="L43" s="8">
        <f t="shared" si="8"/>
        <v>0</v>
      </c>
      <c r="M43" s="10">
        <f t="shared" si="3"/>
        <v>2013</v>
      </c>
      <c r="N43" s="9">
        <f>MAX($M$18:M43)</f>
        <v>2015</v>
      </c>
      <c r="O43" s="6"/>
      <c r="P43" s="6"/>
    </row>
    <row r="44" spans="2:16" ht="16.5">
      <c r="B44" s="23">
        <f t="shared" si="9"/>
        <v>27</v>
      </c>
      <c r="C44" s="24" t="str">
        <f t="shared" si="0"/>
        <v>JUNE 2015</v>
      </c>
      <c r="D44" s="25">
        <f t="shared" si="10"/>
        <v>36062</v>
      </c>
      <c r="E44" s="25">
        <f t="shared" si="4"/>
        <v>488</v>
      </c>
      <c r="F44" s="25">
        <f t="shared" si="1"/>
        <v>3881</v>
      </c>
      <c r="G44" s="25">
        <f t="shared" si="5"/>
        <v>32669</v>
      </c>
      <c r="I44" s="9">
        <f t="shared" si="6"/>
        <v>3</v>
      </c>
      <c r="J44" s="9">
        <f t="shared" si="2"/>
        <v>6</v>
      </c>
      <c r="K44" s="9">
        <f t="shared" si="7"/>
        <v>6</v>
      </c>
      <c r="L44" s="8">
        <f t="shared" si="8"/>
        <v>0</v>
      </c>
      <c r="M44" s="10">
        <f t="shared" si="3"/>
        <v>2013</v>
      </c>
      <c r="N44" s="9">
        <f>MAX($M$18:M44)</f>
        <v>2015</v>
      </c>
      <c r="O44" s="6"/>
      <c r="P44" s="6"/>
    </row>
    <row r="45" spans="2:16" ht="16.5">
      <c r="B45" s="23">
        <f t="shared" si="9"/>
        <v>28</v>
      </c>
      <c r="C45" s="24" t="str">
        <f t="shared" si="0"/>
        <v>JULY 2015</v>
      </c>
      <c r="D45" s="25">
        <f t="shared" si="10"/>
        <v>32669</v>
      </c>
      <c r="E45" s="25">
        <f t="shared" si="4"/>
        <v>442</v>
      </c>
      <c r="F45" s="25">
        <f t="shared" si="1"/>
        <v>3881</v>
      </c>
      <c r="G45" s="25">
        <f t="shared" si="5"/>
        <v>29230</v>
      </c>
      <c r="I45" s="9">
        <f t="shared" si="6"/>
        <v>4</v>
      </c>
      <c r="J45" s="9">
        <f t="shared" si="2"/>
        <v>7</v>
      </c>
      <c r="K45" s="9">
        <f t="shared" si="7"/>
        <v>7</v>
      </c>
      <c r="L45" s="8">
        <f t="shared" si="8"/>
        <v>0</v>
      </c>
      <c r="M45" s="10">
        <f t="shared" si="3"/>
        <v>2013</v>
      </c>
      <c r="N45" s="9">
        <f>MAX($M$18:M45)</f>
        <v>2015</v>
      </c>
      <c r="O45" s="6"/>
      <c r="P45" s="6"/>
    </row>
    <row r="46" spans="2:16" ht="16.5">
      <c r="B46" s="23">
        <f t="shared" si="9"/>
        <v>29</v>
      </c>
      <c r="C46" s="24" t="str">
        <f t="shared" si="0"/>
        <v>AUGUST 2015</v>
      </c>
      <c r="D46" s="25">
        <f t="shared" si="10"/>
        <v>29230</v>
      </c>
      <c r="E46" s="25">
        <f t="shared" si="4"/>
        <v>396</v>
      </c>
      <c r="F46" s="25">
        <f t="shared" si="1"/>
        <v>3881</v>
      </c>
      <c r="G46" s="25">
        <f t="shared" si="5"/>
        <v>25745</v>
      </c>
      <c r="I46" s="9">
        <f t="shared" si="6"/>
        <v>5</v>
      </c>
      <c r="J46" s="9">
        <f t="shared" si="2"/>
        <v>8</v>
      </c>
      <c r="K46" s="9">
        <f t="shared" si="7"/>
        <v>8</v>
      </c>
      <c r="L46" s="8">
        <f t="shared" si="8"/>
        <v>0</v>
      </c>
      <c r="M46" s="10">
        <f t="shared" si="3"/>
        <v>2013</v>
      </c>
      <c r="N46" s="9">
        <f>MAX($M$18:M46)</f>
        <v>2015</v>
      </c>
      <c r="O46" s="6"/>
      <c r="P46" s="6"/>
    </row>
    <row r="47" spans="2:16" ht="16.5">
      <c r="B47" s="23">
        <f t="shared" si="9"/>
        <v>30</v>
      </c>
      <c r="C47" s="24" t="str">
        <f t="shared" si="0"/>
        <v>SEPTEMBER 2015</v>
      </c>
      <c r="D47" s="25">
        <f t="shared" si="10"/>
        <v>25745</v>
      </c>
      <c r="E47" s="25">
        <f t="shared" si="4"/>
        <v>349</v>
      </c>
      <c r="F47" s="25">
        <f t="shared" si="1"/>
        <v>3881</v>
      </c>
      <c r="G47" s="25">
        <f t="shared" si="5"/>
        <v>22213</v>
      </c>
      <c r="I47" s="9">
        <f t="shared" si="6"/>
        <v>6</v>
      </c>
      <c r="J47" s="9">
        <f t="shared" si="2"/>
        <v>9</v>
      </c>
      <c r="K47" s="9">
        <f t="shared" si="7"/>
        <v>9</v>
      </c>
      <c r="L47" s="8">
        <f t="shared" si="8"/>
        <v>0</v>
      </c>
      <c r="M47" s="10">
        <f t="shared" si="3"/>
        <v>2013</v>
      </c>
      <c r="N47" s="9">
        <f>MAX($M$18:M47)</f>
        <v>2015</v>
      </c>
      <c r="O47" s="6"/>
      <c r="P47" s="6"/>
    </row>
    <row r="48" spans="2:16" ht="16.5">
      <c r="B48" s="23">
        <f t="shared" si="9"/>
        <v>31</v>
      </c>
      <c r="C48" s="24" t="str">
        <f t="shared" si="0"/>
        <v>OCTOBER 2015</v>
      </c>
      <c r="D48" s="25">
        <f t="shared" si="10"/>
        <v>22213</v>
      </c>
      <c r="E48" s="25">
        <f t="shared" si="4"/>
        <v>301</v>
      </c>
      <c r="F48" s="25">
        <f t="shared" si="1"/>
        <v>3881</v>
      </c>
      <c r="G48" s="25">
        <f t="shared" si="5"/>
        <v>18633</v>
      </c>
      <c r="I48" s="9">
        <f t="shared" si="6"/>
        <v>7</v>
      </c>
      <c r="J48" s="9">
        <f t="shared" si="2"/>
        <v>10</v>
      </c>
      <c r="K48" s="9">
        <f t="shared" si="7"/>
        <v>10</v>
      </c>
      <c r="L48" s="8">
        <f t="shared" si="8"/>
        <v>0</v>
      </c>
      <c r="M48" s="10">
        <f t="shared" si="3"/>
        <v>2013</v>
      </c>
      <c r="N48" s="9">
        <f>MAX($M$18:M48)</f>
        <v>2015</v>
      </c>
      <c r="O48" s="6"/>
      <c r="P48" s="6"/>
    </row>
    <row r="49" spans="2:16" ht="16.5">
      <c r="B49" s="23">
        <f t="shared" si="9"/>
        <v>32</v>
      </c>
      <c r="C49" s="24" t="str">
        <f t="shared" si="0"/>
        <v>NOVEMBER 2015</v>
      </c>
      <c r="D49" s="25">
        <f t="shared" si="10"/>
        <v>18633</v>
      </c>
      <c r="E49" s="25">
        <f t="shared" si="4"/>
        <v>252</v>
      </c>
      <c r="F49" s="25">
        <f t="shared" si="1"/>
        <v>3881</v>
      </c>
      <c r="G49" s="25">
        <f t="shared" si="5"/>
        <v>15004</v>
      </c>
      <c r="I49" s="9">
        <f t="shared" si="6"/>
        <v>8</v>
      </c>
      <c r="J49" s="9">
        <f t="shared" si="2"/>
        <v>11</v>
      </c>
      <c r="K49" s="9">
        <f t="shared" si="7"/>
        <v>11</v>
      </c>
      <c r="L49" s="8">
        <f t="shared" si="8"/>
        <v>0</v>
      </c>
      <c r="M49" s="10">
        <f t="shared" si="3"/>
        <v>2013</v>
      </c>
      <c r="N49" s="9">
        <f>MAX($M$18:M49)</f>
        <v>2015</v>
      </c>
      <c r="O49" s="6"/>
      <c r="P49" s="6"/>
    </row>
    <row r="50" spans="2:16" ht="16.5">
      <c r="B50" s="23">
        <f t="shared" si="9"/>
        <v>33</v>
      </c>
      <c r="C50" s="24" t="str">
        <f t="shared" si="0"/>
        <v>DECEMBER 2015</v>
      </c>
      <c r="D50" s="25">
        <f t="shared" si="10"/>
        <v>15004</v>
      </c>
      <c r="E50" s="25">
        <f t="shared" si="4"/>
        <v>203</v>
      </c>
      <c r="F50" s="25">
        <f t="shared" si="1"/>
        <v>3881</v>
      </c>
      <c r="G50" s="25">
        <f t="shared" si="5"/>
        <v>11326</v>
      </c>
      <c r="I50" s="9">
        <f t="shared" si="6"/>
        <v>9</v>
      </c>
      <c r="J50" s="9">
        <f t="shared" si="2"/>
        <v>12</v>
      </c>
      <c r="K50" s="9">
        <f t="shared" si="7"/>
        <v>12</v>
      </c>
      <c r="L50" s="8">
        <f t="shared" si="8"/>
        <v>1</v>
      </c>
      <c r="M50" s="10">
        <f t="shared" ref="M50:M81" si="11">IF(L49=1,N49+1,IF(F50=0,0,$E$13+L50))</f>
        <v>2014</v>
      </c>
      <c r="N50" s="9">
        <f>MAX($M$18:M50)</f>
        <v>2015</v>
      </c>
      <c r="O50" s="6"/>
      <c r="P50" s="6"/>
    </row>
    <row r="51" spans="2:16" ht="16.5">
      <c r="B51" s="23">
        <f t="shared" si="9"/>
        <v>34</v>
      </c>
      <c r="C51" s="24" t="str">
        <f t="shared" si="0"/>
        <v>JANUARY 2016</v>
      </c>
      <c r="D51" s="25">
        <f t="shared" si="10"/>
        <v>11326</v>
      </c>
      <c r="E51" s="25">
        <f t="shared" si="4"/>
        <v>153</v>
      </c>
      <c r="F51" s="25">
        <f t="shared" si="1"/>
        <v>3881</v>
      </c>
      <c r="G51" s="25">
        <f t="shared" si="5"/>
        <v>7598</v>
      </c>
      <c r="I51" s="9">
        <f t="shared" si="6"/>
        <v>10</v>
      </c>
      <c r="J51" s="9">
        <f t="shared" si="2"/>
        <v>13</v>
      </c>
      <c r="K51" s="9">
        <f t="shared" si="7"/>
        <v>1</v>
      </c>
      <c r="L51" s="8">
        <f t="shared" si="8"/>
        <v>0</v>
      </c>
      <c r="M51" s="10">
        <f t="shared" si="11"/>
        <v>2016</v>
      </c>
      <c r="N51" s="9">
        <f>MAX($M$18:M51)</f>
        <v>2016</v>
      </c>
      <c r="O51" s="6"/>
      <c r="P51" s="6"/>
    </row>
    <row r="52" spans="2:16" ht="16.5">
      <c r="B52" s="23">
        <f t="shared" si="9"/>
        <v>35</v>
      </c>
      <c r="C52" s="24" t="str">
        <f t="shared" si="0"/>
        <v>FEBRUARY 2016</v>
      </c>
      <c r="D52" s="25">
        <f t="shared" si="10"/>
        <v>7598</v>
      </c>
      <c r="E52" s="25">
        <f t="shared" si="4"/>
        <v>103</v>
      </c>
      <c r="F52" s="25">
        <f t="shared" si="1"/>
        <v>3881</v>
      </c>
      <c r="G52" s="25">
        <f t="shared" si="5"/>
        <v>3820</v>
      </c>
      <c r="I52" s="9">
        <f t="shared" si="6"/>
        <v>11</v>
      </c>
      <c r="J52" s="9">
        <f t="shared" si="2"/>
        <v>14</v>
      </c>
      <c r="K52" s="9">
        <f t="shared" si="7"/>
        <v>2</v>
      </c>
      <c r="L52" s="8">
        <f t="shared" si="8"/>
        <v>0</v>
      </c>
      <c r="M52" s="10">
        <f t="shared" si="11"/>
        <v>2013</v>
      </c>
      <c r="N52" s="9">
        <f>MAX($M$18:M52)</f>
        <v>2016</v>
      </c>
      <c r="O52" s="6"/>
      <c r="P52" s="6"/>
    </row>
    <row r="53" spans="2:16" ht="16.5">
      <c r="B53" s="23">
        <f t="shared" si="9"/>
        <v>36</v>
      </c>
      <c r="C53" s="24" t="str">
        <f t="shared" si="0"/>
        <v>MARCH 2016</v>
      </c>
      <c r="D53" s="25">
        <f t="shared" si="10"/>
        <v>3820</v>
      </c>
      <c r="E53" s="25">
        <f t="shared" si="4"/>
        <v>52</v>
      </c>
      <c r="F53" s="25">
        <f t="shared" si="1"/>
        <v>3872</v>
      </c>
      <c r="G53" s="25">
        <f t="shared" si="5"/>
        <v>0</v>
      </c>
      <c r="I53" s="9">
        <f t="shared" si="6"/>
        <v>0</v>
      </c>
      <c r="J53" s="9">
        <f t="shared" si="2"/>
        <v>0</v>
      </c>
      <c r="K53" s="9">
        <f t="shared" si="7"/>
        <v>3</v>
      </c>
      <c r="L53" s="8">
        <f t="shared" si="8"/>
        <v>0</v>
      </c>
      <c r="M53" s="10">
        <f t="shared" si="11"/>
        <v>2013</v>
      </c>
      <c r="N53" s="9">
        <f>MAX($M$18:M53)</f>
        <v>2016</v>
      </c>
      <c r="O53" s="6"/>
      <c r="P53" s="6"/>
    </row>
    <row r="54" spans="2:16" ht="16.5">
      <c r="B54" s="23">
        <f t="shared" si="9"/>
        <v>0</v>
      </c>
      <c r="C54" s="24">
        <f>IF(D54=0,0,IF(K54=1,$G$5,(IF(K54=2,$H$5,IF(K54=3,$I$5,(IF(K54=4,$J$5,IF(K54=5,$K$5,(IF(K54=6,$L$5,IF(K54=7,$M$5,(IF(K54=8,$N$5,IF(K54=9,$O$5,(IF(K54=10,$P$5,IF(K54=11,$Q$5,(IF(K54=12,$R$5)))))))))))))))))) &amp; " " &amp; N54)</f>
        <v>0</v>
      </c>
      <c r="D54" s="25">
        <f t="shared" ref="D54:D117" si="12">G53</f>
        <v>0</v>
      </c>
      <c r="E54" s="25">
        <f t="shared" si="4"/>
        <v>0</v>
      </c>
      <c r="F54" s="25">
        <f t="shared" ref="F54:F97" si="13">IF(G53=0,0,IF(B54=$D$6,D54+E54,$D$10))</f>
        <v>0</v>
      </c>
      <c r="G54" s="25">
        <f t="shared" ref="G54:G117" si="14">D54+E54-F54</f>
        <v>0</v>
      </c>
      <c r="I54" s="9">
        <f t="shared" si="6"/>
        <v>0</v>
      </c>
      <c r="J54" s="9">
        <f t="shared" si="2"/>
        <v>0</v>
      </c>
      <c r="K54" s="9">
        <f t="shared" si="7"/>
        <v>0</v>
      </c>
      <c r="L54" s="8">
        <f t="shared" si="8"/>
        <v>0</v>
      </c>
      <c r="M54" s="10">
        <f t="shared" si="11"/>
        <v>0</v>
      </c>
      <c r="N54" s="9">
        <f>MAX($M$18:M54)</f>
        <v>2016</v>
      </c>
      <c r="O54" s="6"/>
      <c r="P54" s="6"/>
    </row>
    <row r="55" spans="2:16" ht="16.5">
      <c r="B55" s="23">
        <f t="shared" si="9"/>
        <v>0</v>
      </c>
      <c r="C55" s="24">
        <f t="shared" si="0"/>
        <v>0</v>
      </c>
      <c r="D55" s="25">
        <f t="shared" si="12"/>
        <v>0</v>
      </c>
      <c r="E55" s="25">
        <f t="shared" si="4"/>
        <v>0</v>
      </c>
      <c r="F55" s="25">
        <f t="shared" si="13"/>
        <v>0</v>
      </c>
      <c r="G55" s="25">
        <f t="shared" si="14"/>
        <v>0</v>
      </c>
      <c r="I55" s="9">
        <f t="shared" si="6"/>
        <v>0</v>
      </c>
      <c r="J55" s="9">
        <f t="shared" si="2"/>
        <v>0</v>
      </c>
      <c r="K55" s="9">
        <f t="shared" si="7"/>
        <v>0</v>
      </c>
      <c r="L55" s="8">
        <f t="shared" si="8"/>
        <v>0</v>
      </c>
      <c r="M55" s="10">
        <f t="shared" si="11"/>
        <v>0</v>
      </c>
      <c r="N55" s="9">
        <f>MAX($M$18:M55)</f>
        <v>2016</v>
      </c>
      <c r="O55" s="6"/>
      <c r="P55" s="6"/>
    </row>
    <row r="56" spans="2:16" ht="16.5">
      <c r="B56" s="23">
        <f t="shared" si="9"/>
        <v>0</v>
      </c>
      <c r="C56" s="24">
        <f t="shared" si="0"/>
        <v>0</v>
      </c>
      <c r="D56" s="25">
        <f t="shared" si="12"/>
        <v>0</v>
      </c>
      <c r="E56" s="25">
        <f t="shared" si="4"/>
        <v>0</v>
      </c>
      <c r="F56" s="25">
        <f t="shared" si="13"/>
        <v>0</v>
      </c>
      <c r="G56" s="25">
        <f t="shared" si="14"/>
        <v>0</v>
      </c>
      <c r="I56" s="9">
        <f t="shared" si="6"/>
        <v>0</v>
      </c>
      <c r="J56" s="9">
        <f t="shared" si="2"/>
        <v>0</v>
      </c>
      <c r="K56" s="9">
        <f t="shared" si="7"/>
        <v>0</v>
      </c>
      <c r="L56" s="8">
        <f t="shared" si="8"/>
        <v>0</v>
      </c>
      <c r="M56" s="10">
        <f t="shared" si="11"/>
        <v>0</v>
      </c>
      <c r="N56" s="9">
        <f>MAX($M$18:M56)</f>
        <v>2016</v>
      </c>
      <c r="O56" s="6"/>
      <c r="P56" s="6"/>
    </row>
    <row r="57" spans="2:16" ht="16.5">
      <c r="B57" s="23">
        <f t="shared" si="9"/>
        <v>0</v>
      </c>
      <c r="C57" s="24">
        <f t="shared" si="0"/>
        <v>0</v>
      </c>
      <c r="D57" s="25">
        <f t="shared" si="12"/>
        <v>0</v>
      </c>
      <c r="E57" s="25">
        <f t="shared" si="4"/>
        <v>0</v>
      </c>
      <c r="F57" s="25">
        <f t="shared" si="13"/>
        <v>0</v>
      </c>
      <c r="G57" s="25">
        <f t="shared" si="14"/>
        <v>0</v>
      </c>
      <c r="I57" s="9">
        <f t="shared" si="6"/>
        <v>0</v>
      </c>
      <c r="J57" s="9">
        <f t="shared" si="2"/>
        <v>0</v>
      </c>
      <c r="K57" s="9">
        <f t="shared" si="7"/>
        <v>0</v>
      </c>
      <c r="L57" s="8">
        <f t="shared" si="8"/>
        <v>0</v>
      </c>
      <c r="M57" s="10">
        <f t="shared" si="11"/>
        <v>0</v>
      </c>
      <c r="N57" s="9">
        <f>MAX($M$18:M57)</f>
        <v>2016</v>
      </c>
      <c r="O57" s="6"/>
      <c r="P57" s="6"/>
    </row>
    <row r="58" spans="2:16" ht="16.5">
      <c r="B58" s="23">
        <f t="shared" si="9"/>
        <v>0</v>
      </c>
      <c r="C58" s="24">
        <f t="shared" si="0"/>
        <v>0</v>
      </c>
      <c r="D58" s="25">
        <f t="shared" si="12"/>
        <v>0</v>
      </c>
      <c r="E58" s="25">
        <f t="shared" si="4"/>
        <v>0</v>
      </c>
      <c r="F58" s="25">
        <f t="shared" si="13"/>
        <v>0</v>
      </c>
      <c r="G58" s="25">
        <f t="shared" si="14"/>
        <v>0</v>
      </c>
      <c r="I58" s="9">
        <f t="shared" si="6"/>
        <v>0</v>
      </c>
      <c r="J58" s="9">
        <f t="shared" si="2"/>
        <v>0</v>
      </c>
      <c r="K58" s="9">
        <f t="shared" si="7"/>
        <v>0</v>
      </c>
      <c r="L58" s="8">
        <f t="shared" si="8"/>
        <v>0</v>
      </c>
      <c r="M58" s="10">
        <f t="shared" si="11"/>
        <v>0</v>
      </c>
      <c r="N58" s="9">
        <f>MAX($M$18:M58)</f>
        <v>2016</v>
      </c>
      <c r="O58" s="6"/>
      <c r="P58" s="6"/>
    </row>
    <row r="59" spans="2:16" ht="16.5">
      <c r="B59" s="23">
        <f t="shared" si="9"/>
        <v>0</v>
      </c>
      <c r="C59" s="24">
        <f t="shared" si="0"/>
        <v>0</v>
      </c>
      <c r="D59" s="25">
        <f t="shared" si="12"/>
        <v>0</v>
      </c>
      <c r="E59" s="25">
        <f t="shared" si="4"/>
        <v>0</v>
      </c>
      <c r="F59" s="25">
        <f t="shared" si="13"/>
        <v>0</v>
      </c>
      <c r="G59" s="25">
        <f t="shared" si="14"/>
        <v>0</v>
      </c>
      <c r="I59" s="9">
        <f t="shared" si="6"/>
        <v>0</v>
      </c>
      <c r="J59" s="9">
        <f t="shared" si="2"/>
        <v>0</v>
      </c>
      <c r="K59" s="9">
        <f t="shared" si="7"/>
        <v>0</v>
      </c>
      <c r="L59" s="8">
        <f t="shared" si="8"/>
        <v>0</v>
      </c>
      <c r="M59" s="10">
        <f t="shared" si="11"/>
        <v>0</v>
      </c>
      <c r="N59" s="9">
        <f>MAX($M$18:M59)</f>
        <v>2016</v>
      </c>
      <c r="O59" s="6"/>
      <c r="P59" s="6"/>
    </row>
    <row r="60" spans="2:16" ht="16.5">
      <c r="B60" s="23">
        <f t="shared" si="9"/>
        <v>0</v>
      </c>
      <c r="C60" s="24">
        <f t="shared" si="0"/>
        <v>0</v>
      </c>
      <c r="D60" s="25">
        <f t="shared" si="12"/>
        <v>0</v>
      </c>
      <c r="E60" s="25">
        <f t="shared" si="4"/>
        <v>0</v>
      </c>
      <c r="F60" s="25">
        <f t="shared" si="13"/>
        <v>0</v>
      </c>
      <c r="G60" s="25">
        <f t="shared" si="14"/>
        <v>0</v>
      </c>
      <c r="I60" s="9">
        <f t="shared" si="6"/>
        <v>0</v>
      </c>
      <c r="J60" s="9">
        <f t="shared" si="2"/>
        <v>0</v>
      </c>
      <c r="K60" s="9">
        <f t="shared" si="7"/>
        <v>0</v>
      </c>
      <c r="L60" s="8">
        <f t="shared" si="8"/>
        <v>0</v>
      </c>
      <c r="M60" s="10">
        <f t="shared" si="11"/>
        <v>0</v>
      </c>
      <c r="N60" s="9">
        <f>MAX($M$18:M60)</f>
        <v>2016</v>
      </c>
      <c r="O60" s="6"/>
      <c r="P60" s="6"/>
    </row>
    <row r="61" spans="2:16" ht="16.5">
      <c r="B61" s="23">
        <f t="shared" si="9"/>
        <v>0</v>
      </c>
      <c r="C61" s="24">
        <f t="shared" si="0"/>
        <v>0</v>
      </c>
      <c r="D61" s="25">
        <f t="shared" si="12"/>
        <v>0</v>
      </c>
      <c r="E61" s="25">
        <f t="shared" si="4"/>
        <v>0</v>
      </c>
      <c r="F61" s="25">
        <f t="shared" si="13"/>
        <v>0</v>
      </c>
      <c r="G61" s="25">
        <f t="shared" si="14"/>
        <v>0</v>
      </c>
      <c r="I61" s="9">
        <f t="shared" si="6"/>
        <v>0</v>
      </c>
      <c r="J61" s="9">
        <f t="shared" si="2"/>
        <v>0</v>
      </c>
      <c r="K61" s="9">
        <f t="shared" si="7"/>
        <v>0</v>
      </c>
      <c r="L61" s="8">
        <f t="shared" si="8"/>
        <v>0</v>
      </c>
      <c r="M61" s="10">
        <f t="shared" si="11"/>
        <v>0</v>
      </c>
      <c r="N61" s="9">
        <f>MAX($M$18:M61)</f>
        <v>2016</v>
      </c>
      <c r="O61" s="6"/>
      <c r="P61" s="6"/>
    </row>
    <row r="62" spans="2:16" ht="16.5">
      <c r="B62" s="23">
        <f t="shared" si="9"/>
        <v>0</v>
      </c>
      <c r="C62" s="24">
        <f t="shared" si="0"/>
        <v>0</v>
      </c>
      <c r="D62" s="25">
        <f t="shared" si="12"/>
        <v>0</v>
      </c>
      <c r="E62" s="25">
        <f t="shared" si="4"/>
        <v>0</v>
      </c>
      <c r="F62" s="25">
        <f t="shared" si="13"/>
        <v>0</v>
      </c>
      <c r="G62" s="25">
        <f t="shared" si="14"/>
        <v>0</v>
      </c>
      <c r="I62" s="9">
        <f t="shared" si="6"/>
        <v>0</v>
      </c>
      <c r="J62" s="9">
        <f t="shared" si="2"/>
        <v>0</v>
      </c>
      <c r="K62" s="9">
        <f t="shared" si="7"/>
        <v>0</v>
      </c>
      <c r="L62" s="8">
        <f t="shared" si="8"/>
        <v>0</v>
      </c>
      <c r="M62" s="10">
        <f t="shared" si="11"/>
        <v>0</v>
      </c>
      <c r="N62" s="9">
        <f>MAX($M$18:M62)</f>
        <v>2016</v>
      </c>
      <c r="O62" s="6"/>
      <c r="P62" s="6"/>
    </row>
    <row r="63" spans="2:16" ht="16.5">
      <c r="B63" s="23">
        <f t="shared" si="9"/>
        <v>0</v>
      </c>
      <c r="C63" s="24">
        <f t="shared" si="0"/>
        <v>0</v>
      </c>
      <c r="D63" s="25">
        <f t="shared" si="12"/>
        <v>0</v>
      </c>
      <c r="E63" s="25">
        <f t="shared" si="4"/>
        <v>0</v>
      </c>
      <c r="F63" s="25">
        <f t="shared" si="13"/>
        <v>0</v>
      </c>
      <c r="G63" s="25">
        <f t="shared" si="14"/>
        <v>0</v>
      </c>
      <c r="I63" s="9">
        <f t="shared" si="6"/>
        <v>0</v>
      </c>
      <c r="J63" s="9">
        <f t="shared" si="2"/>
        <v>0</v>
      </c>
      <c r="K63" s="9">
        <f t="shared" si="7"/>
        <v>0</v>
      </c>
      <c r="L63" s="8">
        <f t="shared" si="8"/>
        <v>0</v>
      </c>
      <c r="M63" s="10">
        <f t="shared" si="11"/>
        <v>0</v>
      </c>
      <c r="N63" s="9">
        <f>MAX($M$18:M63)</f>
        <v>2016</v>
      </c>
      <c r="O63" s="6"/>
      <c r="P63" s="6"/>
    </row>
    <row r="64" spans="2:16" ht="16.5">
      <c r="B64" s="23">
        <f t="shared" si="9"/>
        <v>0</v>
      </c>
      <c r="C64" s="24">
        <f t="shared" si="0"/>
        <v>0</v>
      </c>
      <c r="D64" s="25">
        <f t="shared" si="12"/>
        <v>0</v>
      </c>
      <c r="E64" s="25">
        <f t="shared" si="4"/>
        <v>0</v>
      </c>
      <c r="F64" s="25">
        <f t="shared" si="13"/>
        <v>0</v>
      </c>
      <c r="G64" s="25">
        <f t="shared" si="14"/>
        <v>0</v>
      </c>
      <c r="I64" s="9">
        <f t="shared" si="6"/>
        <v>0</v>
      </c>
      <c r="J64" s="9">
        <f t="shared" si="2"/>
        <v>0</v>
      </c>
      <c r="K64" s="9">
        <f t="shared" si="7"/>
        <v>0</v>
      </c>
      <c r="L64" s="8">
        <f t="shared" si="8"/>
        <v>0</v>
      </c>
      <c r="M64" s="10">
        <f t="shared" si="11"/>
        <v>0</v>
      </c>
      <c r="N64" s="9">
        <f>MAX($M$18:M64)</f>
        <v>2016</v>
      </c>
      <c r="O64" s="6"/>
      <c r="P64" s="6"/>
    </row>
    <row r="65" spans="2:16" ht="16.5">
      <c r="B65" s="23">
        <f t="shared" si="9"/>
        <v>0</v>
      </c>
      <c r="C65" s="24">
        <f t="shared" si="0"/>
        <v>0</v>
      </c>
      <c r="D65" s="25">
        <f t="shared" si="12"/>
        <v>0</v>
      </c>
      <c r="E65" s="25">
        <f t="shared" si="4"/>
        <v>0</v>
      </c>
      <c r="F65" s="25">
        <f t="shared" si="13"/>
        <v>0</v>
      </c>
      <c r="G65" s="25">
        <f t="shared" si="14"/>
        <v>0</v>
      </c>
      <c r="I65" s="9">
        <f t="shared" si="6"/>
        <v>0</v>
      </c>
      <c r="J65" s="9">
        <f t="shared" si="2"/>
        <v>0</v>
      </c>
      <c r="K65" s="9">
        <f t="shared" si="7"/>
        <v>0</v>
      </c>
      <c r="L65" s="8">
        <f t="shared" si="8"/>
        <v>0</v>
      </c>
      <c r="M65" s="10">
        <f t="shared" si="11"/>
        <v>0</v>
      </c>
      <c r="N65" s="9">
        <f>MAX($M$18:M65)</f>
        <v>2016</v>
      </c>
      <c r="O65" s="6"/>
      <c r="P65" s="6"/>
    </row>
    <row r="66" spans="2:16" ht="16.5">
      <c r="B66" s="23">
        <f t="shared" si="9"/>
        <v>0</v>
      </c>
      <c r="C66" s="24">
        <f t="shared" si="0"/>
        <v>0</v>
      </c>
      <c r="D66" s="25">
        <f t="shared" si="12"/>
        <v>0</v>
      </c>
      <c r="E66" s="25">
        <f t="shared" si="4"/>
        <v>0</v>
      </c>
      <c r="F66" s="25">
        <f t="shared" si="13"/>
        <v>0</v>
      </c>
      <c r="G66" s="25">
        <f t="shared" si="14"/>
        <v>0</v>
      </c>
      <c r="I66" s="9">
        <f t="shared" si="6"/>
        <v>0</v>
      </c>
      <c r="J66" s="9">
        <f t="shared" si="2"/>
        <v>0</v>
      </c>
      <c r="K66" s="9">
        <f t="shared" si="7"/>
        <v>0</v>
      </c>
      <c r="L66" s="8">
        <f t="shared" si="8"/>
        <v>0</v>
      </c>
      <c r="M66" s="10">
        <f t="shared" si="11"/>
        <v>0</v>
      </c>
      <c r="N66" s="9">
        <f>MAX($M$18:M66)</f>
        <v>2016</v>
      </c>
      <c r="O66" s="6"/>
      <c r="P66" s="6"/>
    </row>
    <row r="67" spans="2:16" ht="16.5">
      <c r="B67" s="23">
        <f t="shared" si="9"/>
        <v>0</v>
      </c>
      <c r="C67" s="24">
        <f t="shared" si="0"/>
        <v>0</v>
      </c>
      <c r="D67" s="25">
        <f t="shared" si="12"/>
        <v>0</v>
      </c>
      <c r="E67" s="25">
        <f t="shared" si="4"/>
        <v>0</v>
      </c>
      <c r="F67" s="25">
        <f t="shared" si="13"/>
        <v>0</v>
      </c>
      <c r="G67" s="25">
        <f t="shared" si="14"/>
        <v>0</v>
      </c>
      <c r="I67" s="9">
        <f t="shared" si="6"/>
        <v>0</v>
      </c>
      <c r="J67" s="9">
        <f t="shared" si="2"/>
        <v>0</v>
      </c>
      <c r="K67" s="9">
        <f t="shared" si="7"/>
        <v>0</v>
      </c>
      <c r="L67" s="8">
        <f t="shared" si="8"/>
        <v>0</v>
      </c>
      <c r="M67" s="10">
        <f t="shared" si="11"/>
        <v>0</v>
      </c>
      <c r="N67" s="9">
        <f>MAX($M$18:M67)</f>
        <v>2016</v>
      </c>
      <c r="O67" s="6"/>
      <c r="P67" s="6"/>
    </row>
    <row r="68" spans="2:16" ht="16.5">
      <c r="B68" s="23">
        <f t="shared" si="9"/>
        <v>0</v>
      </c>
      <c r="C68" s="24">
        <f t="shared" si="0"/>
        <v>0</v>
      </c>
      <c r="D68" s="25">
        <f t="shared" si="12"/>
        <v>0</v>
      </c>
      <c r="E68" s="25">
        <f t="shared" si="4"/>
        <v>0</v>
      </c>
      <c r="F68" s="25">
        <f t="shared" si="13"/>
        <v>0</v>
      </c>
      <c r="G68" s="25">
        <f t="shared" si="14"/>
        <v>0</v>
      </c>
      <c r="I68" s="9">
        <f t="shared" si="6"/>
        <v>0</v>
      </c>
      <c r="J68" s="9">
        <f t="shared" si="2"/>
        <v>0</v>
      </c>
      <c r="K68" s="9">
        <f t="shared" si="7"/>
        <v>0</v>
      </c>
      <c r="L68" s="8">
        <f t="shared" si="8"/>
        <v>0</v>
      </c>
      <c r="M68" s="10">
        <f t="shared" si="11"/>
        <v>0</v>
      </c>
      <c r="N68" s="9">
        <f>MAX($M$18:M68)</f>
        <v>2016</v>
      </c>
      <c r="O68" s="6"/>
      <c r="P68" s="6"/>
    </row>
    <row r="69" spans="2:16" ht="16.5">
      <c r="B69" s="23">
        <f t="shared" si="9"/>
        <v>0</v>
      </c>
      <c r="C69" s="24">
        <f t="shared" si="0"/>
        <v>0</v>
      </c>
      <c r="D69" s="25">
        <f t="shared" si="12"/>
        <v>0</v>
      </c>
      <c r="E69" s="25">
        <f t="shared" si="4"/>
        <v>0</v>
      </c>
      <c r="F69" s="25">
        <f t="shared" si="13"/>
        <v>0</v>
      </c>
      <c r="G69" s="25">
        <f t="shared" si="14"/>
        <v>0</v>
      </c>
      <c r="I69" s="9">
        <f t="shared" si="6"/>
        <v>0</v>
      </c>
      <c r="J69" s="9">
        <f t="shared" si="2"/>
        <v>0</v>
      </c>
      <c r="K69" s="9">
        <f t="shared" si="7"/>
        <v>0</v>
      </c>
      <c r="L69" s="8">
        <f t="shared" si="8"/>
        <v>0</v>
      </c>
      <c r="M69" s="10">
        <f t="shared" si="11"/>
        <v>0</v>
      </c>
      <c r="N69" s="9">
        <f>MAX($M$18:M69)</f>
        <v>2016</v>
      </c>
      <c r="O69" s="6"/>
      <c r="P69" s="6"/>
    </row>
    <row r="70" spans="2:16" ht="16.5">
      <c r="B70" s="23">
        <f t="shared" si="9"/>
        <v>0</v>
      </c>
      <c r="C70" s="24">
        <f t="shared" si="0"/>
        <v>0</v>
      </c>
      <c r="D70" s="25">
        <f t="shared" si="12"/>
        <v>0</v>
      </c>
      <c r="E70" s="25">
        <f t="shared" si="4"/>
        <v>0</v>
      </c>
      <c r="F70" s="25">
        <f t="shared" si="13"/>
        <v>0</v>
      </c>
      <c r="G70" s="25">
        <f t="shared" si="14"/>
        <v>0</v>
      </c>
      <c r="I70" s="9">
        <f t="shared" si="6"/>
        <v>0</v>
      </c>
      <c r="J70" s="9">
        <f t="shared" si="2"/>
        <v>0</v>
      </c>
      <c r="K70" s="9">
        <f t="shared" si="7"/>
        <v>0</v>
      </c>
      <c r="L70" s="8">
        <f t="shared" si="8"/>
        <v>0</v>
      </c>
      <c r="M70" s="10">
        <f t="shared" si="11"/>
        <v>0</v>
      </c>
      <c r="N70" s="9">
        <f>MAX($M$18:M70)</f>
        <v>2016</v>
      </c>
      <c r="O70" s="6"/>
      <c r="P70" s="6"/>
    </row>
    <row r="71" spans="2:16" ht="16.5">
      <c r="B71" s="23">
        <f t="shared" si="9"/>
        <v>0</v>
      </c>
      <c r="C71" s="24">
        <f t="shared" si="0"/>
        <v>0</v>
      </c>
      <c r="D71" s="25">
        <f t="shared" si="12"/>
        <v>0</v>
      </c>
      <c r="E71" s="25">
        <f t="shared" si="4"/>
        <v>0</v>
      </c>
      <c r="F71" s="25">
        <f t="shared" si="13"/>
        <v>0</v>
      </c>
      <c r="G71" s="25">
        <f t="shared" si="14"/>
        <v>0</v>
      </c>
      <c r="I71" s="9">
        <f t="shared" si="6"/>
        <v>0</v>
      </c>
      <c r="J71" s="9">
        <f t="shared" si="2"/>
        <v>0</v>
      </c>
      <c r="K71" s="9">
        <f t="shared" si="7"/>
        <v>0</v>
      </c>
      <c r="L71" s="8">
        <f t="shared" si="8"/>
        <v>0</v>
      </c>
      <c r="M71" s="10">
        <f t="shared" si="11"/>
        <v>0</v>
      </c>
      <c r="N71" s="9">
        <f>MAX($M$18:M71)</f>
        <v>2016</v>
      </c>
      <c r="O71" s="6"/>
      <c r="P71" s="6"/>
    </row>
    <row r="72" spans="2:16" ht="16.5">
      <c r="B72" s="23">
        <f t="shared" si="9"/>
        <v>0</v>
      </c>
      <c r="C72" s="24">
        <f t="shared" si="0"/>
        <v>0</v>
      </c>
      <c r="D72" s="25">
        <f t="shared" si="12"/>
        <v>0</v>
      </c>
      <c r="E72" s="25">
        <f t="shared" si="4"/>
        <v>0</v>
      </c>
      <c r="F72" s="25">
        <f t="shared" si="13"/>
        <v>0</v>
      </c>
      <c r="G72" s="25">
        <f t="shared" si="14"/>
        <v>0</v>
      </c>
      <c r="I72" s="9">
        <f t="shared" si="6"/>
        <v>0</v>
      </c>
      <c r="J72" s="9">
        <f t="shared" si="2"/>
        <v>0</v>
      </c>
      <c r="K72" s="9">
        <f t="shared" si="7"/>
        <v>0</v>
      </c>
      <c r="L72" s="8">
        <f t="shared" si="8"/>
        <v>0</v>
      </c>
      <c r="M72" s="10">
        <f t="shared" si="11"/>
        <v>0</v>
      </c>
      <c r="N72" s="9">
        <f>MAX($M$18:M72)</f>
        <v>2016</v>
      </c>
      <c r="O72" s="6"/>
      <c r="P72" s="6"/>
    </row>
    <row r="73" spans="2:16" ht="16.5">
      <c r="B73" s="23">
        <f t="shared" si="9"/>
        <v>0</v>
      </c>
      <c r="C73" s="24">
        <f t="shared" si="0"/>
        <v>0</v>
      </c>
      <c r="D73" s="25">
        <f t="shared" si="12"/>
        <v>0</v>
      </c>
      <c r="E73" s="25">
        <f t="shared" si="4"/>
        <v>0</v>
      </c>
      <c r="F73" s="25">
        <f t="shared" si="13"/>
        <v>0</v>
      </c>
      <c r="G73" s="25">
        <f t="shared" si="14"/>
        <v>0</v>
      </c>
      <c r="I73" s="9">
        <f t="shared" si="6"/>
        <v>0</v>
      </c>
      <c r="J73" s="9">
        <f t="shared" si="2"/>
        <v>0</v>
      </c>
      <c r="K73" s="9">
        <f t="shared" si="7"/>
        <v>0</v>
      </c>
      <c r="L73" s="8">
        <f t="shared" si="8"/>
        <v>0</v>
      </c>
      <c r="M73" s="10">
        <f t="shared" si="11"/>
        <v>0</v>
      </c>
      <c r="N73" s="9">
        <f>MAX($M$18:M73)</f>
        <v>2016</v>
      </c>
      <c r="O73" s="6"/>
      <c r="P73" s="6"/>
    </row>
    <row r="74" spans="2:16" ht="16.5">
      <c r="B74" s="23">
        <f t="shared" si="9"/>
        <v>0</v>
      </c>
      <c r="C74" s="24">
        <f t="shared" si="0"/>
        <v>0</v>
      </c>
      <c r="D74" s="25">
        <f t="shared" si="12"/>
        <v>0</v>
      </c>
      <c r="E74" s="25">
        <f t="shared" si="4"/>
        <v>0</v>
      </c>
      <c r="F74" s="25">
        <f t="shared" si="13"/>
        <v>0</v>
      </c>
      <c r="G74" s="25">
        <f t="shared" si="14"/>
        <v>0</v>
      </c>
      <c r="I74" s="9">
        <f t="shared" si="6"/>
        <v>0</v>
      </c>
      <c r="J74" s="9">
        <f t="shared" si="2"/>
        <v>0</v>
      </c>
      <c r="K74" s="9">
        <f t="shared" si="7"/>
        <v>0</v>
      </c>
      <c r="L74" s="8">
        <f t="shared" si="8"/>
        <v>0</v>
      </c>
      <c r="M74" s="10">
        <f t="shared" si="11"/>
        <v>0</v>
      </c>
      <c r="N74" s="9">
        <f>MAX($M$18:M74)</f>
        <v>2016</v>
      </c>
      <c r="O74" s="6"/>
      <c r="P74" s="6"/>
    </row>
    <row r="75" spans="2:16" ht="16.5">
      <c r="B75" s="23">
        <f t="shared" si="9"/>
        <v>0</v>
      </c>
      <c r="C75" s="24">
        <f t="shared" si="0"/>
        <v>0</v>
      </c>
      <c r="D75" s="25">
        <f t="shared" si="12"/>
        <v>0</v>
      </c>
      <c r="E75" s="25">
        <f t="shared" si="4"/>
        <v>0</v>
      </c>
      <c r="F75" s="25">
        <f t="shared" si="13"/>
        <v>0</v>
      </c>
      <c r="G75" s="25">
        <f t="shared" si="14"/>
        <v>0</v>
      </c>
      <c r="I75" s="9">
        <f t="shared" si="6"/>
        <v>0</v>
      </c>
      <c r="J75" s="9">
        <f t="shared" si="2"/>
        <v>0</v>
      </c>
      <c r="K75" s="9">
        <f t="shared" si="7"/>
        <v>0</v>
      </c>
      <c r="L75" s="8">
        <f t="shared" si="8"/>
        <v>0</v>
      </c>
      <c r="M75" s="10">
        <f t="shared" si="11"/>
        <v>0</v>
      </c>
      <c r="N75" s="9">
        <f>MAX($M$18:M75)</f>
        <v>2016</v>
      </c>
      <c r="O75" s="6"/>
      <c r="P75" s="6"/>
    </row>
    <row r="76" spans="2:16" ht="16.5">
      <c r="B76" s="23">
        <f t="shared" si="9"/>
        <v>0</v>
      </c>
      <c r="C76" s="24">
        <f t="shared" si="0"/>
        <v>0</v>
      </c>
      <c r="D76" s="25">
        <f t="shared" si="12"/>
        <v>0</v>
      </c>
      <c r="E76" s="25">
        <f t="shared" si="4"/>
        <v>0</v>
      </c>
      <c r="F76" s="25">
        <f t="shared" si="13"/>
        <v>0</v>
      </c>
      <c r="G76" s="25">
        <f t="shared" si="14"/>
        <v>0</v>
      </c>
      <c r="I76" s="9">
        <f t="shared" si="6"/>
        <v>0</v>
      </c>
      <c r="J76" s="9">
        <f t="shared" si="2"/>
        <v>0</v>
      </c>
      <c r="K76" s="9">
        <f t="shared" si="7"/>
        <v>0</v>
      </c>
      <c r="L76" s="8">
        <f t="shared" si="8"/>
        <v>0</v>
      </c>
      <c r="M76" s="10">
        <f t="shared" si="11"/>
        <v>0</v>
      </c>
      <c r="N76" s="9">
        <f>MAX($M$18:M76)</f>
        <v>2016</v>
      </c>
      <c r="O76" s="6"/>
      <c r="P76" s="6"/>
    </row>
    <row r="77" spans="2:16" ht="16.5">
      <c r="B77" s="23">
        <f t="shared" si="9"/>
        <v>0</v>
      </c>
      <c r="C77" s="24">
        <f t="shared" si="0"/>
        <v>0</v>
      </c>
      <c r="D77" s="25">
        <f t="shared" si="12"/>
        <v>0</v>
      </c>
      <c r="E77" s="25">
        <f t="shared" si="4"/>
        <v>0</v>
      </c>
      <c r="F77" s="25">
        <f t="shared" si="13"/>
        <v>0</v>
      </c>
      <c r="G77" s="25">
        <f t="shared" si="14"/>
        <v>0</v>
      </c>
      <c r="I77" s="9">
        <f t="shared" si="6"/>
        <v>0</v>
      </c>
      <c r="J77" s="9">
        <f t="shared" si="2"/>
        <v>0</v>
      </c>
      <c r="K77" s="9">
        <f t="shared" si="7"/>
        <v>0</v>
      </c>
      <c r="L77" s="8">
        <f t="shared" si="8"/>
        <v>0</v>
      </c>
      <c r="M77" s="10">
        <f t="shared" si="11"/>
        <v>0</v>
      </c>
      <c r="N77" s="9">
        <f>MAX($M$18:M77)</f>
        <v>2016</v>
      </c>
      <c r="O77" s="6"/>
      <c r="P77" s="6"/>
    </row>
    <row r="78" spans="2:16" ht="16.5">
      <c r="B78" s="23">
        <f t="shared" si="9"/>
        <v>0</v>
      </c>
      <c r="C78" s="24">
        <f t="shared" si="0"/>
        <v>0</v>
      </c>
      <c r="D78" s="25">
        <f t="shared" si="12"/>
        <v>0</v>
      </c>
      <c r="E78" s="25">
        <f t="shared" si="4"/>
        <v>0</v>
      </c>
      <c r="F78" s="25">
        <f t="shared" si="13"/>
        <v>0</v>
      </c>
      <c r="G78" s="25">
        <f t="shared" si="14"/>
        <v>0</v>
      </c>
      <c r="I78" s="9">
        <f t="shared" si="6"/>
        <v>0</v>
      </c>
      <c r="J78" s="9">
        <f t="shared" si="2"/>
        <v>0</v>
      </c>
      <c r="K78" s="9">
        <f t="shared" si="7"/>
        <v>0</v>
      </c>
      <c r="L78" s="8">
        <f t="shared" si="8"/>
        <v>0</v>
      </c>
      <c r="M78" s="10">
        <f t="shared" si="11"/>
        <v>0</v>
      </c>
      <c r="N78" s="9">
        <f>MAX($M$18:M78)</f>
        <v>2016</v>
      </c>
      <c r="O78" s="6"/>
      <c r="P78" s="6"/>
    </row>
    <row r="79" spans="2:16" ht="16.5">
      <c r="B79" s="23">
        <f t="shared" si="9"/>
        <v>0</v>
      </c>
      <c r="C79" s="24">
        <f t="shared" si="0"/>
        <v>0</v>
      </c>
      <c r="D79" s="25">
        <f t="shared" si="12"/>
        <v>0</v>
      </c>
      <c r="E79" s="25">
        <f t="shared" si="4"/>
        <v>0</v>
      </c>
      <c r="F79" s="25">
        <f t="shared" si="13"/>
        <v>0</v>
      </c>
      <c r="G79" s="25">
        <f t="shared" si="14"/>
        <v>0</v>
      </c>
      <c r="I79" s="9">
        <f t="shared" si="6"/>
        <v>0</v>
      </c>
      <c r="J79" s="9">
        <f t="shared" si="2"/>
        <v>0</v>
      </c>
      <c r="K79" s="9">
        <f t="shared" si="7"/>
        <v>0</v>
      </c>
      <c r="L79" s="8">
        <f t="shared" si="8"/>
        <v>0</v>
      </c>
      <c r="M79" s="10">
        <f t="shared" si="11"/>
        <v>0</v>
      </c>
      <c r="N79" s="9">
        <f>MAX($M$18:M79)</f>
        <v>2016</v>
      </c>
      <c r="O79" s="6"/>
      <c r="P79" s="6"/>
    </row>
    <row r="80" spans="2:16" ht="16.5">
      <c r="B80" s="23">
        <f t="shared" si="9"/>
        <v>0</v>
      </c>
      <c r="C80" s="24">
        <f t="shared" si="0"/>
        <v>0</v>
      </c>
      <c r="D80" s="25">
        <f t="shared" si="12"/>
        <v>0</v>
      </c>
      <c r="E80" s="25">
        <f t="shared" si="4"/>
        <v>0</v>
      </c>
      <c r="F80" s="25">
        <f t="shared" si="13"/>
        <v>0</v>
      </c>
      <c r="G80" s="25">
        <f t="shared" si="14"/>
        <v>0</v>
      </c>
      <c r="I80" s="9">
        <f t="shared" si="6"/>
        <v>0</v>
      </c>
      <c r="J80" s="9">
        <f t="shared" si="2"/>
        <v>0</v>
      </c>
      <c r="K80" s="9">
        <f t="shared" si="7"/>
        <v>0</v>
      </c>
      <c r="L80" s="8">
        <f t="shared" si="8"/>
        <v>0</v>
      </c>
      <c r="M80" s="10">
        <f t="shared" si="11"/>
        <v>0</v>
      </c>
      <c r="N80" s="9">
        <f>MAX($M$18:M80)</f>
        <v>2016</v>
      </c>
      <c r="O80" s="6"/>
      <c r="P80" s="6"/>
    </row>
    <row r="81" spans="2:16" ht="16.5">
      <c r="B81" s="23">
        <f t="shared" si="9"/>
        <v>0</v>
      </c>
      <c r="C81" s="24">
        <f t="shared" si="0"/>
        <v>0</v>
      </c>
      <c r="D81" s="25">
        <f t="shared" si="12"/>
        <v>0</v>
      </c>
      <c r="E81" s="25">
        <f t="shared" si="4"/>
        <v>0</v>
      </c>
      <c r="F81" s="25">
        <f t="shared" si="13"/>
        <v>0</v>
      </c>
      <c r="G81" s="25">
        <f t="shared" si="14"/>
        <v>0</v>
      </c>
      <c r="I81" s="9">
        <f t="shared" si="6"/>
        <v>0</v>
      </c>
      <c r="J81" s="9">
        <f t="shared" si="2"/>
        <v>0</v>
      </c>
      <c r="K81" s="9">
        <f t="shared" si="7"/>
        <v>0</v>
      </c>
      <c r="L81" s="8">
        <f t="shared" si="8"/>
        <v>0</v>
      </c>
      <c r="M81" s="10">
        <f t="shared" si="11"/>
        <v>0</v>
      </c>
      <c r="N81" s="9">
        <f>MAX($M$18:M81)</f>
        <v>2016</v>
      </c>
      <c r="O81" s="6"/>
      <c r="P81" s="6"/>
    </row>
    <row r="82" spans="2:16" ht="16.5">
      <c r="B82" s="23">
        <f t="shared" si="9"/>
        <v>0</v>
      </c>
      <c r="C82" s="24">
        <f t="shared" ref="C82:C120" si="15">IF(D82=0,0,IF(K82=1,$G$5,(IF(K82=2,$H$5,IF(K82=3,$I$5,(IF(K82=4,$J$5,IF(K82=5,$K$5,(IF(K82=6,$L$5,IF(K82=7,$M$5,(IF(K82=8,$N$5,IF(K82=9,$O$5,(IF(K82=10,$P$5,IF(K82=11,$Q$5,(IF(K82=12,$R$5)))))))))))))))))) &amp; " " &amp; N82)</f>
        <v>0</v>
      </c>
      <c r="D82" s="25">
        <f t="shared" si="12"/>
        <v>0</v>
      </c>
      <c r="E82" s="25">
        <f t="shared" si="4"/>
        <v>0</v>
      </c>
      <c r="F82" s="25">
        <f t="shared" si="13"/>
        <v>0</v>
      </c>
      <c r="G82" s="25">
        <f t="shared" si="14"/>
        <v>0</v>
      </c>
      <c r="I82" s="9">
        <f t="shared" si="6"/>
        <v>0</v>
      </c>
      <c r="J82" s="9">
        <f t="shared" ref="J82:J117" si="16">IF(I82=0,0,I82+$S$6-1)</f>
        <v>0</v>
      </c>
      <c r="K82" s="9">
        <f t="shared" si="7"/>
        <v>0</v>
      </c>
      <c r="L82" s="8">
        <f t="shared" si="8"/>
        <v>0</v>
      </c>
      <c r="M82" s="10">
        <f t="shared" ref="M82:M83" si="17">IF(L81=1,N81+1,IF(F82=0,0,$E$13+L82))</f>
        <v>0</v>
      </c>
      <c r="N82" s="9">
        <f>MAX($M$18:M82)</f>
        <v>2016</v>
      </c>
      <c r="O82" s="6"/>
      <c r="P82" s="6"/>
    </row>
    <row r="83" spans="2:16" ht="16.5">
      <c r="B83" s="23">
        <f t="shared" si="9"/>
        <v>0</v>
      </c>
      <c r="C83" s="24">
        <f t="shared" si="15"/>
        <v>0</v>
      </c>
      <c r="D83" s="25">
        <f t="shared" si="12"/>
        <v>0</v>
      </c>
      <c r="E83" s="25">
        <f t="shared" ref="E83:E120" si="18">ROUND(D83*($D$7/1200),0)</f>
        <v>0</v>
      </c>
      <c r="F83" s="25">
        <f t="shared" si="13"/>
        <v>0</v>
      </c>
      <c r="G83" s="25">
        <f t="shared" si="14"/>
        <v>0</v>
      </c>
      <c r="I83" s="9">
        <f t="shared" ref="I83:I119" si="19">MOD(B83,12)</f>
        <v>0</v>
      </c>
      <c r="J83" s="9">
        <f t="shared" si="16"/>
        <v>0</v>
      </c>
      <c r="K83" s="9">
        <f t="shared" ref="K83:K120" si="20">IF(D83=0,0,IF(K82+1=8,8,IF(K82+1=3,3,IF(K82+1=4,4,IF(MOD(J83,12)=0,12,MOD(J83,12))))))</f>
        <v>0</v>
      </c>
      <c r="L83" s="8">
        <f t="shared" ref="L83:L120" si="21">IF(K83=12,1,0)</f>
        <v>0</v>
      </c>
      <c r="M83" s="10">
        <f t="shared" si="17"/>
        <v>0</v>
      </c>
      <c r="N83" s="9">
        <f>MAX($M$18:M83)</f>
        <v>2016</v>
      </c>
      <c r="O83" s="6"/>
      <c r="P83" s="6"/>
    </row>
    <row r="84" spans="2:16" ht="16.5">
      <c r="B84" s="23">
        <f t="shared" ref="B84:B120" si="22">IF(B83=0,0,IF(B83+1&gt;$D$6,0,B83+1))</f>
        <v>0</v>
      </c>
      <c r="C84" s="24">
        <f t="shared" si="15"/>
        <v>0</v>
      </c>
      <c r="D84" s="25">
        <f t="shared" si="12"/>
        <v>0</v>
      </c>
      <c r="E84" s="25">
        <f t="shared" si="18"/>
        <v>0</v>
      </c>
      <c r="F84" s="25">
        <f t="shared" si="13"/>
        <v>0</v>
      </c>
      <c r="G84" s="25">
        <f t="shared" si="14"/>
        <v>0</v>
      </c>
      <c r="I84" s="9">
        <f t="shared" si="19"/>
        <v>0</v>
      </c>
      <c r="J84" s="9">
        <f t="shared" si="16"/>
        <v>0</v>
      </c>
      <c r="K84" s="9">
        <f t="shared" si="20"/>
        <v>0</v>
      </c>
      <c r="L84" s="8">
        <f t="shared" si="21"/>
        <v>0</v>
      </c>
      <c r="M84" s="10">
        <f t="shared" ref="M84:M119" si="23">IF(L83=1,N83+1,IF(F84=0,0,$E$13+L84))</f>
        <v>0</v>
      </c>
      <c r="N84" s="9">
        <f>MAX($M$18:M84)</f>
        <v>2016</v>
      </c>
      <c r="O84" s="6"/>
      <c r="P84" s="6"/>
    </row>
    <row r="85" spans="2:16" ht="16.5">
      <c r="B85" s="23">
        <f t="shared" si="22"/>
        <v>0</v>
      </c>
      <c r="C85" s="24">
        <f t="shared" si="15"/>
        <v>0</v>
      </c>
      <c r="D85" s="25">
        <f t="shared" si="12"/>
        <v>0</v>
      </c>
      <c r="E85" s="25">
        <f t="shared" si="18"/>
        <v>0</v>
      </c>
      <c r="F85" s="25">
        <f t="shared" si="13"/>
        <v>0</v>
      </c>
      <c r="G85" s="25">
        <f t="shared" si="14"/>
        <v>0</v>
      </c>
      <c r="I85" s="9">
        <f t="shared" si="19"/>
        <v>0</v>
      </c>
      <c r="J85" s="9">
        <f t="shared" si="16"/>
        <v>0</v>
      </c>
      <c r="K85" s="9">
        <f t="shared" si="20"/>
        <v>0</v>
      </c>
      <c r="L85" s="8">
        <f t="shared" si="21"/>
        <v>0</v>
      </c>
      <c r="M85" s="10">
        <f t="shared" si="23"/>
        <v>0</v>
      </c>
      <c r="N85" s="9">
        <f>MAX($M$18:M85)</f>
        <v>2016</v>
      </c>
      <c r="O85" s="6"/>
      <c r="P85" s="6"/>
    </row>
    <row r="86" spans="2:16" ht="16.5">
      <c r="B86" s="23">
        <f t="shared" si="22"/>
        <v>0</v>
      </c>
      <c r="C86" s="24">
        <f t="shared" si="15"/>
        <v>0</v>
      </c>
      <c r="D86" s="25">
        <f t="shared" si="12"/>
        <v>0</v>
      </c>
      <c r="E86" s="25">
        <f t="shared" si="18"/>
        <v>0</v>
      </c>
      <c r="F86" s="25">
        <f t="shared" si="13"/>
        <v>0</v>
      </c>
      <c r="G86" s="25">
        <f t="shared" si="14"/>
        <v>0</v>
      </c>
      <c r="I86" s="9">
        <f t="shared" si="19"/>
        <v>0</v>
      </c>
      <c r="J86" s="9">
        <f t="shared" si="16"/>
        <v>0</v>
      </c>
      <c r="K86" s="9">
        <f t="shared" si="20"/>
        <v>0</v>
      </c>
      <c r="L86" s="8">
        <f t="shared" si="21"/>
        <v>0</v>
      </c>
      <c r="M86" s="10">
        <f t="shared" si="23"/>
        <v>0</v>
      </c>
      <c r="N86" s="9">
        <f>MAX($M$18:M86)</f>
        <v>2016</v>
      </c>
      <c r="O86" s="6"/>
      <c r="P86" s="6"/>
    </row>
    <row r="87" spans="2:16" ht="16.5">
      <c r="B87" s="23">
        <f t="shared" si="22"/>
        <v>0</v>
      </c>
      <c r="C87" s="24">
        <f t="shared" si="15"/>
        <v>0</v>
      </c>
      <c r="D87" s="25">
        <f t="shared" si="12"/>
        <v>0</v>
      </c>
      <c r="E87" s="25">
        <f t="shared" si="18"/>
        <v>0</v>
      </c>
      <c r="F87" s="25">
        <f t="shared" si="13"/>
        <v>0</v>
      </c>
      <c r="G87" s="25">
        <f t="shared" si="14"/>
        <v>0</v>
      </c>
      <c r="I87" s="9">
        <f t="shared" si="19"/>
        <v>0</v>
      </c>
      <c r="J87" s="9">
        <f t="shared" si="16"/>
        <v>0</v>
      </c>
      <c r="K87" s="9">
        <f t="shared" si="20"/>
        <v>0</v>
      </c>
      <c r="L87" s="8">
        <f t="shared" si="21"/>
        <v>0</v>
      </c>
      <c r="M87" s="10">
        <f t="shared" si="23"/>
        <v>0</v>
      </c>
      <c r="N87" s="9">
        <f>MAX($M$18:M87)</f>
        <v>2016</v>
      </c>
      <c r="O87" s="6"/>
      <c r="P87" s="6"/>
    </row>
    <row r="88" spans="2:16" ht="16.5">
      <c r="B88" s="23">
        <f t="shared" si="22"/>
        <v>0</v>
      </c>
      <c r="C88" s="24">
        <f t="shared" si="15"/>
        <v>0</v>
      </c>
      <c r="D88" s="25">
        <f t="shared" si="12"/>
        <v>0</v>
      </c>
      <c r="E88" s="25">
        <f t="shared" si="18"/>
        <v>0</v>
      </c>
      <c r="F88" s="25">
        <f t="shared" si="13"/>
        <v>0</v>
      </c>
      <c r="G88" s="25">
        <f t="shared" si="14"/>
        <v>0</v>
      </c>
      <c r="I88" s="9">
        <f t="shared" si="19"/>
        <v>0</v>
      </c>
      <c r="J88" s="9">
        <f t="shared" si="16"/>
        <v>0</v>
      </c>
      <c r="K88" s="9">
        <f t="shared" si="20"/>
        <v>0</v>
      </c>
      <c r="L88" s="8">
        <f t="shared" si="21"/>
        <v>0</v>
      </c>
      <c r="M88" s="10">
        <f t="shared" si="23"/>
        <v>0</v>
      </c>
      <c r="N88" s="9">
        <f>MAX($M$18:M88)</f>
        <v>2016</v>
      </c>
      <c r="O88" s="6"/>
      <c r="P88" s="6"/>
    </row>
    <row r="89" spans="2:16" ht="16.5">
      <c r="B89" s="23">
        <f t="shared" si="22"/>
        <v>0</v>
      </c>
      <c r="C89" s="24">
        <f t="shared" si="15"/>
        <v>0</v>
      </c>
      <c r="D89" s="25">
        <f t="shared" si="12"/>
        <v>0</v>
      </c>
      <c r="E89" s="25">
        <f t="shared" si="18"/>
        <v>0</v>
      </c>
      <c r="F89" s="25">
        <f t="shared" si="13"/>
        <v>0</v>
      </c>
      <c r="G89" s="25">
        <f t="shared" si="14"/>
        <v>0</v>
      </c>
      <c r="I89" s="9">
        <f t="shared" si="19"/>
        <v>0</v>
      </c>
      <c r="J89" s="9">
        <f t="shared" si="16"/>
        <v>0</v>
      </c>
      <c r="K89" s="9">
        <f t="shared" si="20"/>
        <v>0</v>
      </c>
      <c r="L89" s="8">
        <f t="shared" si="21"/>
        <v>0</v>
      </c>
      <c r="M89" s="10">
        <f t="shared" si="23"/>
        <v>0</v>
      </c>
      <c r="N89" s="9">
        <f>MAX($M$18:M89)</f>
        <v>2016</v>
      </c>
      <c r="O89" s="6"/>
      <c r="P89" s="6"/>
    </row>
    <row r="90" spans="2:16" ht="16.5">
      <c r="B90" s="23">
        <f t="shared" si="22"/>
        <v>0</v>
      </c>
      <c r="C90" s="24">
        <f t="shared" si="15"/>
        <v>0</v>
      </c>
      <c r="D90" s="25">
        <f t="shared" si="12"/>
        <v>0</v>
      </c>
      <c r="E90" s="25">
        <f t="shared" si="18"/>
        <v>0</v>
      </c>
      <c r="F90" s="25">
        <f t="shared" si="13"/>
        <v>0</v>
      </c>
      <c r="G90" s="25">
        <f t="shared" si="14"/>
        <v>0</v>
      </c>
      <c r="I90" s="9">
        <f t="shared" si="19"/>
        <v>0</v>
      </c>
      <c r="J90" s="9">
        <f t="shared" si="16"/>
        <v>0</v>
      </c>
      <c r="K90" s="9">
        <f t="shared" si="20"/>
        <v>0</v>
      </c>
      <c r="L90" s="8">
        <f t="shared" si="21"/>
        <v>0</v>
      </c>
      <c r="M90" s="10">
        <f t="shared" si="23"/>
        <v>0</v>
      </c>
      <c r="N90" s="9">
        <f>MAX($M$18:M90)</f>
        <v>2016</v>
      </c>
      <c r="O90" s="6"/>
      <c r="P90" s="6"/>
    </row>
    <row r="91" spans="2:16" ht="16.5">
      <c r="B91" s="23">
        <f t="shared" si="22"/>
        <v>0</v>
      </c>
      <c r="C91" s="24">
        <f t="shared" si="15"/>
        <v>0</v>
      </c>
      <c r="D91" s="25">
        <f t="shared" si="12"/>
        <v>0</v>
      </c>
      <c r="E91" s="25">
        <f t="shared" si="18"/>
        <v>0</v>
      </c>
      <c r="F91" s="25">
        <f t="shared" si="13"/>
        <v>0</v>
      </c>
      <c r="G91" s="25">
        <f t="shared" si="14"/>
        <v>0</v>
      </c>
      <c r="I91" s="9">
        <f t="shared" si="19"/>
        <v>0</v>
      </c>
      <c r="J91" s="9">
        <f t="shared" si="16"/>
        <v>0</v>
      </c>
      <c r="K91" s="9">
        <f t="shared" si="20"/>
        <v>0</v>
      </c>
      <c r="L91" s="8">
        <f t="shared" si="21"/>
        <v>0</v>
      </c>
      <c r="M91" s="10">
        <f t="shared" si="23"/>
        <v>0</v>
      </c>
      <c r="N91" s="9">
        <f>MAX($M$18:M91)</f>
        <v>2016</v>
      </c>
      <c r="O91" s="6"/>
      <c r="P91" s="6"/>
    </row>
    <row r="92" spans="2:16" ht="16.5">
      <c r="B92" s="23">
        <f t="shared" si="22"/>
        <v>0</v>
      </c>
      <c r="C92" s="24">
        <f t="shared" si="15"/>
        <v>0</v>
      </c>
      <c r="D92" s="25">
        <f t="shared" si="12"/>
        <v>0</v>
      </c>
      <c r="E92" s="25">
        <f t="shared" si="18"/>
        <v>0</v>
      </c>
      <c r="F92" s="25">
        <f t="shared" si="13"/>
        <v>0</v>
      </c>
      <c r="G92" s="25">
        <f t="shared" si="14"/>
        <v>0</v>
      </c>
      <c r="I92" s="9">
        <f t="shared" si="19"/>
        <v>0</v>
      </c>
      <c r="J92" s="9">
        <f t="shared" si="16"/>
        <v>0</v>
      </c>
      <c r="K92" s="9">
        <f t="shared" si="20"/>
        <v>0</v>
      </c>
      <c r="L92" s="8">
        <f t="shared" si="21"/>
        <v>0</v>
      </c>
      <c r="M92" s="10">
        <f t="shared" si="23"/>
        <v>0</v>
      </c>
      <c r="N92" s="9">
        <f>MAX($M$18:M92)</f>
        <v>2016</v>
      </c>
      <c r="O92" s="6"/>
      <c r="P92" s="6"/>
    </row>
    <row r="93" spans="2:16" ht="16.5">
      <c r="B93" s="23">
        <f t="shared" si="22"/>
        <v>0</v>
      </c>
      <c r="C93" s="24">
        <f t="shared" si="15"/>
        <v>0</v>
      </c>
      <c r="D93" s="25">
        <f t="shared" si="12"/>
        <v>0</v>
      </c>
      <c r="E93" s="25">
        <f t="shared" si="18"/>
        <v>0</v>
      </c>
      <c r="F93" s="25">
        <f t="shared" si="13"/>
        <v>0</v>
      </c>
      <c r="G93" s="25">
        <f t="shared" si="14"/>
        <v>0</v>
      </c>
      <c r="I93" s="9">
        <f t="shared" si="19"/>
        <v>0</v>
      </c>
      <c r="J93" s="9">
        <f t="shared" si="16"/>
        <v>0</v>
      </c>
      <c r="K93" s="9">
        <f t="shared" si="20"/>
        <v>0</v>
      </c>
      <c r="L93" s="8">
        <f t="shared" si="21"/>
        <v>0</v>
      </c>
      <c r="M93" s="10">
        <f t="shared" si="23"/>
        <v>0</v>
      </c>
      <c r="N93" s="9">
        <f>MAX($M$18:M93)</f>
        <v>2016</v>
      </c>
      <c r="O93" s="6"/>
      <c r="P93" s="6"/>
    </row>
    <row r="94" spans="2:16" ht="16.5">
      <c r="B94" s="23">
        <f t="shared" si="22"/>
        <v>0</v>
      </c>
      <c r="C94" s="24">
        <f t="shared" si="15"/>
        <v>0</v>
      </c>
      <c r="D94" s="25">
        <f t="shared" si="12"/>
        <v>0</v>
      </c>
      <c r="E94" s="25">
        <f t="shared" si="18"/>
        <v>0</v>
      </c>
      <c r="F94" s="25">
        <f t="shared" si="13"/>
        <v>0</v>
      </c>
      <c r="G94" s="25">
        <f t="shared" si="14"/>
        <v>0</v>
      </c>
      <c r="I94" s="9">
        <f t="shared" si="19"/>
        <v>0</v>
      </c>
      <c r="J94" s="9">
        <f t="shared" si="16"/>
        <v>0</v>
      </c>
      <c r="K94" s="9">
        <f t="shared" si="20"/>
        <v>0</v>
      </c>
      <c r="L94" s="8">
        <f t="shared" si="21"/>
        <v>0</v>
      </c>
      <c r="M94" s="10">
        <f t="shared" si="23"/>
        <v>0</v>
      </c>
      <c r="N94" s="9">
        <f>MAX($M$18:M94)</f>
        <v>2016</v>
      </c>
      <c r="O94" s="6"/>
      <c r="P94" s="6"/>
    </row>
    <row r="95" spans="2:16" ht="16.5">
      <c r="B95" s="23">
        <f t="shared" si="22"/>
        <v>0</v>
      </c>
      <c r="C95" s="24">
        <f t="shared" si="15"/>
        <v>0</v>
      </c>
      <c r="D95" s="25">
        <f t="shared" si="12"/>
        <v>0</v>
      </c>
      <c r="E95" s="25">
        <f t="shared" si="18"/>
        <v>0</v>
      </c>
      <c r="F95" s="25">
        <f t="shared" si="13"/>
        <v>0</v>
      </c>
      <c r="G95" s="25">
        <f t="shared" si="14"/>
        <v>0</v>
      </c>
      <c r="I95" s="9">
        <f t="shared" si="19"/>
        <v>0</v>
      </c>
      <c r="J95" s="9">
        <f t="shared" si="16"/>
        <v>0</v>
      </c>
      <c r="K95" s="9">
        <f t="shared" si="20"/>
        <v>0</v>
      </c>
      <c r="L95" s="8">
        <f t="shared" si="21"/>
        <v>0</v>
      </c>
      <c r="M95" s="10">
        <f t="shared" si="23"/>
        <v>0</v>
      </c>
      <c r="N95" s="9">
        <f>MAX($M$18:M95)</f>
        <v>2016</v>
      </c>
      <c r="O95" s="6"/>
      <c r="P95" s="6"/>
    </row>
    <row r="96" spans="2:16" ht="16.5">
      <c r="B96" s="23">
        <f t="shared" si="22"/>
        <v>0</v>
      </c>
      <c r="C96" s="24">
        <f t="shared" si="15"/>
        <v>0</v>
      </c>
      <c r="D96" s="25">
        <f t="shared" si="12"/>
        <v>0</v>
      </c>
      <c r="E96" s="25">
        <f t="shared" si="18"/>
        <v>0</v>
      </c>
      <c r="F96" s="25">
        <f t="shared" si="13"/>
        <v>0</v>
      </c>
      <c r="G96" s="25">
        <f t="shared" si="14"/>
        <v>0</v>
      </c>
      <c r="I96" s="9">
        <f t="shared" si="19"/>
        <v>0</v>
      </c>
      <c r="J96" s="9">
        <f t="shared" si="16"/>
        <v>0</v>
      </c>
      <c r="K96" s="9">
        <f t="shared" si="20"/>
        <v>0</v>
      </c>
      <c r="L96" s="8">
        <f t="shared" si="21"/>
        <v>0</v>
      </c>
      <c r="M96" s="10">
        <f t="shared" si="23"/>
        <v>0</v>
      </c>
      <c r="N96" s="9">
        <f>MAX($M$18:M96)</f>
        <v>2016</v>
      </c>
      <c r="O96" s="6"/>
      <c r="P96" s="6"/>
    </row>
    <row r="97" spans="2:16" ht="16.5">
      <c r="B97" s="23">
        <f t="shared" si="22"/>
        <v>0</v>
      </c>
      <c r="C97" s="24">
        <f t="shared" si="15"/>
        <v>0</v>
      </c>
      <c r="D97" s="25">
        <f t="shared" si="12"/>
        <v>0</v>
      </c>
      <c r="E97" s="25">
        <f t="shared" si="18"/>
        <v>0</v>
      </c>
      <c r="F97" s="25">
        <f t="shared" si="13"/>
        <v>0</v>
      </c>
      <c r="G97" s="25">
        <f t="shared" si="14"/>
        <v>0</v>
      </c>
      <c r="I97" s="9">
        <f t="shared" si="19"/>
        <v>0</v>
      </c>
      <c r="J97" s="9">
        <f t="shared" si="16"/>
        <v>0</v>
      </c>
      <c r="K97" s="9">
        <f t="shared" si="20"/>
        <v>0</v>
      </c>
      <c r="L97" s="8">
        <f t="shared" si="21"/>
        <v>0</v>
      </c>
      <c r="M97" s="10">
        <f t="shared" si="23"/>
        <v>0</v>
      </c>
      <c r="N97" s="9">
        <f>MAX($M$18:M97)</f>
        <v>2016</v>
      </c>
      <c r="O97" s="6"/>
      <c r="P97" s="6"/>
    </row>
    <row r="98" spans="2:16" ht="16.5">
      <c r="B98" s="23">
        <f t="shared" si="22"/>
        <v>0</v>
      </c>
      <c r="C98" s="24">
        <f t="shared" si="15"/>
        <v>0</v>
      </c>
      <c r="D98" s="25">
        <f t="shared" si="12"/>
        <v>0</v>
      </c>
      <c r="E98" s="25">
        <f t="shared" si="18"/>
        <v>0</v>
      </c>
      <c r="F98" s="25">
        <f t="shared" ref="F98:F120" si="24">IF(G97=0,0,IF(B98=$D$6,D98+E98,$D$10))</f>
        <v>0</v>
      </c>
      <c r="G98" s="25">
        <f t="shared" si="14"/>
        <v>0</v>
      </c>
      <c r="I98" s="9">
        <f t="shared" si="19"/>
        <v>0</v>
      </c>
      <c r="J98" s="9">
        <f t="shared" si="16"/>
        <v>0</v>
      </c>
      <c r="K98" s="9">
        <f t="shared" si="20"/>
        <v>0</v>
      </c>
      <c r="L98" s="8">
        <f t="shared" si="21"/>
        <v>0</v>
      </c>
      <c r="M98" s="10">
        <f t="shared" si="23"/>
        <v>0</v>
      </c>
      <c r="N98" s="9">
        <f>MAX($M$18:M98)</f>
        <v>2016</v>
      </c>
      <c r="O98" s="6"/>
      <c r="P98" s="6"/>
    </row>
    <row r="99" spans="2:16" ht="16.5">
      <c r="B99" s="23">
        <f t="shared" si="22"/>
        <v>0</v>
      </c>
      <c r="C99" s="24">
        <f t="shared" si="15"/>
        <v>0</v>
      </c>
      <c r="D99" s="25">
        <f t="shared" si="12"/>
        <v>0</v>
      </c>
      <c r="E99" s="25">
        <f t="shared" si="18"/>
        <v>0</v>
      </c>
      <c r="F99" s="25">
        <f t="shared" si="24"/>
        <v>0</v>
      </c>
      <c r="G99" s="25">
        <f t="shared" si="14"/>
        <v>0</v>
      </c>
      <c r="I99" s="9">
        <f t="shared" si="19"/>
        <v>0</v>
      </c>
      <c r="J99" s="9">
        <f t="shared" si="16"/>
        <v>0</v>
      </c>
      <c r="K99" s="9">
        <f t="shared" si="20"/>
        <v>0</v>
      </c>
      <c r="L99" s="8">
        <f t="shared" si="21"/>
        <v>0</v>
      </c>
      <c r="M99" s="10">
        <f t="shared" si="23"/>
        <v>0</v>
      </c>
      <c r="N99" s="9">
        <f>MAX($M$18:M99)</f>
        <v>2016</v>
      </c>
      <c r="O99" s="6"/>
      <c r="P99" s="6"/>
    </row>
    <row r="100" spans="2:16" ht="16.5">
      <c r="B100" s="23">
        <f t="shared" si="22"/>
        <v>0</v>
      </c>
      <c r="C100" s="24">
        <f t="shared" si="15"/>
        <v>0</v>
      </c>
      <c r="D100" s="25">
        <f t="shared" si="12"/>
        <v>0</v>
      </c>
      <c r="E100" s="25">
        <f t="shared" si="18"/>
        <v>0</v>
      </c>
      <c r="F100" s="25">
        <f t="shared" si="24"/>
        <v>0</v>
      </c>
      <c r="G100" s="25">
        <f t="shared" si="14"/>
        <v>0</v>
      </c>
      <c r="I100" s="9">
        <f t="shared" si="19"/>
        <v>0</v>
      </c>
      <c r="J100" s="9">
        <f t="shared" si="16"/>
        <v>0</v>
      </c>
      <c r="K100" s="9">
        <f t="shared" si="20"/>
        <v>0</v>
      </c>
      <c r="L100" s="8">
        <f t="shared" si="21"/>
        <v>0</v>
      </c>
      <c r="M100" s="10">
        <f t="shared" si="23"/>
        <v>0</v>
      </c>
      <c r="N100" s="9">
        <f>MAX($M$18:M100)</f>
        <v>2016</v>
      </c>
      <c r="O100" s="6"/>
      <c r="P100" s="6"/>
    </row>
    <row r="101" spans="2:16" ht="16.5">
      <c r="B101" s="23">
        <f t="shared" si="22"/>
        <v>0</v>
      </c>
      <c r="C101" s="24">
        <f t="shared" si="15"/>
        <v>0</v>
      </c>
      <c r="D101" s="25">
        <f t="shared" si="12"/>
        <v>0</v>
      </c>
      <c r="E101" s="25">
        <f t="shared" si="18"/>
        <v>0</v>
      </c>
      <c r="F101" s="25">
        <f t="shared" si="24"/>
        <v>0</v>
      </c>
      <c r="G101" s="25">
        <f t="shared" si="14"/>
        <v>0</v>
      </c>
      <c r="I101" s="9">
        <f t="shared" si="19"/>
        <v>0</v>
      </c>
      <c r="J101" s="9">
        <f t="shared" si="16"/>
        <v>0</v>
      </c>
      <c r="K101" s="9">
        <f t="shared" si="20"/>
        <v>0</v>
      </c>
      <c r="L101" s="8">
        <f t="shared" si="21"/>
        <v>0</v>
      </c>
      <c r="M101" s="10">
        <f t="shared" si="23"/>
        <v>0</v>
      </c>
      <c r="N101" s="9">
        <f>MAX($M$18:M101)</f>
        <v>2016</v>
      </c>
      <c r="O101" s="6"/>
      <c r="P101" s="6"/>
    </row>
    <row r="102" spans="2:16" ht="16.5">
      <c r="B102" s="23">
        <f t="shared" si="22"/>
        <v>0</v>
      </c>
      <c r="C102" s="24">
        <f t="shared" si="15"/>
        <v>0</v>
      </c>
      <c r="D102" s="25">
        <f t="shared" si="12"/>
        <v>0</v>
      </c>
      <c r="E102" s="25">
        <f t="shared" si="18"/>
        <v>0</v>
      </c>
      <c r="F102" s="25">
        <f t="shared" si="24"/>
        <v>0</v>
      </c>
      <c r="G102" s="25">
        <f t="shared" si="14"/>
        <v>0</v>
      </c>
      <c r="I102" s="9">
        <f t="shared" si="19"/>
        <v>0</v>
      </c>
      <c r="J102" s="9">
        <f t="shared" si="16"/>
        <v>0</v>
      </c>
      <c r="K102" s="9">
        <f t="shared" si="20"/>
        <v>0</v>
      </c>
      <c r="L102" s="8">
        <f t="shared" si="21"/>
        <v>0</v>
      </c>
      <c r="M102" s="10">
        <f t="shared" si="23"/>
        <v>0</v>
      </c>
      <c r="N102" s="9">
        <f>MAX($M$18:M102)</f>
        <v>2016</v>
      </c>
      <c r="O102" s="6"/>
      <c r="P102" s="6"/>
    </row>
    <row r="103" spans="2:16" ht="16.5">
      <c r="B103" s="23">
        <f t="shared" si="22"/>
        <v>0</v>
      </c>
      <c r="C103" s="24">
        <f t="shared" si="15"/>
        <v>0</v>
      </c>
      <c r="D103" s="25">
        <f t="shared" si="12"/>
        <v>0</v>
      </c>
      <c r="E103" s="25">
        <f t="shared" si="18"/>
        <v>0</v>
      </c>
      <c r="F103" s="25">
        <f t="shared" si="24"/>
        <v>0</v>
      </c>
      <c r="G103" s="25">
        <f t="shared" si="14"/>
        <v>0</v>
      </c>
      <c r="I103" s="9">
        <f t="shared" si="19"/>
        <v>0</v>
      </c>
      <c r="J103" s="9">
        <f t="shared" si="16"/>
        <v>0</v>
      </c>
      <c r="K103" s="9">
        <f t="shared" si="20"/>
        <v>0</v>
      </c>
      <c r="L103" s="8">
        <f t="shared" si="21"/>
        <v>0</v>
      </c>
      <c r="M103" s="10">
        <f t="shared" si="23"/>
        <v>0</v>
      </c>
      <c r="N103" s="9">
        <f>MAX($M$18:M103)</f>
        <v>2016</v>
      </c>
      <c r="O103" s="6"/>
      <c r="P103" s="6"/>
    </row>
    <row r="104" spans="2:16" ht="16.5">
      <c r="B104" s="23">
        <f t="shared" si="22"/>
        <v>0</v>
      </c>
      <c r="C104" s="24">
        <f t="shared" si="15"/>
        <v>0</v>
      </c>
      <c r="D104" s="25">
        <f t="shared" si="12"/>
        <v>0</v>
      </c>
      <c r="E104" s="25">
        <f t="shared" si="18"/>
        <v>0</v>
      </c>
      <c r="F104" s="25">
        <f t="shared" si="24"/>
        <v>0</v>
      </c>
      <c r="G104" s="25">
        <f t="shared" si="14"/>
        <v>0</v>
      </c>
      <c r="I104" s="9">
        <f t="shared" si="19"/>
        <v>0</v>
      </c>
      <c r="J104" s="9">
        <f t="shared" si="16"/>
        <v>0</v>
      </c>
      <c r="K104" s="9">
        <f t="shared" si="20"/>
        <v>0</v>
      </c>
      <c r="L104" s="8">
        <f t="shared" si="21"/>
        <v>0</v>
      </c>
      <c r="M104" s="10">
        <f t="shared" si="23"/>
        <v>0</v>
      </c>
      <c r="N104" s="9">
        <f>MAX($M$18:M104)</f>
        <v>2016</v>
      </c>
      <c r="O104" s="6"/>
      <c r="P104" s="6"/>
    </row>
    <row r="105" spans="2:16" ht="16.5">
      <c r="B105" s="23">
        <f t="shared" si="22"/>
        <v>0</v>
      </c>
      <c r="C105" s="24">
        <f t="shared" si="15"/>
        <v>0</v>
      </c>
      <c r="D105" s="25">
        <f t="shared" si="12"/>
        <v>0</v>
      </c>
      <c r="E105" s="25">
        <f t="shared" si="18"/>
        <v>0</v>
      </c>
      <c r="F105" s="25">
        <f t="shared" si="24"/>
        <v>0</v>
      </c>
      <c r="G105" s="25">
        <f t="shared" si="14"/>
        <v>0</v>
      </c>
      <c r="I105" s="9">
        <f t="shared" si="19"/>
        <v>0</v>
      </c>
      <c r="J105" s="9">
        <f t="shared" si="16"/>
        <v>0</v>
      </c>
      <c r="K105" s="9">
        <f t="shared" si="20"/>
        <v>0</v>
      </c>
      <c r="L105" s="8">
        <f t="shared" si="21"/>
        <v>0</v>
      </c>
      <c r="M105" s="10">
        <f t="shared" si="23"/>
        <v>0</v>
      </c>
      <c r="N105" s="9">
        <f>MAX($M$18:M105)</f>
        <v>2016</v>
      </c>
      <c r="O105" s="6"/>
      <c r="P105" s="6"/>
    </row>
    <row r="106" spans="2:16" ht="16.5">
      <c r="B106" s="23">
        <f t="shared" si="22"/>
        <v>0</v>
      </c>
      <c r="C106" s="24">
        <f t="shared" si="15"/>
        <v>0</v>
      </c>
      <c r="D106" s="25">
        <f t="shared" si="12"/>
        <v>0</v>
      </c>
      <c r="E106" s="25">
        <f t="shared" si="18"/>
        <v>0</v>
      </c>
      <c r="F106" s="25">
        <f t="shared" si="24"/>
        <v>0</v>
      </c>
      <c r="G106" s="25">
        <f t="shared" si="14"/>
        <v>0</v>
      </c>
      <c r="I106" s="9">
        <f t="shared" si="19"/>
        <v>0</v>
      </c>
      <c r="J106" s="9">
        <f t="shared" si="16"/>
        <v>0</v>
      </c>
      <c r="K106" s="9">
        <f t="shared" si="20"/>
        <v>0</v>
      </c>
      <c r="L106" s="8">
        <f t="shared" si="21"/>
        <v>0</v>
      </c>
      <c r="M106" s="10">
        <f t="shared" si="23"/>
        <v>0</v>
      </c>
      <c r="N106" s="9">
        <f>MAX($M$18:M106)</f>
        <v>2016</v>
      </c>
      <c r="O106" s="6"/>
      <c r="P106" s="6"/>
    </row>
    <row r="107" spans="2:16" ht="16.5">
      <c r="B107" s="23">
        <f t="shared" si="22"/>
        <v>0</v>
      </c>
      <c r="C107" s="24">
        <f t="shared" si="15"/>
        <v>0</v>
      </c>
      <c r="D107" s="25">
        <f t="shared" si="12"/>
        <v>0</v>
      </c>
      <c r="E107" s="25">
        <f t="shared" si="18"/>
        <v>0</v>
      </c>
      <c r="F107" s="25">
        <f t="shared" si="24"/>
        <v>0</v>
      </c>
      <c r="G107" s="25">
        <f t="shared" si="14"/>
        <v>0</v>
      </c>
      <c r="I107" s="9">
        <f t="shared" si="19"/>
        <v>0</v>
      </c>
      <c r="J107" s="9">
        <f t="shared" si="16"/>
        <v>0</v>
      </c>
      <c r="K107" s="9">
        <f t="shared" si="20"/>
        <v>0</v>
      </c>
      <c r="L107" s="8">
        <f t="shared" si="21"/>
        <v>0</v>
      </c>
      <c r="M107" s="10">
        <f t="shared" si="23"/>
        <v>0</v>
      </c>
      <c r="N107" s="9">
        <f>MAX($M$18:M107)</f>
        <v>2016</v>
      </c>
      <c r="O107" s="6"/>
      <c r="P107" s="6"/>
    </row>
    <row r="108" spans="2:16" ht="16.5">
      <c r="B108" s="23">
        <f t="shared" si="22"/>
        <v>0</v>
      </c>
      <c r="C108" s="24">
        <f t="shared" si="15"/>
        <v>0</v>
      </c>
      <c r="D108" s="25">
        <f t="shared" si="12"/>
        <v>0</v>
      </c>
      <c r="E108" s="25">
        <f t="shared" si="18"/>
        <v>0</v>
      </c>
      <c r="F108" s="25">
        <f t="shared" si="24"/>
        <v>0</v>
      </c>
      <c r="G108" s="25">
        <f t="shared" si="14"/>
        <v>0</v>
      </c>
      <c r="I108" s="9">
        <f t="shared" si="19"/>
        <v>0</v>
      </c>
      <c r="J108" s="9">
        <f t="shared" si="16"/>
        <v>0</v>
      </c>
      <c r="K108" s="9">
        <f t="shared" si="20"/>
        <v>0</v>
      </c>
      <c r="L108" s="8">
        <f t="shared" si="21"/>
        <v>0</v>
      </c>
      <c r="M108" s="10">
        <f t="shared" si="23"/>
        <v>0</v>
      </c>
      <c r="N108" s="9">
        <f>MAX($M$18:M108)</f>
        <v>2016</v>
      </c>
      <c r="O108" s="6"/>
      <c r="P108" s="6"/>
    </row>
    <row r="109" spans="2:16" ht="16.5">
      <c r="B109" s="23">
        <f t="shared" si="22"/>
        <v>0</v>
      </c>
      <c r="C109" s="24">
        <f t="shared" si="15"/>
        <v>0</v>
      </c>
      <c r="D109" s="25">
        <f t="shared" si="12"/>
        <v>0</v>
      </c>
      <c r="E109" s="25">
        <f t="shared" si="18"/>
        <v>0</v>
      </c>
      <c r="F109" s="25">
        <f t="shared" si="24"/>
        <v>0</v>
      </c>
      <c r="G109" s="25">
        <f t="shared" si="14"/>
        <v>0</v>
      </c>
      <c r="I109" s="9">
        <f t="shared" si="19"/>
        <v>0</v>
      </c>
      <c r="J109" s="9">
        <f t="shared" si="16"/>
        <v>0</v>
      </c>
      <c r="K109" s="9">
        <f t="shared" si="20"/>
        <v>0</v>
      </c>
      <c r="L109" s="8">
        <f t="shared" si="21"/>
        <v>0</v>
      </c>
      <c r="M109" s="10">
        <f t="shared" si="23"/>
        <v>0</v>
      </c>
      <c r="N109" s="9">
        <f>MAX($M$18:M109)</f>
        <v>2016</v>
      </c>
      <c r="O109" s="6"/>
      <c r="P109" s="6"/>
    </row>
    <row r="110" spans="2:16" ht="16.5">
      <c r="B110" s="23">
        <f t="shared" si="22"/>
        <v>0</v>
      </c>
      <c r="C110" s="24">
        <f t="shared" si="15"/>
        <v>0</v>
      </c>
      <c r="D110" s="25">
        <f t="shared" si="12"/>
        <v>0</v>
      </c>
      <c r="E110" s="25">
        <f t="shared" si="18"/>
        <v>0</v>
      </c>
      <c r="F110" s="25">
        <f t="shared" si="24"/>
        <v>0</v>
      </c>
      <c r="G110" s="25">
        <f t="shared" si="14"/>
        <v>0</v>
      </c>
      <c r="I110" s="9">
        <f t="shared" si="19"/>
        <v>0</v>
      </c>
      <c r="J110" s="9">
        <f t="shared" si="16"/>
        <v>0</v>
      </c>
      <c r="K110" s="9">
        <f t="shared" si="20"/>
        <v>0</v>
      </c>
      <c r="L110" s="8">
        <f t="shared" si="21"/>
        <v>0</v>
      </c>
      <c r="M110" s="10">
        <f t="shared" si="23"/>
        <v>0</v>
      </c>
      <c r="N110" s="9">
        <f>MAX($M$18:M110)</f>
        <v>2016</v>
      </c>
      <c r="O110" s="6"/>
      <c r="P110" s="6"/>
    </row>
    <row r="111" spans="2:16" ht="16.5">
      <c r="B111" s="23">
        <f t="shared" si="22"/>
        <v>0</v>
      </c>
      <c r="C111" s="24">
        <f t="shared" si="15"/>
        <v>0</v>
      </c>
      <c r="D111" s="25">
        <f t="shared" si="12"/>
        <v>0</v>
      </c>
      <c r="E111" s="25">
        <f t="shared" si="18"/>
        <v>0</v>
      </c>
      <c r="F111" s="25">
        <f t="shared" si="24"/>
        <v>0</v>
      </c>
      <c r="G111" s="25">
        <f t="shared" si="14"/>
        <v>0</v>
      </c>
      <c r="I111" s="9">
        <f t="shared" si="19"/>
        <v>0</v>
      </c>
      <c r="J111" s="9">
        <f t="shared" si="16"/>
        <v>0</v>
      </c>
      <c r="K111" s="9">
        <f t="shared" si="20"/>
        <v>0</v>
      </c>
      <c r="L111" s="8">
        <f t="shared" si="21"/>
        <v>0</v>
      </c>
      <c r="M111" s="10">
        <f t="shared" si="23"/>
        <v>0</v>
      </c>
      <c r="N111" s="9">
        <f>MAX($M$18:M111)</f>
        <v>2016</v>
      </c>
      <c r="O111" s="6"/>
      <c r="P111" s="6"/>
    </row>
    <row r="112" spans="2:16" ht="16.5">
      <c r="B112" s="23">
        <f t="shared" si="22"/>
        <v>0</v>
      </c>
      <c r="C112" s="24">
        <f t="shared" si="15"/>
        <v>0</v>
      </c>
      <c r="D112" s="25">
        <f t="shared" si="12"/>
        <v>0</v>
      </c>
      <c r="E112" s="25">
        <f t="shared" si="18"/>
        <v>0</v>
      </c>
      <c r="F112" s="25">
        <f t="shared" si="24"/>
        <v>0</v>
      </c>
      <c r="G112" s="25">
        <f t="shared" si="14"/>
        <v>0</v>
      </c>
      <c r="I112" s="9">
        <f t="shared" si="19"/>
        <v>0</v>
      </c>
      <c r="J112" s="9">
        <f t="shared" si="16"/>
        <v>0</v>
      </c>
      <c r="K112" s="9">
        <f t="shared" si="20"/>
        <v>0</v>
      </c>
      <c r="L112" s="8">
        <f t="shared" si="21"/>
        <v>0</v>
      </c>
      <c r="M112" s="10">
        <f t="shared" si="23"/>
        <v>0</v>
      </c>
      <c r="N112" s="9">
        <f>MAX($M$18:M112)</f>
        <v>2016</v>
      </c>
      <c r="O112" s="6"/>
      <c r="P112" s="6"/>
    </row>
    <row r="113" spans="2:16" ht="16.5">
      <c r="B113" s="23">
        <f t="shared" si="22"/>
        <v>0</v>
      </c>
      <c r="C113" s="24">
        <f t="shared" si="15"/>
        <v>0</v>
      </c>
      <c r="D113" s="25">
        <f t="shared" si="12"/>
        <v>0</v>
      </c>
      <c r="E113" s="25">
        <f t="shared" si="18"/>
        <v>0</v>
      </c>
      <c r="F113" s="25">
        <f t="shared" si="24"/>
        <v>0</v>
      </c>
      <c r="G113" s="25">
        <f t="shared" si="14"/>
        <v>0</v>
      </c>
      <c r="I113" s="9">
        <f t="shared" si="19"/>
        <v>0</v>
      </c>
      <c r="J113" s="9">
        <f t="shared" si="16"/>
        <v>0</v>
      </c>
      <c r="K113" s="9">
        <f t="shared" si="20"/>
        <v>0</v>
      </c>
      <c r="L113" s="8">
        <f t="shared" si="21"/>
        <v>0</v>
      </c>
      <c r="M113" s="10">
        <f t="shared" si="23"/>
        <v>0</v>
      </c>
      <c r="N113" s="9">
        <f>MAX($M$18:M113)</f>
        <v>2016</v>
      </c>
      <c r="O113" s="6"/>
      <c r="P113" s="6"/>
    </row>
    <row r="114" spans="2:16" ht="16.5">
      <c r="B114" s="23">
        <f t="shared" si="22"/>
        <v>0</v>
      </c>
      <c r="C114" s="24">
        <f t="shared" si="15"/>
        <v>0</v>
      </c>
      <c r="D114" s="25">
        <f t="shared" si="12"/>
        <v>0</v>
      </c>
      <c r="E114" s="25">
        <f t="shared" si="18"/>
        <v>0</v>
      </c>
      <c r="F114" s="25">
        <f t="shared" si="24"/>
        <v>0</v>
      </c>
      <c r="G114" s="25">
        <f t="shared" si="14"/>
        <v>0</v>
      </c>
      <c r="I114" s="9">
        <f t="shared" si="19"/>
        <v>0</v>
      </c>
      <c r="J114" s="9">
        <f t="shared" si="16"/>
        <v>0</v>
      </c>
      <c r="K114" s="9">
        <f t="shared" si="20"/>
        <v>0</v>
      </c>
      <c r="L114" s="8">
        <f t="shared" si="21"/>
        <v>0</v>
      </c>
      <c r="M114" s="10">
        <f t="shared" si="23"/>
        <v>0</v>
      </c>
      <c r="N114" s="9">
        <f>MAX($M$18:M114)</f>
        <v>2016</v>
      </c>
      <c r="O114" s="6"/>
      <c r="P114" s="6"/>
    </row>
    <row r="115" spans="2:16" ht="16.5">
      <c r="B115" s="23">
        <f t="shared" si="22"/>
        <v>0</v>
      </c>
      <c r="C115" s="24">
        <f t="shared" si="15"/>
        <v>0</v>
      </c>
      <c r="D115" s="25">
        <f t="shared" si="12"/>
        <v>0</v>
      </c>
      <c r="E115" s="25">
        <f t="shared" si="18"/>
        <v>0</v>
      </c>
      <c r="F115" s="25">
        <f t="shared" si="24"/>
        <v>0</v>
      </c>
      <c r="G115" s="25">
        <f t="shared" si="14"/>
        <v>0</v>
      </c>
      <c r="I115" s="9">
        <f t="shared" si="19"/>
        <v>0</v>
      </c>
      <c r="J115" s="9">
        <f t="shared" si="16"/>
        <v>0</v>
      </c>
      <c r="K115" s="9">
        <f t="shared" si="20"/>
        <v>0</v>
      </c>
      <c r="L115" s="8">
        <f t="shared" si="21"/>
        <v>0</v>
      </c>
      <c r="M115" s="10">
        <f t="shared" si="23"/>
        <v>0</v>
      </c>
      <c r="N115" s="9">
        <f>MAX($M$18:M115)</f>
        <v>2016</v>
      </c>
      <c r="O115" s="6"/>
      <c r="P115" s="6"/>
    </row>
    <row r="116" spans="2:16" ht="16.5">
      <c r="B116" s="23">
        <f t="shared" si="22"/>
        <v>0</v>
      </c>
      <c r="C116" s="24">
        <f t="shared" si="15"/>
        <v>0</v>
      </c>
      <c r="D116" s="25">
        <f t="shared" si="12"/>
        <v>0</v>
      </c>
      <c r="E116" s="25">
        <f t="shared" si="18"/>
        <v>0</v>
      </c>
      <c r="F116" s="25">
        <f t="shared" si="24"/>
        <v>0</v>
      </c>
      <c r="G116" s="25">
        <f t="shared" si="14"/>
        <v>0</v>
      </c>
      <c r="I116" s="9">
        <f t="shared" si="19"/>
        <v>0</v>
      </c>
      <c r="J116" s="9">
        <f t="shared" si="16"/>
        <v>0</v>
      </c>
      <c r="K116" s="9">
        <f t="shared" si="20"/>
        <v>0</v>
      </c>
      <c r="L116" s="8">
        <f t="shared" si="21"/>
        <v>0</v>
      </c>
      <c r="M116" s="10">
        <f t="shared" si="23"/>
        <v>0</v>
      </c>
      <c r="N116" s="9">
        <f>MAX($M$18:M116)</f>
        <v>2016</v>
      </c>
      <c r="O116" s="6"/>
      <c r="P116" s="6"/>
    </row>
    <row r="117" spans="2:16" ht="16.5">
      <c r="B117" s="23">
        <f t="shared" si="22"/>
        <v>0</v>
      </c>
      <c r="C117" s="24">
        <f t="shared" si="15"/>
        <v>0</v>
      </c>
      <c r="D117" s="25">
        <f t="shared" si="12"/>
        <v>0</v>
      </c>
      <c r="E117" s="25">
        <f t="shared" si="18"/>
        <v>0</v>
      </c>
      <c r="F117" s="25">
        <f t="shared" si="24"/>
        <v>0</v>
      </c>
      <c r="G117" s="25">
        <f t="shared" si="14"/>
        <v>0</v>
      </c>
      <c r="I117" s="9">
        <f>MOD(B117,12)</f>
        <v>0</v>
      </c>
      <c r="J117" s="9">
        <f t="shared" si="16"/>
        <v>0</v>
      </c>
      <c r="K117" s="9">
        <f t="shared" si="20"/>
        <v>0</v>
      </c>
      <c r="L117" s="8">
        <f t="shared" si="21"/>
        <v>0</v>
      </c>
      <c r="M117" s="10">
        <f t="shared" si="23"/>
        <v>0</v>
      </c>
      <c r="N117" s="9">
        <f>MAX($M$18:M117)</f>
        <v>2016</v>
      </c>
      <c r="O117" s="6"/>
      <c r="P117" s="6"/>
    </row>
    <row r="118" spans="2:16" ht="16.5">
      <c r="B118" s="23">
        <f t="shared" si="22"/>
        <v>0</v>
      </c>
      <c r="C118" s="24">
        <f t="shared" si="15"/>
        <v>0</v>
      </c>
      <c r="D118" s="25">
        <f t="shared" ref="D118:D120" si="25">G117</f>
        <v>0</v>
      </c>
      <c r="E118" s="25">
        <f t="shared" si="18"/>
        <v>0</v>
      </c>
      <c r="F118" s="25">
        <f t="shared" si="24"/>
        <v>0</v>
      </c>
      <c r="G118" s="25">
        <f t="shared" ref="G118:G120" si="26">D118+E118-F118</f>
        <v>0</v>
      </c>
      <c r="I118" s="9">
        <f t="shared" si="19"/>
        <v>0</v>
      </c>
      <c r="J118" s="9">
        <f>IF(I118=0,0,I118+$S$6-1)</f>
        <v>0</v>
      </c>
      <c r="K118" s="9">
        <f t="shared" si="20"/>
        <v>0</v>
      </c>
      <c r="L118" s="8">
        <f t="shared" si="21"/>
        <v>0</v>
      </c>
      <c r="M118" s="10">
        <f t="shared" si="23"/>
        <v>0</v>
      </c>
      <c r="N118" s="9">
        <f>MAX($M$18:M118)</f>
        <v>2016</v>
      </c>
      <c r="O118" s="6"/>
      <c r="P118" s="6"/>
    </row>
    <row r="119" spans="2:16" ht="16.5">
      <c r="B119" s="23">
        <f t="shared" si="22"/>
        <v>0</v>
      </c>
      <c r="C119" s="24">
        <f t="shared" si="15"/>
        <v>0</v>
      </c>
      <c r="D119" s="25">
        <f t="shared" si="25"/>
        <v>0</v>
      </c>
      <c r="E119" s="25">
        <f t="shared" si="18"/>
        <v>0</v>
      </c>
      <c r="F119" s="25">
        <f t="shared" si="24"/>
        <v>0</v>
      </c>
      <c r="G119" s="25">
        <f t="shared" si="26"/>
        <v>0</v>
      </c>
      <c r="I119" s="9">
        <f t="shared" si="19"/>
        <v>0</v>
      </c>
      <c r="J119" s="9">
        <f>IF(I119=0,0,I119+$S$6-1)</f>
        <v>0</v>
      </c>
      <c r="K119" s="9">
        <f t="shared" si="20"/>
        <v>0</v>
      </c>
      <c r="L119" s="8">
        <f t="shared" si="21"/>
        <v>0</v>
      </c>
      <c r="M119" s="10">
        <f t="shared" si="23"/>
        <v>0</v>
      </c>
      <c r="N119" s="9">
        <f>MAX($M$18:M119)</f>
        <v>2016</v>
      </c>
      <c r="O119" s="6"/>
      <c r="P119" s="6"/>
    </row>
    <row r="120" spans="2:16" ht="16.5">
      <c r="B120" s="23">
        <f t="shared" si="22"/>
        <v>0</v>
      </c>
      <c r="C120" s="24">
        <f t="shared" si="15"/>
        <v>0</v>
      </c>
      <c r="D120" s="25">
        <f t="shared" si="25"/>
        <v>0</v>
      </c>
      <c r="E120" s="25">
        <f t="shared" si="18"/>
        <v>0</v>
      </c>
      <c r="F120" s="25">
        <f t="shared" si="24"/>
        <v>0</v>
      </c>
      <c r="G120" s="25">
        <f t="shared" si="26"/>
        <v>0</v>
      </c>
      <c r="I120" s="9">
        <f t="shared" ref="I120" si="27">MOD(B120,12)</f>
        <v>0</v>
      </c>
      <c r="J120" s="9">
        <f>IF(I120=0,0,I120+$S$6-1)</f>
        <v>0</v>
      </c>
      <c r="K120" s="9">
        <f t="shared" si="20"/>
        <v>0</v>
      </c>
      <c r="L120" s="8">
        <f t="shared" si="21"/>
        <v>0</v>
      </c>
      <c r="M120" s="10">
        <f t="shared" ref="M120" si="28">IF(L119=1,N119+1,IF(F120=0,0,$E$13+L120))</f>
        <v>0</v>
      </c>
      <c r="N120" s="9">
        <f>MAX($M$18:M120)</f>
        <v>2016</v>
      </c>
      <c r="O120" s="6"/>
      <c r="P120" s="6"/>
    </row>
  </sheetData>
  <sheetProtection password="BE1D" sheet="1" objects="1" scenarios="1" selectLockedCells="1"/>
  <mergeCells count="3">
    <mergeCell ref="F4:G4"/>
    <mergeCell ref="B15:G16"/>
    <mergeCell ref="B2:G3"/>
  </mergeCells>
  <dataValidations count="3">
    <dataValidation type="list" allowBlank="1" showInputMessage="1" showErrorMessage="1" sqref="D13">
      <formula1>$G$5:$R$5</formula1>
    </dataValidation>
    <dataValidation type="whole" allowBlank="1" showInputMessage="1" showErrorMessage="1" errorTitle="Maximum 103 Installments allowed" promptTitle="Maximum 103 Installments allowed" sqref="D6">
      <formula1>0</formula1>
      <formula2>103</formula2>
    </dataValidation>
    <dataValidation type="textLength" operator="equal" allowBlank="1" showInputMessage="1" showErrorMessage="1" errorTitle="Enter Year in YYYY format" promptTitle="Enter Year in YYYY Format" sqref="E13">
      <formula1>4</formula1>
    </dataValidation>
  </dataValidations>
  <pageMargins left="0.7" right="0.7" top="0.75" bottom="0.75" header="0.3" footer="0.3"/>
  <pageSetup scale="66" fitToHeight="1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workbookViewId="0">
      <selection activeCell="V15" sqref="V15"/>
    </sheetView>
  </sheetViews>
  <sheetFormatPr defaultRowHeight="15"/>
  <cols>
    <col min="1" max="16384" width="9.140625" style="31"/>
  </cols>
  <sheetData/>
  <sheetProtection password="BE1D" sheet="1" objects="1" scenarios="1"/>
  <pageMargins left="0.7" right="0.7" top="0.75" bottom="0.75" header="0.3" footer="0.3"/>
  <pageSetup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EMI Calculator</vt:lpstr>
      <vt:lpstr>Pie Chart</vt:lpstr>
      <vt:lpstr>'EMI Calculator'!Print_Area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2013-03-16T13:06:53Z</cp:lastPrinted>
  <dcterms:created xsi:type="dcterms:W3CDTF">2013-03-15T09:04:11Z</dcterms:created>
  <dcterms:modified xsi:type="dcterms:W3CDTF">2013-03-18T06:48:00Z</dcterms:modified>
</cp:coreProperties>
</file>