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195" windowHeight="7425" firstSheet="1" activeTab="1"/>
  </bookViews>
  <sheets>
    <sheet name="Sheet1" sheetId="1" state="hidden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" i="2" l="1"/>
  <c r="E7" i="2" l="1"/>
  <c r="B8" i="2"/>
  <c r="L13" i="1" l="1"/>
  <c r="L15" i="1" s="1"/>
  <c r="M15" i="1" s="1"/>
  <c r="K14" i="1"/>
  <c r="L10" i="1"/>
  <c r="J5" i="1"/>
  <c r="I28" i="1" l="1"/>
  <c r="I27" i="1"/>
  <c r="I26" i="1"/>
  <c r="I24" i="1"/>
  <c r="J23" i="1"/>
  <c r="I23" i="1"/>
  <c r="I17" i="1"/>
  <c r="I11" i="1"/>
  <c r="I10" i="1"/>
  <c r="I9" i="1"/>
  <c r="B58" i="1"/>
  <c r="B59" i="1"/>
  <c r="B60" i="1"/>
  <c r="B61" i="1"/>
  <c r="B62" i="1"/>
  <c r="B63" i="1"/>
  <c r="A57" i="1"/>
  <c r="A58" i="1" s="1"/>
  <c r="A59" i="1" s="1"/>
  <c r="A60" i="1" s="1"/>
  <c r="A61" i="1" s="1"/>
  <c r="A62" i="1" s="1"/>
  <c r="A63" i="1" s="1"/>
  <c r="B45" i="1"/>
  <c r="B46" i="1"/>
  <c r="B48" i="1" s="1"/>
  <c r="B50" i="1" s="1"/>
  <c r="B52" i="1" s="1"/>
  <c r="B54" i="1" s="1"/>
  <c r="B56" i="1" s="1"/>
  <c r="B47" i="1"/>
  <c r="B49" i="1" s="1"/>
  <c r="B51" i="1" s="1"/>
  <c r="B53" i="1" s="1"/>
  <c r="B55" i="1" s="1"/>
  <c r="B57" i="1"/>
  <c r="B44" i="1"/>
  <c r="A56" i="1"/>
  <c r="C30" i="1" l="1"/>
  <c r="C29" i="1"/>
  <c r="A34" i="1"/>
  <c r="A30" i="1"/>
  <c r="D22" i="1"/>
  <c r="C22" i="1"/>
  <c r="B22" i="1"/>
  <c r="B8" i="1"/>
  <c r="C8" i="1"/>
  <c r="B4" i="1"/>
  <c r="A1" i="1"/>
</calcChain>
</file>

<file path=xl/sharedStrings.xml><?xml version="1.0" encoding="utf-8"?>
<sst xmlns="http://schemas.openxmlformats.org/spreadsheetml/2006/main" count="31" uniqueCount="26">
  <si>
    <t>=FV(9%/12,60,0,20000,1)</t>
  </si>
  <si>
    <t>N = the number of periods you will make payments (2 years x 12 months)</t>
  </si>
  <si>
    <t>[pmt] = the amount of the payment (represented as a negative number)</t>
  </si>
  <si>
    <t>[pv] = the amount we will start with (also a negative number)</t>
  </si>
  <si>
    <t>[type] = when payments are deposited; 0 = end of each period, 1 = beginning of each period.</t>
  </si>
  <si>
    <t>What if you save $100 per month for 20 years at 6%?</t>
  </si>
  <si>
    <t>Our formula:</t>
  </si>
  <si>
    <t>=FV(6%/12,240,-100,0,1)</t>
  </si>
  <si>
    <t>Can you help me with this? Determine the effective annual yield for one invested year at 7.9 % compound semiannually.</t>
  </si>
  <si>
    <t>=EFFECT(7.9%,2)</t>
  </si>
  <si>
    <t>i Mynda,
I would like help calculating and making excel table where I can see the total accumulated amount each month.
Monthly net rental income is $5000 for first year. Each month this rental income is invested where it is giving 8% annual return. Monthly rental income will increase by 5% every year for 15 years, and continue to invest this monthly income gives 8% annual return</t>
  </si>
  <si>
    <t xml:space="preserve">For Fix Deposit </t>
  </si>
  <si>
    <t>Amount To Be Deposited</t>
  </si>
  <si>
    <t>Interest Rate</t>
  </si>
  <si>
    <t>Compounding Mathod</t>
  </si>
  <si>
    <t>Monthly</t>
  </si>
  <si>
    <t>Annual</t>
  </si>
  <si>
    <t xml:space="preserve">Semiannual </t>
  </si>
  <si>
    <t>Maturity Amount</t>
  </si>
  <si>
    <t>Total Interest Earn</t>
  </si>
  <si>
    <t>Preiod (In Month)</t>
  </si>
  <si>
    <t>For Loan Calculation</t>
  </si>
  <si>
    <t>Amount Of Loan</t>
  </si>
  <si>
    <t>Value Of Emi</t>
  </si>
  <si>
    <t>Sheet Developed By : Hariom Jindal (M.Com)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</si>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</sst>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[$₹-458]#,##0.00_);[Red]\([$₹-458]#,##0.00\)"/>
    <numFmt numFmtId="165" formatCode="[$₹-458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165" fontId="0" fillId="0" borderId="0" xfId="0" quotePrefix="1" applyNumberFormat="1"/>
    <xf numFmtId="9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0" fontId="0" fillId="3" borderId="11" xfId="0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  <protection locked="0" hidden="1"/>
    </xf>
    <xf numFmtId="9" fontId="0" fillId="4" borderId="4" xfId="0" applyNumberFormat="1" applyFill="1" applyBorder="1" applyAlignment="1" applyProtection="1">
      <alignment vertical="center"/>
      <protection locked="0" hidden="1"/>
    </xf>
    <xf numFmtId="0" fontId="0" fillId="4" borderId="4" xfId="0" applyFill="1" applyBorder="1" applyAlignment="1" applyProtection="1">
      <alignment vertical="center"/>
      <protection locked="0" hidden="1"/>
    </xf>
    <xf numFmtId="0" fontId="0" fillId="4" borderId="12" xfId="0" applyFill="1" applyBorder="1" applyAlignment="1" applyProtection="1">
      <alignment vertical="center"/>
      <protection locked="0" hidden="1"/>
    </xf>
    <xf numFmtId="1" fontId="0" fillId="2" borderId="2" xfId="0" applyNumberFormat="1" applyFill="1" applyBorder="1" applyAlignment="1" applyProtection="1">
      <alignment vertical="center"/>
      <protection hidden="1"/>
    </xf>
    <xf numFmtId="1" fontId="0" fillId="2" borderId="6" xfId="0" applyNumberFormat="1" applyFill="1" applyBorder="1" applyAlignment="1" applyProtection="1">
      <alignment vertical="center"/>
      <protection hidden="1"/>
    </xf>
    <xf numFmtId="1" fontId="1" fillId="2" borderId="10" xfId="0" applyNumberFormat="1" applyFont="1" applyFill="1" applyBorder="1" applyAlignment="1" applyProtection="1">
      <alignment vertical="center"/>
      <protection hidden="1"/>
    </xf>
    <xf numFmtId="165" fontId="0" fillId="0" borderId="0" xfId="0" applyNumberFormat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63"/>
  <sheetViews>
    <sheetView topLeftCell="A10" workbookViewId="0">
      <selection activeCell="I28" sqref="I28"/>
    </sheetView>
  </sheetViews>
  <sheetFormatPr defaultRowHeight="15" x14ac:dyDescent="0.25"/>
  <cols>
    <col min="1" max="1" width="12.85546875" style="3" bestFit="1" customWidth="1"/>
    <col min="2" max="2" width="12.42578125" bestFit="1" customWidth="1"/>
    <col min="3" max="3" width="11.5703125" bestFit="1" customWidth="1"/>
    <col min="9" max="9" width="13.85546875" customWidth="1"/>
  </cols>
  <sheetData>
    <row r="1" spans="1:13" x14ac:dyDescent="0.25">
      <c r="A1" s="3">
        <f>NPER(4%,0,-2000,100000)</f>
        <v>99.743800938531734</v>
      </c>
    </row>
    <row r="4" spans="1:13" x14ac:dyDescent="0.25">
      <c r="A4" s="3">
        <v>20000</v>
      </c>
      <c r="B4" s="3">
        <f>20000*(1+0.09/12)^(5/12)</f>
        <v>20062.363819821065</v>
      </c>
    </row>
    <row r="5" spans="1:13" x14ac:dyDescent="0.25">
      <c r="A5" s="3">
        <v>9</v>
      </c>
      <c r="J5">
        <f>20000*(1+12%/12)^60</f>
        <v>36333.933971281826</v>
      </c>
    </row>
    <row r="6" spans="1:13" x14ac:dyDescent="0.25">
      <c r="A6" s="3">
        <v>5</v>
      </c>
    </row>
    <row r="7" spans="1:13" x14ac:dyDescent="0.25">
      <c r="C7" s="4" t="s">
        <v>0</v>
      </c>
    </row>
    <row r="8" spans="1:13" x14ac:dyDescent="0.25">
      <c r="B8" s="2">
        <f>FV(9%/12,60,0,-20000,1)</f>
        <v>31313.620538831463</v>
      </c>
      <c r="C8" s="1">
        <f>FV(9%/12,60,0,20000,1)</f>
        <v>-31313.620538831463</v>
      </c>
    </row>
    <row r="9" spans="1:13" x14ac:dyDescent="0.25">
      <c r="I9" s="2">
        <f>PMT(18%/12,36,0,-200000,0)</f>
        <v>4230.4791071833679</v>
      </c>
    </row>
    <row r="10" spans="1:13" x14ac:dyDescent="0.25">
      <c r="I10" s="2">
        <f>PMT(18%/12,36,0,-200000)</f>
        <v>4230.4791071833679</v>
      </c>
      <c r="K10">
        <v>8</v>
      </c>
      <c r="L10" t="str">
        <f>IF(AND(K10&gt;5,K10&lt;10),"TRUE","FALSE")</f>
        <v>TRUE</v>
      </c>
    </row>
    <row r="11" spans="1:13" x14ac:dyDescent="0.25">
      <c r="A11" s="3" t="s">
        <v>1</v>
      </c>
      <c r="I11" s="8">
        <f>PMT(18%/12,36,-200000)</f>
        <v>7230.4791071833679</v>
      </c>
    </row>
    <row r="13" spans="1:13" x14ac:dyDescent="0.25">
      <c r="L13" s="7">
        <f ca="1">TODAY()</f>
        <v>41327</v>
      </c>
    </row>
    <row r="14" spans="1:13" x14ac:dyDescent="0.25">
      <c r="A14" s="3" t="s">
        <v>2</v>
      </c>
      <c r="K14">
        <f ca="1">DATEDIF("21-04-1996",TODAY(),"y")</f>
        <v>16</v>
      </c>
      <c r="L14" s="7">
        <v>35176</v>
      </c>
    </row>
    <row r="15" spans="1:13" x14ac:dyDescent="0.25">
      <c r="L15">
        <f ca="1">L13-L14</f>
        <v>6151</v>
      </c>
      <c r="M15">
        <f ca="1">L15/366</f>
        <v>16.806010928961747</v>
      </c>
    </row>
    <row r="17" spans="1:11" x14ac:dyDescent="0.25">
      <c r="A17" s="3" t="s">
        <v>3</v>
      </c>
      <c r="I17" s="1">
        <f>FV(8%/12,60,-1000,0,1)</f>
        <v>73966.701953542506</v>
      </c>
    </row>
    <row r="19" spans="1:11" x14ac:dyDescent="0.25">
      <c r="A19" s="3" t="s">
        <v>4</v>
      </c>
    </row>
    <row r="20" spans="1:11" x14ac:dyDescent="0.25">
      <c r="I20">
        <v>1000</v>
      </c>
    </row>
    <row r="21" spans="1:11" x14ac:dyDescent="0.25">
      <c r="I21">
        <v>60</v>
      </c>
    </row>
    <row r="22" spans="1:11" x14ac:dyDescent="0.25">
      <c r="B22" s="2">
        <f>FV(9%/12,24,-20000,0,1)</f>
        <v>527697.68230151339</v>
      </c>
      <c r="C22" s="2">
        <f>FV(9%/12,24,0,-20000,1)</f>
        <v>23928.270587852458</v>
      </c>
      <c r="D22">
        <f>20000*9%</f>
        <v>1800</v>
      </c>
      <c r="I22" s="6">
        <v>0.08</v>
      </c>
    </row>
    <row r="23" spans="1:11" x14ac:dyDescent="0.25">
      <c r="I23" s="2">
        <f>FV(8%/12,60,-1000,0,1)</f>
        <v>73966.701953542506</v>
      </c>
      <c r="J23">
        <f>NPER(8%/12,-1000,-73966.7,1)</f>
        <v>-60.328518653768448</v>
      </c>
    </row>
    <row r="24" spans="1:11" x14ac:dyDescent="0.25">
      <c r="A24" s="3" t="s">
        <v>5</v>
      </c>
      <c r="I24">
        <f>4075*14%</f>
        <v>570.5</v>
      </c>
    </row>
    <row r="25" spans="1:11" x14ac:dyDescent="0.25">
      <c r="A25" s="3" t="s">
        <v>6</v>
      </c>
      <c r="I25">
        <v>42</v>
      </c>
      <c r="J25">
        <v>4075</v>
      </c>
      <c r="K25" s="6">
        <v>0.14000000000000001</v>
      </c>
    </row>
    <row r="26" spans="1:11" x14ac:dyDescent="0.25">
      <c r="I26" s="1">
        <f>FV(14%/12,42,-4075,0)</f>
        <v>219244.21523226815</v>
      </c>
    </row>
    <row r="27" spans="1:11" x14ac:dyDescent="0.25">
      <c r="A27" s="5" t="s">
        <v>7</v>
      </c>
      <c r="I27" s="1">
        <f>PMT(14%/12,12*12,(-300000+10000),0)</f>
        <v>4167.6685451975172</v>
      </c>
    </row>
    <row r="28" spans="1:11" x14ac:dyDescent="0.25">
      <c r="I28" s="1">
        <f>PV(14%/12,144,-4075)</f>
        <v>283551.8197246645</v>
      </c>
    </row>
    <row r="29" spans="1:11" x14ac:dyDescent="0.25">
      <c r="C29">
        <f>NPER(5%/12,0,-100,200)/12</f>
        <v>13.891804729054364</v>
      </c>
    </row>
    <row r="30" spans="1:11" x14ac:dyDescent="0.25">
      <c r="A30" s="3">
        <f>NPER(4%,0,-2000,100000)</f>
        <v>99.743800938531734</v>
      </c>
      <c r="C30" s="1">
        <f>PMT(8%/12,12,-100000,,)</f>
        <v>8698.8429085421067</v>
      </c>
    </row>
    <row r="34" spans="1:10" x14ac:dyDescent="0.25">
      <c r="A34" s="3">
        <f>FV(4.75%/12,60,0,-11834.5,1)</f>
        <v>14999.999670923091</v>
      </c>
    </row>
    <row r="37" spans="1:10" x14ac:dyDescent="0.25">
      <c r="A37" s="3" t="s">
        <v>8</v>
      </c>
    </row>
    <row r="39" spans="1:10" x14ac:dyDescent="0.25">
      <c r="A39" s="5" t="s">
        <v>9</v>
      </c>
    </row>
    <row r="40" spans="1:10" ht="19.5" customHeight="1" x14ac:dyDescent="0.25"/>
    <row r="41" spans="1:10" ht="146.25" customHeight="1" x14ac:dyDescent="0.25">
      <c r="A41" s="24" t="s">
        <v>10</v>
      </c>
      <c r="B41" s="24"/>
      <c r="C41" s="24"/>
      <c r="D41" s="24"/>
      <c r="E41" s="24"/>
      <c r="F41" s="24"/>
      <c r="G41" s="24"/>
      <c r="H41" s="24"/>
      <c r="I41" s="24"/>
      <c r="J41" s="24"/>
    </row>
    <row r="44" spans="1:10" x14ac:dyDescent="0.25">
      <c r="A44" s="3">
        <v>5000</v>
      </c>
      <c r="B44" s="2">
        <f>FV(8%/12,1,-A44,,1)</f>
        <v>5033.3333333332812</v>
      </c>
    </row>
    <row r="45" spans="1:10" x14ac:dyDescent="0.25">
      <c r="A45" s="3">
        <v>5000</v>
      </c>
      <c r="B45" s="2">
        <f>FV(8%/12,1,-A45,-B44,1)</f>
        <v>10100.222222222117</v>
      </c>
    </row>
    <row r="46" spans="1:10" x14ac:dyDescent="0.25">
      <c r="A46" s="3">
        <v>5000</v>
      </c>
      <c r="B46" s="2">
        <f>FV(8%/12,1,-A46,-B45,1)</f>
        <v>15200.890370370213</v>
      </c>
    </row>
    <row r="47" spans="1:10" x14ac:dyDescent="0.25">
      <c r="A47" s="3">
        <v>5000</v>
      </c>
      <c r="B47" s="2">
        <f t="shared" ref="B47:B56" si="0">FV(8%/12,1,-A47,-B45,1)</f>
        <v>15200.890370370213</v>
      </c>
    </row>
    <row r="48" spans="1:10" x14ac:dyDescent="0.25">
      <c r="A48" s="3">
        <v>5000</v>
      </c>
      <c r="B48" s="2">
        <f t="shared" si="0"/>
        <v>20335.562972839296</v>
      </c>
    </row>
    <row r="49" spans="1:2" x14ac:dyDescent="0.25">
      <c r="A49" s="3">
        <v>5000</v>
      </c>
      <c r="B49" s="2">
        <f t="shared" si="0"/>
        <v>20335.562972839296</v>
      </c>
    </row>
    <row r="50" spans="1:2" x14ac:dyDescent="0.25">
      <c r="A50" s="3">
        <v>5000</v>
      </c>
      <c r="B50" s="2">
        <f t="shared" si="0"/>
        <v>25504.466725991504</v>
      </c>
    </row>
    <row r="51" spans="1:2" x14ac:dyDescent="0.25">
      <c r="A51" s="3">
        <v>5000</v>
      </c>
      <c r="B51" s="2">
        <f t="shared" si="0"/>
        <v>25504.466725991504</v>
      </c>
    </row>
    <row r="52" spans="1:2" x14ac:dyDescent="0.25">
      <c r="A52" s="3">
        <v>5000</v>
      </c>
      <c r="B52" s="2">
        <f t="shared" si="0"/>
        <v>30707.829837498059</v>
      </c>
    </row>
    <row r="53" spans="1:2" x14ac:dyDescent="0.25">
      <c r="A53" s="3">
        <v>5000</v>
      </c>
      <c r="B53" s="2">
        <f t="shared" si="0"/>
        <v>30707.829837498059</v>
      </c>
    </row>
    <row r="54" spans="1:2" x14ac:dyDescent="0.25">
      <c r="A54" s="3">
        <v>5000</v>
      </c>
      <c r="B54" s="2">
        <f t="shared" si="0"/>
        <v>35945.88203641466</v>
      </c>
    </row>
    <row r="55" spans="1:2" x14ac:dyDescent="0.25">
      <c r="A55" s="3">
        <v>5000</v>
      </c>
      <c r="B55" s="2">
        <f t="shared" si="0"/>
        <v>35945.88203641466</v>
      </c>
    </row>
    <row r="56" spans="1:2" x14ac:dyDescent="0.25">
      <c r="A56" s="3">
        <f>(A55)+A55*5%</f>
        <v>5250</v>
      </c>
      <c r="B56" s="2">
        <f t="shared" si="0"/>
        <v>41470.521249990699</v>
      </c>
    </row>
    <row r="57" spans="1:2" x14ac:dyDescent="0.25">
      <c r="A57" s="3">
        <f t="shared" ref="A57:A63" si="1">(A56)+A56*5%</f>
        <v>5512.5</v>
      </c>
      <c r="B57" s="2">
        <f t="shared" ref="B57:B63" si="2">FV(8%/12,1,-A57,-A57,1)</f>
        <v>11098.499999999942</v>
      </c>
    </row>
    <row r="58" spans="1:2" x14ac:dyDescent="0.25">
      <c r="A58" s="3">
        <f t="shared" si="1"/>
        <v>5788.125</v>
      </c>
      <c r="B58" s="2">
        <f t="shared" si="2"/>
        <v>11653.424999999939</v>
      </c>
    </row>
    <row r="59" spans="1:2" x14ac:dyDescent="0.25">
      <c r="A59" s="3">
        <f t="shared" si="1"/>
        <v>6077.53125</v>
      </c>
      <c r="B59" s="2">
        <f t="shared" si="2"/>
        <v>12236.096249999937</v>
      </c>
    </row>
    <row r="60" spans="1:2" x14ac:dyDescent="0.25">
      <c r="A60" s="3">
        <f t="shared" si="1"/>
        <v>6381.4078124999996</v>
      </c>
      <c r="B60" s="2">
        <f t="shared" si="2"/>
        <v>12847.901062499932</v>
      </c>
    </row>
    <row r="61" spans="1:2" x14ac:dyDescent="0.25">
      <c r="A61" s="3">
        <f t="shared" si="1"/>
        <v>6700.4782031249997</v>
      </c>
      <c r="B61" s="2">
        <f t="shared" si="2"/>
        <v>13490.296115624929</v>
      </c>
    </row>
    <row r="62" spans="1:2" x14ac:dyDescent="0.25">
      <c r="A62" s="3">
        <f t="shared" si="1"/>
        <v>7035.5021132812499</v>
      </c>
      <c r="B62" s="2">
        <f t="shared" si="2"/>
        <v>14164.810921406177</v>
      </c>
    </row>
    <row r="63" spans="1:2" x14ac:dyDescent="0.25">
      <c r="A63" s="3">
        <f t="shared" si="1"/>
        <v>7387.2772189453126</v>
      </c>
      <c r="B63" s="2">
        <f t="shared" si="2"/>
        <v>14873.051467476485</v>
      </c>
    </row>
  </sheetData>
  <mergeCells count="1">
    <mergeCell ref="A41:J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8"/>
  <sheetViews>
    <sheetView tabSelected="1" view="pageBreakPreview" zoomScale="110" zoomScaleNormal="100" zoomScaleSheetLayoutView="110" workbookViewId="0">
      <selection activeCell="B3" sqref="B3"/>
    </sheetView>
  </sheetViews>
  <sheetFormatPr defaultRowHeight="15" x14ac:dyDescent="0.25"/>
  <cols>
    <col min="1" max="1" width="32" style="10" customWidth="1"/>
    <col min="2" max="2" width="23.140625" style="10" customWidth="1"/>
    <col min="3" max="3" width="9.140625" style="10"/>
    <col min="4" max="4" width="21.85546875" style="10" customWidth="1"/>
    <col min="5" max="5" width="22.28515625" style="10" customWidth="1"/>
    <col min="6" max="16384" width="9.140625" style="10"/>
  </cols>
  <sheetData>
    <row r="1" spans="1:5" ht="34.5" customHeight="1" thickBot="1" x14ac:dyDescent="0.3">
      <c r="A1" s="27" t="s">
        <v>24</v>
      </c>
      <c r="B1" s="28"/>
      <c r="C1" s="28"/>
      <c r="D1" s="28"/>
      <c r="E1" s="29"/>
    </row>
    <row r="2" spans="1:5" ht="35.25" customHeight="1" thickBot="1" x14ac:dyDescent="0.3">
      <c r="A2" s="25" t="s">
        <v>11</v>
      </c>
      <c r="B2" s="26"/>
      <c r="C2" s="9"/>
      <c r="D2" s="25" t="s">
        <v>21</v>
      </c>
      <c r="E2" s="26"/>
    </row>
    <row r="3" spans="1:5" ht="36.75" customHeight="1" x14ac:dyDescent="0.25">
      <c r="A3" s="11" t="s">
        <v>12</v>
      </c>
      <c r="B3" s="17">
        <v>10000</v>
      </c>
      <c r="D3" s="11" t="s">
        <v>22</v>
      </c>
      <c r="E3" s="17">
        <v>1828000</v>
      </c>
    </row>
    <row r="4" spans="1:5" ht="36.75" customHeight="1" x14ac:dyDescent="0.25">
      <c r="A4" s="12" t="s">
        <v>13</v>
      </c>
      <c r="B4" s="18">
        <v>7.0000000000000007E-2</v>
      </c>
      <c r="D4" s="12" t="s">
        <v>13</v>
      </c>
      <c r="E4" s="18">
        <v>0.105</v>
      </c>
    </row>
    <row r="5" spans="1:5" ht="36.75" customHeight="1" x14ac:dyDescent="0.25">
      <c r="A5" s="12" t="s">
        <v>20</v>
      </c>
      <c r="B5" s="19">
        <v>12</v>
      </c>
      <c r="D5" s="12" t="s">
        <v>20</v>
      </c>
      <c r="E5" s="19">
        <v>180</v>
      </c>
    </row>
    <row r="6" spans="1:5" ht="36.75" customHeight="1" thickBot="1" x14ac:dyDescent="0.3">
      <c r="A6" s="13" t="s">
        <v>14</v>
      </c>
      <c r="B6" s="20" t="s">
        <v>25</v>
      </c>
      <c r="D6" s="13" t="s">
        <v>14</v>
      </c>
      <c r="E6" s="20" t="s">
        <v>15</v>
      </c>
    </row>
    <row r="7" spans="1:5" ht="34.5" customHeight="1" thickBot="1" x14ac:dyDescent="0.3">
      <c r="A7" s="14" t="s">
        <v>18</v>
      </c>
      <c r="B7" s="21">
        <f>IF(B6="Annual",FV(B4,B5/12,0,-B3,1),IF(B6="Quarter",FV(B4/4,B5,0,-B3,1),IF(B6="Semiannual ",FV(B4/2,B5/6,0,-B3,1),IF(B6="Monthly",FV(B4/12,B5,0,-B3,1),""))))</f>
        <v>12314.393149447924</v>
      </c>
      <c r="D7" s="15" t="s">
        <v>23</v>
      </c>
      <c r="E7" s="23">
        <f>IF(E6="Annual",PMT(E4/12/12,E5,-E3,1),IF(E6="Semiannual ",PMT(E4/12/6,E5,-E3),IF(E6="Monthly",PMT(E4/12,E5,-E3),"")))</f>
        <v>20206.692325184271</v>
      </c>
    </row>
    <row r="8" spans="1:5" ht="27" customHeight="1" thickBot="1" x14ac:dyDescent="0.3">
      <c r="A8" s="16" t="s">
        <v>19</v>
      </c>
      <c r="B8" s="22">
        <f>IF(B7="","",B7-B3)</f>
        <v>2314.3931494479239</v>
      </c>
    </row>
  </sheetData>
  <sheetProtection password="CF7A" sheet="1" objects="1" scenarios="1"/>
  <mergeCells count="3">
    <mergeCell ref="A2:B2"/>
    <mergeCell ref="D2:E2"/>
    <mergeCell ref="A1:E1"/>
  </mergeCells>
  <pageMargins left="0.7" right="0.7" top="0.75" bottom="0.75" header="0.3" footer="0.3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Sheet3!$A$1:$A$4</xm:f>
          </x14:formula1>
          <xm:sqref>B6 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4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25</v>
      </c>
    </row>
    <row r="3" spans="1:1" x14ac:dyDescent="0.25">
      <c r="A3" t="s">
        <v>17</v>
      </c>
    </row>
    <row r="4" spans="1:1" x14ac:dyDescent="0.25">
      <c r="A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hariom jindal. jindal</dc:creator>
  <cp:lastModifiedBy>hariom jindal. jindal</cp:lastModifiedBy>
  <dcterms:created xsi:type="dcterms:W3CDTF">2013-02-21T07:08:19Z</dcterms:created>
  <dcterms:modified xsi:type="dcterms:W3CDTF">2013-02-22T06:23:45Z</dcterms:modified>
</cp:coreProperties>
</file>