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) Accounting\16) Yusuf Saifee Tender\"/>
    </mc:Choice>
  </mc:AlternateContent>
  <xr:revisionPtr revIDLastSave="0" documentId="13_ncr:1_{8BBCB5C8-B750-445D-97B4-15A903E4BD54}" xr6:coauthVersionLast="47" xr6:coauthVersionMax="47" xr10:uidLastSave="{00000000-0000-0000-0000-000000000000}"/>
  <bookViews>
    <workbookView xWindow="-108" yWindow="-108" windowWidth="23256" windowHeight="12456" activeTab="2" xr2:uid="{B9569C5A-BCF4-476A-BB76-B76376A8CADC}"/>
  </bookViews>
  <sheets>
    <sheet name="2022-23" sheetId="7" r:id="rId1"/>
    <sheet name="2023-24" sheetId="8" r:id="rId2"/>
    <sheet name="2024-25" sheetId="9" r:id="rId3"/>
  </sheets>
  <definedNames>
    <definedName name="Fixed_Asset">'2022-23'!$P$9:$T$34</definedName>
    <definedName name="fixed_Asset_2">'2023-24'!$P$9:$T$34</definedName>
    <definedName name="fixed_Asset_3">'2024-25'!$P$9:$U$34</definedName>
    <definedName name="_xlnm.Print_Area" localSheetId="0">'2022-23'!$A$1:$H$48</definedName>
    <definedName name="_xlnm.Print_Area" localSheetId="1">'2023-24'!$A$1:$U$48</definedName>
    <definedName name="_xlnm.Print_Area" localSheetId="2">'2024-25'!$A$1:$V$51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8" l="1"/>
  <c r="M46" i="8"/>
  <c r="S33" i="7"/>
  <c r="T33" i="7" s="1"/>
  <c r="X14" i="9"/>
  <c r="Y14" i="9" s="1"/>
  <c r="X12" i="9"/>
  <c r="Y12" i="9" s="1"/>
  <c r="G25" i="9"/>
  <c r="R34" i="9"/>
  <c r="M49" i="9"/>
  <c r="G34" i="9"/>
  <c r="G30" i="9"/>
  <c r="E23" i="9"/>
  <c r="D20" i="9"/>
  <c r="E22" i="9"/>
  <c r="E21" i="9"/>
  <c r="E20" i="9"/>
  <c r="E19" i="9"/>
  <c r="E18" i="9"/>
  <c r="E17" i="9"/>
  <c r="E16" i="9"/>
  <c r="E15" i="9"/>
  <c r="E14" i="9"/>
  <c r="E13" i="9"/>
  <c r="E12" i="9"/>
  <c r="J7" i="9"/>
  <c r="J4" i="9"/>
  <c r="J3" i="9"/>
  <c r="J2" i="9"/>
  <c r="Q5" i="9" s="1"/>
  <c r="D29" i="8"/>
  <c r="D23" i="8"/>
  <c r="S33" i="8"/>
  <c r="T33" i="8" s="1"/>
  <c r="Q33" i="9" s="1"/>
  <c r="T33" i="9" s="1"/>
  <c r="G34" i="8"/>
  <c r="G29" i="8"/>
  <c r="G25" i="8"/>
  <c r="E23" i="8"/>
  <c r="E22" i="8"/>
  <c r="E21" i="8"/>
  <c r="E20" i="8"/>
  <c r="E19" i="8"/>
  <c r="E18" i="8"/>
  <c r="E17" i="8"/>
  <c r="E16" i="8"/>
  <c r="E15" i="8"/>
  <c r="E14" i="8"/>
  <c r="E13" i="8"/>
  <c r="E12" i="8"/>
  <c r="J7" i="8"/>
  <c r="J4" i="8"/>
  <c r="J3" i="8"/>
  <c r="J2" i="8"/>
  <c r="Q5" i="8" s="1"/>
  <c r="G35" i="7"/>
  <c r="G30" i="7"/>
  <c r="G25" i="7"/>
  <c r="D23" i="7"/>
  <c r="E23" i="7"/>
  <c r="E22" i="7"/>
  <c r="F22" i="7" s="1"/>
  <c r="E21" i="7"/>
  <c r="E20" i="7"/>
  <c r="E19" i="7"/>
  <c r="S31" i="7"/>
  <c r="T31" i="7" s="1"/>
  <c r="Q31" i="8" s="1"/>
  <c r="S31" i="8" s="1"/>
  <c r="T31" i="8" s="1"/>
  <c r="Q31" i="9" s="1"/>
  <c r="F23" i="8" l="1"/>
  <c r="X13" i="9"/>
  <c r="Y13" i="9" s="1"/>
  <c r="Y15" i="9" s="1"/>
  <c r="Y16" i="9" s="1"/>
  <c r="F23" i="7"/>
  <c r="F22" i="8"/>
  <c r="U33" i="9"/>
  <c r="F23" i="9" s="1"/>
  <c r="T31" i="9"/>
  <c r="S21" i="8"/>
  <c r="T21" i="8" s="1"/>
  <c r="Q21" i="9" s="1"/>
  <c r="T21" i="9" s="1"/>
  <c r="Q34" i="7"/>
  <c r="E18" i="7"/>
  <c r="E17" i="7"/>
  <c r="E16" i="7"/>
  <c r="S27" i="7"/>
  <c r="T27" i="7" s="1"/>
  <c r="S25" i="7"/>
  <c r="T25" i="7" s="1"/>
  <c r="S23" i="7"/>
  <c r="T23" i="7" s="1"/>
  <c r="Q23" i="8" s="1"/>
  <c r="S23" i="8" s="1"/>
  <c r="T23" i="8" s="1"/>
  <c r="S21" i="7"/>
  <c r="T21" i="7" s="1"/>
  <c r="Q21" i="8" s="1"/>
  <c r="S19" i="7"/>
  <c r="T19" i="7" s="1"/>
  <c r="Q19" i="8" s="1"/>
  <c r="S19" i="8" s="1"/>
  <c r="T19" i="8" s="1"/>
  <c r="Q19" i="9" s="1"/>
  <c r="T19" i="9" s="1"/>
  <c r="S17" i="7"/>
  <c r="T17" i="7" s="1"/>
  <c r="Q17" i="8" s="1"/>
  <c r="S17" i="8" s="1"/>
  <c r="T17" i="8" s="1"/>
  <c r="Q17" i="9" s="1"/>
  <c r="T17" i="9" s="1"/>
  <c r="S15" i="7"/>
  <c r="T15" i="7" s="1"/>
  <c r="Q15" i="8" s="1"/>
  <c r="S15" i="8" s="1"/>
  <c r="T15" i="8" s="1"/>
  <c r="Q15" i="9" s="1"/>
  <c r="T15" i="9" s="1"/>
  <c r="S29" i="7"/>
  <c r="T29" i="7" s="1"/>
  <c r="E12" i="7"/>
  <c r="E13" i="7"/>
  <c r="E14" i="7"/>
  <c r="E15" i="7"/>
  <c r="M46" i="7"/>
  <c r="S11" i="7"/>
  <c r="T11" i="7" s="1"/>
  <c r="Q11" i="8" s="1"/>
  <c r="S11" i="8" s="1"/>
  <c r="T11" i="8" s="1"/>
  <c r="J7" i="7"/>
  <c r="J4" i="7"/>
  <c r="J3" i="7"/>
  <c r="J2" i="7"/>
  <c r="Q5" i="7" s="1"/>
  <c r="X15" i="9" l="1"/>
  <c r="X16" i="9" s="1"/>
  <c r="F21" i="7"/>
  <c r="Q29" i="8"/>
  <c r="S29" i="8" s="1"/>
  <c r="T29" i="8" s="1"/>
  <c r="F17" i="8"/>
  <c r="F18" i="8"/>
  <c r="Q23" i="9"/>
  <c r="T23" i="9" s="1"/>
  <c r="F19" i="7"/>
  <c r="Q25" i="8"/>
  <c r="S25" i="8" s="1"/>
  <c r="T25" i="8" s="1"/>
  <c r="Q27" i="8"/>
  <c r="S27" i="8" s="1"/>
  <c r="T27" i="8" s="1"/>
  <c r="F20" i="7"/>
  <c r="F16" i="8"/>
  <c r="F12" i="8"/>
  <c r="Q11" i="9"/>
  <c r="U17" i="9"/>
  <c r="F15" i="9" s="1"/>
  <c r="F14" i="7"/>
  <c r="F15" i="8"/>
  <c r="F14" i="8"/>
  <c r="U15" i="9"/>
  <c r="F14" i="9" s="1"/>
  <c r="U31" i="9"/>
  <c r="F22" i="9" s="1"/>
  <c r="U21" i="9"/>
  <c r="F17" i="9" s="1"/>
  <c r="U19" i="9"/>
  <c r="F16" i="9" s="1"/>
  <c r="F16" i="7"/>
  <c r="F17" i="7"/>
  <c r="F12" i="7"/>
  <c r="F18" i="7"/>
  <c r="F15" i="7"/>
  <c r="S13" i="7"/>
  <c r="U23" i="9" l="1"/>
  <c r="F18" i="9" s="1"/>
  <c r="Q29" i="9"/>
  <c r="F21" i="8"/>
  <c r="T11" i="9"/>
  <c r="F20" i="8"/>
  <c r="Q27" i="9"/>
  <c r="F19" i="8"/>
  <c r="Q25" i="9"/>
  <c r="T13" i="7"/>
  <c r="Q13" i="8" s="1"/>
  <c r="S34" i="7"/>
  <c r="T25" i="9" l="1"/>
  <c r="U25" i="9" s="1"/>
  <c r="F19" i="9" s="1"/>
  <c r="T27" i="9"/>
  <c r="U27" i="9" s="1"/>
  <c r="F20" i="9" s="1"/>
  <c r="S13" i="8"/>
  <c r="Q34" i="8"/>
  <c r="T29" i="9"/>
  <c r="U29" i="9" s="1"/>
  <c r="F21" i="9" s="1"/>
  <c r="U11" i="9"/>
  <c r="F12" i="9" s="1"/>
  <c r="F13" i="7"/>
  <c r="G11" i="7" s="1"/>
  <c r="G38" i="7" s="1"/>
  <c r="T34" i="7"/>
  <c r="K43" i="7"/>
  <c r="K45" i="7" s="1"/>
  <c r="K51" i="7" s="1"/>
  <c r="T13" i="8" l="1"/>
  <c r="S34" i="8"/>
  <c r="K43" i="8" s="1"/>
  <c r="C36" i="7"/>
  <c r="C13" i="7" s="1"/>
  <c r="D11" i="7" s="1"/>
  <c r="C12" i="8" s="1"/>
  <c r="K46" i="7"/>
  <c r="K45" i="8" l="1"/>
  <c r="K46" i="8" s="1"/>
  <c r="Q13" i="9"/>
  <c r="F13" i="8"/>
  <c r="G11" i="8" s="1"/>
  <c r="G37" i="8" s="1"/>
  <c r="T34" i="8"/>
  <c r="C37" i="7"/>
  <c r="D35" i="7" s="1"/>
  <c r="D38" i="7" s="1"/>
  <c r="T13" i="9" l="1"/>
  <c r="T34" i="9" s="1"/>
  <c r="K46" i="9" s="1"/>
  <c r="Q34" i="9"/>
  <c r="K51" i="8"/>
  <c r="C35" i="8"/>
  <c r="U13" i="9" l="1"/>
  <c r="F13" i="9" s="1"/>
  <c r="G11" i="9" s="1"/>
  <c r="G37" i="9" s="1"/>
  <c r="U34" i="9"/>
  <c r="C13" i="8"/>
  <c r="D11" i="8" s="1"/>
  <c r="C36" i="8"/>
  <c r="D34" i="8" s="1"/>
  <c r="K48" i="9"/>
  <c r="K49" i="9" s="1"/>
  <c r="K54" i="9" l="1"/>
  <c r="C35" i="9"/>
  <c r="D37" i="8"/>
  <c r="C12" i="9"/>
  <c r="C36" i="9" l="1"/>
  <c r="D34" i="9" s="1"/>
  <c r="C13" i="9"/>
  <c r="D11" i="9" s="1"/>
  <c r="D37" i="9" l="1"/>
</calcChain>
</file>

<file path=xl/sharedStrings.xml><?xml version="1.0" encoding="utf-8"?>
<sst xmlns="http://schemas.openxmlformats.org/spreadsheetml/2006/main" count="244" uniqueCount="91">
  <si>
    <t>Balance Sheet</t>
  </si>
  <si>
    <t>Liabilities</t>
  </si>
  <si>
    <t>Capital Account</t>
  </si>
  <si>
    <t>Fixed Assets</t>
  </si>
  <si>
    <t>Drawings</t>
  </si>
  <si>
    <t>Investments</t>
  </si>
  <si>
    <t>Profit &amp; Loss A/c</t>
  </si>
  <si>
    <t>Current Assets</t>
  </si>
  <si>
    <t>Current Period</t>
  </si>
  <si>
    <t>Cash-in-hand</t>
  </si>
  <si>
    <t>Bank Accounts</t>
  </si>
  <si>
    <t>Amount</t>
  </si>
  <si>
    <t>(-) Transferred to Capital</t>
  </si>
  <si>
    <t>Profit and Loss Account</t>
  </si>
  <si>
    <t>Particulars</t>
  </si>
  <si>
    <t>To Travelling Expenses</t>
  </si>
  <si>
    <t>To Other Expenses</t>
  </si>
  <si>
    <t>To Repair and Maintance</t>
  </si>
  <si>
    <t>To Bank Charges</t>
  </si>
  <si>
    <t>Closing Balance (₹)</t>
  </si>
  <si>
    <t>Depreciation (₹)</t>
  </si>
  <si>
    <t>Motor Cycle</t>
  </si>
  <si>
    <t>Secured Loan</t>
  </si>
  <si>
    <t>Unsecured Loan</t>
  </si>
  <si>
    <t>Opening Balance (₹)</t>
  </si>
  <si>
    <t>01 April 2024 To 31 March 2025</t>
  </si>
  <si>
    <t>Asset</t>
  </si>
  <si>
    <t>Saving Bank Interest</t>
  </si>
  <si>
    <t>To Depreciation A/c</t>
  </si>
  <si>
    <t>Schedule Forming Part of Balance Sheet</t>
  </si>
  <si>
    <t>Rate of Depreciation</t>
  </si>
  <si>
    <t>NP Rato</t>
  </si>
  <si>
    <t>To Profit and Loss A/c</t>
  </si>
  <si>
    <t>Pushpa Studio &amp; Sound Dondaicha</t>
  </si>
  <si>
    <t>Station Area Manraj Complex Shop No 10</t>
  </si>
  <si>
    <t>Dondaicha Tal Shindkheda Dist Dhule</t>
  </si>
  <si>
    <t>Neelkanth R Patil - Capital Account</t>
  </si>
  <si>
    <t>Shooting &amp; Photo Camera</t>
  </si>
  <si>
    <t>01 April 2022 To 31 March 2023</t>
  </si>
  <si>
    <t>Computer &amp; Printer</t>
  </si>
  <si>
    <t>Furniture</t>
  </si>
  <si>
    <t>Mobile</t>
  </si>
  <si>
    <t>LED Wall</t>
  </si>
  <si>
    <t>CAR KIA</t>
  </si>
  <si>
    <t>Shooting Instruments</t>
  </si>
  <si>
    <t>Sound System &amp; Equipments</t>
  </si>
  <si>
    <t>Agri Land, Gotane</t>
  </si>
  <si>
    <t>Building House and Furniture</t>
  </si>
  <si>
    <t>By Video Shooting and Photography</t>
  </si>
  <si>
    <t>To Advertisement Expenses</t>
  </si>
  <si>
    <t>To Electricty Expenses</t>
  </si>
  <si>
    <t>To Mobile Expenses</t>
  </si>
  <si>
    <t>To Salary Expenses</t>
  </si>
  <si>
    <t>To Postage and Courier Expenses</t>
  </si>
  <si>
    <t>To Interest on Car Loan</t>
  </si>
  <si>
    <t>To Printing and Stationery</t>
  </si>
  <si>
    <t>To Vechile Expenses</t>
  </si>
  <si>
    <t>To Event Expenses</t>
  </si>
  <si>
    <t>To Newspaper and Periodicals</t>
  </si>
  <si>
    <t>To Staff Welfare Expenses</t>
  </si>
  <si>
    <t>Interest on FDR</t>
  </si>
  <si>
    <t>LIC Paid</t>
  </si>
  <si>
    <t>Reliance Nippon Life</t>
  </si>
  <si>
    <t>Tution Fees</t>
  </si>
  <si>
    <t>Income Tax Paid</t>
  </si>
  <si>
    <t>SBI Car Loan - 31312</t>
  </si>
  <si>
    <t>Rotary Nagric FDR</t>
  </si>
  <si>
    <t>Shares - Rotary</t>
  </si>
  <si>
    <t>PIGMY Deposit</t>
  </si>
  <si>
    <t>Current Asset</t>
  </si>
  <si>
    <t>Jeevan Khandu Patil</t>
  </si>
  <si>
    <t>Sundry Debtors</t>
  </si>
  <si>
    <t>Shop No B/10 &amp; Plot No. 28</t>
  </si>
  <si>
    <t>01 April 2023 To 31 March 2024</t>
  </si>
  <si>
    <t>Sundry Creditors</t>
  </si>
  <si>
    <t>Union Bank of India</t>
  </si>
  <si>
    <t>Alka Patil</t>
  </si>
  <si>
    <t>Prabhavati Bhadane</t>
  </si>
  <si>
    <t>To Material Purchased</t>
  </si>
  <si>
    <t>Addition During the year</t>
  </si>
  <si>
    <t>To Interest on Loan</t>
  </si>
  <si>
    <t>To Insurance Expenses</t>
  </si>
  <si>
    <t>Union Bank FDR</t>
  </si>
  <si>
    <t>Loans and Advances</t>
  </si>
  <si>
    <t>Bank OD</t>
  </si>
  <si>
    <t>Income Tax Refund</t>
  </si>
  <si>
    <t>Existing</t>
  </si>
  <si>
    <t>Change</t>
  </si>
  <si>
    <t>Assessee Name</t>
  </si>
  <si>
    <t>Address 1</t>
  </si>
  <si>
    <t>Address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</si>
</sst>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₹&quot;\ * #,##0.00_ ;_ &quot;₹&quot;\ * \-#,##0.00_ ;_ &quot;₹&quot;\ * &quot;-&quot;??_ ;_ @_ "/>
    <numFmt numFmtId="164" formatCode="_ [$₹-4009]\ * #,##0.00_ ;_ [$₹-4009]\ * \-#,##0.00_ ;_ [$₹-4009]\ * &quot;-&quot;??_ ;_ @_ "/>
  </numFmts>
  <fonts count="6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4" tint="-0.249977111117893"/>
      <name val="Calibri"/>
      <family val="2"/>
    </font>
    <font>
      <sz val="11"/>
      <color theme="4" tint="-0.249977111117893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2" fillId="0" borderId="6" xfId="0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2" xfId="0" applyFont="1" applyBorder="1"/>
    <xf numFmtId="44" fontId="3" fillId="0" borderId="0" xfId="0" applyNumberFormat="1" applyFont="1"/>
    <xf numFmtId="9" fontId="3" fillId="0" borderId="0" xfId="1" applyFont="1"/>
    <xf numFmtId="0" fontId="2" fillId="0" borderId="0" xfId="0" applyFont="1"/>
    <xf numFmtId="0" fontId="2" fillId="0" borderId="2" xfId="0" applyFont="1" applyBorder="1"/>
    <xf numFmtId="0" fontId="3" fillId="0" borderId="0" xfId="0" applyFont="1" applyAlignment="1">
      <alignment horizontal="left" indent="1"/>
    </xf>
    <xf numFmtId="0" fontId="3" fillId="0" borderId="2" xfId="0" applyFont="1" applyBorder="1" applyAlignment="1">
      <alignment horizontal="left" indent="1"/>
    </xf>
    <xf numFmtId="9" fontId="3" fillId="0" borderId="0" xfId="1" applyFont="1" applyAlignment="1">
      <alignment horizontal="center" vertical="center"/>
    </xf>
    <xf numFmtId="164" fontId="3" fillId="0" borderId="1" xfId="0" applyNumberFormat="1" applyFont="1" applyBorder="1"/>
    <xf numFmtId="0" fontId="3" fillId="0" borderId="3" xfId="0" applyFont="1" applyBorder="1"/>
    <xf numFmtId="44" fontId="3" fillId="0" borderId="3" xfId="0" applyNumberFormat="1" applyFont="1" applyBorder="1"/>
    <xf numFmtId="164" fontId="3" fillId="0" borderId="3" xfId="0" applyNumberFormat="1" applyFont="1" applyBorder="1"/>
    <xf numFmtId="0" fontId="3" fillId="0" borderId="4" xfId="0" applyFont="1" applyBorder="1"/>
    <xf numFmtId="164" fontId="5" fillId="0" borderId="0" xfId="0" applyNumberFormat="1" applyFont="1"/>
    <xf numFmtId="44" fontId="5" fillId="0" borderId="0" xfId="0" applyNumberFormat="1" applyFont="1"/>
    <xf numFmtId="0" fontId="5" fillId="0" borderId="2" xfId="0" applyFont="1" applyBorder="1" applyAlignment="1">
      <alignment horizontal="left" indent="1"/>
    </xf>
    <xf numFmtId="164" fontId="5" fillId="0" borderId="1" xfId="0" applyNumberFormat="1" applyFont="1" applyBorder="1"/>
    <xf numFmtId="44" fontId="5" fillId="0" borderId="3" xfId="0" applyNumberFormat="1" applyFont="1" applyBorder="1"/>
    <xf numFmtId="164" fontId="5" fillId="0" borderId="3" xfId="0" applyNumberFormat="1" applyFont="1" applyBorder="1"/>
    <xf numFmtId="10" fontId="5" fillId="0" borderId="0" xfId="1" applyNumberFormat="1" applyFont="1"/>
    <xf numFmtId="0" fontId="3" fillId="0" borderId="2" xfId="0" applyFont="1" applyBorder="1" applyAlignment="1">
      <alignment horizontal="left" indent="3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6">
    <dxf>
      <font>
        <b/>
        <i val="0"/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0E4B1-5FC7-4CDE-ADFD-83A7692AF0F2}">
  <sheetPr>
    <pageSetUpPr fitToPage="1"/>
  </sheetPr>
  <dimension ref="B2:T51"/>
  <sheetViews>
    <sheetView topLeftCell="K1" zoomScaleNormal="100" zoomScaleSheetLayoutView="70" workbookViewId="0">
      <selection activeCell="U7" sqref="U7"/>
    </sheetView>
  </sheetViews>
  <sheetFormatPr defaultRowHeight="14.4" x14ac:dyDescent="0.3"/>
  <cols>
    <col min="1" max="1" width="8.88671875" style="1"/>
    <col min="2" max="2" width="33.5546875" style="1" customWidth="1"/>
    <col min="3" max="4" width="16.109375" style="2" customWidth="1"/>
    <col min="5" max="5" width="33.5546875" style="1" customWidth="1"/>
    <col min="6" max="7" width="16.109375" style="2" customWidth="1"/>
    <col min="8" max="9" width="8.88671875" style="1" customWidth="1"/>
    <col min="10" max="10" width="36.21875" style="1" customWidth="1"/>
    <col min="11" max="11" width="16.33203125" style="1" customWidth="1"/>
    <col min="12" max="12" width="36.21875" style="1" customWidth="1"/>
    <col min="13" max="13" width="16.33203125" style="1" customWidth="1"/>
    <col min="14" max="15" width="8.88671875" style="1" customWidth="1"/>
    <col min="16" max="16" width="31.77734375" style="1" customWidth="1"/>
    <col min="17" max="17" width="20.109375" style="1" bestFit="1" customWidth="1"/>
    <col min="18" max="18" width="20.6640625" style="1" bestFit="1" customWidth="1"/>
    <col min="19" max="19" width="16.44140625" style="1" bestFit="1" customWidth="1"/>
    <col min="20" max="20" width="18.77734375" style="1" bestFit="1" customWidth="1"/>
    <col min="21" max="16384" width="8.88671875" style="1"/>
  </cols>
  <sheetData>
    <row r="2" spans="2:20" x14ac:dyDescent="0.3">
      <c r="B2" s="27" t="s">
        <v>88</v>
      </c>
      <c r="C2" s="27"/>
      <c r="D2" s="27"/>
      <c r="E2" s="27"/>
      <c r="F2" s="27"/>
      <c r="G2" s="27"/>
      <c r="J2" s="28" t="str">
        <f>+B2</f>
        <v>Assessee Name</v>
      </c>
      <c r="K2" s="28"/>
      <c r="L2" s="28"/>
      <c r="M2" s="28"/>
    </row>
    <row r="3" spans="2:20" x14ac:dyDescent="0.3">
      <c r="B3" s="29" t="s">
        <v>89</v>
      </c>
      <c r="C3" s="29"/>
      <c r="D3" s="29"/>
      <c r="E3" s="29"/>
      <c r="F3" s="29"/>
      <c r="G3" s="29"/>
      <c r="J3" s="30" t="str">
        <f>+B3</f>
        <v>Address 1</v>
      </c>
      <c r="K3" s="30"/>
      <c r="L3" s="30"/>
      <c r="M3" s="30"/>
    </row>
    <row r="4" spans="2:20" x14ac:dyDescent="0.3">
      <c r="B4" s="29" t="s">
        <v>90</v>
      </c>
      <c r="C4" s="29"/>
      <c r="D4" s="29"/>
      <c r="E4" s="29"/>
      <c r="F4" s="29"/>
      <c r="G4" s="29"/>
      <c r="J4" s="30" t="str">
        <f>+B4</f>
        <v>Address 2</v>
      </c>
      <c r="K4" s="30"/>
      <c r="L4" s="30"/>
      <c r="M4" s="30"/>
    </row>
    <row r="5" spans="2:20" x14ac:dyDescent="0.3">
      <c r="B5" s="29"/>
      <c r="C5" s="29"/>
      <c r="D5" s="29"/>
      <c r="E5" s="29"/>
      <c r="F5" s="29"/>
      <c r="G5" s="29"/>
      <c r="J5" s="30"/>
      <c r="K5" s="30"/>
      <c r="L5" s="30"/>
      <c r="M5" s="30"/>
      <c r="Q5" s="28" t="str">
        <f>+J2</f>
        <v>Assessee Name</v>
      </c>
      <c r="R5" s="28"/>
      <c r="S5" s="28"/>
      <c r="T5" s="28"/>
    </row>
    <row r="6" spans="2:20" x14ac:dyDescent="0.3">
      <c r="B6" s="27" t="s">
        <v>0</v>
      </c>
      <c r="C6" s="27"/>
      <c r="D6" s="27"/>
      <c r="E6" s="27"/>
      <c r="F6" s="27"/>
      <c r="G6" s="27"/>
      <c r="J6" s="27" t="s">
        <v>13</v>
      </c>
      <c r="K6" s="27"/>
      <c r="L6" s="27"/>
      <c r="M6" s="27"/>
      <c r="Q6" s="29" t="s">
        <v>29</v>
      </c>
      <c r="R6" s="29"/>
      <c r="S6" s="29"/>
      <c r="T6" s="29"/>
    </row>
    <row r="7" spans="2:20" x14ac:dyDescent="0.3">
      <c r="B7" s="29" t="s">
        <v>38</v>
      </c>
      <c r="C7" s="29"/>
      <c r="D7" s="29"/>
      <c r="E7" s="29"/>
      <c r="F7" s="29"/>
      <c r="G7" s="29"/>
      <c r="J7" s="30" t="str">
        <f>+B7</f>
        <v>01 April 2022 To 31 March 2023</v>
      </c>
      <c r="K7" s="30"/>
      <c r="L7" s="30"/>
      <c r="M7" s="30"/>
    </row>
    <row r="8" spans="2:20" x14ac:dyDescent="0.3">
      <c r="K8" s="2"/>
      <c r="M8" s="2"/>
    </row>
    <row r="9" spans="2:20" x14ac:dyDescent="0.3">
      <c r="B9" s="3" t="s">
        <v>1</v>
      </c>
      <c r="C9" s="4" t="s">
        <v>11</v>
      </c>
      <c r="D9" s="4" t="s">
        <v>11</v>
      </c>
      <c r="E9" s="5" t="s">
        <v>26</v>
      </c>
      <c r="F9" s="4" t="s">
        <v>11</v>
      </c>
      <c r="G9" s="4" t="s">
        <v>11</v>
      </c>
      <c r="J9" s="3" t="s">
        <v>14</v>
      </c>
      <c r="K9" s="4" t="s">
        <v>11</v>
      </c>
      <c r="L9" s="5" t="s">
        <v>14</v>
      </c>
      <c r="M9" s="4" t="s">
        <v>11</v>
      </c>
      <c r="P9" s="4" t="s">
        <v>14</v>
      </c>
      <c r="Q9" s="4" t="s">
        <v>24</v>
      </c>
      <c r="R9" s="4" t="s">
        <v>30</v>
      </c>
      <c r="S9" s="4" t="s">
        <v>20</v>
      </c>
      <c r="T9" s="4" t="s">
        <v>19</v>
      </c>
    </row>
    <row r="10" spans="2:20" x14ac:dyDescent="0.3">
      <c r="E10" s="6"/>
      <c r="K10" s="2"/>
      <c r="L10" s="6"/>
      <c r="M10" s="2"/>
      <c r="Q10" s="7"/>
      <c r="R10" s="8"/>
      <c r="S10" s="7"/>
      <c r="T10" s="7"/>
    </row>
    <row r="11" spans="2:20" x14ac:dyDescent="0.3">
      <c r="B11" s="9" t="s">
        <v>2</v>
      </c>
      <c r="D11" s="19">
        <f>SUM(C12:C20)</f>
        <v>0</v>
      </c>
      <c r="E11" s="10" t="s">
        <v>3</v>
      </c>
      <c r="G11" s="19">
        <f>SUM(F12:F23)</f>
        <v>0</v>
      </c>
      <c r="J11" s="11" t="s">
        <v>78</v>
      </c>
      <c r="K11" s="19"/>
      <c r="L11" s="12" t="s">
        <v>48</v>
      </c>
      <c r="M11" s="2"/>
      <c r="P11" s="1" t="s">
        <v>37</v>
      </c>
      <c r="Q11" s="7"/>
      <c r="R11" s="13"/>
      <c r="S11" s="20">
        <f t="shared" ref="S11" si="0">ROUND(Q11*R11,0)</f>
        <v>0</v>
      </c>
      <c r="T11" s="20">
        <f t="shared" ref="T11" si="1">+Q11-S11</f>
        <v>0</v>
      </c>
    </row>
    <row r="12" spans="2:20" x14ac:dyDescent="0.3">
      <c r="B12" s="11" t="s">
        <v>36</v>
      </c>
      <c r="E12" s="21" t="str">
        <f>+P11</f>
        <v>Shooting &amp; Photo Camera</v>
      </c>
      <c r="F12" s="19">
        <f t="shared" ref="F12:F23" si="2">VLOOKUP(E12,Fixed_Asset,5,FALSE)</f>
        <v>0</v>
      </c>
      <c r="J12" s="11"/>
      <c r="K12" s="19"/>
      <c r="L12" s="12"/>
      <c r="M12" s="2"/>
      <c r="Q12" s="7"/>
      <c r="R12" s="13"/>
      <c r="S12" s="7"/>
      <c r="T12" s="7"/>
    </row>
    <row r="13" spans="2:20" x14ac:dyDescent="0.3">
      <c r="B13" s="11" t="s">
        <v>6</v>
      </c>
      <c r="C13" s="19">
        <f>+C36</f>
        <v>0</v>
      </c>
      <c r="E13" s="21" t="str">
        <f>+P13</f>
        <v>Computer &amp; Printer</v>
      </c>
      <c r="F13" s="19">
        <f t="shared" si="2"/>
        <v>0</v>
      </c>
      <c r="J13" s="11" t="s">
        <v>49</v>
      </c>
      <c r="K13" s="19"/>
      <c r="L13" s="12"/>
      <c r="M13" s="2"/>
      <c r="P13" s="1" t="s">
        <v>39</v>
      </c>
      <c r="Q13" s="7"/>
      <c r="R13" s="13"/>
      <c r="S13" s="20">
        <f t="shared" ref="S13" si="3">ROUND(Q13*R13,0)</f>
        <v>0</v>
      </c>
      <c r="T13" s="20">
        <f t="shared" ref="T13" si="4">+Q13-S13</f>
        <v>0</v>
      </c>
    </row>
    <row r="14" spans="2:20" x14ac:dyDescent="0.3">
      <c r="B14" s="11" t="s">
        <v>60</v>
      </c>
      <c r="E14" s="21" t="str">
        <f>+P15</f>
        <v>Motor Cycle</v>
      </c>
      <c r="F14" s="19">
        <f t="shared" si="2"/>
        <v>0</v>
      </c>
      <c r="J14" s="11"/>
      <c r="K14" s="2"/>
      <c r="L14" s="12"/>
      <c r="M14" s="2"/>
      <c r="Q14" s="7"/>
      <c r="R14" s="13"/>
      <c r="S14" s="7"/>
      <c r="T14" s="7"/>
    </row>
    <row r="15" spans="2:20" x14ac:dyDescent="0.3">
      <c r="B15" s="11" t="s">
        <v>27</v>
      </c>
      <c r="E15" s="21" t="str">
        <f>+P17</f>
        <v>Furniture</v>
      </c>
      <c r="F15" s="19">
        <f t="shared" si="2"/>
        <v>0</v>
      </c>
      <c r="J15" s="11" t="s">
        <v>50</v>
      </c>
      <c r="K15" s="19"/>
      <c r="L15" s="12"/>
      <c r="M15" s="2"/>
      <c r="P15" s="1" t="s">
        <v>21</v>
      </c>
      <c r="Q15" s="7"/>
      <c r="R15" s="13"/>
      <c r="S15" s="20">
        <f t="shared" ref="S15" si="5">ROUND(Q15*R15,0)</f>
        <v>0</v>
      </c>
      <c r="T15" s="20">
        <f t="shared" ref="T15" si="6">+Q15-S15</f>
        <v>0</v>
      </c>
    </row>
    <row r="16" spans="2:20" x14ac:dyDescent="0.3">
      <c r="B16" s="11" t="s">
        <v>4</v>
      </c>
      <c r="E16" s="21" t="str">
        <f>+P19</f>
        <v>Mobile</v>
      </c>
      <c r="F16" s="19">
        <f t="shared" si="2"/>
        <v>0</v>
      </c>
      <c r="J16" s="11"/>
      <c r="K16" s="2"/>
      <c r="L16" s="12"/>
      <c r="M16" s="2"/>
      <c r="Q16" s="7"/>
      <c r="R16" s="13"/>
      <c r="S16" s="7"/>
      <c r="T16" s="7"/>
    </row>
    <row r="17" spans="2:20" x14ac:dyDescent="0.3">
      <c r="B17" s="11" t="s">
        <v>61</v>
      </c>
      <c r="E17" s="21" t="str">
        <f>+P21</f>
        <v>Sound System &amp; Equipments</v>
      </c>
      <c r="F17" s="19">
        <f t="shared" si="2"/>
        <v>0</v>
      </c>
      <c r="J17" s="11" t="s">
        <v>51</v>
      </c>
      <c r="K17" s="2"/>
      <c r="L17" s="12"/>
      <c r="M17" s="2"/>
      <c r="P17" s="1" t="s">
        <v>40</v>
      </c>
      <c r="Q17" s="7"/>
      <c r="R17" s="13"/>
      <c r="S17" s="20">
        <f t="shared" ref="S17" si="7">ROUND(Q17*R17,0)</f>
        <v>0</v>
      </c>
      <c r="T17" s="20">
        <f t="shared" ref="T17" si="8">+Q17-S17</f>
        <v>0</v>
      </c>
    </row>
    <row r="18" spans="2:20" x14ac:dyDescent="0.3">
      <c r="B18" s="11" t="s">
        <v>62</v>
      </c>
      <c r="E18" s="21" t="str">
        <f>+P23</f>
        <v>Shooting Instruments</v>
      </c>
      <c r="F18" s="19">
        <f t="shared" si="2"/>
        <v>0</v>
      </c>
      <c r="J18" s="11"/>
      <c r="K18" s="2"/>
      <c r="L18" s="12"/>
      <c r="M18" s="2"/>
      <c r="Q18" s="7"/>
      <c r="R18" s="13"/>
      <c r="S18" s="7"/>
      <c r="T18" s="7"/>
    </row>
    <row r="19" spans="2:20" x14ac:dyDescent="0.3">
      <c r="B19" s="11" t="s">
        <v>63</v>
      </c>
      <c r="D19" s="19"/>
      <c r="E19" s="21" t="str">
        <f>+P25</f>
        <v>LED Wall</v>
      </c>
      <c r="F19" s="19">
        <f t="shared" si="2"/>
        <v>0</v>
      </c>
      <c r="J19" s="11" t="s">
        <v>15</v>
      </c>
      <c r="K19" s="2"/>
      <c r="L19" s="12"/>
      <c r="M19" s="2"/>
      <c r="P19" s="1" t="s">
        <v>41</v>
      </c>
      <c r="Q19" s="7"/>
      <c r="R19" s="13"/>
      <c r="S19" s="20">
        <f t="shared" ref="S19" si="9">ROUND(Q19*R19,0)</f>
        <v>0</v>
      </c>
      <c r="T19" s="20">
        <f t="shared" ref="T19" si="10">+Q19-S19</f>
        <v>0</v>
      </c>
    </row>
    <row r="20" spans="2:20" x14ac:dyDescent="0.3">
      <c r="B20" s="11" t="s">
        <v>64</v>
      </c>
      <c r="C20" s="14"/>
      <c r="D20" s="19"/>
      <c r="E20" s="21" t="str">
        <f>+P27</f>
        <v>CAR KIA</v>
      </c>
      <c r="F20" s="19">
        <f t="shared" si="2"/>
        <v>0</v>
      </c>
      <c r="J20" s="11"/>
      <c r="K20" s="2"/>
      <c r="L20" s="12"/>
      <c r="M20" s="2"/>
      <c r="Q20" s="7"/>
      <c r="R20" s="13"/>
      <c r="S20" s="7"/>
      <c r="T20" s="7"/>
    </row>
    <row r="21" spans="2:20" x14ac:dyDescent="0.3">
      <c r="B21" s="11"/>
      <c r="D21" s="19"/>
      <c r="E21" s="21" t="str">
        <f>+P29</f>
        <v>Shop No B/10 &amp; Plot No. 28</v>
      </c>
      <c r="F21" s="19">
        <f t="shared" si="2"/>
        <v>0</v>
      </c>
      <c r="J21" s="11" t="s">
        <v>52</v>
      </c>
      <c r="K21" s="2"/>
      <c r="L21" s="12"/>
      <c r="M21" s="2"/>
      <c r="P21" s="1" t="s">
        <v>45</v>
      </c>
      <c r="Q21" s="7"/>
      <c r="R21" s="13"/>
      <c r="S21" s="20">
        <f t="shared" ref="S21" si="11">ROUND(Q21*R21,0)</f>
        <v>0</v>
      </c>
      <c r="T21" s="20">
        <f t="shared" ref="T21" si="12">+Q21-S21</f>
        <v>0</v>
      </c>
    </row>
    <row r="22" spans="2:20" x14ac:dyDescent="0.3">
      <c r="B22" s="9"/>
      <c r="D22" s="19"/>
      <c r="E22" s="21" t="str">
        <f>+P31</f>
        <v>Agri Land, Gotane</v>
      </c>
      <c r="F22" s="19">
        <f t="shared" si="2"/>
        <v>0</v>
      </c>
      <c r="J22" s="11"/>
      <c r="K22" s="2"/>
      <c r="L22" s="12"/>
      <c r="M22" s="2"/>
      <c r="Q22" s="7"/>
      <c r="R22" s="13"/>
      <c r="S22" s="7"/>
      <c r="T22" s="7"/>
    </row>
    <row r="23" spans="2:20" x14ac:dyDescent="0.3">
      <c r="B23" s="9" t="s">
        <v>22</v>
      </c>
      <c r="D23" s="19">
        <f>+C24</f>
        <v>0</v>
      </c>
      <c r="E23" s="21" t="str">
        <f>+P33</f>
        <v>Building House and Furniture</v>
      </c>
      <c r="F23" s="22">
        <f t="shared" si="2"/>
        <v>0</v>
      </c>
      <c r="G23" s="19"/>
      <c r="J23" s="11" t="s">
        <v>53</v>
      </c>
      <c r="K23" s="19"/>
      <c r="L23" s="12"/>
      <c r="M23" s="2"/>
      <c r="P23" s="1" t="s">
        <v>44</v>
      </c>
      <c r="Q23" s="7"/>
      <c r="R23" s="13"/>
      <c r="S23" s="20">
        <f t="shared" ref="S23" si="13">ROUND(Q23*R23,0)</f>
        <v>0</v>
      </c>
      <c r="T23" s="20">
        <f t="shared" ref="T23" si="14">+Q23-S23</f>
        <v>0</v>
      </c>
    </row>
    <row r="24" spans="2:20" x14ac:dyDescent="0.3">
      <c r="B24" s="11" t="s">
        <v>65</v>
      </c>
      <c r="C24" s="14"/>
      <c r="D24" s="19"/>
      <c r="E24" s="21"/>
      <c r="F24" s="19"/>
      <c r="J24" s="11"/>
      <c r="K24" s="2"/>
      <c r="L24" s="12"/>
      <c r="M24" s="2"/>
      <c r="Q24" s="7"/>
      <c r="R24" s="13"/>
      <c r="S24" s="7"/>
      <c r="T24" s="7"/>
    </row>
    <row r="25" spans="2:20" x14ac:dyDescent="0.3">
      <c r="E25" s="10" t="s">
        <v>5</v>
      </c>
      <c r="F25" s="19"/>
      <c r="G25" s="2">
        <f>SUM(F26:F28)</f>
        <v>0</v>
      </c>
      <c r="J25" s="11" t="s">
        <v>54</v>
      </c>
      <c r="K25" s="2"/>
      <c r="L25" s="12"/>
      <c r="M25" s="2"/>
      <c r="P25" s="1" t="s">
        <v>42</v>
      </c>
      <c r="Q25" s="7"/>
      <c r="R25" s="13"/>
      <c r="S25" s="20">
        <f t="shared" ref="S25" si="15">ROUND(Q25*R25,0)</f>
        <v>0</v>
      </c>
      <c r="T25" s="20">
        <f t="shared" ref="T25" si="16">+Q25-S25</f>
        <v>0</v>
      </c>
    </row>
    <row r="26" spans="2:20" x14ac:dyDescent="0.3">
      <c r="E26" s="12" t="s">
        <v>66</v>
      </c>
      <c r="J26" s="11"/>
      <c r="K26" s="2"/>
      <c r="L26" s="12"/>
      <c r="M26" s="2"/>
      <c r="Q26" s="7"/>
      <c r="R26" s="13"/>
      <c r="S26" s="7"/>
      <c r="T26" s="7"/>
    </row>
    <row r="27" spans="2:20" x14ac:dyDescent="0.3">
      <c r="B27" s="9"/>
      <c r="D27" s="19"/>
      <c r="E27" s="12" t="s">
        <v>67</v>
      </c>
      <c r="J27" s="11" t="s">
        <v>17</v>
      </c>
      <c r="K27" s="2"/>
      <c r="L27" s="12"/>
      <c r="M27" s="2"/>
      <c r="P27" s="1" t="s">
        <v>43</v>
      </c>
      <c r="Q27" s="7"/>
      <c r="R27" s="13"/>
      <c r="S27" s="20">
        <f t="shared" ref="S27" si="17">ROUND(Q27*R27,0)</f>
        <v>0</v>
      </c>
      <c r="T27" s="20">
        <f t="shared" ref="T27" si="18">+Q27-S27</f>
        <v>0</v>
      </c>
    </row>
    <row r="28" spans="2:20" x14ac:dyDescent="0.3">
      <c r="B28" s="11"/>
      <c r="E28" s="12" t="s">
        <v>68</v>
      </c>
      <c r="F28" s="14"/>
      <c r="J28" s="11"/>
      <c r="K28" s="2"/>
      <c r="L28" s="12"/>
      <c r="M28" s="2"/>
      <c r="Q28" s="7"/>
      <c r="R28" s="13"/>
      <c r="S28" s="7"/>
      <c r="T28" s="7"/>
    </row>
    <row r="29" spans="2:20" x14ac:dyDescent="0.3">
      <c r="B29" s="9"/>
      <c r="D29" s="19"/>
      <c r="E29" s="12"/>
      <c r="J29" s="11" t="s">
        <v>55</v>
      </c>
      <c r="K29" s="2"/>
      <c r="L29" s="12"/>
      <c r="M29" s="2"/>
      <c r="P29" s="1" t="s">
        <v>72</v>
      </c>
      <c r="Q29" s="7"/>
      <c r="R29" s="13"/>
      <c r="S29" s="20">
        <f t="shared" ref="S29" si="19">ROUND(Q29*R29,0)</f>
        <v>0</v>
      </c>
      <c r="T29" s="20">
        <f t="shared" ref="T29" si="20">+Q29-S29</f>
        <v>0</v>
      </c>
    </row>
    <row r="30" spans="2:20" x14ac:dyDescent="0.3">
      <c r="B30" s="9"/>
      <c r="D30" s="19"/>
      <c r="E30" s="10" t="s">
        <v>69</v>
      </c>
      <c r="G30" s="19">
        <f>SUM(F31:F32)</f>
        <v>0</v>
      </c>
      <c r="J30" s="11"/>
      <c r="K30" s="2"/>
      <c r="L30" s="12"/>
      <c r="M30" s="2"/>
      <c r="Q30" s="20"/>
      <c r="R30" s="13"/>
      <c r="S30" s="20"/>
      <c r="T30" s="20"/>
    </row>
    <row r="31" spans="2:20" x14ac:dyDescent="0.3">
      <c r="B31" s="9"/>
      <c r="D31" s="19"/>
      <c r="E31" s="12" t="s">
        <v>70</v>
      </c>
      <c r="J31" s="11" t="s">
        <v>16</v>
      </c>
      <c r="K31" s="2"/>
      <c r="L31" s="12"/>
      <c r="M31" s="2"/>
      <c r="P31" s="1" t="s">
        <v>46</v>
      </c>
      <c r="Q31" s="7"/>
      <c r="R31" s="13"/>
      <c r="S31" s="20">
        <f t="shared" ref="S31" si="21">ROUND(Q31*R31,0)</f>
        <v>0</v>
      </c>
      <c r="T31" s="20">
        <f t="shared" ref="T31" si="22">+Q31-S31</f>
        <v>0</v>
      </c>
    </row>
    <row r="32" spans="2:20" x14ac:dyDescent="0.3">
      <c r="B32" s="9"/>
      <c r="D32" s="19"/>
      <c r="E32" s="12" t="s">
        <v>71</v>
      </c>
      <c r="F32" s="14"/>
      <c r="J32" s="11"/>
      <c r="K32" s="2"/>
      <c r="L32" s="12"/>
      <c r="M32" s="2"/>
      <c r="Q32" s="20"/>
      <c r="R32" s="13"/>
      <c r="S32" s="20"/>
      <c r="T32" s="20"/>
    </row>
    <row r="33" spans="2:20" x14ac:dyDescent="0.3">
      <c r="B33" s="9"/>
      <c r="D33" s="19"/>
      <c r="E33" s="12"/>
      <c r="J33" s="11" t="s">
        <v>56</v>
      </c>
      <c r="K33" s="2"/>
      <c r="L33" s="12"/>
      <c r="M33" s="2"/>
      <c r="P33" s="1" t="s">
        <v>47</v>
      </c>
      <c r="Q33" s="7"/>
      <c r="R33" s="13"/>
      <c r="S33" s="20">
        <f t="shared" ref="S33" si="23">ROUND(Q33*R33,0)</f>
        <v>0</v>
      </c>
      <c r="T33" s="20">
        <f t="shared" ref="T33" si="24">+Q33-S33</f>
        <v>0</v>
      </c>
    </row>
    <row r="34" spans="2:20" ht="15" thickBot="1" x14ac:dyDescent="0.35">
      <c r="E34" s="12"/>
      <c r="J34" s="11"/>
      <c r="K34" s="2"/>
      <c r="L34" s="12"/>
      <c r="M34" s="2"/>
      <c r="P34" s="15"/>
      <c r="Q34" s="23">
        <f>SUM(Q10:Q33)</f>
        <v>0</v>
      </c>
      <c r="R34" s="16"/>
      <c r="S34" s="23">
        <f>SUM(S10:S33)</f>
        <v>0</v>
      </c>
      <c r="T34" s="23">
        <f>SUM(T10:T33)</f>
        <v>0</v>
      </c>
    </row>
    <row r="35" spans="2:20" ht="15" thickTop="1" x14ac:dyDescent="0.3">
      <c r="B35" s="9" t="s">
        <v>6</v>
      </c>
      <c r="D35" s="19">
        <f>SUM(C36:C37)</f>
        <v>0</v>
      </c>
      <c r="E35" s="10" t="s">
        <v>7</v>
      </c>
      <c r="G35" s="19">
        <f>SUM(F36:F37)</f>
        <v>0</v>
      </c>
      <c r="J35" s="11" t="s">
        <v>57</v>
      </c>
      <c r="K35" s="2"/>
      <c r="L35" s="12"/>
      <c r="M35" s="2"/>
    </row>
    <row r="36" spans="2:20" x14ac:dyDescent="0.3">
      <c r="B36" s="11" t="s">
        <v>8</v>
      </c>
      <c r="C36" s="19">
        <f>+K45</f>
        <v>0</v>
      </c>
      <c r="E36" s="12" t="s">
        <v>9</v>
      </c>
      <c r="J36" s="11"/>
      <c r="K36" s="2"/>
      <c r="L36" s="12"/>
      <c r="M36" s="2"/>
    </row>
    <row r="37" spans="2:20" x14ac:dyDescent="0.3">
      <c r="B37" s="11" t="s">
        <v>12</v>
      </c>
      <c r="C37" s="19">
        <f>-C36</f>
        <v>0</v>
      </c>
      <c r="E37" s="12" t="s">
        <v>10</v>
      </c>
      <c r="J37" s="11" t="s">
        <v>58</v>
      </c>
      <c r="K37" s="2"/>
      <c r="L37" s="12"/>
      <c r="M37" s="2"/>
    </row>
    <row r="38" spans="2:20" ht="15" thickBot="1" x14ac:dyDescent="0.35">
      <c r="B38" s="15"/>
      <c r="C38" s="17"/>
      <c r="D38" s="24">
        <f>SUM(D10:D37)</f>
        <v>0</v>
      </c>
      <c r="E38" s="18"/>
      <c r="F38" s="17"/>
      <c r="G38" s="24">
        <f>SUM(G10:G37)</f>
        <v>0</v>
      </c>
      <c r="J38" s="11"/>
      <c r="K38" s="2"/>
      <c r="L38" s="12"/>
      <c r="M38" s="2"/>
    </row>
    <row r="39" spans="2:20" ht="15" thickTop="1" x14ac:dyDescent="0.3">
      <c r="J39" s="11" t="s">
        <v>59</v>
      </c>
      <c r="K39" s="2"/>
      <c r="L39" s="12"/>
      <c r="M39" s="2"/>
    </row>
    <row r="40" spans="2:20" x14ac:dyDescent="0.3">
      <c r="J40" s="11"/>
      <c r="K40" s="2"/>
      <c r="L40" s="12"/>
      <c r="M40" s="2"/>
    </row>
    <row r="41" spans="2:20" x14ac:dyDescent="0.3">
      <c r="J41" s="11" t="s">
        <v>18</v>
      </c>
      <c r="K41" s="19"/>
      <c r="L41" s="12"/>
      <c r="M41" s="2"/>
    </row>
    <row r="42" spans="2:20" x14ac:dyDescent="0.3">
      <c r="J42" s="11"/>
      <c r="K42" s="2"/>
      <c r="L42" s="12"/>
      <c r="M42" s="2"/>
    </row>
    <row r="43" spans="2:20" x14ac:dyDescent="0.3">
      <c r="J43" s="11" t="s">
        <v>28</v>
      </c>
      <c r="K43" s="19">
        <f>+S34</f>
        <v>0</v>
      </c>
      <c r="L43" s="12"/>
      <c r="M43" s="2"/>
    </row>
    <row r="44" spans="2:20" x14ac:dyDescent="0.3">
      <c r="J44" s="11"/>
      <c r="K44" s="2"/>
      <c r="L44" s="12"/>
      <c r="M44" s="2"/>
    </row>
    <row r="45" spans="2:20" x14ac:dyDescent="0.3">
      <c r="J45" s="11" t="s">
        <v>32</v>
      </c>
      <c r="K45" s="19">
        <f>M46-SUM(K10:K43)</f>
        <v>0</v>
      </c>
      <c r="L45" s="12"/>
      <c r="M45" s="2"/>
    </row>
    <row r="46" spans="2:20" ht="15" thickBot="1" x14ac:dyDescent="0.35">
      <c r="J46" s="15"/>
      <c r="K46" s="24">
        <f>SUM(K10:K45)</f>
        <v>0</v>
      </c>
      <c r="L46" s="18"/>
      <c r="M46" s="24">
        <f>SUM(M10:M45)</f>
        <v>0</v>
      </c>
    </row>
    <row r="47" spans="2:20" ht="15" thickTop="1" x14ac:dyDescent="0.3">
      <c r="K47" s="2"/>
      <c r="M47" s="2"/>
    </row>
    <row r="49" spans="10:11" x14ac:dyDescent="0.3">
      <c r="K49" s="2"/>
    </row>
    <row r="51" spans="10:11" x14ac:dyDescent="0.3">
      <c r="J51" s="1" t="s">
        <v>31</v>
      </c>
      <c r="K51" s="25" t="e">
        <f>K45/M11</f>
        <v>#DIV/0!</v>
      </c>
    </row>
  </sheetData>
  <mergeCells count="14">
    <mergeCell ref="B7:G7"/>
    <mergeCell ref="J7:M7"/>
    <mergeCell ref="B5:G5"/>
    <mergeCell ref="J5:M5"/>
    <mergeCell ref="Q5:T5"/>
    <mergeCell ref="B6:G6"/>
    <mergeCell ref="J6:M6"/>
    <mergeCell ref="Q6:T6"/>
    <mergeCell ref="B2:G2"/>
    <mergeCell ref="J2:M2"/>
    <mergeCell ref="B3:G3"/>
    <mergeCell ref="J3:M3"/>
    <mergeCell ref="B4:G4"/>
    <mergeCell ref="J4:M4"/>
  </mergeCells>
  <conditionalFormatting sqref="D38 G38">
    <cfRule type="uniqueValues" dxfId="5" priority="2"/>
  </conditionalFormatting>
  <conditionalFormatting sqref="K46 M46">
    <cfRule type="uniqueValues" dxfId="4" priority="1"/>
  </conditionalFormatting>
  <pageMargins left="0.7" right="0.7" top="0.75" bottom="0.75" header="0.3" footer="0.3"/>
  <pageSetup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5D4D0-49B0-416B-A70B-86F68AC5A1BC}">
  <dimension ref="B2:T51"/>
  <sheetViews>
    <sheetView view="pageBreakPreview" zoomScale="91" zoomScaleNormal="100" workbookViewId="0"/>
  </sheetViews>
  <sheetFormatPr defaultRowHeight="14.4" x14ac:dyDescent="0.3"/>
  <cols>
    <col min="1" max="1" width="8.88671875" style="1"/>
    <col min="2" max="2" width="33.5546875" style="1" customWidth="1"/>
    <col min="3" max="4" width="16.109375" style="2" customWidth="1"/>
    <col min="5" max="5" width="33.5546875" style="1" customWidth="1"/>
    <col min="6" max="7" width="16.109375" style="2" customWidth="1"/>
    <col min="8" max="9" width="8.88671875" style="1"/>
    <col min="10" max="10" width="36.21875" style="1" customWidth="1"/>
    <col min="11" max="11" width="16.33203125" style="1" customWidth="1"/>
    <col min="12" max="12" width="36.21875" style="1" customWidth="1"/>
    <col min="13" max="13" width="16.33203125" style="1" customWidth="1"/>
    <col min="14" max="15" width="8.88671875" style="1"/>
    <col min="16" max="16" width="31.77734375" style="1" customWidth="1"/>
    <col min="17" max="17" width="20.109375" style="1" bestFit="1" customWidth="1"/>
    <col min="18" max="18" width="20.6640625" style="1" bestFit="1" customWidth="1"/>
    <col min="19" max="19" width="16.44140625" style="1" bestFit="1" customWidth="1"/>
    <col min="20" max="20" width="18.77734375" style="1" bestFit="1" customWidth="1"/>
    <col min="21" max="16384" width="8.88671875" style="1"/>
  </cols>
  <sheetData>
    <row r="2" spans="2:20" x14ac:dyDescent="0.3">
      <c r="B2" s="27"/>
      <c r="C2" s="27"/>
      <c r="D2" s="27"/>
      <c r="E2" s="27"/>
      <c r="F2" s="27"/>
      <c r="G2" s="27"/>
      <c r="J2" s="28">
        <f>+B2</f>
        <v>0</v>
      </c>
      <c r="K2" s="28"/>
      <c r="L2" s="28"/>
      <c r="M2" s="28"/>
    </row>
    <row r="3" spans="2:20" x14ac:dyDescent="0.3">
      <c r="B3" s="29"/>
      <c r="C3" s="29"/>
      <c r="D3" s="29"/>
      <c r="E3" s="29"/>
      <c r="F3" s="29"/>
      <c r="G3" s="29"/>
      <c r="J3" s="30">
        <f>+B3</f>
        <v>0</v>
      </c>
      <c r="K3" s="30"/>
      <c r="L3" s="30"/>
      <c r="M3" s="30"/>
    </row>
    <row r="4" spans="2:20" x14ac:dyDescent="0.3">
      <c r="B4" s="29"/>
      <c r="C4" s="29"/>
      <c r="D4" s="29"/>
      <c r="E4" s="29"/>
      <c r="F4" s="29"/>
      <c r="G4" s="29"/>
      <c r="J4" s="30">
        <f>+B4</f>
        <v>0</v>
      </c>
      <c r="K4" s="30"/>
      <c r="L4" s="30"/>
      <c r="M4" s="30"/>
    </row>
    <row r="5" spans="2:20" x14ac:dyDescent="0.3">
      <c r="B5" s="29"/>
      <c r="C5" s="29"/>
      <c r="D5" s="29"/>
      <c r="E5" s="29"/>
      <c r="F5" s="29"/>
      <c r="G5" s="29"/>
      <c r="J5" s="30"/>
      <c r="K5" s="30"/>
      <c r="L5" s="30"/>
      <c r="M5" s="30"/>
      <c r="Q5" s="28">
        <f>+J2</f>
        <v>0</v>
      </c>
      <c r="R5" s="28"/>
      <c r="S5" s="28"/>
      <c r="T5" s="28"/>
    </row>
    <row r="6" spans="2:20" x14ac:dyDescent="0.3">
      <c r="B6" s="27" t="s">
        <v>0</v>
      </c>
      <c r="C6" s="27"/>
      <c r="D6" s="27"/>
      <c r="E6" s="27"/>
      <c r="F6" s="27"/>
      <c r="G6" s="27"/>
      <c r="J6" s="27" t="s">
        <v>13</v>
      </c>
      <c r="K6" s="27"/>
      <c r="L6" s="27"/>
      <c r="M6" s="27"/>
      <c r="Q6" s="29" t="s">
        <v>29</v>
      </c>
      <c r="R6" s="29"/>
      <c r="S6" s="29"/>
      <c r="T6" s="29"/>
    </row>
    <row r="7" spans="2:20" x14ac:dyDescent="0.3">
      <c r="B7" s="29" t="s">
        <v>73</v>
      </c>
      <c r="C7" s="29"/>
      <c r="D7" s="29"/>
      <c r="E7" s="29"/>
      <c r="F7" s="29"/>
      <c r="G7" s="29"/>
      <c r="J7" s="30" t="str">
        <f>+B7</f>
        <v>01 April 2023 To 31 March 2024</v>
      </c>
      <c r="K7" s="30"/>
      <c r="L7" s="30"/>
      <c r="M7" s="30"/>
    </row>
    <row r="8" spans="2:20" x14ac:dyDescent="0.3">
      <c r="K8" s="2"/>
      <c r="M8" s="2"/>
    </row>
    <row r="9" spans="2:20" x14ac:dyDescent="0.3">
      <c r="B9" s="3" t="s">
        <v>1</v>
      </c>
      <c r="C9" s="4" t="s">
        <v>11</v>
      </c>
      <c r="D9" s="4" t="s">
        <v>11</v>
      </c>
      <c r="E9" s="5" t="s">
        <v>26</v>
      </c>
      <c r="F9" s="4" t="s">
        <v>11</v>
      </c>
      <c r="G9" s="4" t="s">
        <v>11</v>
      </c>
      <c r="J9" s="3" t="s">
        <v>14</v>
      </c>
      <c r="K9" s="4" t="s">
        <v>11</v>
      </c>
      <c r="L9" s="5" t="s">
        <v>14</v>
      </c>
      <c r="M9" s="4" t="s">
        <v>11</v>
      </c>
      <c r="P9" s="4" t="s">
        <v>14</v>
      </c>
      <c r="Q9" s="4" t="s">
        <v>24</v>
      </c>
      <c r="R9" s="4" t="s">
        <v>30</v>
      </c>
      <c r="S9" s="4" t="s">
        <v>20</v>
      </c>
      <c r="T9" s="4" t="s">
        <v>19</v>
      </c>
    </row>
    <row r="10" spans="2:20" x14ac:dyDescent="0.3">
      <c r="E10" s="6"/>
      <c r="K10" s="2"/>
      <c r="L10" s="6"/>
      <c r="M10" s="2"/>
      <c r="Q10" s="7"/>
      <c r="R10" s="8"/>
      <c r="S10" s="7"/>
      <c r="T10" s="7"/>
    </row>
    <row r="11" spans="2:20" x14ac:dyDescent="0.3">
      <c r="B11" s="9" t="s">
        <v>2</v>
      </c>
      <c r="D11" s="19">
        <f>SUM(C12:C19)</f>
        <v>0</v>
      </c>
      <c r="E11" s="10" t="s">
        <v>3</v>
      </c>
      <c r="G11" s="19">
        <f>SUM(F12:F23)</f>
        <v>0</v>
      </c>
      <c r="J11" s="11" t="s">
        <v>78</v>
      </c>
      <c r="K11" s="19"/>
      <c r="L11" s="12" t="s">
        <v>48</v>
      </c>
      <c r="M11" s="2"/>
      <c r="P11" s="1" t="s">
        <v>37</v>
      </c>
      <c r="Q11" s="7">
        <f>+'2022-23'!T11</f>
        <v>0</v>
      </c>
      <c r="R11" s="13"/>
      <c r="S11" s="20">
        <f t="shared" ref="S11" si="0">ROUND(Q11*R11,0)</f>
        <v>0</v>
      </c>
      <c r="T11" s="20">
        <f t="shared" ref="T11" si="1">+Q11-S11</f>
        <v>0</v>
      </c>
    </row>
    <row r="12" spans="2:20" x14ac:dyDescent="0.3">
      <c r="B12" s="11" t="s">
        <v>36</v>
      </c>
      <c r="C12" s="2">
        <f>+'2022-23'!D11</f>
        <v>0</v>
      </c>
      <c r="E12" s="21" t="str">
        <f>+P11</f>
        <v>Shooting &amp; Photo Camera</v>
      </c>
      <c r="F12" s="19">
        <f t="shared" ref="F12:F23" si="2">VLOOKUP(E12,fixed_Asset_2,5,FALSE)</f>
        <v>0</v>
      </c>
      <c r="J12" s="11"/>
      <c r="K12" s="19"/>
      <c r="L12" s="12"/>
      <c r="M12" s="2"/>
      <c r="Q12" s="7"/>
      <c r="R12" s="13"/>
      <c r="S12" s="7"/>
      <c r="T12" s="7"/>
    </row>
    <row r="13" spans="2:20" x14ac:dyDescent="0.3">
      <c r="B13" s="11" t="s">
        <v>6</v>
      </c>
      <c r="C13" s="19">
        <f>+C35</f>
        <v>0</v>
      </c>
      <c r="E13" s="21" t="str">
        <f>+P13</f>
        <v>Computer &amp; Printer</v>
      </c>
      <c r="F13" s="19">
        <f t="shared" si="2"/>
        <v>0</v>
      </c>
      <c r="J13" s="11" t="s">
        <v>49</v>
      </c>
      <c r="K13" s="19"/>
      <c r="L13" s="12"/>
      <c r="M13" s="2"/>
      <c r="P13" s="1" t="s">
        <v>39</v>
      </c>
      <c r="Q13" s="7">
        <f>+'2022-23'!T13</f>
        <v>0</v>
      </c>
      <c r="R13" s="13"/>
      <c r="S13" s="20">
        <f t="shared" ref="S13" si="3">ROUND(Q13*R13,0)</f>
        <v>0</v>
      </c>
      <c r="T13" s="20">
        <f t="shared" ref="T13" si="4">+Q13-S13</f>
        <v>0</v>
      </c>
    </row>
    <row r="14" spans="2:20" x14ac:dyDescent="0.3">
      <c r="B14" s="11" t="s">
        <v>27</v>
      </c>
      <c r="E14" s="21" t="str">
        <f>+P15</f>
        <v>Motor Cycle</v>
      </c>
      <c r="F14" s="19">
        <f t="shared" si="2"/>
        <v>0</v>
      </c>
      <c r="J14" s="11"/>
      <c r="K14" s="2"/>
      <c r="L14" s="12"/>
      <c r="M14" s="2"/>
      <c r="Q14" s="7"/>
      <c r="R14" s="13"/>
      <c r="S14" s="7"/>
      <c r="T14" s="7"/>
    </row>
    <row r="15" spans="2:20" x14ac:dyDescent="0.3">
      <c r="B15" s="11" t="s">
        <v>4</v>
      </c>
      <c r="E15" s="21" t="str">
        <f>+P17</f>
        <v>Furniture</v>
      </c>
      <c r="F15" s="19">
        <f t="shared" si="2"/>
        <v>0</v>
      </c>
      <c r="J15" s="11" t="s">
        <v>50</v>
      </c>
      <c r="K15" s="19"/>
      <c r="L15" s="12"/>
      <c r="M15" s="2"/>
      <c r="P15" s="1" t="s">
        <v>21</v>
      </c>
      <c r="Q15" s="7">
        <f>+'2022-23'!T15</f>
        <v>0</v>
      </c>
      <c r="R15" s="13"/>
      <c r="S15" s="20">
        <f t="shared" ref="S15" si="5">ROUND(Q15*R15,0)</f>
        <v>0</v>
      </c>
      <c r="T15" s="20">
        <f t="shared" ref="T15" si="6">+Q15-S15</f>
        <v>0</v>
      </c>
    </row>
    <row r="16" spans="2:20" x14ac:dyDescent="0.3">
      <c r="B16" s="11" t="s">
        <v>61</v>
      </c>
      <c r="E16" s="21" t="str">
        <f>+P19</f>
        <v>Mobile</v>
      </c>
      <c r="F16" s="19">
        <f t="shared" si="2"/>
        <v>0</v>
      </c>
      <c r="J16" s="11"/>
      <c r="K16" s="2"/>
      <c r="L16" s="12"/>
      <c r="M16" s="2"/>
      <c r="Q16" s="7"/>
      <c r="R16" s="13"/>
      <c r="S16" s="7"/>
      <c r="T16" s="7"/>
    </row>
    <row r="17" spans="2:20" x14ac:dyDescent="0.3">
      <c r="B17" s="11" t="s">
        <v>62</v>
      </c>
      <c r="E17" s="21" t="str">
        <f>+P21</f>
        <v>Sound System &amp; Equipments</v>
      </c>
      <c r="F17" s="19">
        <f t="shared" si="2"/>
        <v>0</v>
      </c>
      <c r="J17" s="11" t="s">
        <v>51</v>
      </c>
      <c r="K17" s="2"/>
      <c r="L17" s="12"/>
      <c r="M17" s="2"/>
      <c r="P17" s="1" t="s">
        <v>40</v>
      </c>
      <c r="Q17" s="7">
        <f>+'2022-23'!T17</f>
        <v>0</v>
      </c>
      <c r="R17" s="13"/>
      <c r="S17" s="20">
        <f t="shared" ref="S17" si="7">ROUND(Q17*R17,0)</f>
        <v>0</v>
      </c>
      <c r="T17" s="20">
        <f t="shared" ref="T17" si="8">+Q17-S17</f>
        <v>0</v>
      </c>
    </row>
    <row r="18" spans="2:20" x14ac:dyDescent="0.3">
      <c r="B18" s="11" t="s">
        <v>63</v>
      </c>
      <c r="E18" s="21" t="str">
        <f>+P23</f>
        <v>Shooting Instruments</v>
      </c>
      <c r="F18" s="19">
        <f t="shared" si="2"/>
        <v>0</v>
      </c>
      <c r="J18" s="11"/>
      <c r="K18" s="2"/>
      <c r="L18" s="12"/>
      <c r="M18" s="2"/>
      <c r="Q18" s="7"/>
      <c r="R18" s="13"/>
      <c r="S18" s="7"/>
      <c r="T18" s="7"/>
    </row>
    <row r="19" spans="2:20" x14ac:dyDescent="0.3">
      <c r="B19" s="11" t="s">
        <v>64</v>
      </c>
      <c r="C19" s="14"/>
      <c r="D19" s="19"/>
      <c r="E19" s="21" t="str">
        <f>+P25</f>
        <v>LED Wall</v>
      </c>
      <c r="F19" s="19">
        <f t="shared" si="2"/>
        <v>0</v>
      </c>
      <c r="J19" s="11" t="s">
        <v>15</v>
      </c>
      <c r="K19" s="2"/>
      <c r="L19" s="12"/>
      <c r="M19" s="2"/>
      <c r="P19" s="1" t="s">
        <v>41</v>
      </c>
      <c r="Q19" s="7">
        <f>+'2022-23'!T19</f>
        <v>0</v>
      </c>
      <c r="R19" s="13"/>
      <c r="S19" s="20">
        <f t="shared" ref="S19" si="9">ROUND(Q19*R19,0)</f>
        <v>0</v>
      </c>
      <c r="T19" s="20">
        <f t="shared" ref="T19" si="10">+Q19-S19</f>
        <v>0</v>
      </c>
    </row>
    <row r="20" spans="2:20" x14ac:dyDescent="0.3">
      <c r="D20" s="19"/>
      <c r="E20" s="21" t="str">
        <f>+P27</f>
        <v>CAR KIA</v>
      </c>
      <c r="F20" s="19">
        <f t="shared" si="2"/>
        <v>0</v>
      </c>
      <c r="J20" s="11"/>
      <c r="K20" s="2"/>
      <c r="L20" s="12"/>
      <c r="M20" s="2"/>
      <c r="Q20" s="7"/>
      <c r="R20" s="13"/>
      <c r="S20" s="7"/>
      <c r="T20" s="7"/>
    </row>
    <row r="21" spans="2:20" x14ac:dyDescent="0.3">
      <c r="B21" s="11"/>
      <c r="D21" s="19"/>
      <c r="E21" s="21" t="str">
        <f>+P29</f>
        <v>Shop No B/10 &amp; Plot No. 28</v>
      </c>
      <c r="F21" s="19">
        <f t="shared" si="2"/>
        <v>0</v>
      </c>
      <c r="J21" s="11" t="s">
        <v>52</v>
      </c>
      <c r="K21" s="2"/>
      <c r="L21" s="12"/>
      <c r="M21" s="2"/>
      <c r="P21" s="1" t="s">
        <v>45</v>
      </c>
      <c r="Q21" s="7">
        <f>+'2022-23'!T21</f>
        <v>0</v>
      </c>
      <c r="R21" s="13"/>
      <c r="S21" s="20">
        <f t="shared" ref="S21" si="11">ROUND(Q21*R21,0)</f>
        <v>0</v>
      </c>
      <c r="T21" s="20">
        <f t="shared" ref="T21" si="12">+Q21-S21</f>
        <v>0</v>
      </c>
    </row>
    <row r="22" spans="2:20" x14ac:dyDescent="0.3">
      <c r="B22" s="9"/>
      <c r="D22" s="19"/>
      <c r="E22" s="21" t="str">
        <f>+P31</f>
        <v>Agri Land, Gotane</v>
      </c>
      <c r="F22" s="19">
        <f t="shared" si="2"/>
        <v>0</v>
      </c>
      <c r="J22" s="11"/>
      <c r="K22" s="2"/>
      <c r="L22" s="12"/>
      <c r="M22" s="2"/>
      <c r="Q22" s="7"/>
      <c r="R22" s="13"/>
      <c r="S22" s="7"/>
      <c r="T22" s="7"/>
    </row>
    <row r="23" spans="2:20" x14ac:dyDescent="0.3">
      <c r="B23" s="9" t="s">
        <v>22</v>
      </c>
      <c r="D23" s="19">
        <f>SUM(C24:C25)</f>
        <v>0</v>
      </c>
      <c r="E23" s="21" t="str">
        <f>+P33</f>
        <v>Building House and Furniture</v>
      </c>
      <c r="F23" s="22">
        <f t="shared" si="2"/>
        <v>0</v>
      </c>
      <c r="G23" s="19"/>
      <c r="J23" s="11" t="s">
        <v>53</v>
      </c>
      <c r="K23" s="19"/>
      <c r="L23" s="12"/>
      <c r="M23" s="2"/>
      <c r="P23" s="1" t="s">
        <v>44</v>
      </c>
      <c r="Q23" s="7">
        <f>+'2022-23'!T23</f>
        <v>0</v>
      </c>
      <c r="R23" s="13"/>
      <c r="S23" s="20">
        <f t="shared" ref="S23" si="13">ROUND(Q23*R23,0)</f>
        <v>0</v>
      </c>
      <c r="T23" s="20">
        <f t="shared" ref="T23" si="14">+Q23-S23</f>
        <v>0</v>
      </c>
    </row>
    <row r="24" spans="2:20" x14ac:dyDescent="0.3">
      <c r="B24" s="11" t="s">
        <v>75</v>
      </c>
      <c r="D24" s="19"/>
      <c r="E24" s="21"/>
      <c r="F24" s="19"/>
      <c r="J24" s="11"/>
      <c r="K24" s="2"/>
      <c r="L24" s="12"/>
      <c r="M24" s="2"/>
      <c r="Q24" s="7"/>
      <c r="R24" s="13"/>
      <c r="S24" s="7"/>
      <c r="T24" s="7"/>
    </row>
    <row r="25" spans="2:20" x14ac:dyDescent="0.3">
      <c r="B25" s="11" t="s">
        <v>65</v>
      </c>
      <c r="C25" s="14"/>
      <c r="E25" s="10" t="s">
        <v>5</v>
      </c>
      <c r="F25" s="19"/>
      <c r="G25" s="2">
        <f>SUM(F26:F27)</f>
        <v>0</v>
      </c>
      <c r="J25" s="11" t="s">
        <v>54</v>
      </c>
      <c r="K25" s="2"/>
      <c r="L25" s="12"/>
      <c r="M25" s="2"/>
      <c r="P25" s="1" t="s">
        <v>42</v>
      </c>
      <c r="Q25" s="7">
        <f>+'2022-23'!T25</f>
        <v>0</v>
      </c>
      <c r="R25" s="13"/>
      <c r="S25" s="20">
        <f t="shared" ref="S25" si="15">ROUND(Q25*R25,0)</f>
        <v>0</v>
      </c>
      <c r="T25" s="20">
        <f t="shared" ref="T25" si="16">+Q25-S25</f>
        <v>0</v>
      </c>
    </row>
    <row r="26" spans="2:20" x14ac:dyDescent="0.3">
      <c r="B26" s="9"/>
      <c r="D26" s="19"/>
      <c r="E26" s="12" t="s">
        <v>67</v>
      </c>
      <c r="J26" s="11"/>
      <c r="K26" s="2"/>
      <c r="L26" s="12"/>
      <c r="M26" s="2"/>
      <c r="Q26" s="7"/>
      <c r="R26" s="13"/>
      <c r="S26" s="7"/>
      <c r="T26" s="7"/>
    </row>
    <row r="27" spans="2:20" x14ac:dyDescent="0.3">
      <c r="B27" s="9" t="s">
        <v>74</v>
      </c>
      <c r="D27" s="19"/>
      <c r="E27" s="12" t="s">
        <v>68</v>
      </c>
      <c r="F27" s="14"/>
      <c r="J27" s="11" t="s">
        <v>17</v>
      </c>
      <c r="K27" s="2"/>
      <c r="L27" s="12"/>
      <c r="M27" s="2"/>
      <c r="P27" s="1" t="s">
        <v>43</v>
      </c>
      <c r="Q27" s="7">
        <f>+'2022-23'!T27</f>
        <v>0</v>
      </c>
      <c r="R27" s="13"/>
      <c r="S27" s="20">
        <f t="shared" ref="S27" si="17">ROUND(Q27*R27,0)</f>
        <v>0</v>
      </c>
      <c r="T27" s="20">
        <f t="shared" ref="T27" si="18">+Q27-S27</f>
        <v>0</v>
      </c>
    </row>
    <row r="28" spans="2:20" x14ac:dyDescent="0.3">
      <c r="B28" s="9"/>
      <c r="D28" s="19"/>
      <c r="E28" s="12"/>
      <c r="J28" s="11"/>
      <c r="K28" s="2"/>
      <c r="L28" s="12"/>
      <c r="M28" s="2"/>
      <c r="Q28" s="7"/>
      <c r="R28" s="13"/>
      <c r="S28" s="7"/>
      <c r="T28" s="7"/>
    </row>
    <row r="29" spans="2:20" x14ac:dyDescent="0.3">
      <c r="B29" s="9" t="s">
        <v>23</v>
      </c>
      <c r="D29" s="19">
        <f>SUM(C30:C31)</f>
        <v>0</v>
      </c>
      <c r="E29" s="10" t="s">
        <v>69</v>
      </c>
      <c r="G29" s="19">
        <f>SUM(F30:F31)</f>
        <v>343658</v>
      </c>
      <c r="J29" s="11" t="s">
        <v>55</v>
      </c>
      <c r="K29" s="2"/>
      <c r="L29" s="12"/>
      <c r="M29" s="2"/>
      <c r="P29" s="1" t="s">
        <v>72</v>
      </c>
      <c r="Q29" s="7">
        <f>+'2022-23'!T29</f>
        <v>0</v>
      </c>
      <c r="R29" s="13"/>
      <c r="S29" s="20">
        <f t="shared" ref="S29" si="19">ROUND(Q29*R29,0)</f>
        <v>0</v>
      </c>
      <c r="T29" s="20">
        <f t="shared" ref="T29" si="20">+Q29-S29</f>
        <v>0</v>
      </c>
    </row>
    <row r="30" spans="2:20" x14ac:dyDescent="0.3">
      <c r="B30" s="11" t="s">
        <v>76</v>
      </c>
      <c r="D30" s="19"/>
      <c r="E30" s="12" t="s">
        <v>70</v>
      </c>
      <c r="J30" s="11"/>
      <c r="K30" s="2"/>
      <c r="L30" s="12"/>
      <c r="M30" s="2"/>
      <c r="Q30" s="20"/>
      <c r="R30" s="13"/>
      <c r="S30" s="20"/>
      <c r="T30" s="20"/>
    </row>
    <row r="31" spans="2:20" x14ac:dyDescent="0.3">
      <c r="B31" s="11" t="s">
        <v>77</v>
      </c>
      <c r="C31" s="14"/>
      <c r="D31" s="19"/>
      <c r="E31" s="12" t="s">
        <v>71</v>
      </c>
      <c r="F31" s="14">
        <f>6583953.2-6240295.2</f>
        <v>343658</v>
      </c>
      <c r="J31" s="11" t="s">
        <v>16</v>
      </c>
      <c r="K31" s="2"/>
      <c r="L31" s="12"/>
      <c r="M31" s="2"/>
      <c r="P31" s="1" t="s">
        <v>46</v>
      </c>
      <c r="Q31" s="7">
        <f>+'2022-23'!T31</f>
        <v>0</v>
      </c>
      <c r="R31" s="13"/>
      <c r="S31" s="20">
        <f t="shared" ref="S31" si="21">ROUND(Q31*R31,0)</f>
        <v>0</v>
      </c>
      <c r="T31" s="20">
        <f t="shared" ref="T31" si="22">+Q31-S31</f>
        <v>0</v>
      </c>
    </row>
    <row r="32" spans="2:20" x14ac:dyDescent="0.3">
      <c r="B32" s="9"/>
      <c r="D32" s="19"/>
      <c r="E32" s="12"/>
      <c r="J32" s="11"/>
      <c r="K32" s="2"/>
      <c r="L32" s="12"/>
      <c r="M32" s="2"/>
      <c r="Q32" s="20"/>
      <c r="R32" s="13"/>
      <c r="S32" s="20"/>
      <c r="T32" s="20"/>
    </row>
    <row r="33" spans="2:20" x14ac:dyDescent="0.3">
      <c r="E33" s="12"/>
      <c r="J33" s="11" t="s">
        <v>56</v>
      </c>
      <c r="K33" s="2"/>
      <c r="L33" s="12"/>
      <c r="M33" s="2"/>
      <c r="P33" s="1" t="s">
        <v>47</v>
      </c>
      <c r="Q33" s="7"/>
      <c r="R33" s="13"/>
      <c r="S33" s="20">
        <f t="shared" ref="S33" si="23">ROUND(Q33*R33,0)</f>
        <v>0</v>
      </c>
      <c r="T33" s="20">
        <f t="shared" ref="T33" si="24">+Q33-S33</f>
        <v>0</v>
      </c>
    </row>
    <row r="34" spans="2:20" ht="15" thickBot="1" x14ac:dyDescent="0.35">
      <c r="B34" s="9" t="s">
        <v>6</v>
      </c>
      <c r="D34" s="19">
        <f>SUM(C35:C36)</f>
        <v>0</v>
      </c>
      <c r="E34" s="10" t="s">
        <v>7</v>
      </c>
      <c r="G34" s="19">
        <f>SUM(F35:F36)</f>
        <v>0</v>
      </c>
      <c r="J34" s="11"/>
      <c r="K34" s="2"/>
      <c r="L34" s="12"/>
      <c r="M34" s="2"/>
      <c r="P34" s="15"/>
      <c r="Q34" s="23">
        <f>SUM(Q10:Q33)</f>
        <v>0</v>
      </c>
      <c r="R34" s="16"/>
      <c r="S34" s="23">
        <f>SUM(S10:S33)</f>
        <v>0</v>
      </c>
      <c r="T34" s="23">
        <f>SUM(T10:T33)</f>
        <v>0</v>
      </c>
    </row>
    <row r="35" spans="2:20" ht="15" thickTop="1" x14ac:dyDescent="0.3">
      <c r="B35" s="11" t="s">
        <v>8</v>
      </c>
      <c r="C35" s="19">
        <f>+K45</f>
        <v>0</v>
      </c>
      <c r="E35" s="12" t="s">
        <v>9</v>
      </c>
      <c r="J35" s="11" t="s">
        <v>57</v>
      </c>
      <c r="K35" s="2"/>
      <c r="L35" s="12"/>
      <c r="M35" s="2"/>
    </row>
    <row r="36" spans="2:20" x14ac:dyDescent="0.3">
      <c r="B36" s="11" t="s">
        <v>12</v>
      </c>
      <c r="C36" s="19">
        <f>-C35</f>
        <v>0</v>
      </c>
      <c r="E36" s="12" t="s">
        <v>10</v>
      </c>
      <c r="J36" s="11"/>
      <c r="K36" s="2"/>
      <c r="L36" s="12"/>
      <c r="M36" s="2"/>
    </row>
    <row r="37" spans="2:20" ht="15" thickBot="1" x14ac:dyDescent="0.35">
      <c r="B37" s="15"/>
      <c r="C37" s="17"/>
      <c r="D37" s="24">
        <f>SUM(D10:D36)</f>
        <v>0</v>
      </c>
      <c r="E37" s="18"/>
      <c r="F37" s="17"/>
      <c r="G37" s="24">
        <f>SUM(G10:G36)</f>
        <v>343658</v>
      </c>
      <c r="J37" s="11" t="s">
        <v>58</v>
      </c>
      <c r="K37" s="2"/>
      <c r="L37" s="12"/>
      <c r="M37" s="2"/>
    </row>
    <row r="38" spans="2:20" ht="15" thickTop="1" x14ac:dyDescent="0.3">
      <c r="J38" s="11"/>
      <c r="K38" s="2"/>
      <c r="L38" s="12"/>
      <c r="M38" s="2"/>
    </row>
    <row r="39" spans="2:20" x14ac:dyDescent="0.3">
      <c r="J39" s="11" t="s">
        <v>59</v>
      </c>
      <c r="K39" s="2"/>
      <c r="L39" s="12"/>
      <c r="M39" s="2"/>
    </row>
    <row r="40" spans="2:20" x14ac:dyDescent="0.3">
      <c r="J40" s="11"/>
      <c r="K40" s="2"/>
      <c r="L40" s="12"/>
      <c r="M40" s="2"/>
    </row>
    <row r="41" spans="2:20" x14ac:dyDescent="0.3">
      <c r="J41" s="11" t="s">
        <v>18</v>
      </c>
      <c r="K41" s="19"/>
      <c r="L41" s="12"/>
      <c r="M41" s="2"/>
    </row>
    <row r="42" spans="2:20" x14ac:dyDescent="0.3">
      <c r="J42" s="11"/>
      <c r="K42" s="2"/>
      <c r="L42" s="12"/>
      <c r="M42" s="2"/>
    </row>
    <row r="43" spans="2:20" x14ac:dyDescent="0.3">
      <c r="J43" s="11" t="s">
        <v>28</v>
      </c>
      <c r="K43" s="19">
        <f>+S34</f>
        <v>0</v>
      </c>
      <c r="L43" s="12"/>
      <c r="M43" s="2"/>
    </row>
    <row r="44" spans="2:20" x14ac:dyDescent="0.3">
      <c r="J44" s="11"/>
      <c r="K44" s="2"/>
      <c r="L44" s="12"/>
      <c r="M44" s="2"/>
    </row>
    <row r="45" spans="2:20" x14ac:dyDescent="0.3">
      <c r="J45" s="11" t="s">
        <v>32</v>
      </c>
      <c r="K45" s="19">
        <f>M46-SUM(K10:K43)</f>
        <v>0</v>
      </c>
      <c r="L45" s="12"/>
      <c r="M45" s="2"/>
    </row>
    <row r="46" spans="2:20" ht="15" thickBot="1" x14ac:dyDescent="0.35">
      <c r="J46" s="15"/>
      <c r="K46" s="24">
        <f>SUM(K10:K45)</f>
        <v>0</v>
      </c>
      <c r="L46" s="18"/>
      <c r="M46" s="24">
        <f>SUM(M10:M45)</f>
        <v>0</v>
      </c>
    </row>
    <row r="47" spans="2:20" ht="15" thickTop="1" x14ac:dyDescent="0.3">
      <c r="K47" s="2"/>
      <c r="M47" s="2"/>
    </row>
    <row r="49" spans="10:11" x14ac:dyDescent="0.3">
      <c r="K49" s="2"/>
    </row>
    <row r="51" spans="10:11" x14ac:dyDescent="0.3">
      <c r="J51" s="1" t="s">
        <v>31</v>
      </c>
      <c r="K51" s="25" t="e">
        <f>K45/M11</f>
        <v>#DIV/0!</v>
      </c>
    </row>
  </sheetData>
  <mergeCells count="14">
    <mergeCell ref="B2:G2"/>
    <mergeCell ref="J2:M2"/>
    <mergeCell ref="B3:G3"/>
    <mergeCell ref="J3:M3"/>
    <mergeCell ref="B4:G4"/>
    <mergeCell ref="J4:M4"/>
    <mergeCell ref="B7:G7"/>
    <mergeCell ref="J7:M7"/>
    <mergeCell ref="B5:G5"/>
    <mergeCell ref="J5:M5"/>
    <mergeCell ref="Q5:T5"/>
    <mergeCell ref="B6:G6"/>
    <mergeCell ref="J6:M6"/>
    <mergeCell ref="Q6:T6"/>
  </mergeCells>
  <conditionalFormatting sqref="D37 G37">
    <cfRule type="uniqueValues" dxfId="3" priority="2"/>
  </conditionalFormatting>
  <conditionalFormatting sqref="K46 M46">
    <cfRule type="uniqueValues" dxfId="2" priority="1"/>
  </conditionalFormatting>
  <pageMargins left="0.7" right="0.7" top="0.75" bottom="0.75" header="0.3" footer="0.3"/>
  <pageSetup scale="60" orientation="portrait" r:id="rId1"/>
  <colBreaks count="2" manualBreakCount="2">
    <brk id="8" max="47" man="1"/>
    <brk id="14" max="4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0DA1B-62B4-456B-878E-1D73EAB30F03}">
  <dimension ref="B2:Y54"/>
  <sheetViews>
    <sheetView tabSelected="1" view="pageBreakPreview" topLeftCell="A15" zoomScaleNormal="100" zoomScaleSheetLayoutView="100" workbookViewId="0">
      <selection activeCell="F32" sqref="F32"/>
    </sheetView>
  </sheetViews>
  <sheetFormatPr defaultRowHeight="14.4" x14ac:dyDescent="0.3"/>
  <cols>
    <col min="1" max="1" width="8.88671875" style="1"/>
    <col min="2" max="2" width="33.5546875" style="1" customWidth="1"/>
    <col min="3" max="4" width="16.109375" style="2" customWidth="1"/>
    <col min="5" max="5" width="33.5546875" style="1" customWidth="1"/>
    <col min="6" max="7" width="16.109375" style="2" customWidth="1"/>
    <col min="8" max="9" width="8.88671875" style="1"/>
    <col min="10" max="10" width="36.21875" style="1" customWidth="1"/>
    <col min="11" max="11" width="16.33203125" style="1" customWidth="1"/>
    <col min="12" max="12" width="36.21875" style="1" customWidth="1"/>
    <col min="13" max="13" width="16.33203125" style="1" customWidth="1"/>
    <col min="14" max="15" width="8.88671875" style="1"/>
    <col min="16" max="16" width="31.77734375" style="1" customWidth="1"/>
    <col min="17" max="17" width="20.109375" style="1" bestFit="1" customWidth="1"/>
    <col min="18" max="18" width="22.77734375" style="1" customWidth="1"/>
    <col min="19" max="19" width="16.44140625" style="1" bestFit="1" customWidth="1"/>
    <col min="20" max="20" width="18.77734375" style="1" bestFit="1" customWidth="1"/>
    <col min="21" max="21" width="17.88671875" style="1" bestFit="1" customWidth="1"/>
    <col min="22" max="23" width="8.88671875" style="1"/>
    <col min="24" max="25" width="15.33203125" style="1" bestFit="1" customWidth="1"/>
    <col min="26" max="16384" width="8.88671875" style="1"/>
  </cols>
  <sheetData>
    <row r="2" spans="2:25" x14ac:dyDescent="0.3">
      <c r="B2" s="27" t="s">
        <v>33</v>
      </c>
      <c r="C2" s="27"/>
      <c r="D2" s="27"/>
      <c r="E2" s="27"/>
      <c r="F2" s="27"/>
      <c r="G2" s="27"/>
      <c r="J2" s="28" t="str">
        <f>+B2</f>
        <v>Pushpa Studio &amp; Sound Dondaicha</v>
      </c>
      <c r="K2" s="28"/>
      <c r="L2" s="28"/>
      <c r="M2" s="28"/>
    </row>
    <row r="3" spans="2:25" x14ac:dyDescent="0.3">
      <c r="B3" s="29" t="s">
        <v>34</v>
      </c>
      <c r="C3" s="29"/>
      <c r="D3" s="29"/>
      <c r="E3" s="29"/>
      <c r="F3" s="29"/>
      <c r="G3" s="29"/>
      <c r="J3" s="30" t="str">
        <f>+B3</f>
        <v>Station Area Manraj Complex Shop No 10</v>
      </c>
      <c r="K3" s="30"/>
      <c r="L3" s="30"/>
      <c r="M3" s="30"/>
    </row>
    <row r="4" spans="2:25" x14ac:dyDescent="0.3">
      <c r="B4" s="29" t="s">
        <v>35</v>
      </c>
      <c r="C4" s="29"/>
      <c r="D4" s="29"/>
      <c r="E4" s="29"/>
      <c r="F4" s="29"/>
      <c r="G4" s="29"/>
      <c r="J4" s="30" t="str">
        <f>+B4</f>
        <v>Dondaicha Tal Shindkheda Dist Dhule</v>
      </c>
      <c r="K4" s="30"/>
      <c r="L4" s="30"/>
      <c r="M4" s="30"/>
    </row>
    <row r="5" spans="2:25" x14ac:dyDescent="0.3">
      <c r="B5" s="29"/>
      <c r="C5" s="29"/>
      <c r="D5" s="29"/>
      <c r="E5" s="29"/>
      <c r="F5" s="29"/>
      <c r="G5" s="29"/>
      <c r="J5" s="30"/>
      <c r="K5" s="30"/>
      <c r="L5" s="30"/>
      <c r="M5" s="30"/>
      <c r="Q5" s="28" t="str">
        <f>+J2</f>
        <v>Pushpa Studio &amp; Sound Dondaicha</v>
      </c>
      <c r="R5" s="28"/>
      <c r="S5" s="28"/>
      <c r="T5" s="28"/>
    </row>
    <row r="6" spans="2:25" x14ac:dyDescent="0.3">
      <c r="B6" s="27" t="s">
        <v>0</v>
      </c>
      <c r="C6" s="27"/>
      <c r="D6" s="27"/>
      <c r="E6" s="27"/>
      <c r="F6" s="27"/>
      <c r="G6" s="27"/>
      <c r="J6" s="27" t="s">
        <v>13</v>
      </c>
      <c r="K6" s="27"/>
      <c r="L6" s="27"/>
      <c r="M6" s="27"/>
      <c r="Q6" s="29" t="s">
        <v>29</v>
      </c>
      <c r="R6" s="29"/>
      <c r="S6" s="29"/>
      <c r="T6" s="29"/>
    </row>
    <row r="7" spans="2:25" x14ac:dyDescent="0.3">
      <c r="B7" s="29" t="s">
        <v>25</v>
      </c>
      <c r="C7" s="29"/>
      <c r="D7" s="29"/>
      <c r="E7" s="29"/>
      <c r="F7" s="29"/>
      <c r="G7" s="29"/>
      <c r="J7" s="30" t="str">
        <f>+B7</f>
        <v>01 April 2024 To 31 March 2025</v>
      </c>
      <c r="K7" s="30"/>
      <c r="L7" s="30"/>
      <c r="M7" s="30"/>
    </row>
    <row r="8" spans="2:25" x14ac:dyDescent="0.3">
      <c r="K8" s="2"/>
      <c r="M8" s="2"/>
    </row>
    <row r="9" spans="2:25" x14ac:dyDescent="0.3">
      <c r="B9" s="3" t="s">
        <v>1</v>
      </c>
      <c r="C9" s="4" t="s">
        <v>11</v>
      </c>
      <c r="D9" s="4" t="s">
        <v>11</v>
      </c>
      <c r="E9" s="5" t="s">
        <v>26</v>
      </c>
      <c r="F9" s="4" t="s">
        <v>11</v>
      </c>
      <c r="G9" s="4" t="s">
        <v>11</v>
      </c>
      <c r="J9" s="3" t="s">
        <v>14</v>
      </c>
      <c r="K9" s="4" t="s">
        <v>11</v>
      </c>
      <c r="L9" s="5" t="s">
        <v>14</v>
      </c>
      <c r="M9" s="4" t="s">
        <v>11</v>
      </c>
      <c r="P9" s="4" t="s">
        <v>14</v>
      </c>
      <c r="Q9" s="4" t="s">
        <v>24</v>
      </c>
      <c r="R9" s="4" t="s">
        <v>79</v>
      </c>
      <c r="S9" s="4" t="s">
        <v>30</v>
      </c>
      <c r="T9" s="4" t="s">
        <v>20</v>
      </c>
      <c r="U9" s="4" t="s">
        <v>19</v>
      </c>
    </row>
    <row r="10" spans="2:25" x14ac:dyDescent="0.3">
      <c r="E10" s="6"/>
      <c r="K10" s="2"/>
      <c r="L10" s="6"/>
      <c r="M10" s="2"/>
      <c r="Q10" s="7"/>
      <c r="R10" s="7"/>
      <c r="S10" s="8"/>
      <c r="T10" s="7"/>
      <c r="U10" s="7"/>
    </row>
    <row r="11" spans="2:25" x14ac:dyDescent="0.3">
      <c r="B11" s="9" t="s">
        <v>2</v>
      </c>
      <c r="D11" s="19">
        <f>SUM(C12:C18)</f>
        <v>0</v>
      </c>
      <c r="E11" s="10" t="s">
        <v>3</v>
      </c>
      <c r="G11" s="19">
        <f>SUM(F12:F23)</f>
        <v>0</v>
      </c>
      <c r="J11" s="11" t="s">
        <v>78</v>
      </c>
      <c r="K11" s="19"/>
      <c r="L11" s="12" t="s">
        <v>48</v>
      </c>
      <c r="M11" s="2"/>
      <c r="P11" s="1" t="s">
        <v>37</v>
      </c>
      <c r="Q11" s="7">
        <f>+'2023-24'!T11</f>
        <v>0</v>
      </c>
      <c r="R11" s="7"/>
      <c r="S11" s="13"/>
      <c r="T11" s="20">
        <f>ROUND(Q11*S11,0)</f>
        <v>0</v>
      </c>
      <c r="U11" s="20">
        <f>SUM(Q11+R11-T11)</f>
        <v>0</v>
      </c>
      <c r="X11" s="1" t="s">
        <v>86</v>
      </c>
      <c r="Y11" s="1" t="s">
        <v>87</v>
      </c>
    </row>
    <row r="12" spans="2:25" x14ac:dyDescent="0.3">
      <c r="B12" s="11" t="s">
        <v>36</v>
      </c>
      <c r="C12" s="2">
        <f>+'2023-24'!D11</f>
        <v>0</v>
      </c>
      <c r="E12" s="21" t="str">
        <f>+P11</f>
        <v>Shooting &amp; Photo Camera</v>
      </c>
      <c r="F12" s="19">
        <f t="shared" ref="F12:F23" si="0">VLOOKUP(E12,fixed_Asset_3,6,FALSE)</f>
        <v>0</v>
      </c>
      <c r="J12" s="11"/>
      <c r="K12" s="2"/>
      <c r="L12" s="26"/>
      <c r="M12" s="2"/>
      <c r="Q12" s="7"/>
      <c r="R12" s="7"/>
      <c r="S12" s="13"/>
      <c r="T12" s="7"/>
      <c r="U12" s="7"/>
      <c r="X12" s="1">
        <f>+'2022-23'!M11</f>
        <v>0</v>
      </c>
      <c r="Y12" s="1">
        <f>+X12+5000000</f>
        <v>5000000</v>
      </c>
    </row>
    <row r="13" spans="2:25" x14ac:dyDescent="0.3">
      <c r="B13" s="11" t="s">
        <v>6</v>
      </c>
      <c r="C13" s="19">
        <f>+C35</f>
        <v>0</v>
      </c>
      <c r="E13" s="21" t="str">
        <f>+P13</f>
        <v>Computer &amp; Printer</v>
      </c>
      <c r="F13" s="19">
        <f t="shared" si="0"/>
        <v>0</v>
      </c>
      <c r="J13" s="11" t="s">
        <v>49</v>
      </c>
      <c r="K13" s="2"/>
      <c r="L13" s="26"/>
      <c r="M13" s="2"/>
      <c r="P13" s="1" t="s">
        <v>39</v>
      </c>
      <c r="Q13" s="7">
        <f>+'2023-24'!T13</f>
        <v>0</v>
      </c>
      <c r="R13" s="7"/>
      <c r="S13" s="13"/>
      <c r="T13" s="20">
        <f>ROUND(Q13*S13,0)</f>
        <v>0</v>
      </c>
      <c r="U13" s="20">
        <f>SUM(Q13+R13-T13)</f>
        <v>0</v>
      </c>
      <c r="X13" s="1">
        <f>+'2023-24'!M11</f>
        <v>0</v>
      </c>
      <c r="Y13" s="1">
        <f>+X13+4000000</f>
        <v>4000000</v>
      </c>
    </row>
    <row r="14" spans="2:25" x14ac:dyDescent="0.3">
      <c r="B14" s="11" t="s">
        <v>27</v>
      </c>
      <c r="E14" s="21" t="str">
        <f>+P15</f>
        <v>Motor Cycle</v>
      </c>
      <c r="F14" s="19">
        <f t="shared" si="0"/>
        <v>0</v>
      </c>
      <c r="J14" s="11"/>
      <c r="K14" s="2"/>
      <c r="L14" s="26"/>
      <c r="M14" s="2"/>
      <c r="Q14" s="7"/>
      <c r="R14" s="7"/>
      <c r="S14" s="13"/>
      <c r="T14" s="7"/>
      <c r="U14" s="7"/>
      <c r="X14" s="2">
        <f>+M11</f>
        <v>0</v>
      </c>
      <c r="Y14" s="2">
        <f>+X14</f>
        <v>0</v>
      </c>
    </row>
    <row r="15" spans="2:25" x14ac:dyDescent="0.3">
      <c r="B15" s="11" t="s">
        <v>4</v>
      </c>
      <c r="E15" s="21" t="str">
        <f>+P17</f>
        <v>Furniture</v>
      </c>
      <c r="F15" s="19">
        <f t="shared" si="0"/>
        <v>0</v>
      </c>
      <c r="J15" s="11" t="s">
        <v>50</v>
      </c>
      <c r="K15" s="19"/>
      <c r="L15" s="26"/>
      <c r="M15" s="2"/>
      <c r="P15" s="1" t="s">
        <v>21</v>
      </c>
      <c r="Q15" s="7">
        <f>+'2023-24'!T15</f>
        <v>0</v>
      </c>
      <c r="R15" s="7"/>
      <c r="S15" s="13"/>
      <c r="T15" s="20">
        <f>ROUND(Q15*S15,0)</f>
        <v>0</v>
      </c>
      <c r="U15" s="20">
        <f>SUM(Q15+R15-T15)</f>
        <v>0</v>
      </c>
      <c r="X15" s="1">
        <f>SUM(X12:X14)</f>
        <v>0</v>
      </c>
      <c r="Y15" s="1">
        <f>SUM(Y12:Y14)</f>
        <v>9000000</v>
      </c>
    </row>
    <row r="16" spans="2:25" x14ac:dyDescent="0.3">
      <c r="B16" s="11" t="s">
        <v>62</v>
      </c>
      <c r="E16" s="21" t="str">
        <f>+P19</f>
        <v>Mobile</v>
      </c>
      <c r="F16" s="19">
        <f t="shared" si="0"/>
        <v>0</v>
      </c>
      <c r="J16" s="11"/>
      <c r="K16" s="2"/>
      <c r="L16" s="12"/>
      <c r="M16" s="2"/>
      <c r="Q16" s="7"/>
      <c r="R16" s="7"/>
      <c r="S16" s="13"/>
      <c r="T16" s="7"/>
      <c r="U16" s="7"/>
      <c r="X16" s="1">
        <f>+X15/3</f>
        <v>0</v>
      </c>
      <c r="Y16" s="1">
        <f>+Y15/3</f>
        <v>3000000</v>
      </c>
    </row>
    <row r="17" spans="2:21" x14ac:dyDescent="0.3">
      <c r="B17" s="11" t="s">
        <v>63</v>
      </c>
      <c r="E17" s="21" t="str">
        <f>+P21</f>
        <v>Sound System &amp; Equipments</v>
      </c>
      <c r="F17" s="19">
        <f t="shared" si="0"/>
        <v>0</v>
      </c>
      <c r="J17" s="11" t="s">
        <v>51</v>
      </c>
      <c r="K17" s="2"/>
      <c r="L17" s="12"/>
      <c r="M17" s="2"/>
      <c r="P17" s="1" t="s">
        <v>40</v>
      </c>
      <c r="Q17" s="7">
        <f>+'2023-24'!T17</f>
        <v>0</v>
      </c>
      <c r="R17" s="7"/>
      <c r="S17" s="13"/>
      <c r="T17" s="20">
        <f>ROUND(SUM(Q17:R17)*S17,0)</f>
        <v>0</v>
      </c>
      <c r="U17" s="20">
        <f>SUM(Q17+R17-T17)</f>
        <v>0</v>
      </c>
    </row>
    <row r="18" spans="2:21" x14ac:dyDescent="0.3">
      <c r="B18" s="11" t="s">
        <v>85</v>
      </c>
      <c r="C18" s="14"/>
      <c r="E18" s="21" t="str">
        <f>+P23</f>
        <v>Shooting Instruments</v>
      </c>
      <c r="F18" s="19">
        <f t="shared" si="0"/>
        <v>0</v>
      </c>
      <c r="J18" s="11"/>
      <c r="K18" s="2"/>
      <c r="L18" s="12"/>
      <c r="M18" s="2"/>
      <c r="Q18" s="7"/>
      <c r="R18" s="7"/>
      <c r="S18" s="13"/>
      <c r="T18" s="7"/>
      <c r="U18" s="7"/>
    </row>
    <row r="19" spans="2:21" x14ac:dyDescent="0.3">
      <c r="D19" s="19"/>
      <c r="E19" s="21" t="str">
        <f>+P25</f>
        <v>LED Wall</v>
      </c>
      <c r="F19" s="19">
        <f t="shared" si="0"/>
        <v>0</v>
      </c>
      <c r="J19" s="11" t="s">
        <v>15</v>
      </c>
      <c r="K19" s="2"/>
      <c r="L19" s="12"/>
      <c r="M19" s="2"/>
      <c r="P19" s="1" t="s">
        <v>41</v>
      </c>
      <c r="Q19" s="7">
        <f>+'2023-24'!T19</f>
        <v>0</v>
      </c>
      <c r="R19" s="7"/>
      <c r="S19" s="13"/>
      <c r="T19" s="20">
        <f>ROUND(Q19*S19,0)</f>
        <v>0</v>
      </c>
      <c r="U19" s="20">
        <f>SUM(Q19+R19-T19)</f>
        <v>0</v>
      </c>
    </row>
    <row r="20" spans="2:21" x14ac:dyDescent="0.3">
      <c r="B20" s="9" t="s">
        <v>22</v>
      </c>
      <c r="D20" s="19">
        <f>SUM(C21:C25)</f>
        <v>0</v>
      </c>
      <c r="E20" s="21" t="str">
        <f>+P27</f>
        <v>CAR KIA</v>
      </c>
      <c r="F20" s="19">
        <f t="shared" si="0"/>
        <v>0</v>
      </c>
      <c r="J20" s="11"/>
      <c r="K20" s="2"/>
      <c r="L20" s="12"/>
      <c r="M20" s="2"/>
      <c r="Q20" s="7"/>
      <c r="R20" s="7"/>
      <c r="S20" s="13"/>
      <c r="T20" s="7"/>
      <c r="U20" s="7"/>
    </row>
    <row r="21" spans="2:21" x14ac:dyDescent="0.3">
      <c r="B21" s="11" t="s">
        <v>84</v>
      </c>
      <c r="C21" s="14"/>
      <c r="D21" s="19"/>
      <c r="E21" s="21" t="str">
        <f>+P29</f>
        <v>Shop No B/10 &amp; Plot No. 28</v>
      </c>
      <c r="F21" s="19">
        <f t="shared" si="0"/>
        <v>0</v>
      </c>
      <c r="J21" s="11" t="s">
        <v>52</v>
      </c>
      <c r="K21" s="2"/>
      <c r="L21" s="12"/>
      <c r="M21" s="2"/>
      <c r="P21" s="1" t="s">
        <v>45</v>
      </c>
      <c r="Q21" s="7">
        <f>+'2023-24'!T21</f>
        <v>0</v>
      </c>
      <c r="R21" s="7"/>
      <c r="S21" s="13"/>
      <c r="T21" s="20">
        <f>ROUND(Q21*S21,0)</f>
        <v>0</v>
      </c>
      <c r="U21" s="20">
        <f>SUM(Q21+R21-T21)</f>
        <v>0</v>
      </c>
    </row>
    <row r="22" spans="2:21" x14ac:dyDescent="0.3">
      <c r="B22" s="9"/>
      <c r="D22" s="19"/>
      <c r="E22" s="21" t="str">
        <f>+P31</f>
        <v>Agri Land, Gotane</v>
      </c>
      <c r="F22" s="19">
        <f t="shared" si="0"/>
        <v>0</v>
      </c>
      <c r="J22" s="11"/>
      <c r="K22" s="2"/>
      <c r="L22" s="12"/>
      <c r="M22" s="2"/>
      <c r="Q22" s="7"/>
      <c r="R22" s="7"/>
      <c r="S22" s="13"/>
      <c r="T22" s="7"/>
      <c r="U22" s="7"/>
    </row>
    <row r="23" spans="2:21" x14ac:dyDescent="0.3">
      <c r="B23" s="9" t="s">
        <v>74</v>
      </c>
      <c r="D23" s="19"/>
      <c r="E23" s="21" t="str">
        <f>+P33</f>
        <v>Building House and Furniture</v>
      </c>
      <c r="F23" s="19">
        <f t="shared" si="0"/>
        <v>0</v>
      </c>
      <c r="G23" s="19"/>
      <c r="J23" s="11" t="s">
        <v>53</v>
      </c>
      <c r="K23" s="19"/>
      <c r="L23" s="12"/>
      <c r="M23" s="2"/>
      <c r="P23" s="1" t="s">
        <v>44</v>
      </c>
      <c r="Q23" s="7">
        <f>+'2023-24'!T23</f>
        <v>0</v>
      </c>
      <c r="R23" s="7"/>
      <c r="S23" s="13"/>
      <c r="T23" s="20">
        <f>ROUND(Q23*S23,0)</f>
        <v>0</v>
      </c>
      <c r="U23" s="20">
        <f>SUM(Q23+R23-T23)</f>
        <v>0</v>
      </c>
    </row>
    <row r="24" spans="2:21" x14ac:dyDescent="0.3">
      <c r="E24" s="21"/>
      <c r="F24" s="19"/>
      <c r="J24" s="11"/>
      <c r="K24" s="2"/>
      <c r="L24" s="12"/>
      <c r="M24" s="2"/>
      <c r="Q24" s="7"/>
      <c r="R24" s="7"/>
      <c r="S24" s="13"/>
      <c r="T24" s="7"/>
      <c r="U24" s="7"/>
    </row>
    <row r="25" spans="2:21" x14ac:dyDescent="0.3">
      <c r="B25" s="9" t="s">
        <v>23</v>
      </c>
      <c r="D25" s="19"/>
      <c r="E25" s="10" t="s">
        <v>5</v>
      </c>
      <c r="F25" s="19"/>
      <c r="G25" s="2">
        <f>SUM(F26:F28)</f>
        <v>0</v>
      </c>
      <c r="J25" s="11" t="s">
        <v>80</v>
      </c>
      <c r="K25" s="2"/>
      <c r="L25" s="12"/>
      <c r="M25" s="2"/>
      <c r="P25" s="1" t="s">
        <v>42</v>
      </c>
      <c r="Q25" s="7">
        <f>+'2023-24'!T25</f>
        <v>0</v>
      </c>
      <c r="R25" s="7"/>
      <c r="S25" s="13"/>
      <c r="T25" s="20">
        <f>ROUND(Q25*S25,0)</f>
        <v>0</v>
      </c>
      <c r="U25" s="20">
        <f>SUM(Q25+R25-T25)</f>
        <v>0</v>
      </c>
    </row>
    <row r="26" spans="2:21" x14ac:dyDescent="0.3">
      <c r="B26" s="11"/>
      <c r="E26" s="12" t="s">
        <v>82</v>
      </c>
      <c r="F26" s="19"/>
      <c r="J26" s="11"/>
      <c r="K26" s="2"/>
      <c r="L26" s="12"/>
      <c r="M26" s="2"/>
      <c r="Q26" s="7"/>
      <c r="R26" s="7"/>
      <c r="S26" s="13"/>
      <c r="T26" s="7"/>
      <c r="U26" s="7"/>
    </row>
    <row r="27" spans="2:21" x14ac:dyDescent="0.3">
      <c r="B27" s="9"/>
      <c r="D27" s="19"/>
      <c r="E27" s="12" t="s">
        <v>67</v>
      </c>
      <c r="J27" s="11" t="s">
        <v>81</v>
      </c>
      <c r="K27" s="2"/>
      <c r="L27" s="12"/>
      <c r="M27" s="2"/>
      <c r="P27" s="1" t="s">
        <v>43</v>
      </c>
      <c r="Q27" s="7">
        <f>+'2023-24'!T27</f>
        <v>0</v>
      </c>
      <c r="R27" s="7"/>
      <c r="S27" s="13"/>
      <c r="T27" s="20">
        <f>ROUND(Q27*S27,0)</f>
        <v>0</v>
      </c>
      <c r="U27" s="20">
        <f>SUM(Q27+R27-T27)</f>
        <v>0</v>
      </c>
    </row>
    <row r="28" spans="2:21" x14ac:dyDescent="0.3">
      <c r="E28" s="12" t="s">
        <v>68</v>
      </c>
      <c r="F28" s="14"/>
      <c r="J28" s="11"/>
      <c r="K28" s="2"/>
      <c r="L28" s="12"/>
      <c r="M28" s="2"/>
      <c r="Q28" s="7"/>
      <c r="R28" s="7"/>
      <c r="S28" s="13"/>
      <c r="T28" s="7"/>
      <c r="U28" s="7"/>
    </row>
    <row r="29" spans="2:21" x14ac:dyDescent="0.3">
      <c r="B29" s="9"/>
      <c r="D29" s="19"/>
      <c r="E29" s="12"/>
      <c r="J29" s="11"/>
      <c r="K29" s="2"/>
      <c r="L29" s="12"/>
      <c r="M29" s="2"/>
      <c r="P29" s="1" t="s">
        <v>72</v>
      </c>
      <c r="Q29" s="7">
        <f>+'2023-24'!T29</f>
        <v>0</v>
      </c>
      <c r="R29" s="7"/>
      <c r="S29" s="13"/>
      <c r="T29" s="20">
        <f>ROUND(Q29*S29,0)</f>
        <v>0</v>
      </c>
      <c r="U29" s="20">
        <f>SUM(Q29+R29-T29)</f>
        <v>0</v>
      </c>
    </row>
    <row r="30" spans="2:21" x14ac:dyDescent="0.3">
      <c r="E30" s="10" t="s">
        <v>69</v>
      </c>
      <c r="G30" s="19">
        <f>SUM(F31:F32)</f>
        <v>0</v>
      </c>
      <c r="J30" s="11" t="s">
        <v>17</v>
      </c>
      <c r="K30" s="2"/>
      <c r="L30" s="12"/>
      <c r="M30" s="2"/>
      <c r="Q30" s="20"/>
      <c r="R30" s="20"/>
      <c r="S30" s="13"/>
      <c r="T30" s="20"/>
      <c r="U30" s="20"/>
    </row>
    <row r="31" spans="2:21" x14ac:dyDescent="0.3">
      <c r="B31" s="11"/>
      <c r="D31" s="19"/>
      <c r="E31" s="12" t="s">
        <v>83</v>
      </c>
      <c r="J31" s="11"/>
      <c r="K31" s="2"/>
      <c r="L31" s="12"/>
      <c r="M31" s="2"/>
      <c r="P31" s="1" t="s">
        <v>46</v>
      </c>
      <c r="Q31" s="7">
        <f>+'2023-24'!T31</f>
        <v>0</v>
      </c>
      <c r="R31" s="7"/>
      <c r="S31" s="13"/>
      <c r="T31" s="20">
        <f>ROUND(Q31*S31,0)</f>
        <v>0</v>
      </c>
      <c r="U31" s="20">
        <f>SUM(Q31+R31-T31)</f>
        <v>0</v>
      </c>
    </row>
    <row r="32" spans="2:21" x14ac:dyDescent="0.3">
      <c r="B32" s="11"/>
      <c r="D32" s="19"/>
      <c r="E32" s="12" t="s">
        <v>71</v>
      </c>
      <c r="F32" s="14"/>
      <c r="J32" s="11" t="s">
        <v>55</v>
      </c>
      <c r="K32" s="2"/>
      <c r="L32" s="12"/>
      <c r="M32" s="2"/>
      <c r="Q32" s="20"/>
      <c r="R32" s="20"/>
      <c r="S32" s="13"/>
      <c r="T32" s="20"/>
      <c r="U32" s="20"/>
    </row>
    <row r="33" spans="2:21" x14ac:dyDescent="0.3">
      <c r="B33" s="9"/>
      <c r="D33" s="19"/>
      <c r="E33" s="12"/>
      <c r="J33" s="11"/>
      <c r="K33" s="2"/>
      <c r="L33" s="12"/>
      <c r="M33" s="2"/>
      <c r="P33" s="1" t="s">
        <v>47</v>
      </c>
      <c r="Q33" s="7">
        <f>+'2023-24'!T33</f>
        <v>0</v>
      </c>
      <c r="R33" s="7"/>
      <c r="S33" s="13"/>
      <c r="T33" s="20">
        <f>ROUND(Q33*S33,0)</f>
        <v>0</v>
      </c>
      <c r="U33" s="20">
        <f>SUM(Q33+R33-T33)</f>
        <v>0</v>
      </c>
    </row>
    <row r="34" spans="2:21" ht="15" thickBot="1" x14ac:dyDescent="0.35">
      <c r="B34" s="9" t="s">
        <v>6</v>
      </c>
      <c r="D34" s="19">
        <f>SUM(C35:C36)</f>
        <v>0</v>
      </c>
      <c r="E34" s="10" t="s">
        <v>7</v>
      </c>
      <c r="G34" s="19">
        <f>SUM(F35:F36)</f>
        <v>0</v>
      </c>
      <c r="J34" s="11" t="s">
        <v>16</v>
      </c>
      <c r="K34" s="2"/>
      <c r="L34" s="12"/>
      <c r="M34" s="2"/>
      <c r="P34" s="15"/>
      <c r="Q34" s="23">
        <f>SUM(Q10:Q33)</f>
        <v>0</v>
      </c>
      <c r="R34" s="23">
        <f>SUM(R10:R33)</f>
        <v>0</v>
      </c>
      <c r="S34" s="16"/>
      <c r="T34" s="23">
        <f>SUM(T10:T33)</f>
        <v>0</v>
      </c>
      <c r="U34" s="23">
        <f>SUM(Q34+R34-T34)</f>
        <v>0</v>
      </c>
    </row>
    <row r="35" spans="2:21" ht="15" thickTop="1" x14ac:dyDescent="0.3">
      <c r="B35" s="11" t="s">
        <v>8</v>
      </c>
      <c r="C35" s="19">
        <f>+K48</f>
        <v>0</v>
      </c>
      <c r="E35" s="12" t="s">
        <v>9</v>
      </c>
      <c r="J35" s="11"/>
      <c r="K35" s="2"/>
      <c r="L35" s="12"/>
      <c r="M35" s="2"/>
    </row>
    <row r="36" spans="2:21" x14ac:dyDescent="0.3">
      <c r="B36" s="11" t="s">
        <v>12</v>
      </c>
      <c r="C36" s="19">
        <f>-C35</f>
        <v>0</v>
      </c>
      <c r="E36" s="12" t="s">
        <v>10</v>
      </c>
      <c r="J36" s="11" t="s">
        <v>56</v>
      </c>
      <c r="K36" s="2"/>
      <c r="L36" s="12"/>
      <c r="M36" s="2"/>
    </row>
    <row r="37" spans="2:21" ht="15" thickBot="1" x14ac:dyDescent="0.35">
      <c r="B37" s="15"/>
      <c r="C37" s="17"/>
      <c r="D37" s="24">
        <f>SUM(D10:D36)</f>
        <v>0</v>
      </c>
      <c r="E37" s="18"/>
      <c r="F37" s="17"/>
      <c r="G37" s="24">
        <f>SUM(G10:G36)</f>
        <v>0</v>
      </c>
      <c r="J37" s="11"/>
      <c r="K37" s="2"/>
      <c r="L37" s="12"/>
      <c r="M37" s="2"/>
    </row>
    <row r="38" spans="2:21" ht="15" thickTop="1" x14ac:dyDescent="0.3">
      <c r="J38" s="11" t="s">
        <v>57</v>
      </c>
      <c r="K38" s="2"/>
      <c r="L38" s="12"/>
      <c r="M38" s="2"/>
    </row>
    <row r="39" spans="2:21" x14ac:dyDescent="0.3">
      <c r="J39" s="11"/>
      <c r="K39" s="2"/>
      <c r="L39" s="12"/>
      <c r="M39" s="2"/>
    </row>
    <row r="40" spans="2:21" x14ac:dyDescent="0.3">
      <c r="J40" s="11" t="s">
        <v>58</v>
      </c>
      <c r="K40" s="2"/>
      <c r="L40" s="12"/>
      <c r="M40" s="2"/>
    </row>
    <row r="41" spans="2:21" x14ac:dyDescent="0.3">
      <c r="J41" s="11"/>
      <c r="K41" s="2"/>
      <c r="L41" s="12"/>
      <c r="M41" s="2"/>
    </row>
    <row r="42" spans="2:21" x14ac:dyDescent="0.3">
      <c r="J42" s="11" t="s">
        <v>59</v>
      </c>
      <c r="K42" s="2"/>
      <c r="L42" s="12"/>
      <c r="M42" s="2"/>
    </row>
    <row r="43" spans="2:21" x14ac:dyDescent="0.3">
      <c r="J43" s="11"/>
      <c r="K43" s="2"/>
      <c r="L43" s="12"/>
      <c r="M43" s="2"/>
    </row>
    <row r="44" spans="2:21" x14ac:dyDescent="0.3">
      <c r="J44" s="11" t="s">
        <v>18</v>
      </c>
      <c r="K44" s="19"/>
      <c r="L44" s="12"/>
      <c r="M44" s="2"/>
    </row>
    <row r="45" spans="2:21" x14ac:dyDescent="0.3">
      <c r="J45" s="11"/>
      <c r="K45" s="2"/>
      <c r="L45" s="12"/>
      <c r="M45" s="2"/>
    </row>
    <row r="46" spans="2:21" x14ac:dyDescent="0.3">
      <c r="J46" s="11" t="s">
        <v>28</v>
      </c>
      <c r="K46" s="19">
        <f>+T34</f>
        <v>0</v>
      </c>
      <c r="L46" s="12"/>
      <c r="M46" s="2"/>
    </row>
    <row r="47" spans="2:21" x14ac:dyDescent="0.3">
      <c r="J47" s="11"/>
      <c r="K47" s="2"/>
      <c r="L47" s="12"/>
      <c r="M47" s="2"/>
    </row>
    <row r="48" spans="2:21" x14ac:dyDescent="0.3">
      <c r="J48" s="11" t="s">
        <v>32</v>
      </c>
      <c r="K48" s="19">
        <f>M49-SUM(K10:K46)</f>
        <v>0</v>
      </c>
      <c r="L48" s="12"/>
      <c r="M48" s="2"/>
    </row>
    <row r="49" spans="10:13" ht="15" thickBot="1" x14ac:dyDescent="0.35">
      <c r="J49" s="15"/>
      <c r="K49" s="24">
        <f>SUM(K10:K48)</f>
        <v>0</v>
      </c>
      <c r="L49" s="18"/>
      <c r="M49" s="24">
        <f>SUM(M10:M48)</f>
        <v>0</v>
      </c>
    </row>
    <row r="50" spans="10:13" ht="15" thickTop="1" x14ac:dyDescent="0.3">
      <c r="K50" s="2"/>
      <c r="M50" s="2"/>
    </row>
    <row r="52" spans="10:13" x14ac:dyDescent="0.3">
      <c r="K52" s="2"/>
    </row>
    <row r="54" spans="10:13" x14ac:dyDescent="0.3">
      <c r="J54" s="1" t="s">
        <v>31</v>
      </c>
      <c r="K54" s="25" t="e">
        <f>K48/M11</f>
        <v>#DIV/0!</v>
      </c>
    </row>
  </sheetData>
  <mergeCells count="14">
    <mergeCell ref="B2:G2"/>
    <mergeCell ref="J2:M2"/>
    <mergeCell ref="B3:G3"/>
    <mergeCell ref="J3:M3"/>
    <mergeCell ref="B4:G4"/>
    <mergeCell ref="J4:M4"/>
    <mergeCell ref="B7:G7"/>
    <mergeCell ref="J7:M7"/>
    <mergeCell ref="B5:G5"/>
    <mergeCell ref="J5:M5"/>
    <mergeCell ref="Q5:T5"/>
    <mergeCell ref="B6:G6"/>
    <mergeCell ref="J6:M6"/>
    <mergeCell ref="Q6:T6"/>
  </mergeCells>
  <conditionalFormatting sqref="D37 G37">
    <cfRule type="uniqueValues" dxfId="1" priority="2"/>
  </conditionalFormatting>
  <conditionalFormatting sqref="K49 M49">
    <cfRule type="uniqueValues" dxfId="0" priority="1"/>
  </conditionalFormatting>
  <pageMargins left="0.7" right="0.7" top="0.75" bottom="0.75" header="0.3" footer="0.3"/>
  <pageSetup scale="60" orientation="portrait" r:id="rId1"/>
  <colBreaks count="2" manualBreakCount="2">
    <brk id="8" max="50" man="1"/>
    <brk id="14" max="5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2022-23</vt:lpstr>
      <vt:lpstr>2023-24</vt:lpstr>
      <vt:lpstr>2024-25</vt:lpstr>
      <vt:lpstr>Fixed_Asset</vt:lpstr>
      <vt:lpstr>fixed_Asset_2</vt:lpstr>
      <vt:lpstr>fixed_Asset_3</vt:lpstr>
      <vt:lpstr>'2022-23'!Print_Area</vt:lpstr>
      <vt:lpstr>'2023-24'!Print_Area</vt:lpstr>
      <vt:lpstr>'2024-25'!Print_Area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Pankaj Sharma</cp:lastModifiedBy>
  <cp:lastPrinted>2025-09-29T15:48:59Z</cp:lastPrinted>
  <dcterms:created xsi:type="dcterms:W3CDTF">2024-02-13T01:56:20Z</dcterms:created>
  <dcterms:modified xsi:type="dcterms:W3CDTF">2025-10-01T03:16:00Z</dcterms:modified>
</cp:coreProperties>
</file>