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07222\Downloads\"/>
    </mc:Choice>
  </mc:AlternateContent>
  <xr:revisionPtr revIDLastSave="0" documentId="13_ncr:1_{AC484E4B-C6E2-4B68-B090-11D186AFA9A8}" xr6:coauthVersionLast="47" xr6:coauthVersionMax="47" xr10:uidLastSave="{00000000-0000-0000-0000-000000000000}"/>
  <bookViews>
    <workbookView xWindow="-120" yWindow="-120" windowWidth="20730" windowHeight="11040" xr2:uid="{2FCACE9D-05DF-4D17-9A6C-587BC412D17A}"/>
  </bookViews>
  <sheets>
    <sheet name="Entries" sheetId="3" r:id="rId1"/>
    <sheet name="Summary and Comparision" sheetId="2" r:id="rId2"/>
    <sheet name="Calculation" sheetId="1" r:id="rId3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4" i="3" l="1"/>
  <c r="A12" i="3"/>
  <c r="A9" i="3"/>
  <c r="C6" i="1"/>
  <c r="G6" i="2"/>
  <c r="G7" i="2" s="1"/>
  <c r="G8" i="2" s="1"/>
  <c r="G9" i="2" s="1"/>
  <c r="G10" i="2" s="1"/>
  <c r="G11" i="2" s="1"/>
  <c r="G12" i="2" s="1"/>
  <c r="G13" i="2" s="1"/>
  <c r="G14" i="2" s="1"/>
  <c r="L126" i="1"/>
  <c r="K126" i="1"/>
  <c r="G126" i="1"/>
  <c r="F126" i="1"/>
  <c r="N6" i="1"/>
  <c r="D3" i="1" l="1"/>
  <c r="D6" i="1" l="1"/>
  <c r="A7" i="1" l="1"/>
  <c r="C7" i="1"/>
  <c r="C8" i="1" l="1"/>
  <c r="N7" i="1"/>
  <c r="A8" i="1"/>
  <c r="D7" i="1"/>
  <c r="C9" i="1" l="1"/>
  <c r="N8" i="1"/>
  <c r="A9" i="1"/>
  <c r="D8" i="1"/>
  <c r="C10" i="1" l="1"/>
  <c r="N9" i="1"/>
  <c r="A10" i="1"/>
  <c r="D9" i="1"/>
  <c r="C11" i="1" l="1"/>
  <c r="N10" i="1"/>
  <c r="A11" i="1"/>
  <c r="D10" i="1"/>
  <c r="C12" i="1" l="1"/>
  <c r="N11" i="1"/>
  <c r="A12" i="1"/>
  <c r="D11" i="1"/>
  <c r="C13" i="1" l="1"/>
  <c r="N12" i="1"/>
  <c r="A13" i="1"/>
  <c r="D12" i="1"/>
  <c r="C14" i="1" l="1"/>
  <c r="N13" i="1"/>
  <c r="A14" i="1"/>
  <c r="D13" i="1"/>
  <c r="C15" i="1" l="1"/>
  <c r="N14" i="1"/>
  <c r="A15" i="1"/>
  <c r="D14" i="1"/>
  <c r="C16" i="1" l="1"/>
  <c r="N15" i="1"/>
  <c r="A16" i="1"/>
  <c r="D15" i="1"/>
  <c r="C17" i="1" l="1"/>
  <c r="B5" i="2" s="1"/>
  <c r="H5" i="2" s="1"/>
  <c r="N16" i="1"/>
  <c r="A17" i="1"/>
  <c r="D16" i="1"/>
  <c r="N17" i="1" l="1"/>
  <c r="E5" i="2" s="1"/>
  <c r="C14" i="3" s="1"/>
  <c r="C15" i="3" s="1"/>
  <c r="C18" i="1"/>
  <c r="A18" i="1"/>
  <c r="D17" i="1"/>
  <c r="N18" i="1" l="1"/>
  <c r="C19" i="1"/>
  <c r="A19" i="1"/>
  <c r="D18" i="1"/>
  <c r="N19" i="1" l="1"/>
  <c r="C20" i="1"/>
  <c r="A20" i="1"/>
  <c r="D19" i="1"/>
  <c r="N20" i="1" l="1"/>
  <c r="C21" i="1"/>
  <c r="A21" i="1"/>
  <c r="D20" i="1"/>
  <c r="N21" i="1" l="1"/>
  <c r="C22" i="1"/>
  <c r="A22" i="1"/>
  <c r="D21" i="1"/>
  <c r="N22" i="1" l="1"/>
  <c r="C23" i="1"/>
  <c r="A23" i="1"/>
  <c r="D22" i="1"/>
  <c r="N23" i="1" l="1"/>
  <c r="C24" i="1"/>
  <c r="A24" i="1"/>
  <c r="D23" i="1"/>
  <c r="N24" i="1" l="1"/>
  <c r="C25" i="1"/>
  <c r="A25" i="1"/>
  <c r="D24" i="1"/>
  <c r="N25" i="1" l="1"/>
  <c r="C26" i="1"/>
  <c r="A26" i="1"/>
  <c r="D25" i="1"/>
  <c r="N26" i="1" l="1"/>
  <c r="C27" i="1"/>
  <c r="A27" i="1"/>
  <c r="D26" i="1"/>
  <c r="N27" i="1" l="1"/>
  <c r="C28" i="1"/>
  <c r="A28" i="1"/>
  <c r="D27" i="1"/>
  <c r="N28" i="1" l="1"/>
  <c r="C29" i="1"/>
  <c r="B6" i="2" s="1"/>
  <c r="A29" i="1"/>
  <c r="D28" i="1"/>
  <c r="H6" i="2" l="1"/>
  <c r="N29" i="1"/>
  <c r="E6" i="2" s="1"/>
  <c r="C30" i="1"/>
  <c r="A30" i="1"/>
  <c r="D29" i="1"/>
  <c r="N30" i="1" l="1"/>
  <c r="C31" i="1"/>
  <c r="A31" i="1"/>
  <c r="D30" i="1"/>
  <c r="N31" i="1" l="1"/>
  <c r="C32" i="1"/>
  <c r="A32" i="1"/>
  <c r="D31" i="1"/>
  <c r="N32" i="1" l="1"/>
  <c r="C33" i="1"/>
  <c r="A33" i="1"/>
  <c r="D32" i="1"/>
  <c r="N33" i="1" l="1"/>
  <c r="C34" i="1"/>
  <c r="A34" i="1"/>
  <c r="D33" i="1"/>
  <c r="N34" i="1" l="1"/>
  <c r="C35" i="1"/>
  <c r="A35" i="1"/>
  <c r="D34" i="1"/>
  <c r="N35" i="1" l="1"/>
  <c r="C36" i="1"/>
  <c r="A36" i="1"/>
  <c r="D35" i="1"/>
  <c r="N36" i="1" l="1"/>
  <c r="C37" i="1"/>
  <c r="A37" i="1"/>
  <c r="D36" i="1"/>
  <c r="N37" i="1" l="1"/>
  <c r="C38" i="1"/>
  <c r="A38" i="1"/>
  <c r="D37" i="1"/>
  <c r="N38" i="1" l="1"/>
  <c r="C39" i="1"/>
  <c r="A39" i="1"/>
  <c r="D38" i="1"/>
  <c r="N39" i="1" l="1"/>
  <c r="C40" i="1"/>
  <c r="A40" i="1"/>
  <c r="D39" i="1"/>
  <c r="N40" i="1" l="1"/>
  <c r="C41" i="1"/>
  <c r="B7" i="2" s="1"/>
  <c r="A41" i="1"/>
  <c r="D40" i="1"/>
  <c r="H7" i="2" l="1"/>
  <c r="N41" i="1"/>
  <c r="E7" i="2" s="1"/>
  <c r="C42" i="1"/>
  <c r="A42" i="1"/>
  <c r="D41" i="1"/>
  <c r="N42" i="1" l="1"/>
  <c r="C43" i="1"/>
  <c r="A43" i="1"/>
  <c r="D42" i="1"/>
  <c r="N43" i="1" l="1"/>
  <c r="C44" i="1"/>
  <c r="A44" i="1"/>
  <c r="D43" i="1"/>
  <c r="N44" i="1" l="1"/>
  <c r="C45" i="1"/>
  <c r="A45" i="1"/>
  <c r="D44" i="1"/>
  <c r="N45" i="1" l="1"/>
  <c r="C46" i="1"/>
  <c r="A46" i="1"/>
  <c r="D45" i="1"/>
  <c r="N46" i="1" l="1"/>
  <c r="C47" i="1"/>
  <c r="A47" i="1"/>
  <c r="D46" i="1"/>
  <c r="N47" i="1" l="1"/>
  <c r="C48" i="1"/>
  <c r="A48" i="1"/>
  <c r="D47" i="1"/>
  <c r="N48" i="1" l="1"/>
  <c r="C49" i="1"/>
  <c r="A49" i="1"/>
  <c r="D48" i="1"/>
  <c r="N49" i="1" l="1"/>
  <c r="C50" i="1"/>
  <c r="A50" i="1"/>
  <c r="D49" i="1"/>
  <c r="N50" i="1" l="1"/>
  <c r="C51" i="1"/>
  <c r="A51" i="1"/>
  <c r="D50" i="1"/>
  <c r="N51" i="1" l="1"/>
  <c r="C52" i="1"/>
  <c r="A52" i="1"/>
  <c r="D51" i="1"/>
  <c r="N52" i="1" l="1"/>
  <c r="C53" i="1"/>
  <c r="B8" i="2" s="1"/>
  <c r="A53" i="1"/>
  <c r="D52" i="1"/>
  <c r="H8" i="2" l="1"/>
  <c r="N53" i="1"/>
  <c r="E8" i="2" s="1"/>
  <c r="C54" i="1"/>
  <c r="A54" i="1"/>
  <c r="D53" i="1"/>
  <c r="N54" i="1" l="1"/>
  <c r="C55" i="1"/>
  <c r="A55" i="1"/>
  <c r="D54" i="1"/>
  <c r="N55" i="1" l="1"/>
  <c r="C56" i="1"/>
  <c r="A56" i="1"/>
  <c r="D55" i="1"/>
  <c r="N56" i="1" l="1"/>
  <c r="C57" i="1"/>
  <c r="A57" i="1"/>
  <c r="D56" i="1"/>
  <c r="N57" i="1" l="1"/>
  <c r="C58" i="1"/>
  <c r="A58" i="1"/>
  <c r="D57" i="1"/>
  <c r="N58" i="1" l="1"/>
  <c r="C59" i="1"/>
  <c r="A59" i="1"/>
  <c r="D58" i="1"/>
  <c r="N59" i="1" l="1"/>
  <c r="C60" i="1"/>
  <c r="A60" i="1"/>
  <c r="D59" i="1"/>
  <c r="N60" i="1" l="1"/>
  <c r="C61" i="1"/>
  <c r="A61" i="1"/>
  <c r="D60" i="1"/>
  <c r="N61" i="1" l="1"/>
  <c r="C62" i="1"/>
  <c r="A62" i="1"/>
  <c r="D61" i="1"/>
  <c r="N62" i="1" l="1"/>
  <c r="C63" i="1"/>
  <c r="A63" i="1"/>
  <c r="D62" i="1"/>
  <c r="N63" i="1" l="1"/>
  <c r="C64" i="1"/>
  <c r="A64" i="1"/>
  <c r="D63" i="1"/>
  <c r="N64" i="1" l="1"/>
  <c r="C65" i="1"/>
  <c r="B9" i="2" s="1"/>
  <c r="A65" i="1"/>
  <c r="D64" i="1"/>
  <c r="H9" i="2" l="1"/>
  <c r="N65" i="1"/>
  <c r="E9" i="2" s="1"/>
  <c r="C66" i="1"/>
  <c r="A66" i="1"/>
  <c r="D65" i="1"/>
  <c r="N66" i="1" l="1"/>
  <c r="C67" i="1"/>
  <c r="A67" i="1"/>
  <c r="D66" i="1"/>
  <c r="N67" i="1" l="1"/>
  <c r="C68" i="1"/>
  <c r="A68" i="1"/>
  <c r="D67" i="1"/>
  <c r="N68" i="1" l="1"/>
  <c r="C69" i="1"/>
  <c r="A69" i="1"/>
  <c r="D68" i="1"/>
  <c r="N69" i="1" l="1"/>
  <c r="C70" i="1"/>
  <c r="A70" i="1"/>
  <c r="D69" i="1"/>
  <c r="N70" i="1" l="1"/>
  <c r="C71" i="1"/>
  <c r="A71" i="1"/>
  <c r="D70" i="1"/>
  <c r="N71" i="1" l="1"/>
  <c r="C72" i="1"/>
  <c r="A72" i="1"/>
  <c r="D71" i="1"/>
  <c r="N72" i="1" l="1"/>
  <c r="C73" i="1"/>
  <c r="A73" i="1"/>
  <c r="D72" i="1"/>
  <c r="N73" i="1" l="1"/>
  <c r="C74" i="1"/>
  <c r="A74" i="1"/>
  <c r="D73" i="1"/>
  <c r="N74" i="1" l="1"/>
  <c r="C75" i="1"/>
  <c r="A75" i="1"/>
  <c r="D74" i="1"/>
  <c r="N75" i="1" l="1"/>
  <c r="C76" i="1"/>
  <c r="A76" i="1"/>
  <c r="D75" i="1"/>
  <c r="N76" i="1" l="1"/>
  <c r="C77" i="1"/>
  <c r="B10" i="2" s="1"/>
  <c r="A77" i="1"/>
  <c r="D76" i="1"/>
  <c r="H10" i="2" l="1"/>
  <c r="N77" i="1"/>
  <c r="E10" i="2" s="1"/>
  <c r="C78" i="1"/>
  <c r="A78" i="1"/>
  <c r="D77" i="1"/>
  <c r="N78" i="1" l="1"/>
  <c r="C79" i="1"/>
  <c r="A79" i="1"/>
  <c r="D78" i="1"/>
  <c r="N79" i="1" l="1"/>
  <c r="C80" i="1"/>
  <c r="A80" i="1"/>
  <c r="D79" i="1"/>
  <c r="N80" i="1" l="1"/>
  <c r="C81" i="1"/>
  <c r="A81" i="1"/>
  <c r="D80" i="1"/>
  <c r="N81" i="1" l="1"/>
  <c r="C82" i="1"/>
  <c r="A82" i="1"/>
  <c r="D81" i="1"/>
  <c r="N82" i="1" l="1"/>
  <c r="C83" i="1"/>
  <c r="A83" i="1"/>
  <c r="D82" i="1"/>
  <c r="N83" i="1" l="1"/>
  <c r="C84" i="1"/>
  <c r="A84" i="1"/>
  <c r="D83" i="1"/>
  <c r="N84" i="1" l="1"/>
  <c r="C85" i="1"/>
  <c r="A85" i="1"/>
  <c r="D84" i="1"/>
  <c r="N85" i="1" l="1"/>
  <c r="C86" i="1"/>
  <c r="A86" i="1"/>
  <c r="D85" i="1"/>
  <c r="N86" i="1" l="1"/>
  <c r="C87" i="1"/>
  <c r="A87" i="1"/>
  <c r="D86" i="1"/>
  <c r="N87" i="1" l="1"/>
  <c r="C88" i="1"/>
  <c r="A88" i="1"/>
  <c r="D87" i="1"/>
  <c r="N88" i="1" l="1"/>
  <c r="C89" i="1"/>
  <c r="B11" i="2" s="1"/>
  <c r="A89" i="1"/>
  <c r="D88" i="1"/>
  <c r="H11" i="2" l="1"/>
  <c r="N89" i="1"/>
  <c r="E11" i="2" s="1"/>
  <c r="C90" i="1"/>
  <c r="A90" i="1"/>
  <c r="D89" i="1"/>
  <c r="N90" i="1" l="1"/>
  <c r="C91" i="1"/>
  <c r="A91" i="1"/>
  <c r="D90" i="1"/>
  <c r="N91" i="1" l="1"/>
  <c r="C92" i="1"/>
  <c r="A92" i="1"/>
  <c r="D91" i="1"/>
  <c r="N92" i="1" l="1"/>
  <c r="C93" i="1"/>
  <c r="A93" i="1"/>
  <c r="D92" i="1"/>
  <c r="N93" i="1" l="1"/>
  <c r="C94" i="1"/>
  <c r="A94" i="1"/>
  <c r="D93" i="1"/>
  <c r="N94" i="1" l="1"/>
  <c r="C95" i="1"/>
  <c r="A95" i="1"/>
  <c r="D94" i="1"/>
  <c r="N95" i="1" l="1"/>
  <c r="C96" i="1"/>
  <c r="A96" i="1"/>
  <c r="D95" i="1"/>
  <c r="N96" i="1" l="1"/>
  <c r="C97" i="1"/>
  <c r="A97" i="1"/>
  <c r="D96" i="1"/>
  <c r="N97" i="1" l="1"/>
  <c r="C98" i="1"/>
  <c r="A98" i="1"/>
  <c r="D97" i="1"/>
  <c r="N98" i="1" l="1"/>
  <c r="C99" i="1"/>
  <c r="A99" i="1"/>
  <c r="D98" i="1"/>
  <c r="N99" i="1" l="1"/>
  <c r="C100" i="1"/>
  <c r="A100" i="1"/>
  <c r="D99" i="1"/>
  <c r="N100" i="1" l="1"/>
  <c r="C101" i="1"/>
  <c r="B12" i="2" s="1"/>
  <c r="H12" i="2" s="1"/>
  <c r="A101" i="1"/>
  <c r="D100" i="1"/>
  <c r="N101" i="1" l="1"/>
  <c r="E12" i="2" s="1"/>
  <c r="C102" i="1"/>
  <c r="A102" i="1"/>
  <c r="D101" i="1"/>
  <c r="N102" i="1" l="1"/>
  <c r="C103" i="1"/>
  <c r="A103" i="1"/>
  <c r="D102" i="1"/>
  <c r="N103" i="1" l="1"/>
  <c r="C104" i="1"/>
  <c r="A104" i="1"/>
  <c r="D103" i="1"/>
  <c r="N104" i="1" l="1"/>
  <c r="C105" i="1"/>
  <c r="A105" i="1"/>
  <c r="D104" i="1"/>
  <c r="N105" i="1" l="1"/>
  <c r="C106" i="1"/>
  <c r="A106" i="1"/>
  <c r="D105" i="1"/>
  <c r="N106" i="1" l="1"/>
  <c r="C107" i="1"/>
  <c r="A107" i="1"/>
  <c r="D106" i="1"/>
  <c r="N107" i="1" l="1"/>
  <c r="C108" i="1"/>
  <c r="A108" i="1"/>
  <c r="D107" i="1"/>
  <c r="N108" i="1" l="1"/>
  <c r="C109" i="1"/>
  <c r="A109" i="1"/>
  <c r="D108" i="1"/>
  <c r="N109" i="1" l="1"/>
  <c r="C110" i="1"/>
  <c r="A110" i="1"/>
  <c r="D109" i="1"/>
  <c r="N110" i="1" l="1"/>
  <c r="C111" i="1"/>
  <c r="A111" i="1"/>
  <c r="D110" i="1"/>
  <c r="N111" i="1" l="1"/>
  <c r="C112" i="1"/>
  <c r="A112" i="1"/>
  <c r="D111" i="1"/>
  <c r="N112" i="1" l="1"/>
  <c r="C113" i="1"/>
  <c r="B13" i="2" s="1"/>
  <c r="H13" i="2" s="1"/>
  <c r="A113" i="1"/>
  <c r="D112" i="1"/>
  <c r="N113" i="1" l="1"/>
  <c r="E13" i="2" s="1"/>
  <c r="C114" i="1"/>
  <c r="A114" i="1"/>
  <c r="D113" i="1"/>
  <c r="N114" i="1" l="1"/>
  <c r="C115" i="1"/>
  <c r="A115" i="1"/>
  <c r="D114" i="1"/>
  <c r="N115" i="1" l="1"/>
  <c r="C116" i="1"/>
  <c r="A116" i="1"/>
  <c r="D115" i="1"/>
  <c r="N116" i="1" l="1"/>
  <c r="C117" i="1"/>
  <c r="A117" i="1"/>
  <c r="D116" i="1"/>
  <c r="N117" i="1" l="1"/>
  <c r="C118" i="1"/>
  <c r="A118" i="1"/>
  <c r="D117" i="1"/>
  <c r="N118" i="1" l="1"/>
  <c r="C119" i="1"/>
  <c r="A119" i="1"/>
  <c r="D118" i="1"/>
  <c r="N119" i="1" l="1"/>
  <c r="C120" i="1"/>
  <c r="A120" i="1"/>
  <c r="D119" i="1"/>
  <c r="N120" i="1" l="1"/>
  <c r="C121" i="1"/>
  <c r="A121" i="1"/>
  <c r="D120" i="1"/>
  <c r="N121" i="1" l="1"/>
  <c r="C122" i="1"/>
  <c r="A122" i="1"/>
  <c r="D121" i="1"/>
  <c r="N122" i="1" l="1"/>
  <c r="C123" i="1"/>
  <c r="A123" i="1"/>
  <c r="D122" i="1"/>
  <c r="N123" i="1" l="1"/>
  <c r="C124" i="1"/>
  <c r="A124" i="1"/>
  <c r="D123" i="1"/>
  <c r="N124" i="1" l="1"/>
  <c r="C125" i="1"/>
  <c r="B14" i="2" s="1"/>
  <c r="A125" i="1"/>
  <c r="D124" i="1"/>
  <c r="H14" i="2" l="1"/>
  <c r="H15" i="2" s="1"/>
  <c r="B15" i="2"/>
  <c r="N125" i="1"/>
  <c r="C126" i="1"/>
  <c r="B16" i="2" s="1"/>
  <c r="D1" i="1"/>
  <c r="D125" i="1"/>
  <c r="D126" i="1" s="1"/>
  <c r="J6" i="1" s="1"/>
  <c r="J126" i="1" s="1"/>
  <c r="N126" i="1" l="1"/>
  <c r="E16" i="2" s="1"/>
  <c r="E14" i="2"/>
  <c r="B17" i="2"/>
  <c r="E6" i="1"/>
  <c r="M6" i="1"/>
  <c r="E126" i="1" l="1"/>
  <c r="C5" i="3"/>
  <c r="C6" i="3" s="1"/>
  <c r="E15" i="2"/>
  <c r="E17" i="2" s="1"/>
  <c r="O6" i="1"/>
  <c r="J7" i="1" s="1"/>
  <c r="M7" i="1"/>
  <c r="O7" i="1" s="1"/>
  <c r="J8" i="1" s="1"/>
  <c r="M8" i="1" s="1"/>
  <c r="O8" i="1" s="1"/>
  <c r="J9" i="1" s="1"/>
  <c r="H10" i="1"/>
  <c r="H22" i="1"/>
  <c r="H34" i="1"/>
  <c r="H46" i="1"/>
  <c r="H58" i="1"/>
  <c r="H70" i="1"/>
  <c r="H82" i="1"/>
  <c r="H94" i="1"/>
  <c r="H106" i="1"/>
  <c r="H118" i="1"/>
  <c r="H81" i="1"/>
  <c r="H11" i="1"/>
  <c r="H23" i="1"/>
  <c r="H35" i="1"/>
  <c r="H47" i="1"/>
  <c r="H59" i="1"/>
  <c r="H71" i="1"/>
  <c r="H83" i="1"/>
  <c r="H95" i="1"/>
  <c r="H107" i="1"/>
  <c r="H119" i="1"/>
  <c r="H36" i="1"/>
  <c r="H72" i="1"/>
  <c r="H96" i="1"/>
  <c r="H120" i="1"/>
  <c r="H63" i="1"/>
  <c r="H111" i="1"/>
  <c r="H52" i="1"/>
  <c r="H124" i="1"/>
  <c r="H30" i="1"/>
  <c r="H78" i="1"/>
  <c r="H7" i="1"/>
  <c r="H67" i="1"/>
  <c r="H115" i="1"/>
  <c r="H8" i="1"/>
  <c r="H80" i="1"/>
  <c r="H45" i="1"/>
  <c r="H12" i="1"/>
  <c r="H24" i="1"/>
  <c r="H48" i="1"/>
  <c r="H60" i="1"/>
  <c r="H84" i="1"/>
  <c r="H108" i="1"/>
  <c r="H87" i="1"/>
  <c r="H123" i="1"/>
  <c r="H40" i="1"/>
  <c r="H88" i="1"/>
  <c r="H53" i="1"/>
  <c r="H125" i="1"/>
  <c r="H66" i="1"/>
  <c r="H92" i="1"/>
  <c r="H57" i="1"/>
  <c r="H13" i="1"/>
  <c r="H25" i="1"/>
  <c r="H37" i="1"/>
  <c r="H49" i="1"/>
  <c r="H61" i="1"/>
  <c r="H73" i="1"/>
  <c r="H85" i="1"/>
  <c r="H97" i="1"/>
  <c r="H109" i="1"/>
  <c r="H121" i="1"/>
  <c r="H14" i="1"/>
  <c r="H26" i="1"/>
  <c r="H38" i="1"/>
  <c r="H50" i="1"/>
  <c r="H62" i="1"/>
  <c r="H74" i="1"/>
  <c r="H86" i="1"/>
  <c r="H98" i="1"/>
  <c r="H110" i="1"/>
  <c r="H122" i="1"/>
  <c r="H51" i="1"/>
  <c r="H99" i="1"/>
  <c r="H76" i="1"/>
  <c r="H100" i="1"/>
  <c r="H29" i="1"/>
  <c r="H89" i="1"/>
  <c r="H19" i="1"/>
  <c r="H91" i="1"/>
  <c r="H44" i="1"/>
  <c r="H116" i="1"/>
  <c r="H9" i="1"/>
  <c r="H69" i="1"/>
  <c r="H117" i="1"/>
  <c r="H43" i="1"/>
  <c r="H104" i="1"/>
  <c r="H33" i="1"/>
  <c r="H15" i="1"/>
  <c r="H27" i="1"/>
  <c r="H39" i="1"/>
  <c r="H75" i="1"/>
  <c r="H16" i="1"/>
  <c r="H64" i="1"/>
  <c r="H112" i="1"/>
  <c r="H17" i="1"/>
  <c r="H65" i="1"/>
  <c r="H18" i="1"/>
  <c r="H54" i="1"/>
  <c r="H90" i="1"/>
  <c r="H114" i="1"/>
  <c r="H55" i="1"/>
  <c r="H103" i="1"/>
  <c r="H32" i="1"/>
  <c r="H21" i="1"/>
  <c r="H105" i="1"/>
  <c r="H28" i="1"/>
  <c r="H41" i="1"/>
  <c r="H77" i="1"/>
  <c r="H101" i="1"/>
  <c r="H113" i="1"/>
  <c r="H42" i="1"/>
  <c r="H102" i="1"/>
  <c r="H31" i="1"/>
  <c r="H79" i="1"/>
  <c r="H6" i="1"/>
  <c r="H20" i="1"/>
  <c r="H56" i="1"/>
  <c r="H68" i="1"/>
  <c r="H93" i="1"/>
  <c r="C14" i="2" l="1"/>
  <c r="I14" i="2" s="1"/>
  <c r="C11" i="2"/>
  <c r="I11" i="2" s="1"/>
  <c r="C13" i="2"/>
  <c r="I13" i="2" s="1"/>
  <c r="C12" i="2"/>
  <c r="I12" i="2" s="1"/>
  <c r="C10" i="2"/>
  <c r="I10" i="2" s="1"/>
  <c r="C7" i="2"/>
  <c r="I7" i="2" s="1"/>
  <c r="C8" i="2"/>
  <c r="I8" i="2" s="1"/>
  <c r="C9" i="2"/>
  <c r="I9" i="2" s="1"/>
  <c r="C6" i="2"/>
  <c r="C5" i="2"/>
  <c r="H126" i="1"/>
  <c r="C16" i="2" s="1"/>
  <c r="I6" i="1"/>
  <c r="E7" i="1" s="1"/>
  <c r="I7" i="1" s="1"/>
  <c r="E8" i="1" s="1"/>
  <c r="I8" i="1" s="1"/>
  <c r="E9" i="1" s="1"/>
  <c r="I9" i="1" s="1"/>
  <c r="E10" i="1" s="1"/>
  <c r="I10" i="1" s="1"/>
  <c r="E11" i="1" s="1"/>
  <c r="I11" i="1" s="1"/>
  <c r="E12" i="1" s="1"/>
  <c r="I12" i="1" s="1"/>
  <c r="E13" i="1" s="1"/>
  <c r="I13" i="1" s="1"/>
  <c r="E14" i="1" s="1"/>
  <c r="I14" i="1" s="1"/>
  <c r="E15" i="1" s="1"/>
  <c r="I15" i="1" s="1"/>
  <c r="E16" i="1" s="1"/>
  <c r="I16" i="1" s="1"/>
  <c r="E17" i="1" s="1"/>
  <c r="I17" i="1" s="1"/>
  <c r="E18" i="1" s="1"/>
  <c r="I18" i="1" s="1"/>
  <c r="E19" i="1" s="1"/>
  <c r="I19" i="1" s="1"/>
  <c r="E20" i="1" s="1"/>
  <c r="I20" i="1" s="1"/>
  <c r="E21" i="1" s="1"/>
  <c r="I21" i="1" s="1"/>
  <c r="E22" i="1" s="1"/>
  <c r="I22" i="1" s="1"/>
  <c r="E23" i="1" s="1"/>
  <c r="I23" i="1" s="1"/>
  <c r="E24" i="1" s="1"/>
  <c r="I24" i="1" s="1"/>
  <c r="E25" i="1" s="1"/>
  <c r="I25" i="1" s="1"/>
  <c r="E26" i="1" s="1"/>
  <c r="I26" i="1" s="1"/>
  <c r="E27" i="1" s="1"/>
  <c r="I27" i="1" s="1"/>
  <c r="E28" i="1" s="1"/>
  <c r="I28" i="1" s="1"/>
  <c r="E29" i="1" s="1"/>
  <c r="I29" i="1" s="1"/>
  <c r="E30" i="1" s="1"/>
  <c r="I30" i="1" s="1"/>
  <c r="E31" i="1" s="1"/>
  <c r="I31" i="1" s="1"/>
  <c r="E32" i="1" s="1"/>
  <c r="I32" i="1" s="1"/>
  <c r="E33" i="1" s="1"/>
  <c r="I33" i="1" s="1"/>
  <c r="E34" i="1" s="1"/>
  <c r="I34" i="1" s="1"/>
  <c r="E35" i="1" s="1"/>
  <c r="I35" i="1" s="1"/>
  <c r="E36" i="1" s="1"/>
  <c r="I36" i="1" s="1"/>
  <c r="E37" i="1" s="1"/>
  <c r="I37" i="1" s="1"/>
  <c r="E38" i="1" s="1"/>
  <c r="I38" i="1" s="1"/>
  <c r="E39" i="1" s="1"/>
  <c r="I39" i="1" s="1"/>
  <c r="E40" i="1" s="1"/>
  <c r="I40" i="1" s="1"/>
  <c r="E41" i="1" s="1"/>
  <c r="I41" i="1" s="1"/>
  <c r="E42" i="1" s="1"/>
  <c r="I42" i="1" s="1"/>
  <c r="E43" i="1" s="1"/>
  <c r="I43" i="1" s="1"/>
  <c r="E44" i="1" s="1"/>
  <c r="I44" i="1" s="1"/>
  <c r="E45" i="1" s="1"/>
  <c r="I45" i="1" s="1"/>
  <c r="E46" i="1" s="1"/>
  <c r="I46" i="1" s="1"/>
  <c r="E47" i="1" s="1"/>
  <c r="I47" i="1" s="1"/>
  <c r="E48" i="1" s="1"/>
  <c r="I48" i="1" s="1"/>
  <c r="E49" i="1" s="1"/>
  <c r="I49" i="1" s="1"/>
  <c r="E50" i="1" s="1"/>
  <c r="I50" i="1" s="1"/>
  <c r="E51" i="1" s="1"/>
  <c r="I51" i="1" s="1"/>
  <c r="E52" i="1" s="1"/>
  <c r="I52" i="1" s="1"/>
  <c r="E53" i="1" s="1"/>
  <c r="I53" i="1" s="1"/>
  <c r="E54" i="1" s="1"/>
  <c r="I54" i="1" s="1"/>
  <c r="E55" i="1" s="1"/>
  <c r="I55" i="1" s="1"/>
  <c r="E56" i="1" s="1"/>
  <c r="I56" i="1" s="1"/>
  <c r="E57" i="1" s="1"/>
  <c r="I57" i="1" s="1"/>
  <c r="E58" i="1" s="1"/>
  <c r="I58" i="1" s="1"/>
  <c r="E59" i="1" s="1"/>
  <c r="I59" i="1" s="1"/>
  <c r="E60" i="1" s="1"/>
  <c r="I60" i="1" s="1"/>
  <c r="E61" i="1" s="1"/>
  <c r="I61" i="1" s="1"/>
  <c r="E62" i="1" s="1"/>
  <c r="I62" i="1" s="1"/>
  <c r="E63" i="1" s="1"/>
  <c r="I63" i="1" s="1"/>
  <c r="E64" i="1" s="1"/>
  <c r="I64" i="1" s="1"/>
  <c r="E65" i="1" s="1"/>
  <c r="I65" i="1" s="1"/>
  <c r="E66" i="1" s="1"/>
  <c r="I66" i="1" s="1"/>
  <c r="E67" i="1" s="1"/>
  <c r="I67" i="1" s="1"/>
  <c r="E68" i="1" s="1"/>
  <c r="I68" i="1" s="1"/>
  <c r="E69" i="1" s="1"/>
  <c r="I69" i="1" s="1"/>
  <c r="E70" i="1" s="1"/>
  <c r="I70" i="1" s="1"/>
  <c r="E71" i="1" s="1"/>
  <c r="I71" i="1" s="1"/>
  <c r="E72" i="1" s="1"/>
  <c r="I72" i="1" s="1"/>
  <c r="E73" i="1" s="1"/>
  <c r="I73" i="1" s="1"/>
  <c r="E74" i="1" s="1"/>
  <c r="I74" i="1" s="1"/>
  <c r="E75" i="1" s="1"/>
  <c r="I75" i="1" s="1"/>
  <c r="E76" i="1" s="1"/>
  <c r="I76" i="1" s="1"/>
  <c r="E77" i="1" s="1"/>
  <c r="I77" i="1" s="1"/>
  <c r="E78" i="1" s="1"/>
  <c r="I78" i="1" s="1"/>
  <c r="E79" i="1" s="1"/>
  <c r="I79" i="1" s="1"/>
  <c r="E80" i="1" s="1"/>
  <c r="I80" i="1" s="1"/>
  <c r="E81" i="1" s="1"/>
  <c r="I81" i="1" s="1"/>
  <c r="E82" i="1" s="1"/>
  <c r="I82" i="1" s="1"/>
  <c r="E83" i="1" s="1"/>
  <c r="I83" i="1" s="1"/>
  <c r="E84" i="1" s="1"/>
  <c r="I84" i="1" s="1"/>
  <c r="E85" i="1" s="1"/>
  <c r="I85" i="1" s="1"/>
  <c r="E86" i="1" s="1"/>
  <c r="I86" i="1" s="1"/>
  <c r="E87" i="1" s="1"/>
  <c r="I87" i="1" s="1"/>
  <c r="E88" i="1" s="1"/>
  <c r="I88" i="1" s="1"/>
  <c r="E89" i="1" s="1"/>
  <c r="I89" i="1" s="1"/>
  <c r="E90" i="1" s="1"/>
  <c r="I90" i="1" s="1"/>
  <c r="E91" i="1" s="1"/>
  <c r="I91" i="1" s="1"/>
  <c r="E92" i="1" s="1"/>
  <c r="I92" i="1" s="1"/>
  <c r="E93" i="1" s="1"/>
  <c r="I93" i="1" s="1"/>
  <c r="E94" i="1" s="1"/>
  <c r="I94" i="1" s="1"/>
  <c r="E95" i="1" s="1"/>
  <c r="I95" i="1" s="1"/>
  <c r="E96" i="1" s="1"/>
  <c r="I96" i="1" s="1"/>
  <c r="E97" i="1" s="1"/>
  <c r="I97" i="1" s="1"/>
  <c r="E98" i="1" s="1"/>
  <c r="I98" i="1" s="1"/>
  <c r="E99" i="1" s="1"/>
  <c r="I99" i="1" s="1"/>
  <c r="E100" i="1" s="1"/>
  <c r="I100" i="1" s="1"/>
  <c r="E101" i="1" s="1"/>
  <c r="I101" i="1" s="1"/>
  <c r="E102" i="1" s="1"/>
  <c r="I102" i="1" s="1"/>
  <c r="E103" i="1" s="1"/>
  <c r="I103" i="1" s="1"/>
  <c r="E104" i="1" s="1"/>
  <c r="I104" i="1" s="1"/>
  <c r="E105" i="1" s="1"/>
  <c r="I105" i="1" s="1"/>
  <c r="E106" i="1" s="1"/>
  <c r="I106" i="1" s="1"/>
  <c r="E107" i="1" s="1"/>
  <c r="I107" i="1" s="1"/>
  <c r="E108" i="1" s="1"/>
  <c r="I108" i="1" s="1"/>
  <c r="E109" i="1" s="1"/>
  <c r="I109" i="1" s="1"/>
  <c r="E110" i="1" s="1"/>
  <c r="I110" i="1" s="1"/>
  <c r="E111" i="1" s="1"/>
  <c r="I111" i="1" s="1"/>
  <c r="E112" i="1" s="1"/>
  <c r="I112" i="1" s="1"/>
  <c r="E113" i="1" s="1"/>
  <c r="I113" i="1" s="1"/>
  <c r="E114" i="1" s="1"/>
  <c r="I114" i="1" s="1"/>
  <c r="E115" i="1" s="1"/>
  <c r="I115" i="1" s="1"/>
  <c r="E116" i="1" s="1"/>
  <c r="I116" i="1" s="1"/>
  <c r="E117" i="1" s="1"/>
  <c r="I117" i="1" s="1"/>
  <c r="E118" i="1" s="1"/>
  <c r="I118" i="1" s="1"/>
  <c r="E119" i="1" s="1"/>
  <c r="I119" i="1" s="1"/>
  <c r="E120" i="1" s="1"/>
  <c r="I120" i="1" s="1"/>
  <c r="E121" i="1" s="1"/>
  <c r="I121" i="1" s="1"/>
  <c r="E122" i="1" s="1"/>
  <c r="I122" i="1" s="1"/>
  <c r="E123" i="1" s="1"/>
  <c r="I123" i="1" s="1"/>
  <c r="E124" i="1" s="1"/>
  <c r="I124" i="1" s="1"/>
  <c r="E125" i="1" s="1"/>
  <c r="I125" i="1" s="1"/>
  <c r="I126" i="1" s="1"/>
  <c r="M9" i="1"/>
  <c r="O9" i="1"/>
  <c r="J10" i="1" s="1"/>
  <c r="I5" i="2" l="1"/>
  <c r="C8" i="3"/>
  <c r="C9" i="3" s="1"/>
  <c r="C15" i="2"/>
  <c r="C17" i="2" s="1"/>
  <c r="I6" i="2"/>
  <c r="M10" i="1"/>
  <c r="I15" i="2" l="1"/>
  <c r="O10" i="1"/>
  <c r="J11" i="1" s="1"/>
  <c r="M11" i="1"/>
  <c r="O11" i="1" s="1"/>
  <c r="J12" i="1" s="1"/>
  <c r="M12" i="1" l="1"/>
  <c r="O12" i="1" s="1"/>
  <c r="J13" i="1" s="1"/>
  <c r="M13" i="1" l="1"/>
  <c r="O13" i="1"/>
  <c r="J14" i="1" s="1"/>
  <c r="M14" i="1" l="1"/>
  <c r="O14" i="1" s="1"/>
  <c r="J15" i="1" s="1"/>
  <c r="M15" i="1" l="1"/>
  <c r="O15" i="1"/>
  <c r="J16" i="1" s="1"/>
  <c r="M16" i="1" l="1"/>
  <c r="O16" i="1"/>
  <c r="J17" i="1" s="1"/>
  <c r="M17" i="1" l="1"/>
  <c r="O17" i="1" l="1"/>
  <c r="J18" i="1" s="1"/>
  <c r="D5" i="2"/>
  <c r="M18" i="1"/>
  <c r="O18" i="1"/>
  <c r="J19" i="1" s="1"/>
  <c r="J5" i="2" l="1"/>
  <c r="C11" i="3"/>
  <c r="C12" i="3" s="1"/>
  <c r="K5" i="2"/>
  <c r="M19" i="1"/>
  <c r="O19" i="1" s="1"/>
  <c r="J20" i="1" s="1"/>
  <c r="L5" i="2" l="1"/>
  <c r="M20" i="1"/>
  <c r="O20" i="1" s="1"/>
  <c r="J21" i="1" s="1"/>
  <c r="M21" i="1" l="1"/>
  <c r="O21" i="1"/>
  <c r="J22" i="1" s="1"/>
  <c r="M22" i="1" s="1"/>
  <c r="O22" i="1" s="1"/>
  <c r="J23" i="1" s="1"/>
  <c r="M23" i="1" l="1"/>
  <c r="O23" i="1" s="1"/>
  <c r="J24" i="1" s="1"/>
  <c r="M24" i="1" l="1"/>
  <c r="O24" i="1" s="1"/>
  <c r="J25" i="1" s="1"/>
  <c r="M25" i="1" l="1"/>
  <c r="O25" i="1"/>
  <c r="J26" i="1" s="1"/>
  <c r="M26" i="1" l="1"/>
  <c r="O26" i="1"/>
  <c r="J27" i="1" s="1"/>
  <c r="M27" i="1" l="1"/>
  <c r="O27" i="1"/>
  <c r="J28" i="1" s="1"/>
  <c r="M28" i="1" l="1"/>
  <c r="O28" i="1"/>
  <c r="J29" i="1" s="1"/>
  <c r="M29" i="1" l="1"/>
  <c r="D6" i="2" s="1"/>
  <c r="O29" i="1"/>
  <c r="J30" i="1" s="1"/>
  <c r="M30" i="1" s="1"/>
  <c r="O30" i="1" l="1"/>
  <c r="J31" i="1" s="1"/>
  <c r="J6" i="2"/>
  <c r="M31" i="1"/>
  <c r="O31" i="1" s="1"/>
  <c r="J32" i="1" s="1"/>
  <c r="K6" i="2" l="1"/>
  <c r="M32" i="1"/>
  <c r="O32" i="1"/>
  <c r="J33" i="1" s="1"/>
  <c r="L6" i="2" l="1"/>
  <c r="M33" i="1"/>
  <c r="O33" i="1" s="1"/>
  <c r="J34" i="1" s="1"/>
  <c r="M34" i="1" s="1"/>
  <c r="O34" i="1" s="1"/>
  <c r="J35" i="1" s="1"/>
  <c r="M35" i="1" l="1"/>
  <c r="O35" i="1" s="1"/>
  <c r="J36" i="1" s="1"/>
  <c r="M36" i="1" s="1"/>
  <c r="O36" i="1" s="1"/>
  <c r="J37" i="1" s="1"/>
  <c r="M37" i="1" s="1"/>
  <c r="O37" i="1" s="1"/>
  <c r="J38" i="1" s="1"/>
  <c r="M38" i="1" l="1"/>
  <c r="O38" i="1"/>
  <c r="J39" i="1" s="1"/>
  <c r="M39" i="1" s="1"/>
  <c r="O39" i="1" s="1"/>
  <c r="J40" i="1" s="1"/>
  <c r="M40" i="1" s="1"/>
  <c r="O40" i="1" s="1"/>
  <c r="J41" i="1" s="1"/>
  <c r="M41" i="1" l="1"/>
  <c r="D7" i="2" s="1"/>
  <c r="O41" i="1"/>
  <c r="J42" i="1" s="1"/>
  <c r="M42" i="1" s="1"/>
  <c r="O42" i="1" l="1"/>
  <c r="J43" i="1" s="1"/>
  <c r="M43" i="1" s="1"/>
  <c r="O43" i="1" s="1"/>
  <c r="J44" i="1" s="1"/>
  <c r="J7" i="2"/>
  <c r="M44" i="1"/>
  <c r="O44" i="1" s="1"/>
  <c r="J45" i="1" s="1"/>
  <c r="K7" i="2" l="1"/>
  <c r="M45" i="1"/>
  <c r="O45" i="1"/>
  <c r="J46" i="1" s="1"/>
  <c r="M46" i="1" s="1"/>
  <c r="O46" i="1" s="1"/>
  <c r="J47" i="1" s="1"/>
  <c r="L7" i="2" l="1"/>
  <c r="M47" i="1"/>
  <c r="O47" i="1"/>
  <c r="J48" i="1" s="1"/>
  <c r="M48" i="1" s="1"/>
  <c r="O48" i="1" s="1"/>
  <c r="J49" i="1" s="1"/>
  <c r="M49" i="1" l="1"/>
  <c r="O49" i="1" s="1"/>
  <c r="J50" i="1" s="1"/>
  <c r="M50" i="1" l="1"/>
  <c r="O50" i="1"/>
  <c r="J51" i="1" s="1"/>
  <c r="M51" i="1" s="1"/>
  <c r="O51" i="1" s="1"/>
  <c r="J52" i="1" s="1"/>
  <c r="M52" i="1" s="1"/>
  <c r="O52" i="1" s="1"/>
  <c r="J53" i="1" s="1"/>
  <c r="M53" i="1" l="1"/>
  <c r="D8" i="2" s="1"/>
  <c r="O53" i="1"/>
  <c r="J54" i="1" s="1"/>
  <c r="J8" i="2" l="1"/>
  <c r="M54" i="1"/>
  <c r="O54" i="1"/>
  <c r="J55" i="1" s="1"/>
  <c r="M55" i="1" s="1"/>
  <c r="O55" i="1" s="1"/>
  <c r="J56" i="1" s="1"/>
  <c r="K8" i="2" l="1"/>
  <c r="L8" i="2" s="1"/>
  <c r="M56" i="1"/>
  <c r="O56" i="1"/>
  <c r="J57" i="1" s="1"/>
  <c r="M57" i="1" s="1"/>
  <c r="O57" i="1" s="1"/>
  <c r="J58" i="1" s="1"/>
  <c r="M58" i="1" s="1"/>
  <c r="O58" i="1" s="1"/>
  <c r="J59" i="1" s="1"/>
  <c r="M59" i="1" l="1"/>
  <c r="O59" i="1"/>
  <c r="J60" i="1" s="1"/>
  <c r="M60" i="1" s="1"/>
  <c r="O60" i="1" s="1"/>
  <c r="J61" i="1" s="1"/>
  <c r="M61" i="1" l="1"/>
  <c r="O61" i="1"/>
  <c r="J62" i="1" s="1"/>
  <c r="M62" i="1" l="1"/>
  <c r="O62" i="1"/>
  <c r="J63" i="1" s="1"/>
  <c r="M63" i="1" s="1"/>
  <c r="O63" i="1" s="1"/>
  <c r="J64" i="1" s="1"/>
  <c r="M64" i="1" s="1"/>
  <c r="O64" i="1" s="1"/>
  <c r="J65" i="1" s="1"/>
  <c r="M65" i="1" l="1"/>
  <c r="O65" i="1" l="1"/>
  <c r="J66" i="1" s="1"/>
  <c r="M66" i="1" s="1"/>
  <c r="D9" i="2"/>
  <c r="J9" i="2" l="1"/>
  <c r="O66" i="1"/>
  <c r="J67" i="1" s="1"/>
  <c r="K9" i="2" l="1"/>
  <c r="L9" i="2" s="1"/>
  <c r="M67" i="1"/>
  <c r="O67" i="1" s="1"/>
  <c r="J68" i="1" s="1"/>
  <c r="M68" i="1" l="1"/>
  <c r="O68" i="1"/>
  <c r="J69" i="1" s="1"/>
  <c r="M69" i="1" s="1"/>
  <c r="O69" i="1" s="1"/>
  <c r="J70" i="1" s="1"/>
  <c r="M70" i="1" s="1"/>
  <c r="O70" i="1" s="1"/>
  <c r="J71" i="1" s="1"/>
  <c r="M71" i="1" l="1"/>
  <c r="O71" i="1"/>
  <c r="J72" i="1" s="1"/>
  <c r="M72" i="1" s="1"/>
  <c r="O72" i="1" s="1"/>
  <c r="J73" i="1" s="1"/>
  <c r="M73" i="1" s="1"/>
  <c r="O73" i="1" s="1"/>
  <c r="J74" i="1" s="1"/>
  <c r="M74" i="1"/>
  <c r="O74" i="1"/>
  <c r="J75" i="1" s="1"/>
  <c r="M75" i="1" s="1"/>
  <c r="O75" i="1" s="1"/>
  <c r="J76" i="1" s="1"/>
  <c r="M76" i="1" l="1"/>
  <c r="O76" i="1"/>
  <c r="J77" i="1" s="1"/>
  <c r="M77" i="1" l="1"/>
  <c r="D10" i="2" s="1"/>
  <c r="O77" i="1"/>
  <c r="J78" i="1" s="1"/>
  <c r="M78" i="1" s="1"/>
  <c r="O78" i="1" l="1"/>
  <c r="J79" i="1" s="1"/>
  <c r="J10" i="2"/>
  <c r="M79" i="1"/>
  <c r="O79" i="1"/>
  <c r="J80" i="1" s="1"/>
  <c r="K10" i="2" l="1"/>
  <c r="L10" i="2" s="1"/>
  <c r="M80" i="1"/>
  <c r="O80" i="1"/>
  <c r="J81" i="1" s="1"/>
  <c r="M81" i="1" l="1"/>
  <c r="O81" i="1"/>
  <c r="J82" i="1" s="1"/>
  <c r="M82" i="1" s="1"/>
  <c r="O82" i="1" s="1"/>
  <c r="J83" i="1" s="1"/>
  <c r="M83" i="1" l="1"/>
  <c r="O83" i="1" s="1"/>
  <c r="J84" i="1" s="1"/>
  <c r="M84" i="1" s="1"/>
  <c r="O84" i="1" s="1"/>
  <c r="J85" i="1" s="1"/>
  <c r="M85" i="1" l="1"/>
  <c r="O85" i="1"/>
  <c r="J86" i="1" s="1"/>
  <c r="M86" i="1" l="1"/>
  <c r="O86" i="1"/>
  <c r="J87" i="1" s="1"/>
  <c r="M87" i="1" s="1"/>
  <c r="O87" i="1" s="1"/>
  <c r="J88" i="1" s="1"/>
  <c r="M88" i="1" s="1"/>
  <c r="O88" i="1" s="1"/>
  <c r="J89" i="1" s="1"/>
  <c r="M89" i="1" l="1"/>
  <c r="D11" i="2" s="1"/>
  <c r="O89" i="1" l="1"/>
  <c r="J90" i="1" s="1"/>
  <c r="M90" i="1" s="1"/>
  <c r="O90" i="1"/>
  <c r="J91" i="1" s="1"/>
  <c r="M91" i="1" s="1"/>
  <c r="O91" i="1" s="1"/>
  <c r="J92" i="1" s="1"/>
  <c r="J11" i="2"/>
  <c r="M92" i="1"/>
  <c r="O92" i="1"/>
  <c r="J93" i="1" s="1"/>
  <c r="M93" i="1" s="1"/>
  <c r="O93" i="1" s="1"/>
  <c r="J94" i="1" s="1"/>
  <c r="K11" i="2" l="1"/>
  <c r="L11" i="2" s="1"/>
  <c r="M94" i="1"/>
  <c r="O94" i="1"/>
  <c r="J95" i="1" s="1"/>
  <c r="M95" i="1" l="1"/>
  <c r="O95" i="1"/>
  <c r="J96" i="1" s="1"/>
  <c r="M96" i="1" s="1"/>
  <c r="O96" i="1" s="1"/>
  <c r="J97" i="1" s="1"/>
  <c r="M97" i="1" l="1"/>
  <c r="O97" i="1"/>
  <c r="J98" i="1" s="1"/>
  <c r="M98" i="1" l="1"/>
  <c r="O98" i="1" s="1"/>
  <c r="J99" i="1" s="1"/>
  <c r="M99" i="1" s="1"/>
  <c r="O99" i="1" s="1"/>
  <c r="J100" i="1" s="1"/>
  <c r="M100" i="1" s="1"/>
  <c r="O100" i="1" s="1"/>
  <c r="J101" i="1" s="1"/>
  <c r="M101" i="1" l="1"/>
  <c r="D12" i="2" s="1"/>
  <c r="J12" i="2" s="1"/>
  <c r="O101" i="1"/>
  <c r="J102" i="1" s="1"/>
  <c r="M102" i="1" s="1"/>
  <c r="K12" i="2" l="1"/>
  <c r="L12" i="2" s="1"/>
  <c r="O102" i="1"/>
  <c r="J103" i="1" s="1"/>
  <c r="M103" i="1"/>
  <c r="O103" i="1"/>
  <c r="J104" i="1" s="1"/>
  <c r="M104" i="1" l="1"/>
  <c r="O104" i="1"/>
  <c r="J105" i="1" s="1"/>
  <c r="M105" i="1" s="1"/>
  <c r="O105" i="1" s="1"/>
  <c r="J106" i="1" s="1"/>
  <c r="M106" i="1" s="1"/>
  <c r="O106" i="1" s="1"/>
  <c r="J107" i="1" s="1"/>
  <c r="M107" i="1" l="1"/>
  <c r="O107" i="1" s="1"/>
  <c r="J108" i="1" s="1"/>
  <c r="M108" i="1" l="1"/>
  <c r="O108" i="1" s="1"/>
  <c r="J109" i="1" s="1"/>
  <c r="M109" i="1" s="1"/>
  <c r="O109" i="1" s="1"/>
  <c r="J110" i="1" s="1"/>
  <c r="M110" i="1" l="1"/>
  <c r="O110" i="1"/>
  <c r="J111" i="1" s="1"/>
  <c r="M111" i="1" s="1"/>
  <c r="O111" i="1" s="1"/>
  <c r="J112" i="1" s="1"/>
  <c r="M112" i="1" l="1"/>
  <c r="O112" i="1"/>
  <c r="J113" i="1" s="1"/>
  <c r="M113" i="1" l="1"/>
  <c r="D13" i="2" s="1"/>
  <c r="J13" i="2" s="1"/>
  <c r="O113" i="1"/>
  <c r="J114" i="1" s="1"/>
  <c r="M114" i="1" s="1"/>
  <c r="K13" i="2" l="1"/>
  <c r="L13" i="2" s="1"/>
  <c r="O114" i="1"/>
  <c r="J115" i="1" s="1"/>
  <c r="M115" i="1"/>
  <c r="O115" i="1"/>
  <c r="J116" i="1" s="1"/>
  <c r="M116" i="1" l="1"/>
  <c r="O116" i="1"/>
  <c r="J117" i="1" s="1"/>
  <c r="M117" i="1" l="1"/>
  <c r="O117" i="1"/>
  <c r="J118" i="1" s="1"/>
  <c r="M118" i="1" s="1"/>
  <c r="O118" i="1" s="1"/>
  <c r="J119" i="1" s="1"/>
  <c r="M119" i="1" l="1"/>
  <c r="O119" i="1"/>
  <c r="J120" i="1" s="1"/>
  <c r="M120" i="1" s="1"/>
  <c r="O120" i="1" s="1"/>
  <c r="J121" i="1" s="1"/>
  <c r="M121" i="1" s="1"/>
  <c r="O121" i="1" s="1"/>
  <c r="J122" i="1" s="1"/>
  <c r="M122" i="1" l="1"/>
  <c r="O122" i="1" s="1"/>
  <c r="J123" i="1" s="1"/>
  <c r="M123" i="1" s="1"/>
  <c r="O123" i="1" s="1"/>
  <c r="J124" i="1" s="1"/>
  <c r="M124" i="1" l="1"/>
  <c r="O124" i="1"/>
  <c r="J125" i="1" s="1"/>
  <c r="M125" i="1" l="1"/>
  <c r="O125" i="1"/>
  <c r="O126" i="1" s="1"/>
  <c r="M126" i="1" l="1"/>
  <c r="D16" i="2" s="1"/>
  <c r="D14" i="2"/>
  <c r="J14" i="2" l="1"/>
  <c r="D15" i="2"/>
  <c r="D17" i="2" s="1"/>
  <c r="K14" i="2" l="1"/>
  <c r="K15" i="2" s="1"/>
  <c r="J15" i="2"/>
  <c r="L14" i="2" l="1"/>
  <c r="L15" i="2" s="1"/>
</calcChain>
</file>

<file path=xl/sharedStrings.xml><?xml version="1.0" encoding="utf-8"?>
<sst xmlns="http://schemas.openxmlformats.org/spreadsheetml/2006/main" count="81" uniqueCount="64">
  <si>
    <t>Opening ROU</t>
  </si>
  <si>
    <t>Addition</t>
  </si>
  <si>
    <t>Deletion</t>
  </si>
  <si>
    <t>Amortisation</t>
  </si>
  <si>
    <t>Closing ROU</t>
  </si>
  <si>
    <t>Opening Lease Liab.</t>
  </si>
  <si>
    <t>Interest Exp</t>
  </si>
  <si>
    <t>Repayments</t>
  </si>
  <si>
    <t>Closing Lease Liab.</t>
  </si>
  <si>
    <t>Rent</t>
  </si>
  <si>
    <t>NPV</t>
  </si>
  <si>
    <t>No. of Months</t>
  </si>
  <si>
    <t>Ind AS 116 calculation</t>
  </si>
  <si>
    <t>Interest</t>
  </si>
  <si>
    <t>Financial Year</t>
  </si>
  <si>
    <t>2025-26</t>
  </si>
  <si>
    <t>2026-27</t>
  </si>
  <si>
    <t>2027-28</t>
  </si>
  <si>
    <t>2028-29</t>
  </si>
  <si>
    <t>2029-30</t>
  </si>
  <si>
    <t>2030-31</t>
  </si>
  <si>
    <t>2031-32</t>
  </si>
  <si>
    <t>2032-33</t>
  </si>
  <si>
    <t>2033-34</t>
  </si>
  <si>
    <t>2034-35</t>
  </si>
  <si>
    <t>Total</t>
  </si>
  <si>
    <t>As per working</t>
  </si>
  <si>
    <t>Difference</t>
  </si>
  <si>
    <t>Summary of Lease</t>
  </si>
  <si>
    <t>P&amp;L with Ind AS 116</t>
  </si>
  <si>
    <t>Rent Expenses</t>
  </si>
  <si>
    <t>Year</t>
  </si>
  <si>
    <t>Interest Expenses</t>
  </si>
  <si>
    <t>Net Expenses</t>
  </si>
  <si>
    <t>Remarks</t>
  </si>
  <si>
    <t>Comparision of P&amp;L impact with IND AS 116 and Indian GAAP</t>
  </si>
  <si>
    <t>P&amp;L with Indian GAAP</t>
  </si>
  <si>
    <t>Rent pm</t>
  </si>
  <si>
    <t>Month</t>
  </si>
  <si>
    <t>S.N</t>
  </si>
  <si>
    <t>Initially total expenses as per IND AS 116 will be higher as interest will be on higher lease liability amount.</t>
  </si>
  <si>
    <t>Financial Year 2025-26</t>
  </si>
  <si>
    <t>Dr</t>
  </si>
  <si>
    <t>Right of Use assets</t>
  </si>
  <si>
    <t xml:space="preserve">Lease Liability </t>
  </si>
  <si>
    <t>Cr</t>
  </si>
  <si>
    <t>Amortisation Expense</t>
  </si>
  <si>
    <t>Being recognision of Right of use assets and lease liability at present value of rent payment</t>
  </si>
  <si>
    <t>Being amortisation expenses booked on right of use assets recognised on total lease life</t>
  </si>
  <si>
    <t xml:space="preserve">Being Interest expenses booked on lease liability recognised </t>
  </si>
  <si>
    <t>Being lease liability reduced on account of repayment (Assuming rent expenses on monthly basis is being booked and at reporting period rent expenses reversed.</t>
  </si>
  <si>
    <t>Particulars</t>
  </si>
  <si>
    <t>Dr/Cr</t>
  </si>
  <si>
    <t>Amount</t>
  </si>
  <si>
    <t>Narration</t>
  </si>
  <si>
    <t>Summary of entries required to be passed</t>
  </si>
  <si>
    <t>1. The above entries impact is for total financial year 2025-26, however same can be followed on monthly or quarterly basis as required.</t>
  </si>
  <si>
    <t>Notes</t>
  </si>
  <si>
    <t>2. On annual basis there is requirement of reassess the ROU and lease liability value if there is substanital change in factors.</t>
  </si>
  <si>
    <t>Interest Rate pm</t>
  </si>
  <si>
    <t>Lease term</t>
  </si>
  <si>
    <t>10 years</t>
  </si>
  <si>
    <t>Rent increment</t>
  </si>
  <si>
    <t>3% annualy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</si>
</sst>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164" fontId="0" fillId="0" borderId="0" xfId="1" applyNumberFormat="1" applyFont="1"/>
    <xf numFmtId="10" fontId="0" fillId="0" borderId="0" xfId="2" applyNumberFormat="1" applyFont="1"/>
    <xf numFmtId="0" fontId="0" fillId="0" borderId="0" xfId="0" applyFill="1" applyBorder="1" applyAlignment="1"/>
    <xf numFmtId="17" fontId="0" fillId="0" borderId="0" xfId="0" applyNumberFormat="1" applyFill="1" applyBorder="1" applyAlignment="1"/>
    <xf numFmtId="164" fontId="1" fillId="0" borderId="0" xfId="1" applyNumberFormat="1" applyFont="1" applyFill="1" applyBorder="1" applyAlignment="1"/>
    <xf numFmtId="164" fontId="0" fillId="0" borderId="0" xfId="0" applyNumberFormat="1" applyFill="1" applyBorder="1" applyAlignment="1"/>
    <xf numFmtId="0" fontId="0" fillId="0" borderId="3" xfId="0" applyFill="1" applyBorder="1" applyAlignment="1"/>
    <xf numFmtId="164" fontId="1" fillId="0" borderId="3" xfId="1" applyNumberFormat="1" applyFont="1" applyFill="1" applyBorder="1" applyAlignment="1"/>
    <xf numFmtId="17" fontId="0" fillId="0" borderId="3" xfId="0" applyNumberFormat="1" applyFill="1" applyBorder="1" applyAlignment="1"/>
    <xf numFmtId="0" fontId="0" fillId="0" borderId="5" xfId="0" applyFill="1" applyBorder="1" applyAlignment="1"/>
    <xf numFmtId="164" fontId="1" fillId="0" borderId="5" xfId="1" applyNumberFormat="1" applyFont="1" applyFill="1" applyBorder="1" applyAlignment="1"/>
    <xf numFmtId="164" fontId="0" fillId="0" borderId="0" xfId="1" applyNumberFormat="1" applyFont="1" applyFill="1" applyBorder="1" applyAlignment="1"/>
    <xf numFmtId="164" fontId="0" fillId="0" borderId="3" xfId="1" applyNumberFormat="1" applyFont="1" applyFill="1" applyBorder="1" applyAlignment="1"/>
    <xf numFmtId="164" fontId="0" fillId="0" borderId="5" xfId="1" applyNumberFormat="1" applyFont="1" applyFill="1" applyBorder="1" applyAlignment="1"/>
    <xf numFmtId="0" fontId="2" fillId="0" borderId="0" xfId="0" applyFont="1"/>
    <xf numFmtId="164" fontId="0" fillId="0" borderId="2" xfId="0" applyNumberFormat="1" applyFill="1" applyBorder="1" applyAlignment="1"/>
    <xf numFmtId="164" fontId="0" fillId="0" borderId="8" xfId="0" applyNumberFormat="1" applyFill="1" applyBorder="1" applyAlignment="1">
      <alignment horizontal="center"/>
    </xf>
    <xf numFmtId="164" fontId="0" fillId="0" borderId="9" xfId="0" applyNumberFormat="1" applyFill="1" applyBorder="1" applyAlignment="1">
      <alignment horizontal="center"/>
    </xf>
    <xf numFmtId="164" fontId="0" fillId="0" borderId="14" xfId="0" applyNumberFormat="1" applyFill="1" applyBorder="1" applyAlignment="1"/>
    <xf numFmtId="164" fontId="0" fillId="0" borderId="15" xfId="0" applyNumberFormat="1" applyFill="1" applyBorder="1" applyAlignment="1"/>
    <xf numFmtId="164" fontId="0" fillId="0" borderId="16" xfId="0" applyNumberFormat="1" applyFill="1" applyBorder="1" applyAlignment="1"/>
    <xf numFmtId="164" fontId="0" fillId="0" borderId="17" xfId="0" applyNumberFormat="1" applyFill="1" applyBorder="1" applyAlignment="1"/>
    <xf numFmtId="0" fontId="0" fillId="0" borderId="8" xfId="0" applyFill="1" applyBorder="1" applyAlignment="1"/>
    <xf numFmtId="0" fontId="0" fillId="0" borderId="9" xfId="0" applyFill="1" applyBorder="1" applyAlignment="1"/>
    <xf numFmtId="164" fontId="0" fillId="0" borderId="8" xfId="0" applyNumberFormat="1" applyFill="1" applyBorder="1" applyAlignment="1"/>
    <xf numFmtId="164" fontId="0" fillId="0" borderId="9" xfId="0" applyNumberFormat="1" applyFill="1" applyBorder="1" applyAlignment="1"/>
    <xf numFmtId="164" fontId="0" fillId="0" borderId="8" xfId="0" applyNumberFormat="1" applyFill="1" applyBorder="1" applyAlignment="1">
      <alignment horizontal="center" vertical="center" wrapText="1"/>
    </xf>
    <xf numFmtId="164" fontId="0" fillId="0" borderId="9" xfId="0" applyNumberForma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left"/>
    </xf>
    <xf numFmtId="164" fontId="0" fillId="0" borderId="15" xfId="1" applyNumberFormat="1" applyFont="1" applyFill="1" applyBorder="1" applyAlignment="1"/>
    <xf numFmtId="0" fontId="0" fillId="0" borderId="16" xfId="0" applyFill="1" applyBorder="1" applyAlignment="1">
      <alignment horizontal="left"/>
    </xf>
    <xf numFmtId="164" fontId="0" fillId="0" borderId="17" xfId="1" applyNumberFormat="1" applyFont="1" applyFill="1" applyBorder="1" applyAlignment="1"/>
    <xf numFmtId="164" fontId="0" fillId="0" borderId="8" xfId="1" applyNumberFormat="1" applyFont="1" applyFill="1" applyBorder="1" applyAlignment="1"/>
    <xf numFmtId="164" fontId="0" fillId="0" borderId="9" xfId="1" applyNumberFormat="1" applyFont="1" applyFill="1" applyBorder="1" applyAlignment="1"/>
    <xf numFmtId="0" fontId="5" fillId="2" borderId="11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left"/>
    </xf>
    <xf numFmtId="164" fontId="2" fillId="2" borderId="9" xfId="1" applyNumberFormat="1" applyFont="1" applyFill="1" applyBorder="1" applyAlignment="1"/>
    <xf numFmtId="164" fontId="2" fillId="2" borderId="17" xfId="1" applyNumberFormat="1" applyFont="1" applyFill="1" applyBorder="1" applyAlignment="1"/>
    <xf numFmtId="164" fontId="2" fillId="2" borderId="10" xfId="1" applyNumberFormat="1" applyFont="1" applyFill="1" applyBorder="1" applyAlignment="1"/>
    <xf numFmtId="164" fontId="2" fillId="2" borderId="18" xfId="1" applyNumberFormat="1" applyFont="1" applyFill="1" applyBorder="1" applyAlignment="1"/>
    <xf numFmtId="164" fontId="2" fillId="2" borderId="5" xfId="1" applyNumberFormat="1" applyFont="1" applyFill="1" applyBorder="1" applyAlignment="1"/>
    <xf numFmtId="164" fontId="2" fillId="2" borderId="19" xfId="1" applyNumberFormat="1" applyFont="1" applyFill="1" applyBorder="1" applyAlignment="1"/>
    <xf numFmtId="164" fontId="0" fillId="2" borderId="10" xfId="1" applyNumberFormat="1" applyFont="1" applyFill="1" applyBorder="1" applyAlignment="1"/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0" xfId="0" applyBorder="1"/>
    <xf numFmtId="0" fontId="0" fillId="0" borderId="0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15" xfId="0" applyBorder="1"/>
    <xf numFmtId="0" fontId="0" fillId="0" borderId="16" xfId="0" applyBorder="1"/>
    <xf numFmtId="0" fontId="0" fillId="0" borderId="2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64" fontId="0" fillId="0" borderId="8" xfId="1" applyNumberFormat="1" applyFont="1" applyBorder="1" applyAlignment="1">
      <alignment horizontal="center"/>
    </xf>
    <xf numFmtId="164" fontId="0" fillId="0" borderId="9" xfId="1" applyNumberFormat="1" applyFont="1" applyBorder="1" applyAlignment="1">
      <alignment horizontal="center"/>
    </xf>
    <xf numFmtId="0" fontId="2" fillId="2" borderId="11" xfId="0" applyFont="1" applyFill="1" applyBorder="1"/>
    <xf numFmtId="0" fontId="2" fillId="2" borderId="6" xfId="0" applyFont="1" applyFill="1" applyBorder="1"/>
    <xf numFmtId="0" fontId="3" fillId="2" borderId="4" xfId="0" applyFont="1" applyFill="1" applyBorder="1" applyAlignment="1">
      <alignment horizontal="center"/>
    </xf>
    <xf numFmtId="164" fontId="3" fillId="2" borderId="4" xfId="1" applyNumberFormat="1" applyFont="1" applyFill="1" applyBorder="1" applyAlignment="1">
      <alignment horizontal="center"/>
    </xf>
    <xf numFmtId="164" fontId="0" fillId="2" borderId="20" xfId="1" applyNumberFormat="1" applyFont="1" applyFill="1" applyBorder="1"/>
    <xf numFmtId="0" fontId="0" fillId="2" borderId="1" xfId="0" applyFill="1" applyBorder="1"/>
    <xf numFmtId="164" fontId="0" fillId="2" borderId="21" xfId="1" applyNumberFormat="1" applyFont="1" applyFill="1" applyBorder="1"/>
    <xf numFmtId="164" fontId="0" fillId="2" borderId="16" xfId="1" applyNumberFormat="1" applyFont="1" applyFill="1" applyBorder="1"/>
    <xf numFmtId="10" fontId="0" fillId="2" borderId="2" xfId="2" applyNumberFormat="1" applyFont="1" applyFill="1" applyBorder="1"/>
    <xf numFmtId="0" fontId="0" fillId="2" borderId="2" xfId="0" applyFill="1" applyBorder="1"/>
    <xf numFmtId="0" fontId="0" fillId="2" borderId="17" xfId="0" applyFill="1" applyBorder="1"/>
    <xf numFmtId="164" fontId="0" fillId="2" borderId="14" xfId="1" applyNumberFormat="1" applyFont="1" applyFill="1" applyBorder="1"/>
    <xf numFmtId="0" fontId="0" fillId="2" borderId="0" xfId="0" applyFill="1" applyBorder="1"/>
    <xf numFmtId="164" fontId="0" fillId="2" borderId="15" xfId="1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E6477-3B01-456B-82FE-E2A7F97A96C5}">
  <dimension ref="A2:J19"/>
  <sheetViews>
    <sheetView showGridLines="0" tabSelected="1" workbookViewId="0">
      <selection activeCell="A5" sqref="A5"/>
    </sheetView>
  </sheetViews>
  <sheetFormatPr defaultRowHeight="15" x14ac:dyDescent="0.25"/>
  <cols>
    <col min="1" max="1" width="20.5703125" bestFit="1" customWidth="1"/>
    <col min="3" max="3" width="14.28515625" bestFit="1" customWidth="1"/>
    <col min="4" max="4" width="21" customWidth="1"/>
  </cols>
  <sheetData>
    <row r="2" spans="1:10" x14ac:dyDescent="0.25">
      <c r="A2" s="15" t="s">
        <v>55</v>
      </c>
    </row>
    <row r="3" spans="1:10" ht="15.75" thickBot="1" x14ac:dyDescent="0.3">
      <c r="A3" s="15" t="s">
        <v>41</v>
      </c>
    </row>
    <row r="4" spans="1:10" ht="15.75" thickBot="1" x14ac:dyDescent="0.3">
      <c r="A4" s="68" t="s">
        <v>51</v>
      </c>
      <c r="B4" s="69" t="s">
        <v>52</v>
      </c>
      <c r="C4" s="69" t="s">
        <v>53</v>
      </c>
      <c r="D4" s="48" t="s">
        <v>54</v>
      </c>
      <c r="E4" s="49"/>
      <c r="F4" s="49"/>
      <c r="G4" s="49"/>
      <c r="H4" s="49"/>
      <c r="I4" s="49"/>
      <c r="J4" s="50"/>
    </row>
    <row r="5" spans="1:10" x14ac:dyDescent="0.25">
      <c r="A5" s="56" t="s">
        <v>43</v>
      </c>
      <c r="B5" s="64" t="s">
        <v>42</v>
      </c>
      <c r="C5" s="66">
        <f>Calculation!E6</f>
        <v>44821335.669345826</v>
      </c>
      <c r="D5" s="58" t="s">
        <v>47</v>
      </c>
      <c r="E5" s="58"/>
      <c r="F5" s="58"/>
      <c r="G5" s="58"/>
      <c r="H5" s="58"/>
      <c r="I5" s="58"/>
      <c r="J5" s="59"/>
    </row>
    <row r="6" spans="1:10" x14ac:dyDescent="0.25">
      <c r="A6" s="56" t="s">
        <v>44</v>
      </c>
      <c r="B6" s="64" t="s">
        <v>45</v>
      </c>
      <c r="C6" s="66">
        <f>C5</f>
        <v>44821335.669345826</v>
      </c>
      <c r="D6" s="58"/>
      <c r="E6" s="58"/>
      <c r="F6" s="58"/>
      <c r="G6" s="58"/>
      <c r="H6" s="58"/>
      <c r="I6" s="58"/>
      <c r="J6" s="59"/>
    </row>
    <row r="7" spans="1:10" x14ac:dyDescent="0.25">
      <c r="A7" s="56"/>
      <c r="B7" s="64"/>
      <c r="C7" s="66"/>
      <c r="D7" s="57"/>
      <c r="E7" s="57"/>
      <c r="F7" s="57"/>
      <c r="G7" s="57"/>
      <c r="H7" s="57"/>
      <c r="I7" s="57"/>
      <c r="J7" s="60"/>
    </row>
    <row r="8" spans="1:10" x14ac:dyDescent="0.25">
      <c r="A8" s="56" t="s">
        <v>46</v>
      </c>
      <c r="B8" s="64" t="s">
        <v>42</v>
      </c>
      <c r="C8" s="66">
        <f>-'Summary and Comparision'!C5</f>
        <v>4482133.5669345828</v>
      </c>
      <c r="D8" s="58" t="s">
        <v>48</v>
      </c>
      <c r="E8" s="58"/>
      <c r="F8" s="58"/>
      <c r="G8" s="58"/>
      <c r="H8" s="58"/>
      <c r="I8" s="58"/>
      <c r="J8" s="59"/>
    </row>
    <row r="9" spans="1:10" x14ac:dyDescent="0.25">
      <c r="A9" s="56" t="str">
        <f>A5</f>
        <v>Right of Use assets</v>
      </c>
      <c r="B9" s="64" t="s">
        <v>45</v>
      </c>
      <c r="C9" s="66">
        <f>C8</f>
        <v>4482133.5669345828</v>
      </c>
      <c r="D9" s="58"/>
      <c r="E9" s="58"/>
      <c r="F9" s="58"/>
      <c r="G9" s="58"/>
      <c r="H9" s="58"/>
      <c r="I9" s="58"/>
      <c r="J9" s="59"/>
    </row>
    <row r="10" spans="1:10" x14ac:dyDescent="0.25">
      <c r="A10" s="56"/>
      <c r="B10" s="64"/>
      <c r="C10" s="66"/>
      <c r="D10" s="57"/>
      <c r="E10" s="57"/>
      <c r="F10" s="57"/>
      <c r="G10" s="57"/>
      <c r="H10" s="57"/>
      <c r="I10" s="57"/>
      <c r="J10" s="60"/>
    </row>
    <row r="11" spans="1:10" x14ac:dyDescent="0.25">
      <c r="A11" s="56" t="s">
        <v>32</v>
      </c>
      <c r="B11" s="64" t="s">
        <v>42</v>
      </c>
      <c r="C11" s="66">
        <f>'Summary and Comparision'!D5</f>
        <v>3950757.2705455702</v>
      </c>
      <c r="D11" s="58" t="s">
        <v>49</v>
      </c>
      <c r="E11" s="58"/>
      <c r="F11" s="58"/>
      <c r="G11" s="58"/>
      <c r="H11" s="58"/>
      <c r="I11" s="58"/>
      <c r="J11" s="59"/>
    </row>
    <row r="12" spans="1:10" x14ac:dyDescent="0.25">
      <c r="A12" s="56" t="str">
        <f>A6</f>
        <v xml:space="preserve">Lease Liability </v>
      </c>
      <c r="B12" s="64" t="s">
        <v>45</v>
      </c>
      <c r="C12" s="66">
        <f>C11</f>
        <v>3950757.2705455702</v>
      </c>
      <c r="D12" s="58"/>
      <c r="E12" s="58"/>
      <c r="F12" s="58"/>
      <c r="G12" s="58"/>
      <c r="H12" s="58"/>
      <c r="I12" s="58"/>
      <c r="J12" s="59"/>
    </row>
    <row r="13" spans="1:10" x14ac:dyDescent="0.25">
      <c r="A13" s="56"/>
      <c r="B13" s="64"/>
      <c r="C13" s="66"/>
      <c r="D13" s="57"/>
      <c r="E13" s="57"/>
      <c r="F13" s="57"/>
      <c r="G13" s="57"/>
      <c r="H13" s="57"/>
      <c r="I13" s="57"/>
      <c r="J13" s="60"/>
    </row>
    <row r="14" spans="1:10" x14ac:dyDescent="0.25">
      <c r="A14" s="56" t="str">
        <f>A12</f>
        <v xml:space="preserve">Lease Liability </v>
      </c>
      <c r="B14" s="64" t="s">
        <v>42</v>
      </c>
      <c r="C14" s="66">
        <f>-'Summary and Comparision'!E5</f>
        <v>6015000</v>
      </c>
      <c r="D14" s="58" t="s">
        <v>50</v>
      </c>
      <c r="E14" s="58"/>
      <c r="F14" s="58"/>
      <c r="G14" s="58"/>
      <c r="H14" s="58"/>
      <c r="I14" s="58"/>
      <c r="J14" s="59"/>
    </row>
    <row r="15" spans="1:10" ht="15.75" thickBot="1" x14ac:dyDescent="0.3">
      <c r="A15" s="61" t="s">
        <v>30</v>
      </c>
      <c r="B15" s="65" t="s">
        <v>45</v>
      </c>
      <c r="C15" s="67">
        <f>C14</f>
        <v>6015000</v>
      </c>
      <c r="D15" s="62"/>
      <c r="E15" s="62"/>
      <c r="F15" s="62"/>
      <c r="G15" s="62"/>
      <c r="H15" s="62"/>
      <c r="I15" s="62"/>
      <c r="J15" s="63"/>
    </row>
    <row r="16" spans="1:10" x14ac:dyDescent="0.25">
      <c r="C16" s="1"/>
    </row>
    <row r="17" spans="1:1" x14ac:dyDescent="0.25">
      <c r="A17" s="15" t="s">
        <v>57</v>
      </c>
    </row>
    <row r="18" spans="1:1" x14ac:dyDescent="0.25">
      <c r="A18" t="s">
        <v>56</v>
      </c>
    </row>
    <row r="19" spans="1:1" x14ac:dyDescent="0.25">
      <c r="A19" t="s">
        <v>58</v>
      </c>
    </row>
  </sheetData>
  <mergeCells count="5">
    <mergeCell ref="D5:J6"/>
    <mergeCell ref="D8:J9"/>
    <mergeCell ref="D11:J12"/>
    <mergeCell ref="D14:J15"/>
    <mergeCell ref="D4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D26F1-3A70-4127-B4A2-2F513172DB36}">
  <dimension ref="A2:M17"/>
  <sheetViews>
    <sheetView showGridLines="0" workbookViewId="0">
      <selection activeCell="C20" sqref="C20"/>
    </sheetView>
  </sheetViews>
  <sheetFormatPr defaultRowHeight="15" x14ac:dyDescent="0.25"/>
  <cols>
    <col min="1" max="1" width="14.5703125" bestFit="1" customWidth="1"/>
    <col min="2" max="2" width="12.5703125" bestFit="1" customWidth="1"/>
    <col min="3" max="3" width="13.42578125" bestFit="1" customWidth="1"/>
    <col min="4" max="4" width="12.5703125" bestFit="1" customWidth="1"/>
    <col min="5" max="5" width="13.42578125" bestFit="1" customWidth="1"/>
    <col min="6" max="6" width="1.42578125" customWidth="1"/>
    <col min="7" max="7" width="5" bestFit="1" customWidth="1"/>
    <col min="8" max="8" width="21.85546875" bestFit="1" customWidth="1"/>
    <col min="9" max="10" width="16.85546875" bestFit="1" customWidth="1"/>
    <col min="11" max="11" width="13.140625" bestFit="1" customWidth="1"/>
    <col min="12" max="12" width="12.28515625" bestFit="1" customWidth="1"/>
    <col min="13" max="13" width="28.7109375" customWidth="1"/>
  </cols>
  <sheetData>
    <row r="2" spans="1:13" ht="15.75" thickBot="1" x14ac:dyDescent="0.3">
      <c r="G2" s="15" t="s">
        <v>35</v>
      </c>
    </row>
    <row r="3" spans="1:13" ht="15.75" thickBot="1" x14ac:dyDescent="0.3">
      <c r="A3" s="15" t="s">
        <v>28</v>
      </c>
      <c r="G3" s="46" t="s">
        <v>31</v>
      </c>
      <c r="H3" s="47" t="s">
        <v>36</v>
      </c>
      <c r="I3" s="48" t="s">
        <v>29</v>
      </c>
      <c r="J3" s="49"/>
      <c r="K3" s="50"/>
      <c r="L3" s="51" t="s">
        <v>27</v>
      </c>
      <c r="M3" s="46" t="s">
        <v>34</v>
      </c>
    </row>
    <row r="4" spans="1:13" ht="16.5" thickBot="1" x14ac:dyDescent="0.3">
      <c r="A4" s="35" t="s">
        <v>14</v>
      </c>
      <c r="B4" s="36" t="s">
        <v>9</v>
      </c>
      <c r="C4" s="37" t="s">
        <v>3</v>
      </c>
      <c r="D4" s="37" t="s">
        <v>13</v>
      </c>
      <c r="E4" s="37" t="s">
        <v>7</v>
      </c>
      <c r="G4" s="52"/>
      <c r="H4" s="36" t="s">
        <v>30</v>
      </c>
      <c r="I4" s="53" t="s">
        <v>3</v>
      </c>
      <c r="J4" s="54" t="s">
        <v>32</v>
      </c>
      <c r="K4" s="37" t="s">
        <v>33</v>
      </c>
      <c r="L4" s="55"/>
      <c r="M4" s="52"/>
    </row>
    <row r="5" spans="1:13" ht="15" customHeight="1" x14ac:dyDescent="0.25">
      <c r="A5" s="29" t="s">
        <v>15</v>
      </c>
      <c r="B5" s="33">
        <f>SUM(Calculation!C6:C17)</f>
        <v>6015000</v>
      </c>
      <c r="C5" s="30">
        <f>SUM(Calculation!H6:H17)</f>
        <v>-4482133.5669345828</v>
      </c>
      <c r="D5" s="30">
        <f>SUM(Calculation!M6:M17)</f>
        <v>3950757.2705455702</v>
      </c>
      <c r="E5" s="30">
        <f>SUM(Calculation!N6:N17)</f>
        <v>-6015000</v>
      </c>
      <c r="G5" s="23">
        <v>1</v>
      </c>
      <c r="H5" s="17">
        <f>B5</f>
        <v>6015000</v>
      </c>
      <c r="I5" s="19">
        <f>-C5</f>
        <v>4482133.5669345828</v>
      </c>
      <c r="J5" s="6">
        <f>D5</f>
        <v>3950757.2705455702</v>
      </c>
      <c r="K5" s="20">
        <f>SUM(I5:J5)</f>
        <v>8432890.8374801539</v>
      </c>
      <c r="L5" s="25">
        <f>K5-H5</f>
        <v>2417890.8374801539</v>
      </c>
      <c r="M5" s="27" t="s">
        <v>40</v>
      </c>
    </row>
    <row r="6" spans="1:13" x14ac:dyDescent="0.25">
      <c r="A6" s="29" t="s">
        <v>16</v>
      </c>
      <c r="B6" s="33">
        <f>SUM(Calculation!C18:C29)</f>
        <v>6210900</v>
      </c>
      <c r="C6" s="30">
        <f>SUM(Calculation!H18:H29)</f>
        <v>-4482133.5669345828</v>
      </c>
      <c r="D6" s="30">
        <f>SUM(Calculation!M18:M29)</f>
        <v>3749387.3937136005</v>
      </c>
      <c r="E6" s="30">
        <f>SUM(Calculation!N18:N29)</f>
        <v>-6210900</v>
      </c>
      <c r="G6" s="23">
        <f>G5+1</f>
        <v>2</v>
      </c>
      <c r="H6" s="17">
        <f t="shared" ref="H6:H14" si="0">B6</f>
        <v>6210900</v>
      </c>
      <c r="I6" s="19">
        <f t="shared" ref="I6:I14" si="1">-C6</f>
        <v>4482133.5669345828</v>
      </c>
      <c r="J6" s="6">
        <f t="shared" ref="J6:J14" si="2">D6</f>
        <v>3749387.3937136005</v>
      </c>
      <c r="K6" s="20">
        <f>SUM(I6:J6)</f>
        <v>8231520.9606481828</v>
      </c>
      <c r="L6" s="25">
        <f>K6-H6</f>
        <v>2020620.9606481828</v>
      </c>
      <c r="M6" s="27"/>
    </row>
    <row r="7" spans="1:13" x14ac:dyDescent="0.25">
      <c r="A7" s="29" t="s">
        <v>17</v>
      </c>
      <c r="B7" s="33">
        <f>SUM(Calculation!C30:C41)</f>
        <v>6413140.5</v>
      </c>
      <c r="C7" s="30">
        <f>SUM(Calculation!H30:H41)</f>
        <v>-4482133.5669345828</v>
      </c>
      <c r="D7" s="30">
        <f>SUM(Calculation!M30:M41)</f>
        <v>3510395.2494532582</v>
      </c>
      <c r="E7" s="30">
        <f>SUM(Calculation!N30:N41)</f>
        <v>-6413140.5</v>
      </c>
      <c r="G7" s="23">
        <f t="shared" ref="G7:G14" si="3">G6+1</f>
        <v>3</v>
      </c>
      <c r="H7" s="17">
        <f t="shared" si="0"/>
        <v>6413140.5</v>
      </c>
      <c r="I7" s="19">
        <f t="shared" si="1"/>
        <v>4482133.5669345828</v>
      </c>
      <c r="J7" s="6">
        <f t="shared" si="2"/>
        <v>3510395.2494532582</v>
      </c>
      <c r="K7" s="20">
        <f>SUM(I7:J7)</f>
        <v>7992528.8163878415</v>
      </c>
      <c r="L7" s="25">
        <f>K7-H7</f>
        <v>1579388.3163878415</v>
      </c>
      <c r="M7" s="27"/>
    </row>
    <row r="8" spans="1:13" x14ac:dyDescent="0.25">
      <c r="A8" s="29" t="s">
        <v>18</v>
      </c>
      <c r="B8" s="33">
        <f>SUM(Calculation!C42:C53)</f>
        <v>6621925.620000001</v>
      </c>
      <c r="C8" s="30">
        <f>SUM(Calculation!H42:H53)</f>
        <v>-4482133.5669345828</v>
      </c>
      <c r="D8" s="30">
        <f>SUM(Calculation!M42:M53)</f>
        <v>3229637.9105828344</v>
      </c>
      <c r="E8" s="30">
        <f>SUM(Calculation!N42:N53)</f>
        <v>-6621925.620000001</v>
      </c>
      <c r="G8" s="23">
        <f t="shared" si="3"/>
        <v>4</v>
      </c>
      <c r="H8" s="17">
        <f t="shared" si="0"/>
        <v>6621925.620000001</v>
      </c>
      <c r="I8" s="19">
        <f t="shared" si="1"/>
        <v>4482133.5669345828</v>
      </c>
      <c r="J8" s="6">
        <f t="shared" si="2"/>
        <v>3229637.9105828344</v>
      </c>
      <c r="K8" s="20">
        <f>SUM(I8:J8)</f>
        <v>7711771.4775174167</v>
      </c>
      <c r="L8" s="25">
        <f>K8-H8</f>
        <v>1089845.8575174157</v>
      </c>
      <c r="M8" s="27"/>
    </row>
    <row r="9" spans="1:13" x14ac:dyDescent="0.25">
      <c r="A9" s="29" t="s">
        <v>19</v>
      </c>
      <c r="B9" s="33">
        <f>SUM(Calculation!C54:C65)</f>
        <v>6837466.020750002</v>
      </c>
      <c r="C9" s="30">
        <f>SUM(Calculation!H54:H65)</f>
        <v>-4482133.5669345828</v>
      </c>
      <c r="D9" s="30">
        <f>SUM(Calculation!M54:M65)</f>
        <v>2902563.6808488481</v>
      </c>
      <c r="E9" s="30">
        <f>SUM(Calculation!N54:N65)</f>
        <v>-6837466.020750002</v>
      </c>
      <c r="G9" s="23">
        <f t="shared" si="3"/>
        <v>5</v>
      </c>
      <c r="H9" s="17">
        <f t="shared" si="0"/>
        <v>6837466.020750002</v>
      </c>
      <c r="I9" s="19">
        <f t="shared" si="1"/>
        <v>4482133.5669345828</v>
      </c>
      <c r="J9" s="6">
        <f t="shared" si="2"/>
        <v>2902563.6808488481</v>
      </c>
      <c r="K9" s="20">
        <f>SUM(I9:J9)</f>
        <v>7384697.2477834309</v>
      </c>
      <c r="L9" s="25">
        <f>K9-H9</f>
        <v>547231.22703342885</v>
      </c>
      <c r="M9" s="27"/>
    </row>
    <row r="10" spans="1:13" x14ac:dyDescent="0.25">
      <c r="A10" s="29" t="s">
        <v>20</v>
      </c>
      <c r="B10" s="33">
        <f>SUM(Calculation!C66:C77)</f>
        <v>7059979.1124870013</v>
      </c>
      <c r="C10" s="30">
        <f>SUM(Calculation!H66:H77)</f>
        <v>-4482133.5669345828</v>
      </c>
      <c r="D10" s="30">
        <f>SUM(Calculation!M66:M77)</f>
        <v>2524173.0874051754</v>
      </c>
      <c r="E10" s="30">
        <f>SUM(Calculation!N66:N77)</f>
        <v>-7059979.1124870013</v>
      </c>
      <c r="G10" s="23">
        <f t="shared" si="3"/>
        <v>6</v>
      </c>
      <c r="H10" s="17">
        <f t="shared" si="0"/>
        <v>7059979.1124870013</v>
      </c>
      <c r="I10" s="19">
        <f t="shared" si="1"/>
        <v>4482133.5669345828</v>
      </c>
      <c r="J10" s="6">
        <f t="shared" si="2"/>
        <v>2524173.0874051754</v>
      </c>
      <c r="K10" s="20">
        <f>SUM(I10:J10)</f>
        <v>7006306.6543397587</v>
      </c>
      <c r="L10" s="25">
        <f>K10-H10</f>
        <v>-53672.458147242665</v>
      </c>
      <c r="M10" s="27"/>
    </row>
    <row r="11" spans="1:13" x14ac:dyDescent="0.25">
      <c r="A11" s="29" t="s">
        <v>21</v>
      </c>
      <c r="B11" s="33">
        <f>SUM(Calculation!C78:C89)</f>
        <v>7289689.2703095432</v>
      </c>
      <c r="C11" s="30">
        <f>SUM(Calculation!H78:H89)</f>
        <v>-4482133.5669345828</v>
      </c>
      <c r="D11" s="30">
        <f>SUM(Calculation!M78:M89)</f>
        <v>2088976.1922648908</v>
      </c>
      <c r="E11" s="30">
        <f>SUM(Calculation!N78:N89)</f>
        <v>-7289689.2703095432</v>
      </c>
      <c r="G11" s="23">
        <f t="shared" si="3"/>
        <v>7</v>
      </c>
      <c r="H11" s="17">
        <f t="shared" si="0"/>
        <v>7289689.2703095432</v>
      </c>
      <c r="I11" s="19">
        <f t="shared" si="1"/>
        <v>4482133.5669345828</v>
      </c>
      <c r="J11" s="6">
        <f t="shared" si="2"/>
        <v>2088976.1922648908</v>
      </c>
      <c r="K11" s="20">
        <f>SUM(I11:J11)</f>
        <v>6571109.759199474</v>
      </c>
      <c r="L11" s="25">
        <f>K11-H11</f>
        <v>-718579.51111006923</v>
      </c>
      <c r="M11" s="27"/>
    </row>
    <row r="12" spans="1:13" x14ac:dyDescent="0.25">
      <c r="A12" s="29" t="s">
        <v>22</v>
      </c>
      <c r="B12" s="33">
        <f>SUM(Calculation!C90:C101)</f>
        <v>7526828.0564002069</v>
      </c>
      <c r="C12" s="30">
        <f>SUM(Calculation!H90:H101)</f>
        <v>-4482133.5669345828</v>
      </c>
      <c r="D12" s="30">
        <f>SUM(Calculation!M90:M101)</f>
        <v>1590945.8766946837</v>
      </c>
      <c r="E12" s="30">
        <f>SUM(Calculation!N90:N101)</f>
        <v>-7526828.0564002069</v>
      </c>
      <c r="G12" s="23">
        <f t="shared" si="3"/>
        <v>8</v>
      </c>
      <c r="H12" s="17">
        <f t="shared" si="0"/>
        <v>7526828.0564002069</v>
      </c>
      <c r="I12" s="19">
        <f t="shared" si="1"/>
        <v>4482133.5669345828</v>
      </c>
      <c r="J12" s="6">
        <f t="shared" si="2"/>
        <v>1590945.8766946837</v>
      </c>
      <c r="K12" s="20">
        <f>SUM(I12:J12)</f>
        <v>6073079.4436292667</v>
      </c>
      <c r="L12" s="25">
        <f>K12-H12</f>
        <v>-1453748.6127709402</v>
      </c>
      <c r="M12" s="27"/>
    </row>
    <row r="13" spans="1:13" x14ac:dyDescent="0.25">
      <c r="A13" s="29" t="s">
        <v>23</v>
      </c>
      <c r="B13" s="33">
        <f>SUM(Calculation!C102:C113)</f>
        <v>7771634.4493130241</v>
      </c>
      <c r="C13" s="30">
        <f>SUM(Calculation!H102:H113)</f>
        <v>-4482133.5669345828</v>
      </c>
      <c r="D13" s="30">
        <f>SUM(Calculation!M102:M113)</f>
        <v>1023466.7200375062</v>
      </c>
      <c r="E13" s="30">
        <f>SUM(Calculation!N102:N113)</f>
        <v>-7771634.4493130241</v>
      </c>
      <c r="G13" s="23">
        <f t="shared" si="3"/>
        <v>9</v>
      </c>
      <c r="H13" s="17">
        <f t="shared" si="0"/>
        <v>7771634.4493130241</v>
      </c>
      <c r="I13" s="19">
        <f t="shared" si="1"/>
        <v>4482133.5669345828</v>
      </c>
      <c r="J13" s="6">
        <f t="shared" si="2"/>
        <v>1023466.7200375062</v>
      </c>
      <c r="K13" s="20">
        <f>SUM(I13:J13)</f>
        <v>5505600.2869720887</v>
      </c>
      <c r="L13" s="25">
        <f>K13-H13</f>
        <v>-2266034.1623409353</v>
      </c>
      <c r="M13" s="27"/>
    </row>
    <row r="14" spans="1:13" ht="15.75" thickBot="1" x14ac:dyDescent="0.3">
      <c r="A14" s="31" t="s">
        <v>24</v>
      </c>
      <c r="B14" s="34">
        <f>SUM(Calculation!C114:C125)</f>
        <v>8024355.0805498566</v>
      </c>
      <c r="C14" s="32">
        <f>SUM(Calculation!H114:H125)</f>
        <v>-4482133.5669345828</v>
      </c>
      <c r="D14" s="32">
        <f>SUM(Calculation!M114:M125)</f>
        <v>379279.05891696428</v>
      </c>
      <c r="E14" s="32">
        <f>SUM(Calculation!N114:N125)</f>
        <v>-8024355.0805498566</v>
      </c>
      <c r="G14" s="24">
        <f t="shared" si="3"/>
        <v>10</v>
      </c>
      <c r="H14" s="18">
        <f t="shared" si="0"/>
        <v>8024355.0805498566</v>
      </c>
      <c r="I14" s="21">
        <f t="shared" si="1"/>
        <v>4482133.5669345828</v>
      </c>
      <c r="J14" s="16">
        <f t="shared" si="2"/>
        <v>379279.05891696428</v>
      </c>
      <c r="K14" s="22">
        <f>SUM(I14:J14)</f>
        <v>4861412.6258515473</v>
      </c>
      <c r="L14" s="26">
        <f>K14-H14</f>
        <v>-3162942.4546983093</v>
      </c>
      <c r="M14" s="28"/>
    </row>
    <row r="15" spans="1:13" ht="15.75" thickBot="1" x14ac:dyDescent="0.3">
      <c r="A15" s="38" t="s">
        <v>25</v>
      </c>
      <c r="B15" s="39">
        <f>SUM(B5:B14)</f>
        <v>69770918.109809637</v>
      </c>
      <c r="C15" s="40">
        <f t="shared" ref="C15:E15" si="4">SUM(C5:C14)</f>
        <v>-44821335.669345833</v>
      </c>
      <c r="D15" s="40">
        <f t="shared" si="4"/>
        <v>24949582.440463331</v>
      </c>
      <c r="E15" s="40">
        <f t="shared" si="4"/>
        <v>-69770918.109809637</v>
      </c>
      <c r="F15" s="15"/>
      <c r="G15" s="41"/>
      <c r="H15" s="41">
        <f>SUM(H5:H14)</f>
        <v>69770918.109809637</v>
      </c>
      <c r="I15" s="42">
        <f>SUM(I5:I14)</f>
        <v>44821335.669345833</v>
      </c>
      <c r="J15" s="43">
        <f t="shared" ref="J15:K15" si="5">SUM(J5:J14)</f>
        <v>24949582.440463331</v>
      </c>
      <c r="K15" s="44">
        <f t="shared" si="5"/>
        <v>69770918.10980916</v>
      </c>
      <c r="L15" s="41">
        <f t="shared" ref="K15:L15" si="6">SUM(L5:L14)</f>
        <v>-4.7404319047927856E-7</v>
      </c>
      <c r="M15" s="45"/>
    </row>
    <row r="16" spans="1:13" x14ac:dyDescent="0.25">
      <c r="A16" t="s">
        <v>26</v>
      </c>
      <c r="B16" s="1">
        <f>Calculation!C126</f>
        <v>69770918.109809622</v>
      </c>
      <c r="C16" s="1">
        <f>Calculation!H126</f>
        <v>-44821335.669345886</v>
      </c>
      <c r="D16" s="1">
        <f>Calculation!M126</f>
        <v>24949582.440463349</v>
      </c>
      <c r="E16" s="1">
        <f>Calculation!N126</f>
        <v>-69770918.109809622</v>
      </c>
    </row>
    <row r="17" spans="1:5" x14ac:dyDescent="0.25">
      <c r="A17" t="s">
        <v>27</v>
      </c>
      <c r="B17" s="1">
        <f>B15-B16</f>
        <v>0</v>
      </c>
      <c r="C17" s="1">
        <f t="shared" ref="C17:E17" si="7">C15-C16</f>
        <v>0</v>
      </c>
      <c r="D17" s="1">
        <f t="shared" si="7"/>
        <v>0</v>
      </c>
      <c r="E17" s="1">
        <f t="shared" si="7"/>
        <v>0</v>
      </c>
    </row>
  </sheetData>
  <mergeCells count="5">
    <mergeCell ref="I3:K3"/>
    <mergeCell ref="M5:M14"/>
    <mergeCell ref="G3:G4"/>
    <mergeCell ref="L3:L4"/>
    <mergeCell ref="M3:M4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C380A-DD3B-418B-AE70-48455C18F8C4}">
  <dimension ref="A1:O126"/>
  <sheetViews>
    <sheetView showGridLines="0"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E3" sqref="E3"/>
    </sheetView>
  </sheetViews>
  <sheetFormatPr defaultRowHeight="15" x14ac:dyDescent="0.25"/>
  <cols>
    <col min="1" max="1" width="4.5703125" customWidth="1"/>
    <col min="2" max="2" width="7.42578125" bestFit="1" customWidth="1"/>
    <col min="3" max="3" width="14.7109375" style="1" customWidth="1"/>
    <col min="4" max="4" width="12.5703125" bestFit="1" customWidth="1"/>
    <col min="5" max="5" width="13.28515625" bestFit="1" customWidth="1"/>
    <col min="6" max="6" width="11.5703125" bestFit="1" customWidth="1"/>
    <col min="7" max="7" width="8.7109375" bestFit="1" customWidth="1"/>
    <col min="8" max="8" width="13.42578125" bestFit="1" customWidth="1"/>
    <col min="9" max="9" width="12.5703125" bestFit="1" customWidth="1"/>
    <col min="10" max="10" width="19" bestFit="1" customWidth="1"/>
    <col min="11" max="12" width="8.7109375" bestFit="1" customWidth="1"/>
    <col min="13" max="14" width="19" bestFit="1" customWidth="1"/>
    <col min="15" max="15" width="17.85546875" bestFit="1" customWidth="1"/>
  </cols>
  <sheetData>
    <row r="1" spans="1:15" x14ac:dyDescent="0.25">
      <c r="C1" s="72" t="s">
        <v>11</v>
      </c>
      <c r="D1" s="73">
        <f>COUNT(A6:A125)</f>
        <v>120</v>
      </c>
      <c r="E1" s="73" t="s">
        <v>37</v>
      </c>
      <c r="F1" s="74">
        <v>500000</v>
      </c>
    </row>
    <row r="2" spans="1:15" x14ac:dyDescent="0.25">
      <c r="C2" s="79"/>
      <c r="D2" s="80"/>
      <c r="E2" s="80" t="s">
        <v>62</v>
      </c>
      <c r="F2" s="81" t="s">
        <v>63</v>
      </c>
    </row>
    <row r="3" spans="1:15" ht="15.75" thickBot="1" x14ac:dyDescent="0.3">
      <c r="B3" s="2"/>
      <c r="C3" s="75" t="s">
        <v>59</v>
      </c>
      <c r="D3" s="76">
        <f>9%/12</f>
        <v>7.4999999999999997E-3</v>
      </c>
      <c r="E3" s="77" t="s">
        <v>60</v>
      </c>
      <c r="F3" s="78" t="s">
        <v>61</v>
      </c>
    </row>
    <row r="4" spans="1:15" ht="15.75" thickBot="1" x14ac:dyDescent="0.3">
      <c r="A4" s="15" t="s">
        <v>12</v>
      </c>
      <c r="B4" s="2"/>
    </row>
    <row r="5" spans="1:15" x14ac:dyDescent="0.25">
      <c r="A5" s="70" t="s">
        <v>39</v>
      </c>
      <c r="B5" s="70" t="s">
        <v>38</v>
      </c>
      <c r="C5" s="71" t="s">
        <v>9</v>
      </c>
      <c r="D5" s="70" t="s">
        <v>10</v>
      </c>
      <c r="E5" s="70" t="s">
        <v>0</v>
      </c>
      <c r="F5" s="70" t="s">
        <v>1</v>
      </c>
      <c r="G5" s="70" t="s">
        <v>2</v>
      </c>
      <c r="H5" s="70" t="s">
        <v>3</v>
      </c>
      <c r="I5" s="70" t="s">
        <v>4</v>
      </c>
      <c r="J5" s="70" t="s">
        <v>5</v>
      </c>
      <c r="K5" s="70" t="s">
        <v>1</v>
      </c>
      <c r="L5" s="70" t="s">
        <v>2</v>
      </c>
      <c r="M5" s="70" t="s">
        <v>6</v>
      </c>
      <c r="N5" s="70" t="s">
        <v>7</v>
      </c>
      <c r="O5" s="70" t="s">
        <v>8</v>
      </c>
    </row>
    <row r="6" spans="1:15" x14ac:dyDescent="0.25">
      <c r="A6" s="3">
        <v>1</v>
      </c>
      <c r="B6" s="4">
        <v>45748</v>
      </c>
      <c r="C6" s="5">
        <f>F1</f>
        <v>500000</v>
      </c>
      <c r="D6" s="12">
        <f>PV($D$3,A6,,-C6)</f>
        <v>496277.91563275433</v>
      </c>
      <c r="E6" s="12">
        <f>J6</f>
        <v>44821335.669345826</v>
      </c>
      <c r="F6" s="12">
        <v>0</v>
      </c>
      <c r="G6" s="12">
        <v>0</v>
      </c>
      <c r="H6" s="12">
        <f>-$E$6/$D$1</f>
        <v>-373511.13057788188</v>
      </c>
      <c r="I6" s="12">
        <f>SUM(E6:H6)</f>
        <v>44447824.538767941</v>
      </c>
      <c r="J6" s="12">
        <f>D126</f>
        <v>44821335.669345826</v>
      </c>
      <c r="K6" s="12">
        <v>0</v>
      </c>
      <c r="L6" s="12">
        <v>0</v>
      </c>
      <c r="M6" s="12">
        <f>J6*$D$3</f>
        <v>336160.01752009371</v>
      </c>
      <c r="N6" s="12">
        <f>-C6</f>
        <v>-500000</v>
      </c>
      <c r="O6" s="12">
        <f>SUM(J6:N6)</f>
        <v>44657495.686865918</v>
      </c>
    </row>
    <row r="7" spans="1:15" x14ac:dyDescent="0.25">
      <c r="A7" s="7">
        <f>A6+1</f>
        <v>2</v>
      </c>
      <c r="B7" s="9">
        <v>45778</v>
      </c>
      <c r="C7" s="8">
        <f>C6</f>
        <v>500000</v>
      </c>
      <c r="D7" s="13">
        <f>PV($D$3,A7,,-C7)</f>
        <v>492583.53908958239</v>
      </c>
      <c r="E7" s="13">
        <f>I6</f>
        <v>44447824.538767941</v>
      </c>
      <c r="F7" s="13">
        <v>0</v>
      </c>
      <c r="G7" s="13">
        <v>0</v>
      </c>
      <c r="H7" s="13">
        <f>-$E$6/$D$1</f>
        <v>-373511.13057788188</v>
      </c>
      <c r="I7" s="13">
        <f>SUM(E7:H7)</f>
        <v>44074313.408190057</v>
      </c>
      <c r="J7" s="13">
        <f>O6</f>
        <v>44657495.686865918</v>
      </c>
      <c r="K7" s="13">
        <v>0</v>
      </c>
      <c r="L7" s="13">
        <v>0</v>
      </c>
      <c r="M7" s="13">
        <f>J7*$D$3</f>
        <v>334931.21765149437</v>
      </c>
      <c r="N7" s="13">
        <f>-C7</f>
        <v>-500000</v>
      </c>
      <c r="O7" s="13">
        <f>SUM(J7:N7)</f>
        <v>44492426.904517412</v>
      </c>
    </row>
    <row r="8" spans="1:15" x14ac:dyDescent="0.25">
      <c r="A8" s="7">
        <f t="shared" ref="A8:A71" si="0">A7+1</f>
        <v>3</v>
      </c>
      <c r="B8" s="9">
        <v>45809</v>
      </c>
      <c r="C8" s="8">
        <f t="shared" ref="C8:C16" si="1">C7</f>
        <v>500000</v>
      </c>
      <c r="D8" s="13">
        <f>PV($D$3,A8,,-C8)</f>
        <v>488916.66410876659</v>
      </c>
      <c r="E8" s="13">
        <f t="shared" ref="E8:E71" si="2">I7</f>
        <v>44074313.408190057</v>
      </c>
      <c r="F8" s="13">
        <v>0</v>
      </c>
      <c r="G8" s="13">
        <v>0</v>
      </c>
      <c r="H8" s="13">
        <f>-$E$6/$D$1</f>
        <v>-373511.13057788188</v>
      </c>
      <c r="I8" s="13">
        <f t="shared" ref="I8:I71" si="3">SUM(E8:H8)</f>
        <v>43700802.277612172</v>
      </c>
      <c r="J8" s="13">
        <f t="shared" ref="J8:J71" si="4">O7</f>
        <v>44492426.904517412</v>
      </c>
      <c r="K8" s="13">
        <v>0</v>
      </c>
      <c r="L8" s="13">
        <v>0</v>
      </c>
      <c r="M8" s="13">
        <f>J8*$D$3</f>
        <v>333693.20178388059</v>
      </c>
      <c r="N8" s="13">
        <f>-C8</f>
        <v>-500000</v>
      </c>
      <c r="O8" s="13">
        <f t="shared" ref="O8:O71" si="5">SUM(J8:N8)</f>
        <v>44326120.106301293</v>
      </c>
    </row>
    <row r="9" spans="1:15" x14ac:dyDescent="0.25">
      <c r="A9" s="7">
        <f t="shared" si="0"/>
        <v>4</v>
      </c>
      <c r="B9" s="9">
        <v>45839</v>
      </c>
      <c r="C9" s="8">
        <f t="shared" si="1"/>
        <v>500000</v>
      </c>
      <c r="D9" s="13">
        <f>PV($D$3,A9,,-C9)</f>
        <v>485277.08596403629</v>
      </c>
      <c r="E9" s="13">
        <f t="shared" si="2"/>
        <v>43700802.277612172</v>
      </c>
      <c r="F9" s="13">
        <v>0</v>
      </c>
      <c r="G9" s="13">
        <v>0</v>
      </c>
      <c r="H9" s="13">
        <f>-$E$6/$D$1</f>
        <v>-373511.13057788188</v>
      </c>
      <c r="I9" s="13">
        <f t="shared" si="3"/>
        <v>43327291.147034287</v>
      </c>
      <c r="J9" s="13">
        <f t="shared" si="4"/>
        <v>44326120.106301293</v>
      </c>
      <c r="K9" s="13">
        <v>0</v>
      </c>
      <c r="L9" s="13">
        <v>0</v>
      </c>
      <c r="M9" s="13">
        <f>J9*$D$3</f>
        <v>332445.9007972597</v>
      </c>
      <c r="N9" s="13">
        <f>-C9</f>
        <v>-500000</v>
      </c>
      <c r="O9" s="13">
        <f t="shared" si="5"/>
        <v>44158566.007098556</v>
      </c>
    </row>
    <row r="10" spans="1:15" x14ac:dyDescent="0.25">
      <c r="A10" s="7">
        <f t="shared" si="0"/>
        <v>5</v>
      </c>
      <c r="B10" s="9">
        <v>45870</v>
      </c>
      <c r="C10" s="8">
        <f t="shared" si="1"/>
        <v>500000</v>
      </c>
      <c r="D10" s="13">
        <f>PV($D$3,A10,,-C10)</f>
        <v>481664.60145313776</v>
      </c>
      <c r="E10" s="13">
        <f t="shared" si="2"/>
        <v>43327291.147034287</v>
      </c>
      <c r="F10" s="13">
        <v>0</v>
      </c>
      <c r="G10" s="13">
        <v>0</v>
      </c>
      <c r="H10" s="13">
        <f>-$E$6/$D$1</f>
        <v>-373511.13057788188</v>
      </c>
      <c r="I10" s="13">
        <f t="shared" si="3"/>
        <v>42953780.016456403</v>
      </c>
      <c r="J10" s="13">
        <f t="shared" si="4"/>
        <v>44158566.007098556</v>
      </c>
      <c r="K10" s="13">
        <v>0</v>
      </c>
      <c r="L10" s="13">
        <v>0</v>
      </c>
      <c r="M10" s="13">
        <f>J10*$D$3</f>
        <v>331189.24505323917</v>
      </c>
      <c r="N10" s="13">
        <f>-C10</f>
        <v>-500000</v>
      </c>
      <c r="O10" s="13">
        <f t="shared" si="5"/>
        <v>43989755.252151795</v>
      </c>
    </row>
    <row r="11" spans="1:15" x14ac:dyDescent="0.25">
      <c r="A11" s="7">
        <f t="shared" si="0"/>
        <v>6</v>
      </c>
      <c r="B11" s="9">
        <v>45901</v>
      </c>
      <c r="C11" s="8">
        <f t="shared" si="1"/>
        <v>500000</v>
      </c>
      <c r="D11" s="13">
        <f>PV($D$3,A11,,-C11)</f>
        <v>478079.00888648897</v>
      </c>
      <c r="E11" s="13">
        <f t="shared" si="2"/>
        <v>42953780.016456403</v>
      </c>
      <c r="F11" s="13">
        <v>0</v>
      </c>
      <c r="G11" s="13">
        <v>0</v>
      </c>
      <c r="H11" s="13">
        <f>-$E$6/$D$1</f>
        <v>-373511.13057788188</v>
      </c>
      <c r="I11" s="13">
        <f t="shared" si="3"/>
        <v>42580268.885878518</v>
      </c>
      <c r="J11" s="13">
        <f t="shared" si="4"/>
        <v>43989755.252151795</v>
      </c>
      <c r="K11" s="13">
        <v>0</v>
      </c>
      <c r="L11" s="13">
        <v>0</v>
      </c>
      <c r="M11" s="13">
        <f>J11*$D$3</f>
        <v>329923.16439113847</v>
      </c>
      <c r="N11" s="13">
        <f>-C11</f>
        <v>-500000</v>
      </c>
      <c r="O11" s="13">
        <f t="shared" si="5"/>
        <v>43819678.416542932</v>
      </c>
    </row>
    <row r="12" spans="1:15" x14ac:dyDescent="0.25">
      <c r="A12" s="7">
        <f t="shared" si="0"/>
        <v>7</v>
      </c>
      <c r="B12" s="9">
        <v>45931</v>
      </c>
      <c r="C12" s="8">
        <f t="shared" si="1"/>
        <v>500000</v>
      </c>
      <c r="D12" s="13">
        <f>PV($D$3,A12,,-C12)</f>
        <v>474520.1080759195</v>
      </c>
      <c r="E12" s="13">
        <f t="shared" si="2"/>
        <v>42580268.885878518</v>
      </c>
      <c r="F12" s="13">
        <v>0</v>
      </c>
      <c r="G12" s="13">
        <v>0</v>
      </c>
      <c r="H12" s="13">
        <f>-$E$6/$D$1</f>
        <v>-373511.13057788188</v>
      </c>
      <c r="I12" s="13">
        <f t="shared" si="3"/>
        <v>42206757.755300634</v>
      </c>
      <c r="J12" s="13">
        <f t="shared" si="4"/>
        <v>43819678.416542932</v>
      </c>
      <c r="K12" s="13">
        <v>0</v>
      </c>
      <c r="L12" s="13">
        <v>0</v>
      </c>
      <c r="M12" s="13">
        <f>J12*$D$3</f>
        <v>328647.588124072</v>
      </c>
      <c r="N12" s="13">
        <f>-C12</f>
        <v>-500000</v>
      </c>
      <c r="O12" s="13">
        <f t="shared" si="5"/>
        <v>43648326.004667006</v>
      </c>
    </row>
    <row r="13" spans="1:15" x14ac:dyDescent="0.25">
      <c r="A13" s="7">
        <f t="shared" si="0"/>
        <v>8</v>
      </c>
      <c r="B13" s="9">
        <v>45962</v>
      </c>
      <c r="C13" s="8">
        <f t="shared" si="1"/>
        <v>500000</v>
      </c>
      <c r="D13" s="13">
        <f>PV($D$3,A13,,-C13)</f>
        <v>470987.70032349334</v>
      </c>
      <c r="E13" s="13">
        <f t="shared" si="2"/>
        <v>42206757.755300634</v>
      </c>
      <c r="F13" s="13">
        <v>0</v>
      </c>
      <c r="G13" s="13">
        <v>0</v>
      </c>
      <c r="H13" s="13">
        <f>-$E$6/$D$1</f>
        <v>-373511.13057788188</v>
      </c>
      <c r="I13" s="13">
        <f t="shared" si="3"/>
        <v>41833246.624722749</v>
      </c>
      <c r="J13" s="13">
        <f t="shared" si="4"/>
        <v>43648326.004667006</v>
      </c>
      <c r="K13" s="13">
        <v>0</v>
      </c>
      <c r="L13" s="13">
        <v>0</v>
      </c>
      <c r="M13" s="13">
        <f>J13*$D$3</f>
        <v>327362.44503500254</v>
      </c>
      <c r="N13" s="13">
        <f>-C13</f>
        <v>-500000</v>
      </c>
      <c r="O13" s="13">
        <f t="shared" si="5"/>
        <v>43475688.44970201</v>
      </c>
    </row>
    <row r="14" spans="1:15" x14ac:dyDescent="0.25">
      <c r="A14" s="7">
        <f t="shared" si="0"/>
        <v>9</v>
      </c>
      <c r="B14" s="9">
        <v>45992</v>
      </c>
      <c r="C14" s="8">
        <f t="shared" si="1"/>
        <v>500000</v>
      </c>
      <c r="D14" s="13">
        <f>PV($D$3,A14,,-C14)</f>
        <v>467481.58841041522</v>
      </c>
      <c r="E14" s="13">
        <f t="shared" si="2"/>
        <v>41833246.624722749</v>
      </c>
      <c r="F14" s="13">
        <v>0</v>
      </c>
      <c r="G14" s="13">
        <v>0</v>
      </c>
      <c r="H14" s="13">
        <f>-$E$6/$D$1</f>
        <v>-373511.13057788188</v>
      </c>
      <c r="I14" s="13">
        <f t="shared" si="3"/>
        <v>41459735.494144864</v>
      </c>
      <c r="J14" s="13">
        <f t="shared" si="4"/>
        <v>43475688.44970201</v>
      </c>
      <c r="K14" s="13">
        <v>0</v>
      </c>
      <c r="L14" s="13">
        <v>0</v>
      </c>
      <c r="M14" s="13">
        <f>J14*$D$3</f>
        <v>326067.66337276506</v>
      </c>
      <c r="N14" s="13">
        <f>-C14</f>
        <v>-500000</v>
      </c>
      <c r="O14" s="13">
        <f t="shared" si="5"/>
        <v>43301756.113074772</v>
      </c>
    </row>
    <row r="15" spans="1:15" x14ac:dyDescent="0.25">
      <c r="A15" s="7">
        <f t="shared" si="0"/>
        <v>10</v>
      </c>
      <c r="B15" s="9">
        <v>46023</v>
      </c>
      <c r="C15" s="8">
        <f t="shared" si="1"/>
        <v>500000</v>
      </c>
      <c r="D15" s="13">
        <f>PV($D$3,A15,,-C15)</f>
        <v>464001.57658602</v>
      </c>
      <c r="E15" s="13">
        <f t="shared" si="2"/>
        <v>41459735.494144864</v>
      </c>
      <c r="F15" s="13">
        <v>0</v>
      </c>
      <c r="G15" s="13">
        <v>0</v>
      </c>
      <c r="H15" s="13">
        <f>-$E$6/$D$1</f>
        <v>-373511.13057788188</v>
      </c>
      <c r="I15" s="13">
        <f t="shared" si="3"/>
        <v>41086224.36356698</v>
      </c>
      <c r="J15" s="13">
        <f t="shared" si="4"/>
        <v>43301756.113074772</v>
      </c>
      <c r="K15" s="13">
        <v>0</v>
      </c>
      <c r="L15" s="13">
        <v>0</v>
      </c>
      <c r="M15" s="13">
        <f>J15*$D$3</f>
        <v>324763.17084806081</v>
      </c>
      <c r="N15" s="13">
        <f>-C15</f>
        <v>-500000</v>
      </c>
      <c r="O15" s="13">
        <f t="shared" si="5"/>
        <v>43126519.283922836</v>
      </c>
    </row>
    <row r="16" spans="1:15" x14ac:dyDescent="0.25">
      <c r="A16" s="3">
        <f t="shared" si="0"/>
        <v>11</v>
      </c>
      <c r="B16" s="4">
        <v>46054</v>
      </c>
      <c r="C16" s="5">
        <f t="shared" si="1"/>
        <v>500000</v>
      </c>
      <c r="D16" s="12">
        <f>PV($D$3,A16,,-C16)</f>
        <v>460547.47055684356</v>
      </c>
      <c r="E16" s="12">
        <f t="shared" si="2"/>
        <v>41086224.36356698</v>
      </c>
      <c r="F16" s="12">
        <v>0</v>
      </c>
      <c r="G16" s="12">
        <v>0</v>
      </c>
      <c r="H16" s="12">
        <f>-$E$6/$D$1</f>
        <v>-373511.13057788188</v>
      </c>
      <c r="I16" s="12">
        <f t="shared" si="3"/>
        <v>40712713.232989095</v>
      </c>
      <c r="J16" s="12">
        <f t="shared" si="4"/>
        <v>43126519.283922836</v>
      </c>
      <c r="K16" s="12">
        <v>0</v>
      </c>
      <c r="L16" s="12">
        <v>0</v>
      </c>
      <c r="M16" s="12">
        <f>J16*$D$3</f>
        <v>323448.89462942124</v>
      </c>
      <c r="N16" s="12">
        <f>-C16</f>
        <v>-500000</v>
      </c>
      <c r="O16" s="12">
        <f t="shared" si="5"/>
        <v>42949968.178552255</v>
      </c>
    </row>
    <row r="17" spans="1:15" x14ac:dyDescent="0.25">
      <c r="A17" s="7">
        <f t="shared" si="0"/>
        <v>12</v>
      </c>
      <c r="B17" s="9">
        <v>46082</v>
      </c>
      <c r="C17" s="8">
        <f>C16*103%</f>
        <v>515000</v>
      </c>
      <c r="D17" s="13">
        <f>PV($D$3,A17,,-C17)</f>
        <v>470832.6498000485</v>
      </c>
      <c r="E17" s="13">
        <f t="shared" si="2"/>
        <v>40712713.232989095</v>
      </c>
      <c r="F17" s="13">
        <v>0</v>
      </c>
      <c r="G17" s="13">
        <v>0</v>
      </c>
      <c r="H17" s="13">
        <f>-$E$6/$D$1</f>
        <v>-373511.13057788188</v>
      </c>
      <c r="I17" s="13">
        <f t="shared" si="3"/>
        <v>40339202.102411211</v>
      </c>
      <c r="J17" s="13">
        <f t="shared" si="4"/>
        <v>42949968.178552255</v>
      </c>
      <c r="K17" s="13">
        <v>0</v>
      </c>
      <c r="L17" s="13">
        <v>0</v>
      </c>
      <c r="M17" s="13">
        <f>J17*$D$3</f>
        <v>322124.76133914193</v>
      </c>
      <c r="N17" s="13">
        <f>-C17</f>
        <v>-515000</v>
      </c>
      <c r="O17" s="13">
        <f t="shared" si="5"/>
        <v>42757092.939891398</v>
      </c>
    </row>
    <row r="18" spans="1:15" x14ac:dyDescent="0.25">
      <c r="A18" s="7">
        <f t="shared" si="0"/>
        <v>13</v>
      </c>
      <c r="B18" s="9">
        <v>46113</v>
      </c>
      <c r="C18" s="8">
        <f>C17</f>
        <v>515000</v>
      </c>
      <c r="D18" s="13">
        <f>PV($D$3,A18,,-C18)</f>
        <v>467327.69210922928</v>
      </c>
      <c r="E18" s="13">
        <f t="shared" si="2"/>
        <v>40339202.102411211</v>
      </c>
      <c r="F18" s="13">
        <v>0</v>
      </c>
      <c r="G18" s="13">
        <v>0</v>
      </c>
      <c r="H18" s="13">
        <f>-$E$6/$D$1</f>
        <v>-373511.13057788188</v>
      </c>
      <c r="I18" s="13">
        <f t="shared" si="3"/>
        <v>39965690.971833326</v>
      </c>
      <c r="J18" s="13">
        <f t="shared" si="4"/>
        <v>42757092.939891398</v>
      </c>
      <c r="K18" s="13">
        <v>0</v>
      </c>
      <c r="L18" s="13">
        <v>0</v>
      </c>
      <c r="M18" s="13">
        <f>J18*$D$3</f>
        <v>320678.19704918546</v>
      </c>
      <c r="N18" s="13">
        <f>-C18</f>
        <v>-515000</v>
      </c>
      <c r="O18" s="13">
        <f t="shared" si="5"/>
        <v>42562771.136940584</v>
      </c>
    </row>
    <row r="19" spans="1:15" x14ac:dyDescent="0.25">
      <c r="A19" s="7">
        <f t="shared" si="0"/>
        <v>14</v>
      </c>
      <c r="B19" s="9">
        <v>46143</v>
      </c>
      <c r="C19" s="8">
        <f t="shared" ref="C19:C27" si="6">C18</f>
        <v>515000</v>
      </c>
      <c r="D19" s="13">
        <f>PV($D$3,A19,,-C19)</f>
        <v>463848.82591486763</v>
      </c>
      <c r="E19" s="13">
        <f t="shared" si="2"/>
        <v>39965690.971833326</v>
      </c>
      <c r="F19" s="13">
        <v>0</v>
      </c>
      <c r="G19" s="13">
        <v>0</v>
      </c>
      <c r="H19" s="13">
        <f>-$E$6/$D$1</f>
        <v>-373511.13057788188</v>
      </c>
      <c r="I19" s="13">
        <f t="shared" si="3"/>
        <v>39592179.841255441</v>
      </c>
      <c r="J19" s="13">
        <f t="shared" si="4"/>
        <v>42562771.136940584</v>
      </c>
      <c r="K19" s="13">
        <v>0</v>
      </c>
      <c r="L19" s="13">
        <v>0</v>
      </c>
      <c r="M19" s="13">
        <f>J19*$D$3</f>
        <v>319220.78352705436</v>
      </c>
      <c r="N19" s="13">
        <f>-C19</f>
        <v>-515000</v>
      </c>
      <c r="O19" s="13">
        <f t="shared" si="5"/>
        <v>42366991.920467637</v>
      </c>
    </row>
    <row r="20" spans="1:15" x14ac:dyDescent="0.25">
      <c r="A20" s="7">
        <f t="shared" si="0"/>
        <v>15</v>
      </c>
      <c r="B20" s="9">
        <v>46174</v>
      </c>
      <c r="C20" s="8">
        <f t="shared" si="6"/>
        <v>515000</v>
      </c>
      <c r="D20" s="13">
        <f>PV($D$3,A20,,-C20)</f>
        <v>460395.85698746162</v>
      </c>
      <c r="E20" s="13">
        <f t="shared" si="2"/>
        <v>39592179.841255441</v>
      </c>
      <c r="F20" s="13">
        <v>0</v>
      </c>
      <c r="G20" s="13">
        <v>0</v>
      </c>
      <c r="H20" s="13">
        <f>-$E$6/$D$1</f>
        <v>-373511.13057788188</v>
      </c>
      <c r="I20" s="13">
        <f t="shared" si="3"/>
        <v>39218668.710677557</v>
      </c>
      <c r="J20" s="13">
        <f t="shared" si="4"/>
        <v>42366991.920467637</v>
      </c>
      <c r="K20" s="13">
        <v>0</v>
      </c>
      <c r="L20" s="13">
        <v>0</v>
      </c>
      <c r="M20" s="13">
        <f>J20*$D$3</f>
        <v>317752.43940350728</v>
      </c>
      <c r="N20" s="13">
        <f>-C20</f>
        <v>-515000</v>
      </c>
      <c r="O20" s="13">
        <f t="shared" si="5"/>
        <v>42169744.359871142</v>
      </c>
    </row>
    <row r="21" spans="1:15" x14ac:dyDescent="0.25">
      <c r="A21" s="7">
        <f t="shared" si="0"/>
        <v>16</v>
      </c>
      <c r="B21" s="9">
        <v>46204</v>
      </c>
      <c r="C21" s="8">
        <f t="shared" si="6"/>
        <v>515000</v>
      </c>
      <c r="D21" s="13">
        <f>PV($D$3,A21,,-C21)</f>
        <v>456968.59254338627</v>
      </c>
      <c r="E21" s="13">
        <f t="shared" si="2"/>
        <v>39218668.710677557</v>
      </c>
      <c r="F21" s="13">
        <v>0</v>
      </c>
      <c r="G21" s="13">
        <v>0</v>
      </c>
      <c r="H21" s="13">
        <f>-$E$6/$D$1</f>
        <v>-373511.13057788188</v>
      </c>
      <c r="I21" s="13">
        <f t="shared" si="3"/>
        <v>38845157.580099672</v>
      </c>
      <c r="J21" s="13">
        <f t="shared" si="4"/>
        <v>42169744.359871142</v>
      </c>
      <c r="K21" s="13">
        <v>0</v>
      </c>
      <c r="L21" s="13">
        <v>0</v>
      </c>
      <c r="M21" s="13">
        <f>J21*$D$3</f>
        <v>316273.08269903355</v>
      </c>
      <c r="N21" s="13">
        <f>-C21</f>
        <v>-515000</v>
      </c>
      <c r="O21" s="13">
        <f t="shared" si="5"/>
        <v>41971017.442570172</v>
      </c>
    </row>
    <row r="22" spans="1:15" x14ac:dyDescent="0.25">
      <c r="A22" s="7">
        <f t="shared" si="0"/>
        <v>17</v>
      </c>
      <c r="B22" s="9">
        <v>46235</v>
      </c>
      <c r="C22" s="8">
        <f t="shared" si="6"/>
        <v>515000</v>
      </c>
      <c r="D22" s="13">
        <f>PV($D$3,A22,,-C22)</f>
        <v>453566.84123413026</v>
      </c>
      <c r="E22" s="13">
        <f t="shared" si="2"/>
        <v>38845157.580099672</v>
      </c>
      <c r="F22" s="13">
        <v>0</v>
      </c>
      <c r="G22" s="13">
        <v>0</v>
      </c>
      <c r="H22" s="13">
        <f>-$E$6/$D$1</f>
        <v>-373511.13057788188</v>
      </c>
      <c r="I22" s="13">
        <f t="shared" si="3"/>
        <v>38471646.449521787</v>
      </c>
      <c r="J22" s="13">
        <f t="shared" si="4"/>
        <v>41971017.442570172</v>
      </c>
      <c r="K22" s="13">
        <v>0</v>
      </c>
      <c r="L22" s="13">
        <v>0</v>
      </c>
      <c r="M22" s="13">
        <f>J22*$D$3</f>
        <v>314782.63081927627</v>
      </c>
      <c r="N22" s="13">
        <f>-C22</f>
        <v>-515000</v>
      </c>
      <c r="O22" s="13">
        <f t="shared" si="5"/>
        <v>41770800.073389448</v>
      </c>
    </row>
    <row r="23" spans="1:15" x14ac:dyDescent="0.25">
      <c r="A23" s="7">
        <f t="shared" si="0"/>
        <v>18</v>
      </c>
      <c r="B23" s="9">
        <v>46266</v>
      </c>
      <c r="C23" s="8">
        <f t="shared" si="6"/>
        <v>515000</v>
      </c>
      <c r="D23" s="13">
        <f>PV($D$3,A23,,-C23)</f>
        <v>450190.41313561308</v>
      </c>
      <c r="E23" s="13">
        <f t="shared" si="2"/>
        <v>38471646.449521787</v>
      </c>
      <c r="F23" s="13">
        <v>0</v>
      </c>
      <c r="G23" s="13">
        <v>0</v>
      </c>
      <c r="H23" s="13">
        <f>-$E$6/$D$1</f>
        <v>-373511.13057788188</v>
      </c>
      <c r="I23" s="13">
        <f t="shared" si="3"/>
        <v>38098135.318943903</v>
      </c>
      <c r="J23" s="13">
        <f t="shared" si="4"/>
        <v>41770800.073389448</v>
      </c>
      <c r="K23" s="13">
        <v>0</v>
      </c>
      <c r="L23" s="13">
        <v>0</v>
      </c>
      <c r="M23" s="13">
        <f>J23*$D$3</f>
        <v>313281.00055042084</v>
      </c>
      <c r="N23" s="13">
        <f>-C23</f>
        <v>-515000</v>
      </c>
      <c r="O23" s="13">
        <f t="shared" si="5"/>
        <v>41569081.073939867</v>
      </c>
    </row>
    <row r="24" spans="1:15" x14ac:dyDescent="0.25">
      <c r="A24" s="7">
        <f t="shared" si="0"/>
        <v>19</v>
      </c>
      <c r="B24" s="9">
        <v>46296</v>
      </c>
      <c r="C24" s="8">
        <f t="shared" si="6"/>
        <v>515000</v>
      </c>
      <c r="D24" s="13">
        <f>PV($D$3,A24,,-C24)</f>
        <v>446839.11973758123</v>
      </c>
      <c r="E24" s="13">
        <f t="shared" si="2"/>
        <v>38098135.318943903</v>
      </c>
      <c r="F24" s="13">
        <v>0</v>
      </c>
      <c r="G24" s="13">
        <v>0</v>
      </c>
      <c r="H24" s="13">
        <f>-$E$6/$D$1</f>
        <v>-373511.13057788188</v>
      </c>
      <c r="I24" s="13">
        <f t="shared" si="3"/>
        <v>37724624.188366018</v>
      </c>
      <c r="J24" s="13">
        <f t="shared" si="4"/>
        <v>41569081.073939867</v>
      </c>
      <c r="K24" s="13">
        <v>0</v>
      </c>
      <c r="L24" s="13">
        <v>0</v>
      </c>
      <c r="M24" s="13">
        <f>J24*$D$3</f>
        <v>311768.10805454897</v>
      </c>
      <c r="N24" s="13">
        <f>-C24</f>
        <v>-515000</v>
      </c>
      <c r="O24" s="13">
        <f t="shared" si="5"/>
        <v>41365849.181994416</v>
      </c>
    </row>
    <row r="25" spans="1:15" x14ac:dyDescent="0.25">
      <c r="A25" s="7">
        <f t="shared" si="0"/>
        <v>20</v>
      </c>
      <c r="B25" s="9">
        <v>46327</v>
      </c>
      <c r="C25" s="8">
        <f t="shared" si="6"/>
        <v>515000</v>
      </c>
      <c r="D25" s="13">
        <f>PV($D$3,A25,,-C25)</f>
        <v>443512.77393308305</v>
      </c>
      <c r="E25" s="13">
        <f t="shared" si="2"/>
        <v>37724624.188366018</v>
      </c>
      <c r="F25" s="13">
        <v>0</v>
      </c>
      <c r="G25" s="13">
        <v>0</v>
      </c>
      <c r="H25" s="13">
        <f>-$E$6/$D$1</f>
        <v>-373511.13057788188</v>
      </c>
      <c r="I25" s="13">
        <f t="shared" si="3"/>
        <v>37351113.057788134</v>
      </c>
      <c r="J25" s="13">
        <f t="shared" si="4"/>
        <v>41365849.181994416</v>
      </c>
      <c r="K25" s="13">
        <v>0</v>
      </c>
      <c r="L25" s="13">
        <v>0</v>
      </c>
      <c r="M25" s="13">
        <f>J25*$D$3</f>
        <v>310243.86886495812</v>
      </c>
      <c r="N25" s="13">
        <f>-C25</f>
        <v>-515000</v>
      </c>
      <c r="O25" s="13">
        <f t="shared" si="5"/>
        <v>41161093.050859377</v>
      </c>
    </row>
    <row r="26" spans="1:15" x14ac:dyDescent="0.25">
      <c r="A26" s="7">
        <f t="shared" si="0"/>
        <v>21</v>
      </c>
      <c r="B26" s="9">
        <v>46357</v>
      </c>
      <c r="C26" s="8">
        <f t="shared" si="6"/>
        <v>515000</v>
      </c>
      <c r="D26" s="13">
        <f>PV($D$3,A26,,-C26)</f>
        <v>440211.19000802288</v>
      </c>
      <c r="E26" s="13">
        <f t="shared" si="2"/>
        <v>37351113.057788134</v>
      </c>
      <c r="F26" s="13">
        <v>0</v>
      </c>
      <c r="G26" s="13">
        <v>0</v>
      </c>
      <c r="H26" s="13">
        <f>-$E$6/$D$1</f>
        <v>-373511.13057788188</v>
      </c>
      <c r="I26" s="13">
        <f t="shared" si="3"/>
        <v>36977601.927210249</v>
      </c>
      <c r="J26" s="13">
        <f t="shared" si="4"/>
        <v>41161093.050859377</v>
      </c>
      <c r="K26" s="13">
        <v>0</v>
      </c>
      <c r="L26" s="13">
        <v>0</v>
      </c>
      <c r="M26" s="13">
        <f>J26*$D$3</f>
        <v>308708.19788144529</v>
      </c>
      <c r="N26" s="13">
        <f>-C26</f>
        <v>-515000</v>
      </c>
      <c r="O26" s="13">
        <f t="shared" si="5"/>
        <v>40954801.248740822</v>
      </c>
    </row>
    <row r="27" spans="1:15" x14ac:dyDescent="0.25">
      <c r="A27" s="3">
        <f t="shared" si="0"/>
        <v>22</v>
      </c>
      <c r="B27" s="4">
        <v>46388</v>
      </c>
      <c r="C27" s="5">
        <f t="shared" si="6"/>
        <v>515000</v>
      </c>
      <c r="D27" s="12">
        <f>PV($D$3,A27,,-C27)</f>
        <v>436934.18363079178</v>
      </c>
      <c r="E27" s="12">
        <f t="shared" si="2"/>
        <v>36977601.927210249</v>
      </c>
      <c r="F27" s="12">
        <v>0</v>
      </c>
      <c r="G27" s="12">
        <v>0</v>
      </c>
      <c r="H27" s="12">
        <f>-$E$6/$D$1</f>
        <v>-373511.13057788188</v>
      </c>
      <c r="I27" s="12">
        <f t="shared" si="3"/>
        <v>36604090.796632364</v>
      </c>
      <c r="J27" s="12">
        <f t="shared" si="4"/>
        <v>40954801.248740822</v>
      </c>
      <c r="K27" s="12">
        <v>0</v>
      </c>
      <c r="L27" s="12">
        <v>0</v>
      </c>
      <c r="M27" s="12">
        <f>J27*$D$3</f>
        <v>307161.00936555618</v>
      </c>
      <c r="N27" s="12">
        <f>-C27</f>
        <v>-515000</v>
      </c>
      <c r="O27" s="12">
        <f t="shared" si="5"/>
        <v>40746962.258106381</v>
      </c>
    </row>
    <row r="28" spans="1:15" x14ac:dyDescent="0.25">
      <c r="A28" s="7">
        <f t="shared" si="0"/>
        <v>23</v>
      </c>
      <c r="B28" s="9">
        <v>46419</v>
      </c>
      <c r="C28" s="8">
        <f>C27*103%</f>
        <v>530450</v>
      </c>
      <c r="D28" s="13">
        <f>PV($D$3,A28,,-C28)</f>
        <v>446692.01899723627</v>
      </c>
      <c r="E28" s="13">
        <f t="shared" si="2"/>
        <v>36604090.796632364</v>
      </c>
      <c r="F28" s="13">
        <v>0</v>
      </c>
      <c r="G28" s="13">
        <v>0</v>
      </c>
      <c r="H28" s="13">
        <f>-$E$6/$D$1</f>
        <v>-373511.13057788188</v>
      </c>
      <c r="I28" s="13">
        <f t="shared" si="3"/>
        <v>36230579.66605448</v>
      </c>
      <c r="J28" s="13">
        <f t="shared" si="4"/>
        <v>40746962.258106381</v>
      </c>
      <c r="K28" s="13">
        <v>0</v>
      </c>
      <c r="L28" s="13">
        <v>0</v>
      </c>
      <c r="M28" s="13">
        <f>J28*$D$3</f>
        <v>305602.21693579783</v>
      </c>
      <c r="N28" s="13">
        <f>-C28</f>
        <v>-530450</v>
      </c>
      <c r="O28" s="13">
        <f t="shared" si="5"/>
        <v>40522114.475042179</v>
      </c>
    </row>
    <row r="29" spans="1:15" x14ac:dyDescent="0.25">
      <c r="A29" s="7">
        <f t="shared" si="0"/>
        <v>24</v>
      </c>
      <c r="B29" s="9">
        <v>46447</v>
      </c>
      <c r="C29" s="8">
        <f>C28</f>
        <v>530450</v>
      </c>
      <c r="D29" s="13">
        <f>PV($D$3,A29,,-C29)</f>
        <v>443366.76823547028</v>
      </c>
      <c r="E29" s="13">
        <f t="shared" si="2"/>
        <v>36230579.66605448</v>
      </c>
      <c r="F29" s="13">
        <v>0</v>
      </c>
      <c r="G29" s="13">
        <v>0</v>
      </c>
      <c r="H29" s="13">
        <f>-$E$6/$D$1</f>
        <v>-373511.13057788188</v>
      </c>
      <c r="I29" s="13">
        <f t="shared" si="3"/>
        <v>35857068.535476595</v>
      </c>
      <c r="J29" s="13">
        <f t="shared" si="4"/>
        <v>40522114.475042179</v>
      </c>
      <c r="K29" s="13">
        <v>0</v>
      </c>
      <c r="L29" s="13">
        <v>0</v>
      </c>
      <c r="M29" s="13">
        <f>J29*$D$3</f>
        <v>303915.85856281634</v>
      </c>
      <c r="N29" s="13">
        <f>-C29</f>
        <v>-530450</v>
      </c>
      <c r="O29" s="13">
        <f t="shared" si="5"/>
        <v>40295580.333604999</v>
      </c>
    </row>
    <row r="30" spans="1:15" x14ac:dyDescent="0.25">
      <c r="A30" s="7">
        <f t="shared" si="0"/>
        <v>25</v>
      </c>
      <c r="B30" s="9">
        <v>46478</v>
      </c>
      <c r="C30" s="8">
        <f t="shared" ref="C30:C38" si="7">C29</f>
        <v>530450</v>
      </c>
      <c r="D30" s="13">
        <f>PV($D$3,A30,,-C30)</f>
        <v>440066.27120145928</v>
      </c>
      <c r="E30" s="13">
        <f t="shared" si="2"/>
        <v>35857068.535476595</v>
      </c>
      <c r="F30" s="13">
        <v>0</v>
      </c>
      <c r="G30" s="13">
        <v>0</v>
      </c>
      <c r="H30" s="13">
        <f>-$E$6/$D$1</f>
        <v>-373511.13057788188</v>
      </c>
      <c r="I30" s="13">
        <f t="shared" si="3"/>
        <v>35483557.404898711</v>
      </c>
      <c r="J30" s="13">
        <f t="shared" si="4"/>
        <v>40295580.333604999</v>
      </c>
      <c r="K30" s="13">
        <v>0</v>
      </c>
      <c r="L30" s="13">
        <v>0</v>
      </c>
      <c r="M30" s="13">
        <f>J30*$D$3</f>
        <v>302216.85250203748</v>
      </c>
      <c r="N30" s="13">
        <f>-C30</f>
        <v>-530450</v>
      </c>
      <c r="O30" s="13">
        <f t="shared" si="5"/>
        <v>40067347.186107039</v>
      </c>
    </row>
    <row r="31" spans="1:15" x14ac:dyDescent="0.25">
      <c r="A31" s="7">
        <f t="shared" si="0"/>
        <v>26</v>
      </c>
      <c r="B31" s="9">
        <v>46508</v>
      </c>
      <c r="C31" s="8">
        <f t="shared" si="7"/>
        <v>530450</v>
      </c>
      <c r="D31" s="13">
        <f>PV($D$3,A31,,-C31)</f>
        <v>436790.34362427716</v>
      </c>
      <c r="E31" s="13">
        <f t="shared" si="2"/>
        <v>35483557.404898711</v>
      </c>
      <c r="F31" s="13">
        <v>0</v>
      </c>
      <c r="G31" s="13">
        <v>0</v>
      </c>
      <c r="H31" s="13">
        <f>-$E$6/$D$1</f>
        <v>-373511.13057788188</v>
      </c>
      <c r="I31" s="13">
        <f t="shared" si="3"/>
        <v>35110046.274320826</v>
      </c>
      <c r="J31" s="13">
        <f t="shared" si="4"/>
        <v>40067347.186107039</v>
      </c>
      <c r="K31" s="13">
        <v>0</v>
      </c>
      <c r="L31" s="13">
        <v>0</v>
      </c>
      <c r="M31" s="13">
        <f>J31*$D$3</f>
        <v>300505.10389580281</v>
      </c>
      <c r="N31" s="13">
        <f>-C31</f>
        <v>-530450</v>
      </c>
      <c r="O31" s="13">
        <f t="shared" si="5"/>
        <v>39837402.290002845</v>
      </c>
    </row>
    <row r="32" spans="1:15" x14ac:dyDescent="0.25">
      <c r="A32" s="7">
        <f t="shared" si="0"/>
        <v>27</v>
      </c>
      <c r="B32" s="9">
        <v>46539</v>
      </c>
      <c r="C32" s="8">
        <f t="shared" si="7"/>
        <v>530450</v>
      </c>
      <c r="D32" s="13">
        <f>PV($D$3,A32,,-C32)</f>
        <v>433538.80260474153</v>
      </c>
      <c r="E32" s="13">
        <f t="shared" si="2"/>
        <v>35110046.274320826</v>
      </c>
      <c r="F32" s="13">
        <v>0</v>
      </c>
      <c r="G32" s="13">
        <v>0</v>
      </c>
      <c r="H32" s="13">
        <f>-$E$6/$D$1</f>
        <v>-373511.13057788188</v>
      </c>
      <c r="I32" s="13">
        <f t="shared" si="3"/>
        <v>34736535.143742941</v>
      </c>
      <c r="J32" s="13">
        <f t="shared" si="4"/>
        <v>39837402.290002845</v>
      </c>
      <c r="K32" s="13">
        <v>0</v>
      </c>
      <c r="L32" s="13">
        <v>0</v>
      </c>
      <c r="M32" s="13">
        <f>J32*$D$3</f>
        <v>298780.51717502135</v>
      </c>
      <c r="N32" s="13">
        <f>-C32</f>
        <v>-530450</v>
      </c>
      <c r="O32" s="13">
        <f t="shared" si="5"/>
        <v>39605732.807177864</v>
      </c>
    </row>
    <row r="33" spans="1:15" x14ac:dyDescent="0.25">
      <c r="A33" s="7">
        <f t="shared" si="0"/>
        <v>28</v>
      </c>
      <c r="B33" s="9">
        <v>46569</v>
      </c>
      <c r="C33" s="8">
        <f t="shared" si="7"/>
        <v>530450</v>
      </c>
      <c r="D33" s="13">
        <f>PV($D$3,A33,,-C33)</f>
        <v>430311.46660520241</v>
      </c>
      <c r="E33" s="13">
        <f t="shared" si="2"/>
        <v>34736535.143742941</v>
      </c>
      <c r="F33" s="13">
        <v>0</v>
      </c>
      <c r="G33" s="13">
        <v>0</v>
      </c>
      <c r="H33" s="13">
        <f>-$E$6/$D$1</f>
        <v>-373511.13057788188</v>
      </c>
      <c r="I33" s="13">
        <f t="shared" si="3"/>
        <v>34363024.013165057</v>
      </c>
      <c r="J33" s="13">
        <f t="shared" si="4"/>
        <v>39605732.807177864</v>
      </c>
      <c r="K33" s="13">
        <v>0</v>
      </c>
      <c r="L33" s="13">
        <v>0</v>
      </c>
      <c r="M33" s="13">
        <f>J33*$D$3</f>
        <v>297042.99605383398</v>
      </c>
      <c r="N33" s="13">
        <f>-C33</f>
        <v>-530450</v>
      </c>
      <c r="O33" s="13">
        <f t="shared" si="5"/>
        <v>39372325.803231701</v>
      </c>
    </row>
    <row r="34" spans="1:15" x14ac:dyDescent="0.25">
      <c r="A34" s="7">
        <f t="shared" si="0"/>
        <v>29</v>
      </c>
      <c r="B34" s="9">
        <v>46600</v>
      </c>
      <c r="C34" s="8">
        <f t="shared" si="7"/>
        <v>530450</v>
      </c>
      <c r="D34" s="13">
        <f>PV($D$3,A34,,-C34)</f>
        <v>427108.15543940692</v>
      </c>
      <c r="E34" s="13">
        <f t="shared" si="2"/>
        <v>34363024.013165057</v>
      </c>
      <c r="F34" s="13">
        <v>0</v>
      </c>
      <c r="G34" s="13">
        <v>0</v>
      </c>
      <c r="H34" s="13">
        <f>-$E$6/$D$1</f>
        <v>-373511.13057788188</v>
      </c>
      <c r="I34" s="13">
        <f t="shared" si="3"/>
        <v>33989512.882587172</v>
      </c>
      <c r="J34" s="13">
        <f t="shared" si="4"/>
        <v>39372325.803231701</v>
      </c>
      <c r="K34" s="13">
        <v>0</v>
      </c>
      <c r="L34" s="13">
        <v>0</v>
      </c>
      <c r="M34" s="13">
        <f>J34*$D$3</f>
        <v>295292.44352423772</v>
      </c>
      <c r="N34" s="13">
        <f>-C34</f>
        <v>-530450</v>
      </c>
      <c r="O34" s="13">
        <f t="shared" si="5"/>
        <v>39137168.246755943</v>
      </c>
    </row>
    <row r="35" spans="1:15" x14ac:dyDescent="0.25">
      <c r="A35" s="7">
        <f t="shared" si="0"/>
        <v>30</v>
      </c>
      <c r="B35" s="9">
        <v>46631</v>
      </c>
      <c r="C35" s="8">
        <f t="shared" si="7"/>
        <v>530450</v>
      </c>
      <c r="D35" s="13">
        <f>PV($D$3,A35,,-C35)</f>
        <v>423928.69026243855</v>
      </c>
      <c r="E35" s="13">
        <f t="shared" si="2"/>
        <v>33989512.882587172</v>
      </c>
      <c r="F35" s="13">
        <v>0</v>
      </c>
      <c r="G35" s="13">
        <v>0</v>
      </c>
      <c r="H35" s="13">
        <f>-$E$6/$D$1</f>
        <v>-373511.13057788188</v>
      </c>
      <c r="I35" s="13">
        <f t="shared" si="3"/>
        <v>33616001.752009287</v>
      </c>
      <c r="J35" s="13">
        <f t="shared" si="4"/>
        <v>39137168.246755943</v>
      </c>
      <c r="K35" s="13">
        <v>0</v>
      </c>
      <c r="L35" s="13">
        <v>0</v>
      </c>
      <c r="M35" s="13">
        <f>J35*$D$3</f>
        <v>293528.76185066957</v>
      </c>
      <c r="N35" s="13">
        <f>-C35</f>
        <v>-530450</v>
      </c>
      <c r="O35" s="13">
        <f t="shared" si="5"/>
        <v>38900247.008606613</v>
      </c>
    </row>
    <row r="36" spans="1:15" x14ac:dyDescent="0.25">
      <c r="A36" s="7">
        <f t="shared" si="0"/>
        <v>31</v>
      </c>
      <c r="B36" s="9">
        <v>46661</v>
      </c>
      <c r="C36" s="8">
        <f t="shared" si="7"/>
        <v>530450</v>
      </c>
      <c r="D36" s="13">
        <f>PV($D$3,A36,,-C36)</f>
        <v>420772.89356073295</v>
      </c>
      <c r="E36" s="13">
        <f t="shared" si="2"/>
        <v>33616001.752009287</v>
      </c>
      <c r="F36" s="13">
        <v>0</v>
      </c>
      <c r="G36" s="13">
        <v>0</v>
      </c>
      <c r="H36" s="13">
        <f>-$E$6/$D$1</f>
        <v>-373511.13057788188</v>
      </c>
      <c r="I36" s="13">
        <f t="shared" si="3"/>
        <v>33242490.621431407</v>
      </c>
      <c r="J36" s="13">
        <f t="shared" si="4"/>
        <v>38900247.008606613</v>
      </c>
      <c r="K36" s="13">
        <v>0</v>
      </c>
      <c r="L36" s="13">
        <v>0</v>
      </c>
      <c r="M36" s="13">
        <f>J36*$D$3</f>
        <v>291751.8525645496</v>
      </c>
      <c r="N36" s="13">
        <f>-C36</f>
        <v>-530450</v>
      </c>
      <c r="O36" s="13">
        <f t="shared" si="5"/>
        <v>38661548.861171164</v>
      </c>
    </row>
    <row r="37" spans="1:15" x14ac:dyDescent="0.25">
      <c r="A37" s="7">
        <f t="shared" si="0"/>
        <v>32</v>
      </c>
      <c r="B37" s="9">
        <v>46692</v>
      </c>
      <c r="C37" s="8">
        <f t="shared" si="7"/>
        <v>530450</v>
      </c>
      <c r="D37" s="13">
        <f>PV($D$3,A37,,-C37)</f>
        <v>417640.58914216678</v>
      </c>
      <c r="E37" s="13">
        <f t="shared" si="2"/>
        <v>33242490.621431407</v>
      </c>
      <c r="F37" s="13">
        <v>0</v>
      </c>
      <c r="G37" s="13">
        <v>0</v>
      </c>
      <c r="H37" s="13">
        <f>-$E$6/$D$1</f>
        <v>-373511.13057788188</v>
      </c>
      <c r="I37" s="13">
        <f t="shared" si="3"/>
        <v>32868979.490853526</v>
      </c>
      <c r="J37" s="13">
        <f t="shared" si="4"/>
        <v>38661548.861171164</v>
      </c>
      <c r="K37" s="13">
        <v>0</v>
      </c>
      <c r="L37" s="13">
        <v>0</v>
      </c>
      <c r="M37" s="13">
        <f>J37*$D$3</f>
        <v>289961.61645878374</v>
      </c>
      <c r="N37" s="13">
        <f>-C37</f>
        <v>-530450</v>
      </c>
      <c r="O37" s="13">
        <f t="shared" si="5"/>
        <v>38421060.477629945</v>
      </c>
    </row>
    <row r="38" spans="1:15" x14ac:dyDescent="0.25">
      <c r="A38" s="3">
        <f t="shared" si="0"/>
        <v>33</v>
      </c>
      <c r="B38" s="4">
        <v>46722</v>
      </c>
      <c r="C38" s="5">
        <f t="shared" si="7"/>
        <v>530450</v>
      </c>
      <c r="D38" s="12">
        <f>PV($D$3,A38,,-C38)</f>
        <v>414531.60212622012</v>
      </c>
      <c r="E38" s="12">
        <f t="shared" si="2"/>
        <v>32868979.490853526</v>
      </c>
      <c r="F38" s="12">
        <v>0</v>
      </c>
      <c r="G38" s="12">
        <v>0</v>
      </c>
      <c r="H38" s="12">
        <f>-$E$6/$D$1</f>
        <v>-373511.13057788188</v>
      </c>
      <c r="I38" s="12">
        <f t="shared" si="3"/>
        <v>32495468.360275645</v>
      </c>
      <c r="J38" s="12">
        <f t="shared" si="4"/>
        <v>38421060.477629945</v>
      </c>
      <c r="K38" s="12">
        <v>0</v>
      </c>
      <c r="L38" s="12">
        <v>0</v>
      </c>
      <c r="M38" s="12">
        <f>J38*$D$3</f>
        <v>288157.95358222455</v>
      </c>
      <c r="N38" s="12">
        <f>-C38</f>
        <v>-530450</v>
      </c>
      <c r="O38" s="12">
        <f t="shared" si="5"/>
        <v>38178768.431212172</v>
      </c>
    </row>
    <row r="39" spans="1:15" x14ac:dyDescent="0.25">
      <c r="A39" s="7">
        <f t="shared" si="0"/>
        <v>34</v>
      </c>
      <c r="B39" s="9">
        <v>46753</v>
      </c>
      <c r="C39" s="8">
        <f>C38*103%</f>
        <v>546363.5</v>
      </c>
      <c r="D39" s="13">
        <f>PV($D$3,A39,,-C39)</f>
        <v>423789.13170223986</v>
      </c>
      <c r="E39" s="13">
        <f t="shared" si="2"/>
        <v>32495468.360275645</v>
      </c>
      <c r="F39" s="13">
        <v>0</v>
      </c>
      <c r="G39" s="13">
        <v>0</v>
      </c>
      <c r="H39" s="13">
        <f>-$E$6/$D$1</f>
        <v>-373511.13057788188</v>
      </c>
      <c r="I39" s="13">
        <f t="shared" si="3"/>
        <v>32121957.229697764</v>
      </c>
      <c r="J39" s="13">
        <f t="shared" si="4"/>
        <v>38178768.431212172</v>
      </c>
      <c r="K39" s="13">
        <v>0</v>
      </c>
      <c r="L39" s="13">
        <v>0</v>
      </c>
      <c r="M39" s="13">
        <f>J39*$D$3</f>
        <v>286340.76323409128</v>
      </c>
      <c r="N39" s="13">
        <f>-C39</f>
        <v>-546363.5</v>
      </c>
      <c r="O39" s="13">
        <f t="shared" si="5"/>
        <v>37918745.694446266</v>
      </c>
    </row>
    <row r="40" spans="1:15" x14ac:dyDescent="0.25">
      <c r="A40" s="7">
        <f t="shared" si="0"/>
        <v>35</v>
      </c>
      <c r="B40" s="9">
        <v>46784</v>
      </c>
      <c r="C40" s="8">
        <f>C39</f>
        <v>546363.5</v>
      </c>
      <c r="D40" s="13">
        <f>PV($D$3,A40,,-C40)</f>
        <v>420634.37389800476</v>
      </c>
      <c r="E40" s="13">
        <f t="shared" si="2"/>
        <v>32121957.229697764</v>
      </c>
      <c r="F40" s="13">
        <v>0</v>
      </c>
      <c r="G40" s="13">
        <v>0</v>
      </c>
      <c r="H40" s="13">
        <f>-$E$6/$D$1</f>
        <v>-373511.13057788188</v>
      </c>
      <c r="I40" s="13">
        <f t="shared" si="3"/>
        <v>31748446.099119883</v>
      </c>
      <c r="J40" s="13">
        <f t="shared" si="4"/>
        <v>37918745.694446266</v>
      </c>
      <c r="K40" s="13">
        <v>0</v>
      </c>
      <c r="L40" s="13">
        <v>0</v>
      </c>
      <c r="M40" s="13">
        <f>J40*$D$3</f>
        <v>284390.59270834696</v>
      </c>
      <c r="N40" s="13">
        <f>-C40</f>
        <v>-546363.5</v>
      </c>
      <c r="O40" s="13">
        <f t="shared" si="5"/>
        <v>37656772.787154615</v>
      </c>
    </row>
    <row r="41" spans="1:15" x14ac:dyDescent="0.25">
      <c r="A41" s="7">
        <f t="shared" si="0"/>
        <v>36</v>
      </c>
      <c r="B41" s="9">
        <v>46813</v>
      </c>
      <c r="C41" s="8">
        <f t="shared" ref="C41:C49" si="8">C40</f>
        <v>546363.5</v>
      </c>
      <c r="D41" s="13">
        <f>PV($D$3,A41,,-C41)</f>
        <v>417503.10064318089</v>
      </c>
      <c r="E41" s="13">
        <f t="shared" si="2"/>
        <v>31748446.099119883</v>
      </c>
      <c r="F41" s="13">
        <v>0</v>
      </c>
      <c r="G41" s="13">
        <v>0</v>
      </c>
      <c r="H41" s="13">
        <f>-$E$6/$D$1</f>
        <v>-373511.13057788188</v>
      </c>
      <c r="I41" s="13">
        <f t="shared" si="3"/>
        <v>31374934.968542002</v>
      </c>
      <c r="J41" s="13">
        <f t="shared" si="4"/>
        <v>37656772.787154615</v>
      </c>
      <c r="K41" s="13">
        <v>0</v>
      </c>
      <c r="L41" s="13">
        <v>0</v>
      </c>
      <c r="M41" s="13">
        <f>J41*$D$3</f>
        <v>282425.7959036596</v>
      </c>
      <c r="N41" s="13">
        <f>-C41</f>
        <v>-546363.5</v>
      </c>
      <c r="O41" s="13">
        <f t="shared" si="5"/>
        <v>37392835.083058275</v>
      </c>
    </row>
    <row r="42" spans="1:15" x14ac:dyDescent="0.25">
      <c r="A42" s="7">
        <f t="shared" si="0"/>
        <v>37</v>
      </c>
      <c r="B42" s="9">
        <v>46844</v>
      </c>
      <c r="C42" s="8">
        <f t="shared" si="8"/>
        <v>546363.5</v>
      </c>
      <c r="D42" s="13">
        <f>PV($D$3,A42,,-C42)</f>
        <v>414395.13711481978</v>
      </c>
      <c r="E42" s="13">
        <f t="shared" si="2"/>
        <v>31374934.968542002</v>
      </c>
      <c r="F42" s="13">
        <v>0</v>
      </c>
      <c r="G42" s="13">
        <v>0</v>
      </c>
      <c r="H42" s="13">
        <f>-$E$6/$D$1</f>
        <v>-373511.13057788188</v>
      </c>
      <c r="I42" s="13">
        <f t="shared" si="3"/>
        <v>31001423.837964121</v>
      </c>
      <c r="J42" s="13">
        <f t="shared" si="4"/>
        <v>37392835.083058275</v>
      </c>
      <c r="K42" s="13">
        <v>0</v>
      </c>
      <c r="L42" s="13">
        <v>0</v>
      </c>
      <c r="M42" s="13">
        <f>J42*$D$3</f>
        <v>280446.26312293706</v>
      </c>
      <c r="N42" s="13">
        <f>-C42</f>
        <v>-546363.5</v>
      </c>
      <c r="O42" s="13">
        <f t="shared" si="5"/>
        <v>37126917.846181214</v>
      </c>
    </row>
    <row r="43" spans="1:15" x14ac:dyDescent="0.25">
      <c r="A43" s="7">
        <f t="shared" si="0"/>
        <v>38</v>
      </c>
      <c r="B43" s="9">
        <v>46874</v>
      </c>
      <c r="C43" s="8">
        <f t="shared" si="8"/>
        <v>546363.5</v>
      </c>
      <c r="D43" s="13">
        <f>PV($D$3,A43,,-C43)</f>
        <v>411310.30979138432</v>
      </c>
      <c r="E43" s="13">
        <f t="shared" si="2"/>
        <v>31001423.837964121</v>
      </c>
      <c r="F43" s="13">
        <v>0</v>
      </c>
      <c r="G43" s="13">
        <v>0</v>
      </c>
      <c r="H43" s="13">
        <f>-$E$6/$D$1</f>
        <v>-373511.13057788188</v>
      </c>
      <c r="I43" s="13">
        <f t="shared" si="3"/>
        <v>30627912.70738624</v>
      </c>
      <c r="J43" s="13">
        <f t="shared" si="4"/>
        <v>37126917.846181214</v>
      </c>
      <c r="K43" s="13">
        <v>0</v>
      </c>
      <c r="L43" s="13">
        <v>0</v>
      </c>
      <c r="M43" s="13">
        <f>J43*$D$3</f>
        <v>278451.88384635909</v>
      </c>
      <c r="N43" s="13">
        <f>-C43</f>
        <v>-546363.5</v>
      </c>
      <c r="O43" s="13">
        <f t="shared" si="5"/>
        <v>36859006.230027571</v>
      </c>
    </row>
    <row r="44" spans="1:15" x14ac:dyDescent="0.25">
      <c r="A44" s="7">
        <f t="shared" si="0"/>
        <v>39</v>
      </c>
      <c r="B44" s="9">
        <v>46905</v>
      </c>
      <c r="C44" s="8">
        <f t="shared" si="8"/>
        <v>546363.5</v>
      </c>
      <c r="D44" s="13">
        <f>PV($D$3,A44,,-C44)</f>
        <v>408248.44644306129</v>
      </c>
      <c r="E44" s="13">
        <f t="shared" si="2"/>
        <v>30627912.70738624</v>
      </c>
      <c r="F44" s="13">
        <v>0</v>
      </c>
      <c r="G44" s="13">
        <v>0</v>
      </c>
      <c r="H44" s="13">
        <f>-$E$6/$D$1</f>
        <v>-373511.13057788188</v>
      </c>
      <c r="I44" s="13">
        <f t="shared" si="3"/>
        <v>30254401.576808359</v>
      </c>
      <c r="J44" s="13">
        <f t="shared" si="4"/>
        <v>36859006.230027571</v>
      </c>
      <c r="K44" s="13">
        <v>0</v>
      </c>
      <c r="L44" s="13">
        <v>0</v>
      </c>
      <c r="M44" s="13">
        <f>J44*$D$3</f>
        <v>276442.54672520678</v>
      </c>
      <c r="N44" s="13">
        <f>-C44</f>
        <v>-546363.5</v>
      </c>
      <c r="O44" s="13">
        <f t="shared" si="5"/>
        <v>36589085.276752777</v>
      </c>
    </row>
    <row r="45" spans="1:15" x14ac:dyDescent="0.25">
      <c r="A45" s="7">
        <f t="shared" si="0"/>
        <v>40</v>
      </c>
      <c r="B45" s="9">
        <v>46935</v>
      </c>
      <c r="C45" s="8">
        <f t="shared" si="8"/>
        <v>546363.5</v>
      </c>
      <c r="D45" s="13">
        <f>PV($D$3,A45,,-C45)</f>
        <v>405209.37612214522</v>
      </c>
      <c r="E45" s="13">
        <f t="shared" si="2"/>
        <v>30254401.576808359</v>
      </c>
      <c r="F45" s="13">
        <v>0</v>
      </c>
      <c r="G45" s="13">
        <v>0</v>
      </c>
      <c r="H45" s="13">
        <f>-$E$6/$D$1</f>
        <v>-373511.13057788188</v>
      </c>
      <c r="I45" s="13">
        <f t="shared" si="3"/>
        <v>29880890.446230479</v>
      </c>
      <c r="J45" s="13">
        <f t="shared" si="4"/>
        <v>36589085.276752777</v>
      </c>
      <c r="K45" s="13">
        <v>0</v>
      </c>
      <c r="L45" s="13">
        <v>0</v>
      </c>
      <c r="M45" s="13">
        <f>J45*$D$3</f>
        <v>274418.13957564579</v>
      </c>
      <c r="N45" s="13">
        <f>-C45</f>
        <v>-546363.5</v>
      </c>
      <c r="O45" s="13">
        <f t="shared" si="5"/>
        <v>36317139.916328423</v>
      </c>
    </row>
    <row r="46" spans="1:15" x14ac:dyDescent="0.25">
      <c r="A46" s="7">
        <f t="shared" si="0"/>
        <v>41</v>
      </c>
      <c r="B46" s="9">
        <v>46966</v>
      </c>
      <c r="C46" s="8">
        <f t="shared" si="8"/>
        <v>546363.5</v>
      </c>
      <c r="D46" s="13">
        <f>PV($D$3,A46,,-C46)</f>
        <v>402192.92915349395</v>
      </c>
      <c r="E46" s="13">
        <f t="shared" si="2"/>
        <v>29880890.446230479</v>
      </c>
      <c r="F46" s="13">
        <v>0</v>
      </c>
      <c r="G46" s="13">
        <v>0</v>
      </c>
      <c r="H46" s="13">
        <f>-$E$6/$D$1</f>
        <v>-373511.13057788188</v>
      </c>
      <c r="I46" s="13">
        <f t="shared" si="3"/>
        <v>29507379.315652598</v>
      </c>
      <c r="J46" s="13">
        <f t="shared" si="4"/>
        <v>36317139.916328423</v>
      </c>
      <c r="K46" s="13">
        <v>0</v>
      </c>
      <c r="L46" s="13">
        <v>0</v>
      </c>
      <c r="M46" s="13">
        <f>J46*$D$3</f>
        <v>272378.54937246314</v>
      </c>
      <c r="N46" s="13">
        <f>-C46</f>
        <v>-546363.5</v>
      </c>
      <c r="O46" s="13">
        <f t="shared" si="5"/>
        <v>36043154.965700887</v>
      </c>
    </row>
    <row r="47" spans="1:15" x14ac:dyDescent="0.25">
      <c r="A47" s="7">
        <f t="shared" si="0"/>
        <v>42</v>
      </c>
      <c r="B47" s="9">
        <v>46997</v>
      </c>
      <c r="C47" s="8">
        <f t="shared" si="8"/>
        <v>546363.5</v>
      </c>
      <c r="D47" s="13">
        <f>PV($D$3,A47,,-C47)</f>
        <v>399198.93712505599</v>
      </c>
      <c r="E47" s="13">
        <f t="shared" si="2"/>
        <v>29507379.315652598</v>
      </c>
      <c r="F47" s="13">
        <v>0</v>
      </c>
      <c r="G47" s="13">
        <v>0</v>
      </c>
      <c r="H47" s="13">
        <f>-$E$6/$D$1</f>
        <v>-373511.13057788188</v>
      </c>
      <c r="I47" s="13">
        <f t="shared" si="3"/>
        <v>29133868.185074717</v>
      </c>
      <c r="J47" s="13">
        <f t="shared" si="4"/>
        <v>36043154.965700887</v>
      </c>
      <c r="K47" s="13">
        <v>0</v>
      </c>
      <c r="L47" s="13">
        <v>0</v>
      </c>
      <c r="M47" s="13">
        <f>J47*$D$3</f>
        <v>270323.66224275663</v>
      </c>
      <c r="N47" s="13">
        <f>-C47</f>
        <v>-546363.5</v>
      </c>
      <c r="O47" s="13">
        <f t="shared" si="5"/>
        <v>35767115.127943642</v>
      </c>
    </row>
    <row r="48" spans="1:15" x14ac:dyDescent="0.25">
      <c r="A48" s="7">
        <f t="shared" si="0"/>
        <v>43</v>
      </c>
      <c r="B48" s="9">
        <v>47027</v>
      </c>
      <c r="C48" s="8">
        <f t="shared" si="8"/>
        <v>546363.5</v>
      </c>
      <c r="D48" s="13">
        <f>PV($D$3,A48,,-C48)</f>
        <v>396227.23287846742</v>
      </c>
      <c r="E48" s="13">
        <f t="shared" si="2"/>
        <v>29133868.185074717</v>
      </c>
      <c r="F48" s="13">
        <v>0</v>
      </c>
      <c r="G48" s="13">
        <v>0</v>
      </c>
      <c r="H48" s="13">
        <f>-$E$6/$D$1</f>
        <v>-373511.13057788188</v>
      </c>
      <c r="I48" s="13">
        <f t="shared" si="3"/>
        <v>28760357.054496836</v>
      </c>
      <c r="J48" s="13">
        <f t="shared" si="4"/>
        <v>35767115.127943642</v>
      </c>
      <c r="K48" s="13">
        <v>0</v>
      </c>
      <c r="L48" s="13">
        <v>0</v>
      </c>
      <c r="M48" s="13">
        <f>J48*$D$3</f>
        <v>268253.36345957732</v>
      </c>
      <c r="N48" s="13">
        <f>-C48</f>
        <v>-546363.5</v>
      </c>
      <c r="O48" s="13">
        <f t="shared" si="5"/>
        <v>35489004.991403222</v>
      </c>
    </row>
    <row r="49" spans="1:15" x14ac:dyDescent="0.25">
      <c r="A49" s="3">
        <f t="shared" si="0"/>
        <v>44</v>
      </c>
      <c r="B49" s="4">
        <v>47058</v>
      </c>
      <c r="C49" s="5">
        <f t="shared" si="8"/>
        <v>546363.5</v>
      </c>
      <c r="D49" s="12">
        <f>PV($D$3,A49,,-C49)</f>
        <v>393277.65049971949</v>
      </c>
      <c r="E49" s="12">
        <f t="shared" si="2"/>
        <v>28760357.054496836</v>
      </c>
      <c r="F49" s="12">
        <v>0</v>
      </c>
      <c r="G49" s="12">
        <v>0</v>
      </c>
      <c r="H49" s="12">
        <f>-$E$6/$D$1</f>
        <v>-373511.13057788188</v>
      </c>
      <c r="I49" s="12">
        <f t="shared" si="3"/>
        <v>28386845.923918955</v>
      </c>
      <c r="J49" s="12">
        <f t="shared" si="4"/>
        <v>35489004.991403222</v>
      </c>
      <c r="K49" s="12">
        <v>0</v>
      </c>
      <c r="L49" s="12">
        <v>0</v>
      </c>
      <c r="M49" s="12">
        <f>J49*$D$3</f>
        <v>266167.53743552417</v>
      </c>
      <c r="N49" s="12">
        <f>-C49</f>
        <v>-546363.5</v>
      </c>
      <c r="O49" s="12">
        <f t="shared" si="5"/>
        <v>35208809.028838746</v>
      </c>
    </row>
    <row r="50" spans="1:15" x14ac:dyDescent="0.25">
      <c r="A50" s="7">
        <f t="shared" si="0"/>
        <v>45</v>
      </c>
      <c r="B50" s="9">
        <v>47088</v>
      </c>
      <c r="C50" s="8">
        <f>C49*103%</f>
        <v>562754.40500000003</v>
      </c>
      <c r="D50" s="13">
        <f>PV($D$3,A50,,-C50)</f>
        <v>402060.52606919216</v>
      </c>
      <c r="E50" s="13">
        <f t="shared" si="2"/>
        <v>28386845.923918955</v>
      </c>
      <c r="F50" s="13">
        <v>0</v>
      </c>
      <c r="G50" s="13">
        <v>0</v>
      </c>
      <c r="H50" s="13">
        <f>-$E$6/$D$1</f>
        <v>-373511.13057788188</v>
      </c>
      <c r="I50" s="13">
        <f t="shared" si="3"/>
        <v>28013334.793341074</v>
      </c>
      <c r="J50" s="13">
        <f t="shared" si="4"/>
        <v>35208809.028838746</v>
      </c>
      <c r="K50" s="13">
        <v>0</v>
      </c>
      <c r="L50" s="13">
        <v>0</v>
      </c>
      <c r="M50" s="13">
        <f>J50*$D$3</f>
        <v>264066.06771629059</v>
      </c>
      <c r="N50" s="13">
        <f>-C50</f>
        <v>-562754.40500000003</v>
      </c>
      <c r="O50" s="13">
        <f t="shared" si="5"/>
        <v>34910120.691555038</v>
      </c>
    </row>
    <row r="51" spans="1:15" x14ac:dyDescent="0.25">
      <c r="A51" s="7">
        <f t="shared" si="0"/>
        <v>46</v>
      </c>
      <c r="B51" s="9">
        <v>47119</v>
      </c>
      <c r="C51" s="8">
        <f>C50</f>
        <v>562754.40500000003</v>
      </c>
      <c r="D51" s="13">
        <f>PV($D$3,A51,,-C51)</f>
        <v>399067.51967165468</v>
      </c>
      <c r="E51" s="13">
        <f t="shared" si="2"/>
        <v>28013334.793341074</v>
      </c>
      <c r="F51" s="13">
        <v>0</v>
      </c>
      <c r="G51" s="13">
        <v>0</v>
      </c>
      <c r="H51" s="13">
        <f>-$E$6/$D$1</f>
        <v>-373511.13057788188</v>
      </c>
      <c r="I51" s="13">
        <f t="shared" si="3"/>
        <v>27639823.662763193</v>
      </c>
      <c r="J51" s="13">
        <f t="shared" si="4"/>
        <v>34910120.691555038</v>
      </c>
      <c r="K51" s="13">
        <v>0</v>
      </c>
      <c r="L51" s="13">
        <v>0</v>
      </c>
      <c r="M51" s="13">
        <f>J51*$D$3</f>
        <v>261825.90518666277</v>
      </c>
      <c r="N51" s="13">
        <f>-C51</f>
        <v>-562754.40500000003</v>
      </c>
      <c r="O51" s="13">
        <f t="shared" si="5"/>
        <v>34609192.191741697</v>
      </c>
    </row>
    <row r="52" spans="1:15" x14ac:dyDescent="0.25">
      <c r="A52" s="7">
        <f t="shared" si="0"/>
        <v>47</v>
      </c>
      <c r="B52" s="9">
        <v>47150</v>
      </c>
      <c r="C52" s="8">
        <f t="shared" ref="C52:C60" si="9">C51</f>
        <v>562754.40500000003</v>
      </c>
      <c r="D52" s="13">
        <f>PV($D$3,A52,,-C52)</f>
        <v>396096.79371876392</v>
      </c>
      <c r="E52" s="13">
        <f t="shared" si="2"/>
        <v>27639823.662763193</v>
      </c>
      <c r="F52" s="13">
        <v>0</v>
      </c>
      <c r="G52" s="13">
        <v>0</v>
      </c>
      <c r="H52" s="13">
        <f>-$E$6/$D$1</f>
        <v>-373511.13057788188</v>
      </c>
      <c r="I52" s="13">
        <f t="shared" si="3"/>
        <v>27266312.532185312</v>
      </c>
      <c r="J52" s="13">
        <f t="shared" si="4"/>
        <v>34609192.191741697</v>
      </c>
      <c r="K52" s="13">
        <v>0</v>
      </c>
      <c r="L52" s="13">
        <v>0</v>
      </c>
      <c r="M52" s="13">
        <f>J52*$D$3</f>
        <v>259568.94143806273</v>
      </c>
      <c r="N52" s="13">
        <f>-C52</f>
        <v>-562754.40500000003</v>
      </c>
      <c r="O52" s="13">
        <f t="shared" si="5"/>
        <v>34306006.72817976</v>
      </c>
    </row>
    <row r="53" spans="1:15" x14ac:dyDescent="0.25">
      <c r="A53" s="7">
        <f t="shared" si="0"/>
        <v>48</v>
      </c>
      <c r="B53" s="9">
        <v>47178</v>
      </c>
      <c r="C53" s="8">
        <f t="shared" si="9"/>
        <v>562754.40500000003</v>
      </c>
      <c r="D53" s="13">
        <f>PV($D$3,A53,,-C53)</f>
        <v>393148.18235113041</v>
      </c>
      <c r="E53" s="13">
        <f t="shared" si="2"/>
        <v>27266312.532185312</v>
      </c>
      <c r="F53" s="13">
        <v>0</v>
      </c>
      <c r="G53" s="13">
        <v>0</v>
      </c>
      <c r="H53" s="13">
        <f>-$E$6/$D$1</f>
        <v>-373511.13057788188</v>
      </c>
      <c r="I53" s="13">
        <f t="shared" si="3"/>
        <v>26892801.401607431</v>
      </c>
      <c r="J53" s="13">
        <f t="shared" si="4"/>
        <v>34306006.72817976</v>
      </c>
      <c r="K53" s="13">
        <v>0</v>
      </c>
      <c r="L53" s="13">
        <v>0</v>
      </c>
      <c r="M53" s="13">
        <f>J53*$D$3</f>
        <v>257295.0504613482</v>
      </c>
      <c r="N53" s="13">
        <f>-C53</f>
        <v>-562754.40500000003</v>
      </c>
      <c r="O53" s="13">
        <f t="shared" si="5"/>
        <v>34000547.373641111</v>
      </c>
    </row>
    <row r="54" spans="1:15" x14ac:dyDescent="0.25">
      <c r="A54" s="7">
        <f t="shared" si="0"/>
        <v>49</v>
      </c>
      <c r="B54" s="9">
        <v>47209</v>
      </c>
      <c r="C54" s="8">
        <f t="shared" si="9"/>
        <v>562754.40500000003</v>
      </c>
      <c r="D54" s="13">
        <f>PV($D$3,A54,,-C54)</f>
        <v>390221.52094405005</v>
      </c>
      <c r="E54" s="13">
        <f t="shared" si="2"/>
        <v>26892801.401607431</v>
      </c>
      <c r="F54" s="13">
        <v>0</v>
      </c>
      <c r="G54" s="13">
        <v>0</v>
      </c>
      <c r="H54" s="13">
        <f>-$E$6/$D$1</f>
        <v>-373511.13057788188</v>
      </c>
      <c r="I54" s="13">
        <f t="shared" si="3"/>
        <v>26519290.271029551</v>
      </c>
      <c r="J54" s="13">
        <f t="shared" si="4"/>
        <v>34000547.373641111</v>
      </c>
      <c r="K54" s="13">
        <v>0</v>
      </c>
      <c r="L54" s="13">
        <v>0</v>
      </c>
      <c r="M54" s="13">
        <f>J54*$D$3</f>
        <v>255004.10530230834</v>
      </c>
      <c r="N54" s="13">
        <f>-C54</f>
        <v>-562754.40500000003</v>
      </c>
      <c r="O54" s="13">
        <f t="shared" si="5"/>
        <v>33692797.073943421</v>
      </c>
    </row>
    <row r="55" spans="1:15" x14ac:dyDescent="0.25">
      <c r="A55" s="7">
        <f t="shared" si="0"/>
        <v>50</v>
      </c>
      <c r="B55" s="9">
        <v>47239</v>
      </c>
      <c r="C55" s="8">
        <f t="shared" si="9"/>
        <v>562754.40500000003</v>
      </c>
      <c r="D55" s="13">
        <f>PV($D$3,A55,,-C55)</f>
        <v>387316.64609831263</v>
      </c>
      <c r="E55" s="13">
        <f t="shared" si="2"/>
        <v>26519290.271029551</v>
      </c>
      <c r="F55" s="13">
        <v>0</v>
      </c>
      <c r="G55" s="13">
        <v>0</v>
      </c>
      <c r="H55" s="13">
        <f>-$E$6/$D$1</f>
        <v>-373511.13057788188</v>
      </c>
      <c r="I55" s="13">
        <f t="shared" si="3"/>
        <v>26145779.14045167</v>
      </c>
      <c r="J55" s="13">
        <f t="shared" si="4"/>
        <v>33692797.073943421</v>
      </c>
      <c r="K55" s="13">
        <v>0</v>
      </c>
      <c r="L55" s="13">
        <v>0</v>
      </c>
      <c r="M55" s="13">
        <f>J55*$D$3</f>
        <v>252695.97805457565</v>
      </c>
      <c r="N55" s="13">
        <f>-C55</f>
        <v>-562754.40500000003</v>
      </c>
      <c r="O55" s="13">
        <f t="shared" si="5"/>
        <v>33382738.646997996</v>
      </c>
    </row>
    <row r="56" spans="1:15" x14ac:dyDescent="0.25">
      <c r="A56" s="7">
        <f t="shared" si="0"/>
        <v>51</v>
      </c>
      <c r="B56" s="9">
        <v>47270</v>
      </c>
      <c r="C56" s="8">
        <f t="shared" si="9"/>
        <v>562754.40500000003</v>
      </c>
      <c r="D56" s="13">
        <f>PV($D$3,A56,,-C56)</f>
        <v>384433.3956310795</v>
      </c>
      <c r="E56" s="13">
        <f t="shared" si="2"/>
        <v>26145779.14045167</v>
      </c>
      <c r="F56" s="13">
        <v>0</v>
      </c>
      <c r="G56" s="13">
        <v>0</v>
      </c>
      <c r="H56" s="13">
        <f>-$E$6/$D$1</f>
        <v>-373511.13057788188</v>
      </c>
      <c r="I56" s="13">
        <f t="shared" si="3"/>
        <v>25772268.009873789</v>
      </c>
      <c r="J56" s="13">
        <f t="shared" si="4"/>
        <v>33382738.646997996</v>
      </c>
      <c r="K56" s="13">
        <v>0</v>
      </c>
      <c r="L56" s="13">
        <v>0</v>
      </c>
      <c r="M56" s="13">
        <f>J56*$D$3</f>
        <v>250370.53985248494</v>
      </c>
      <c r="N56" s="13">
        <f>-C56</f>
        <v>-562754.40500000003</v>
      </c>
      <c r="O56" s="13">
        <f t="shared" si="5"/>
        <v>33070354.78185048</v>
      </c>
    </row>
    <row r="57" spans="1:15" x14ac:dyDescent="0.25">
      <c r="A57" s="7">
        <f t="shared" si="0"/>
        <v>52</v>
      </c>
      <c r="B57" s="9">
        <v>47300</v>
      </c>
      <c r="C57" s="8">
        <f t="shared" si="9"/>
        <v>562754.40500000003</v>
      </c>
      <c r="D57" s="13">
        <f>PV($D$3,A57,,-C57)</f>
        <v>381571.60856682825</v>
      </c>
      <c r="E57" s="13">
        <f t="shared" si="2"/>
        <v>25772268.009873789</v>
      </c>
      <c r="F57" s="13">
        <v>0</v>
      </c>
      <c r="G57" s="13">
        <v>0</v>
      </c>
      <c r="H57" s="13">
        <f>-$E$6/$D$1</f>
        <v>-373511.13057788188</v>
      </c>
      <c r="I57" s="13">
        <f t="shared" si="3"/>
        <v>25398756.879295908</v>
      </c>
      <c r="J57" s="13">
        <f t="shared" si="4"/>
        <v>33070354.78185048</v>
      </c>
      <c r="K57" s="13">
        <v>0</v>
      </c>
      <c r="L57" s="13">
        <v>0</v>
      </c>
      <c r="M57" s="13">
        <f>J57*$D$3</f>
        <v>248027.66086387858</v>
      </c>
      <c r="N57" s="13">
        <f>-C57</f>
        <v>-562754.40500000003</v>
      </c>
      <c r="O57" s="13">
        <f t="shared" si="5"/>
        <v>32755628.037714358</v>
      </c>
    </row>
    <row r="58" spans="1:15" x14ac:dyDescent="0.25">
      <c r="A58" s="7">
        <f t="shared" si="0"/>
        <v>53</v>
      </c>
      <c r="B58" s="9">
        <v>47331</v>
      </c>
      <c r="C58" s="8">
        <f t="shared" si="9"/>
        <v>562754.40500000003</v>
      </c>
      <c r="D58" s="13">
        <f>PV($D$3,A58,,-C58)</f>
        <v>378731.12512836547</v>
      </c>
      <c r="E58" s="13">
        <f t="shared" si="2"/>
        <v>25398756.879295908</v>
      </c>
      <c r="F58" s="13">
        <v>0</v>
      </c>
      <c r="G58" s="13">
        <v>0</v>
      </c>
      <c r="H58" s="13">
        <f>-$E$6/$D$1</f>
        <v>-373511.13057788188</v>
      </c>
      <c r="I58" s="13">
        <f t="shared" si="3"/>
        <v>25025245.748718027</v>
      </c>
      <c r="J58" s="13">
        <f t="shared" si="4"/>
        <v>32755628.037714358</v>
      </c>
      <c r="K58" s="13">
        <v>0</v>
      </c>
      <c r="L58" s="13">
        <v>0</v>
      </c>
      <c r="M58" s="13">
        <f>J58*$D$3</f>
        <v>245667.21028285768</v>
      </c>
      <c r="N58" s="13">
        <f>-C58</f>
        <v>-562754.40500000003</v>
      </c>
      <c r="O58" s="13">
        <f t="shared" si="5"/>
        <v>32438540.842997216</v>
      </c>
    </row>
    <row r="59" spans="1:15" x14ac:dyDescent="0.25">
      <c r="A59" s="7">
        <f t="shared" si="0"/>
        <v>54</v>
      </c>
      <c r="B59" s="9">
        <v>47362</v>
      </c>
      <c r="C59" s="8">
        <f t="shared" si="9"/>
        <v>562754.40500000003</v>
      </c>
      <c r="D59" s="13">
        <f>PV($D$3,A59,,-C59)</f>
        <v>375911.78672790609</v>
      </c>
      <c r="E59" s="13">
        <f t="shared" si="2"/>
        <v>25025245.748718027</v>
      </c>
      <c r="F59" s="13">
        <v>0</v>
      </c>
      <c r="G59" s="13">
        <v>0</v>
      </c>
      <c r="H59" s="13">
        <f>-$E$6/$D$1</f>
        <v>-373511.13057788188</v>
      </c>
      <c r="I59" s="13">
        <f t="shared" si="3"/>
        <v>24651734.618140146</v>
      </c>
      <c r="J59" s="13">
        <f t="shared" si="4"/>
        <v>32438540.842997216</v>
      </c>
      <c r="K59" s="13">
        <v>0</v>
      </c>
      <c r="L59" s="13">
        <v>0</v>
      </c>
      <c r="M59" s="13">
        <f>J59*$D$3</f>
        <v>243289.0563224791</v>
      </c>
      <c r="N59" s="13">
        <f>-C59</f>
        <v>-562754.40500000003</v>
      </c>
      <c r="O59" s="13">
        <f t="shared" si="5"/>
        <v>32119075.494319692</v>
      </c>
    </row>
    <row r="60" spans="1:15" x14ac:dyDescent="0.25">
      <c r="A60" s="3">
        <f t="shared" si="0"/>
        <v>55</v>
      </c>
      <c r="B60" s="4">
        <v>47392</v>
      </c>
      <c r="C60" s="5">
        <f t="shared" si="9"/>
        <v>562754.40500000003</v>
      </c>
      <c r="D60" s="12">
        <f>PV($D$3,A60,,-C60)</f>
        <v>373113.43595821946</v>
      </c>
      <c r="E60" s="12">
        <f t="shared" si="2"/>
        <v>24651734.618140146</v>
      </c>
      <c r="F60" s="12">
        <v>0</v>
      </c>
      <c r="G60" s="12">
        <v>0</v>
      </c>
      <c r="H60" s="12">
        <f>-$E$6/$D$1</f>
        <v>-373511.13057788188</v>
      </c>
      <c r="I60" s="12">
        <f t="shared" si="3"/>
        <v>24278223.487562265</v>
      </c>
      <c r="J60" s="12">
        <f t="shared" si="4"/>
        <v>32119075.494319692</v>
      </c>
      <c r="K60" s="12">
        <v>0</v>
      </c>
      <c r="L60" s="12">
        <v>0</v>
      </c>
      <c r="M60" s="12">
        <f>J60*$D$3</f>
        <v>240893.06620739767</v>
      </c>
      <c r="N60" s="12">
        <f>-C60</f>
        <v>-562754.40500000003</v>
      </c>
      <c r="O60" s="12">
        <f t="shared" si="5"/>
        <v>31797214.155527089</v>
      </c>
    </row>
    <row r="61" spans="1:15" x14ac:dyDescent="0.25">
      <c r="A61" s="7">
        <f t="shared" si="0"/>
        <v>56</v>
      </c>
      <c r="B61" s="9">
        <v>47423</v>
      </c>
      <c r="C61" s="8">
        <f>C60*103%</f>
        <v>579637.03714999999</v>
      </c>
      <c r="D61" s="13">
        <f>PV($D$3,A61,,-C61)</f>
        <v>381445.99408135586</v>
      </c>
      <c r="E61" s="13">
        <f t="shared" si="2"/>
        <v>24278223.487562265</v>
      </c>
      <c r="F61" s="13">
        <v>0</v>
      </c>
      <c r="G61" s="13">
        <v>0</v>
      </c>
      <c r="H61" s="13">
        <f>-$E$6/$D$1</f>
        <v>-373511.13057788188</v>
      </c>
      <c r="I61" s="13">
        <f t="shared" si="3"/>
        <v>23904712.356984384</v>
      </c>
      <c r="J61" s="13">
        <f t="shared" si="4"/>
        <v>31797214.155527089</v>
      </c>
      <c r="K61" s="13">
        <v>0</v>
      </c>
      <c r="L61" s="13">
        <v>0</v>
      </c>
      <c r="M61" s="13">
        <f>J61*$D$3</f>
        <v>238479.10616645316</v>
      </c>
      <c r="N61" s="13">
        <f>-C61</f>
        <v>-579637.03714999999</v>
      </c>
      <c r="O61" s="13">
        <f t="shared" si="5"/>
        <v>31456056.224543542</v>
      </c>
    </row>
    <row r="62" spans="1:15" x14ac:dyDescent="0.25">
      <c r="A62" s="7">
        <f t="shared" si="0"/>
        <v>57</v>
      </c>
      <c r="B62" s="9">
        <v>47453</v>
      </c>
      <c r="C62" s="8">
        <f>C61</f>
        <v>579637.03714999999</v>
      </c>
      <c r="D62" s="13">
        <f>PV($D$3,A62,,-C62)</f>
        <v>378606.44573831843</v>
      </c>
      <c r="E62" s="13">
        <f t="shared" si="2"/>
        <v>23904712.356984384</v>
      </c>
      <c r="F62" s="13">
        <v>0</v>
      </c>
      <c r="G62" s="13">
        <v>0</v>
      </c>
      <c r="H62" s="13">
        <f>-$E$6/$D$1</f>
        <v>-373511.13057788188</v>
      </c>
      <c r="I62" s="13">
        <f t="shared" si="3"/>
        <v>23531201.226406503</v>
      </c>
      <c r="J62" s="13">
        <f t="shared" si="4"/>
        <v>31456056.224543542</v>
      </c>
      <c r="K62" s="13">
        <v>0</v>
      </c>
      <c r="L62" s="13">
        <v>0</v>
      </c>
      <c r="M62" s="13">
        <f>J62*$D$3</f>
        <v>235920.42168407654</v>
      </c>
      <c r="N62" s="13">
        <f>-C62</f>
        <v>-579637.03714999999</v>
      </c>
      <c r="O62" s="13">
        <f t="shared" si="5"/>
        <v>31112339.609077618</v>
      </c>
    </row>
    <row r="63" spans="1:15" x14ac:dyDescent="0.25">
      <c r="A63" s="7">
        <f t="shared" si="0"/>
        <v>58</v>
      </c>
      <c r="B63" s="9">
        <v>47484</v>
      </c>
      <c r="C63" s="8">
        <f t="shared" ref="C63:C71" si="10">C62</f>
        <v>579637.03714999999</v>
      </c>
      <c r="D63" s="13">
        <f>PV($D$3,A63,,-C63)</f>
        <v>375788.03547227633</v>
      </c>
      <c r="E63" s="13">
        <f t="shared" si="2"/>
        <v>23531201.226406503</v>
      </c>
      <c r="F63" s="13">
        <v>0</v>
      </c>
      <c r="G63" s="13">
        <v>0</v>
      </c>
      <c r="H63" s="13">
        <f>-$E$6/$D$1</f>
        <v>-373511.13057788188</v>
      </c>
      <c r="I63" s="13">
        <f t="shared" si="3"/>
        <v>23157690.095828623</v>
      </c>
      <c r="J63" s="13">
        <f t="shared" si="4"/>
        <v>31112339.609077618</v>
      </c>
      <c r="K63" s="13">
        <v>0</v>
      </c>
      <c r="L63" s="13">
        <v>0</v>
      </c>
      <c r="M63" s="13">
        <f>J63*$D$3</f>
        <v>233342.54706808212</v>
      </c>
      <c r="N63" s="13">
        <f>-C63</f>
        <v>-579637.03714999999</v>
      </c>
      <c r="O63" s="13">
        <f t="shared" si="5"/>
        <v>30766045.1189957</v>
      </c>
    </row>
    <row r="64" spans="1:15" x14ac:dyDescent="0.25">
      <c r="A64" s="7">
        <f t="shared" si="0"/>
        <v>59</v>
      </c>
      <c r="B64" s="9">
        <v>47515</v>
      </c>
      <c r="C64" s="8">
        <f t="shared" si="10"/>
        <v>579637.03714999999</v>
      </c>
      <c r="D64" s="13">
        <f>PV($D$3,A64,,-C64)</f>
        <v>372990.60592781764</v>
      </c>
      <c r="E64" s="13">
        <f t="shared" si="2"/>
        <v>23157690.095828623</v>
      </c>
      <c r="F64" s="13">
        <v>0</v>
      </c>
      <c r="G64" s="13">
        <v>0</v>
      </c>
      <c r="H64" s="13">
        <f>-$E$6/$D$1</f>
        <v>-373511.13057788188</v>
      </c>
      <c r="I64" s="13">
        <f t="shared" si="3"/>
        <v>22784178.965250742</v>
      </c>
      <c r="J64" s="13">
        <f t="shared" si="4"/>
        <v>30766045.1189957</v>
      </c>
      <c r="K64" s="13">
        <v>0</v>
      </c>
      <c r="L64" s="13">
        <v>0</v>
      </c>
      <c r="M64" s="13">
        <f>J64*$D$3</f>
        <v>230745.33839246773</v>
      </c>
      <c r="N64" s="13">
        <f>-C64</f>
        <v>-579637.03714999999</v>
      </c>
      <c r="O64" s="13">
        <f t="shared" si="5"/>
        <v>30417153.420238167</v>
      </c>
    </row>
    <row r="65" spans="1:15" x14ac:dyDescent="0.25">
      <c r="A65" s="7">
        <f t="shared" si="0"/>
        <v>60</v>
      </c>
      <c r="B65" s="9">
        <v>47543</v>
      </c>
      <c r="C65" s="8">
        <f t="shared" si="10"/>
        <v>579637.03714999999</v>
      </c>
      <c r="D65" s="13">
        <f>PV($D$3,A65,,-C65)</f>
        <v>370214.00092091074</v>
      </c>
      <c r="E65" s="13">
        <f t="shared" si="2"/>
        <v>22784178.965250742</v>
      </c>
      <c r="F65" s="13">
        <v>0</v>
      </c>
      <c r="G65" s="13">
        <v>0</v>
      </c>
      <c r="H65" s="13">
        <f>-$E$6/$D$1</f>
        <v>-373511.13057788188</v>
      </c>
      <c r="I65" s="13">
        <f t="shared" si="3"/>
        <v>22410667.834672861</v>
      </c>
      <c r="J65" s="13">
        <f t="shared" si="4"/>
        <v>30417153.420238167</v>
      </c>
      <c r="K65" s="13">
        <v>0</v>
      </c>
      <c r="L65" s="13">
        <v>0</v>
      </c>
      <c r="M65" s="13">
        <f>J65*$D$3</f>
        <v>228128.65065178624</v>
      </c>
      <c r="N65" s="13">
        <f>-C65</f>
        <v>-579637.03714999999</v>
      </c>
      <c r="O65" s="13">
        <f t="shared" si="5"/>
        <v>30065645.033739954</v>
      </c>
    </row>
    <row r="66" spans="1:15" x14ac:dyDescent="0.25">
      <c r="A66" s="7">
        <f t="shared" si="0"/>
        <v>61</v>
      </c>
      <c r="B66" s="9">
        <v>47574</v>
      </c>
      <c r="C66" s="8">
        <f t="shared" si="10"/>
        <v>579637.03714999999</v>
      </c>
      <c r="D66" s="13">
        <f>PV($D$3,A66,,-C66)</f>
        <v>367458.06543018442</v>
      </c>
      <c r="E66" s="13">
        <f t="shared" si="2"/>
        <v>22410667.834672861</v>
      </c>
      <c r="F66" s="13">
        <v>0</v>
      </c>
      <c r="G66" s="13">
        <v>0</v>
      </c>
      <c r="H66" s="13">
        <f>-$E$6/$D$1</f>
        <v>-373511.13057788188</v>
      </c>
      <c r="I66" s="13">
        <f t="shared" si="3"/>
        <v>22037156.70409498</v>
      </c>
      <c r="J66" s="13">
        <f t="shared" si="4"/>
        <v>30065645.033739954</v>
      </c>
      <c r="K66" s="13">
        <v>0</v>
      </c>
      <c r="L66" s="13">
        <v>0</v>
      </c>
      <c r="M66" s="13">
        <f>J66*$D$3</f>
        <v>225492.33775304965</v>
      </c>
      <c r="N66" s="13">
        <f>-C66</f>
        <v>-579637.03714999999</v>
      </c>
      <c r="O66" s="13">
        <f t="shared" si="5"/>
        <v>29711500.334343005</v>
      </c>
    </row>
    <row r="67" spans="1:15" x14ac:dyDescent="0.25">
      <c r="A67" s="7">
        <f t="shared" si="0"/>
        <v>62</v>
      </c>
      <c r="B67" s="9">
        <v>47604</v>
      </c>
      <c r="C67" s="8">
        <f t="shared" si="10"/>
        <v>579637.03714999999</v>
      </c>
      <c r="D67" s="13">
        <f>PV($D$3,A67,,-C67)</f>
        <v>364722.64558827225</v>
      </c>
      <c r="E67" s="13">
        <f t="shared" si="2"/>
        <v>22037156.70409498</v>
      </c>
      <c r="F67" s="13">
        <v>0</v>
      </c>
      <c r="G67" s="13">
        <v>0</v>
      </c>
      <c r="H67" s="13">
        <f>-$E$6/$D$1</f>
        <v>-373511.13057788188</v>
      </c>
      <c r="I67" s="13">
        <f t="shared" si="3"/>
        <v>21663645.573517099</v>
      </c>
      <c r="J67" s="13">
        <f t="shared" si="4"/>
        <v>29711500.334343005</v>
      </c>
      <c r="K67" s="13">
        <v>0</v>
      </c>
      <c r="L67" s="13">
        <v>0</v>
      </c>
      <c r="M67" s="13">
        <f>J67*$D$3</f>
        <v>222836.25250757253</v>
      </c>
      <c r="N67" s="13">
        <f>-C67</f>
        <v>-579637.03714999999</v>
      </c>
      <c r="O67" s="13">
        <f t="shared" si="5"/>
        <v>29354699.549700577</v>
      </c>
    </row>
    <row r="68" spans="1:15" x14ac:dyDescent="0.25">
      <c r="A68" s="7">
        <f t="shared" si="0"/>
        <v>63</v>
      </c>
      <c r="B68" s="9">
        <v>47635</v>
      </c>
      <c r="C68" s="8">
        <f t="shared" si="10"/>
        <v>579637.03714999999</v>
      </c>
      <c r="D68" s="13">
        <f>PV($D$3,A68,,-C68)</f>
        <v>362007.58867322298</v>
      </c>
      <c r="E68" s="13">
        <f t="shared" si="2"/>
        <v>21663645.573517099</v>
      </c>
      <c r="F68" s="13">
        <v>0</v>
      </c>
      <c r="G68" s="13">
        <v>0</v>
      </c>
      <c r="H68" s="13">
        <f>-$E$6/$D$1</f>
        <v>-373511.13057788188</v>
      </c>
      <c r="I68" s="13">
        <f t="shared" si="3"/>
        <v>21290134.442939218</v>
      </c>
      <c r="J68" s="13">
        <f t="shared" si="4"/>
        <v>29354699.549700577</v>
      </c>
      <c r="K68" s="13">
        <v>0</v>
      </c>
      <c r="L68" s="13">
        <v>0</v>
      </c>
      <c r="M68" s="13">
        <f>J68*$D$3</f>
        <v>220160.24662275432</v>
      </c>
      <c r="N68" s="13">
        <f>-C68</f>
        <v>-579637.03714999999</v>
      </c>
      <c r="O68" s="13">
        <f t="shared" si="5"/>
        <v>28995222.759173334</v>
      </c>
    </row>
    <row r="69" spans="1:15" x14ac:dyDescent="0.25">
      <c r="A69" s="7">
        <f t="shared" si="0"/>
        <v>64</v>
      </c>
      <c r="B69" s="9">
        <v>47665</v>
      </c>
      <c r="C69" s="8">
        <f t="shared" si="10"/>
        <v>579637.03714999999</v>
      </c>
      <c r="D69" s="13">
        <f>PV($D$3,A69,,-C69)</f>
        <v>359312.7430999733</v>
      </c>
      <c r="E69" s="13">
        <f t="shared" si="2"/>
        <v>21290134.442939218</v>
      </c>
      <c r="F69" s="13">
        <v>0</v>
      </c>
      <c r="G69" s="13">
        <v>0</v>
      </c>
      <c r="H69" s="13">
        <f>-$E$6/$D$1</f>
        <v>-373511.13057788188</v>
      </c>
      <c r="I69" s="13">
        <f t="shared" si="3"/>
        <v>20916623.312361337</v>
      </c>
      <c r="J69" s="13">
        <f t="shared" si="4"/>
        <v>28995222.759173334</v>
      </c>
      <c r="K69" s="13">
        <v>0</v>
      </c>
      <c r="L69" s="13">
        <v>0</v>
      </c>
      <c r="M69" s="13">
        <f>J69*$D$3</f>
        <v>217464.1706938</v>
      </c>
      <c r="N69" s="13">
        <f>-C69</f>
        <v>-579637.03714999999</v>
      </c>
      <c r="O69" s="13">
        <f t="shared" si="5"/>
        <v>28633049.892717134</v>
      </c>
    </row>
    <row r="70" spans="1:15" x14ac:dyDescent="0.25">
      <c r="A70" s="7">
        <f t="shared" si="0"/>
        <v>65</v>
      </c>
      <c r="B70" s="9">
        <v>47696</v>
      </c>
      <c r="C70" s="8">
        <f t="shared" si="10"/>
        <v>579637.03714999999</v>
      </c>
      <c r="D70" s="13">
        <f>PV($D$3,A70,,-C70)</f>
        <v>356637.95841188414</v>
      </c>
      <c r="E70" s="13">
        <f t="shared" si="2"/>
        <v>20916623.312361337</v>
      </c>
      <c r="F70" s="13">
        <v>0</v>
      </c>
      <c r="G70" s="13">
        <v>0</v>
      </c>
      <c r="H70" s="13">
        <f>-$E$6/$D$1</f>
        <v>-373511.13057788188</v>
      </c>
      <c r="I70" s="13">
        <f t="shared" si="3"/>
        <v>20543112.181783456</v>
      </c>
      <c r="J70" s="13">
        <f t="shared" si="4"/>
        <v>28633049.892717134</v>
      </c>
      <c r="K70" s="13">
        <v>0</v>
      </c>
      <c r="L70" s="13">
        <v>0</v>
      </c>
      <c r="M70" s="13">
        <f>J70*$D$3</f>
        <v>214747.87419537851</v>
      </c>
      <c r="N70" s="13">
        <f>-C70</f>
        <v>-579637.03714999999</v>
      </c>
      <c r="O70" s="13">
        <f t="shared" si="5"/>
        <v>28268160.729762513</v>
      </c>
    </row>
    <row r="71" spans="1:15" x14ac:dyDescent="0.25">
      <c r="A71" s="3">
        <f t="shared" si="0"/>
        <v>66</v>
      </c>
      <c r="B71" s="4">
        <v>47727</v>
      </c>
      <c r="C71" s="5">
        <f t="shared" si="10"/>
        <v>579637.03714999999</v>
      </c>
      <c r="D71" s="12">
        <f>PV($D$3,A71,,-C71)</f>
        <v>353983.0852723415</v>
      </c>
      <c r="E71" s="12">
        <f t="shared" si="2"/>
        <v>20543112.181783456</v>
      </c>
      <c r="F71" s="12">
        <v>0</v>
      </c>
      <c r="G71" s="12">
        <v>0</v>
      </c>
      <c r="H71" s="12">
        <f>-$E$6/$D$1</f>
        <v>-373511.13057788188</v>
      </c>
      <c r="I71" s="12">
        <f t="shared" si="3"/>
        <v>20169601.051205575</v>
      </c>
      <c r="J71" s="12">
        <f t="shared" si="4"/>
        <v>28268160.729762513</v>
      </c>
      <c r="K71" s="12">
        <v>0</v>
      </c>
      <c r="L71" s="12">
        <v>0</v>
      </c>
      <c r="M71" s="12">
        <f>J71*$D$3</f>
        <v>212011.20547321884</v>
      </c>
      <c r="N71" s="12">
        <f>-C71</f>
        <v>-579637.03714999999</v>
      </c>
      <c r="O71" s="12">
        <f t="shared" si="5"/>
        <v>27900534.898085732</v>
      </c>
    </row>
    <row r="72" spans="1:15" x14ac:dyDescent="0.25">
      <c r="A72" s="7">
        <f t="shared" ref="A72:A125" si="11">A71+1</f>
        <v>67</v>
      </c>
      <c r="B72" s="9">
        <v>47757</v>
      </c>
      <c r="C72" s="8">
        <f>C71*103%</f>
        <v>597026.14826449996</v>
      </c>
      <c r="D72" s="13">
        <f>PV($D$3,A72,,-C72)</f>
        <v>361888.41472011089</v>
      </c>
      <c r="E72" s="13">
        <f t="shared" ref="E72:E125" si="12">I71</f>
        <v>20169601.051205575</v>
      </c>
      <c r="F72" s="13">
        <v>0</v>
      </c>
      <c r="G72" s="13">
        <v>0</v>
      </c>
      <c r="H72" s="13">
        <f>-$E$6/$D$1</f>
        <v>-373511.13057788188</v>
      </c>
      <c r="I72" s="13">
        <f t="shared" ref="I72:I125" si="13">SUM(E72:H72)</f>
        <v>19796089.920627695</v>
      </c>
      <c r="J72" s="13">
        <f t="shared" ref="J72:J125" si="14">O71</f>
        <v>27900534.898085732</v>
      </c>
      <c r="K72" s="13">
        <v>0</v>
      </c>
      <c r="L72" s="13">
        <v>0</v>
      </c>
      <c r="M72" s="13">
        <f>J72*$D$3</f>
        <v>209254.01173564297</v>
      </c>
      <c r="N72" s="13">
        <f>-C72</f>
        <v>-597026.14826449996</v>
      </c>
      <c r="O72" s="13">
        <f t="shared" ref="O72:O125" si="15">SUM(J72:N72)</f>
        <v>27512762.761556875</v>
      </c>
    </row>
    <row r="73" spans="1:15" x14ac:dyDescent="0.25">
      <c r="A73" s="7">
        <f t="shared" si="11"/>
        <v>68</v>
      </c>
      <c r="B73" s="9">
        <v>47788</v>
      </c>
      <c r="C73" s="8">
        <f>C72</f>
        <v>597026.14826449996</v>
      </c>
      <c r="D73" s="13">
        <f>PV($D$3,A73,,-C73)</f>
        <v>359194.45629787678</v>
      </c>
      <c r="E73" s="13">
        <f t="shared" si="12"/>
        <v>19796089.920627695</v>
      </c>
      <c r="F73" s="13">
        <v>0</v>
      </c>
      <c r="G73" s="13">
        <v>0</v>
      </c>
      <c r="H73" s="13">
        <f>-$E$6/$D$1</f>
        <v>-373511.13057788188</v>
      </c>
      <c r="I73" s="13">
        <f t="shared" si="13"/>
        <v>19422578.790049814</v>
      </c>
      <c r="J73" s="13">
        <f t="shared" si="14"/>
        <v>27512762.761556875</v>
      </c>
      <c r="K73" s="13">
        <v>0</v>
      </c>
      <c r="L73" s="13">
        <v>0</v>
      </c>
      <c r="M73" s="13">
        <f>J73*$D$3</f>
        <v>206345.72071167655</v>
      </c>
      <c r="N73" s="13">
        <f>-C73</f>
        <v>-597026.14826449996</v>
      </c>
      <c r="O73" s="13">
        <f t="shared" si="15"/>
        <v>27122082.334004052</v>
      </c>
    </row>
    <row r="74" spans="1:15" x14ac:dyDescent="0.25">
      <c r="A74" s="7">
        <f t="shared" si="11"/>
        <v>69</v>
      </c>
      <c r="B74" s="9">
        <v>47818</v>
      </c>
      <c r="C74" s="8">
        <f t="shared" ref="C74:C82" si="16">C73</f>
        <v>597026.14826449996</v>
      </c>
      <c r="D74" s="13">
        <f>PV($D$3,A74,,-C74)</f>
        <v>356520.55215670151</v>
      </c>
      <c r="E74" s="13">
        <f t="shared" si="12"/>
        <v>19422578.790049814</v>
      </c>
      <c r="F74" s="13">
        <v>0</v>
      </c>
      <c r="G74" s="13">
        <v>0</v>
      </c>
      <c r="H74" s="13">
        <f>-$E$6/$D$1</f>
        <v>-373511.13057788188</v>
      </c>
      <c r="I74" s="13">
        <f t="shared" si="13"/>
        <v>19049067.659471933</v>
      </c>
      <c r="J74" s="13">
        <f t="shared" si="14"/>
        <v>27122082.334004052</v>
      </c>
      <c r="K74" s="13">
        <v>0</v>
      </c>
      <c r="L74" s="13">
        <v>0</v>
      </c>
      <c r="M74" s="13">
        <f>J74*$D$3</f>
        <v>203415.61750503039</v>
      </c>
      <c r="N74" s="13">
        <f>-C74</f>
        <v>-597026.14826449996</v>
      </c>
      <c r="O74" s="13">
        <f t="shared" si="15"/>
        <v>26728471.80324458</v>
      </c>
    </row>
    <row r="75" spans="1:15" x14ac:dyDescent="0.25">
      <c r="A75" s="7">
        <f t="shared" si="11"/>
        <v>70</v>
      </c>
      <c r="B75" s="9">
        <v>47849</v>
      </c>
      <c r="C75" s="8">
        <f t="shared" si="16"/>
        <v>597026.14826449996</v>
      </c>
      <c r="D75" s="13">
        <f>PV($D$3,A75,,-C75)</f>
        <v>353866.55300913297</v>
      </c>
      <c r="E75" s="13">
        <f t="shared" si="12"/>
        <v>19049067.659471933</v>
      </c>
      <c r="F75" s="13">
        <v>0</v>
      </c>
      <c r="G75" s="13">
        <v>0</v>
      </c>
      <c r="H75" s="13">
        <f>-$E$6/$D$1</f>
        <v>-373511.13057788188</v>
      </c>
      <c r="I75" s="13">
        <f t="shared" si="13"/>
        <v>18675556.528894052</v>
      </c>
      <c r="J75" s="13">
        <f t="shared" si="14"/>
        <v>26728471.80324458</v>
      </c>
      <c r="K75" s="13">
        <v>0</v>
      </c>
      <c r="L75" s="13">
        <v>0</v>
      </c>
      <c r="M75" s="13">
        <f>J75*$D$3</f>
        <v>200463.53852433435</v>
      </c>
      <c r="N75" s="13">
        <f>-C75</f>
        <v>-597026.14826449996</v>
      </c>
      <c r="O75" s="13">
        <f t="shared" si="15"/>
        <v>26331909.193504412</v>
      </c>
    </row>
    <row r="76" spans="1:15" x14ac:dyDescent="0.25">
      <c r="A76" s="7">
        <f t="shared" si="11"/>
        <v>71</v>
      </c>
      <c r="B76" s="9">
        <v>47880</v>
      </c>
      <c r="C76" s="8">
        <f t="shared" si="16"/>
        <v>597026.14826449996</v>
      </c>
      <c r="D76" s="13">
        <f>PV($D$3,A76,,-C76)</f>
        <v>351232.31067904009</v>
      </c>
      <c r="E76" s="13">
        <f t="shared" si="12"/>
        <v>18675556.528894052</v>
      </c>
      <c r="F76" s="13">
        <v>0</v>
      </c>
      <c r="G76" s="13">
        <v>0</v>
      </c>
      <c r="H76" s="13">
        <f>-$E$6/$D$1</f>
        <v>-373511.13057788188</v>
      </c>
      <c r="I76" s="13">
        <f t="shared" si="13"/>
        <v>18302045.398316171</v>
      </c>
      <c r="J76" s="13">
        <f t="shared" si="14"/>
        <v>26331909.193504412</v>
      </c>
      <c r="K76" s="13">
        <v>0</v>
      </c>
      <c r="L76" s="13">
        <v>0</v>
      </c>
      <c r="M76" s="13">
        <f>J76*$D$3</f>
        <v>197489.31895128309</v>
      </c>
      <c r="N76" s="13">
        <f>-C76</f>
        <v>-597026.14826449996</v>
      </c>
      <c r="O76" s="13">
        <f t="shared" si="15"/>
        <v>25932372.364191193</v>
      </c>
    </row>
    <row r="77" spans="1:15" x14ac:dyDescent="0.25">
      <c r="A77" s="7">
        <f t="shared" si="11"/>
        <v>72</v>
      </c>
      <c r="B77" s="9">
        <v>47908</v>
      </c>
      <c r="C77" s="8">
        <f t="shared" si="16"/>
        <v>597026.14826449996</v>
      </c>
      <c r="D77" s="13">
        <f>PV($D$3,A77,,-C77)</f>
        <v>348617.67809334007</v>
      </c>
      <c r="E77" s="13">
        <f t="shared" si="12"/>
        <v>18302045.398316171</v>
      </c>
      <c r="F77" s="13">
        <v>0</v>
      </c>
      <c r="G77" s="13">
        <v>0</v>
      </c>
      <c r="H77" s="13">
        <f>-$E$6/$D$1</f>
        <v>-373511.13057788188</v>
      </c>
      <c r="I77" s="13">
        <f t="shared" si="13"/>
        <v>17928534.26773829</v>
      </c>
      <c r="J77" s="13">
        <f t="shared" si="14"/>
        <v>25932372.364191193</v>
      </c>
      <c r="K77" s="13">
        <v>0</v>
      </c>
      <c r="L77" s="13">
        <v>0</v>
      </c>
      <c r="M77" s="13">
        <f>J77*$D$3</f>
        <v>194492.79273143393</v>
      </c>
      <c r="N77" s="13">
        <f>-C77</f>
        <v>-597026.14826449996</v>
      </c>
      <c r="O77" s="13">
        <f t="shared" si="15"/>
        <v>25529839.008658126</v>
      </c>
    </row>
    <row r="78" spans="1:15" x14ac:dyDescent="0.25">
      <c r="A78" s="7">
        <f t="shared" si="11"/>
        <v>73</v>
      </c>
      <c r="B78" s="9">
        <v>47939</v>
      </c>
      <c r="C78" s="8">
        <f t="shared" si="16"/>
        <v>597026.14826449996</v>
      </c>
      <c r="D78" s="13">
        <f>PV($D$3,A78,,-C78)</f>
        <v>346022.50927378668</v>
      </c>
      <c r="E78" s="13">
        <f t="shared" si="12"/>
        <v>17928534.26773829</v>
      </c>
      <c r="F78" s="13">
        <v>0</v>
      </c>
      <c r="G78" s="13">
        <v>0</v>
      </c>
      <c r="H78" s="13">
        <f>-$E$6/$D$1</f>
        <v>-373511.13057788188</v>
      </c>
      <c r="I78" s="13">
        <f t="shared" si="13"/>
        <v>17555023.137160409</v>
      </c>
      <c r="J78" s="13">
        <f t="shared" si="14"/>
        <v>25529839.008658126</v>
      </c>
      <c r="K78" s="13">
        <v>0</v>
      </c>
      <c r="L78" s="13">
        <v>0</v>
      </c>
      <c r="M78" s="13">
        <f>J78*$D$3</f>
        <v>191473.79256493592</v>
      </c>
      <c r="N78" s="13">
        <f>-C78</f>
        <v>-597026.14826449996</v>
      </c>
      <c r="O78" s="13">
        <f t="shared" si="15"/>
        <v>25124286.652958561</v>
      </c>
    </row>
    <row r="79" spans="1:15" x14ac:dyDescent="0.25">
      <c r="A79" s="7">
        <f t="shared" si="11"/>
        <v>74</v>
      </c>
      <c r="B79" s="9">
        <v>47969</v>
      </c>
      <c r="C79" s="8">
        <f t="shared" si="16"/>
        <v>597026.14826449996</v>
      </c>
      <c r="D79" s="13">
        <f>PV($D$3,A79,,-C79)</f>
        <v>343446.65932882042</v>
      </c>
      <c r="E79" s="13">
        <f t="shared" si="12"/>
        <v>17555023.137160409</v>
      </c>
      <c r="F79" s="13">
        <v>0</v>
      </c>
      <c r="G79" s="13">
        <v>0</v>
      </c>
      <c r="H79" s="13">
        <f>-$E$6/$D$1</f>
        <v>-373511.13057788188</v>
      </c>
      <c r="I79" s="13">
        <f t="shared" si="13"/>
        <v>17181512.006582528</v>
      </c>
      <c r="J79" s="13">
        <f t="shared" si="14"/>
        <v>25124286.652958561</v>
      </c>
      <c r="K79" s="13">
        <v>0</v>
      </c>
      <c r="L79" s="13">
        <v>0</v>
      </c>
      <c r="M79" s="13">
        <f>J79*$D$3</f>
        <v>188432.1498971892</v>
      </c>
      <c r="N79" s="13">
        <f>-C79</f>
        <v>-597026.14826449996</v>
      </c>
      <c r="O79" s="13">
        <f t="shared" si="15"/>
        <v>24715692.654591247</v>
      </c>
    </row>
    <row r="80" spans="1:15" x14ac:dyDescent="0.25">
      <c r="A80" s="7">
        <f t="shared" si="11"/>
        <v>75</v>
      </c>
      <c r="B80" s="9">
        <v>48000</v>
      </c>
      <c r="C80" s="8">
        <f t="shared" si="16"/>
        <v>597026.14826449996</v>
      </c>
      <c r="D80" s="13">
        <f>PV($D$3,A80,,-C80)</f>
        <v>340889.98444547935</v>
      </c>
      <c r="E80" s="13">
        <f t="shared" si="12"/>
        <v>17181512.006582528</v>
      </c>
      <c r="F80" s="13">
        <v>0</v>
      </c>
      <c r="G80" s="13">
        <v>0</v>
      </c>
      <c r="H80" s="13">
        <f>-$E$6/$D$1</f>
        <v>-373511.13057788188</v>
      </c>
      <c r="I80" s="13">
        <f t="shared" si="13"/>
        <v>16808000.876004647</v>
      </c>
      <c r="J80" s="13">
        <f t="shared" si="14"/>
        <v>24715692.654591247</v>
      </c>
      <c r="K80" s="13">
        <v>0</v>
      </c>
      <c r="L80" s="13">
        <v>0</v>
      </c>
      <c r="M80" s="13">
        <f>J80*$D$3</f>
        <v>185367.69490943436</v>
      </c>
      <c r="N80" s="13">
        <f>-C80</f>
        <v>-597026.14826449996</v>
      </c>
      <c r="O80" s="13">
        <f t="shared" si="15"/>
        <v>24304034.201236181</v>
      </c>
    </row>
    <row r="81" spans="1:15" x14ac:dyDescent="0.25">
      <c r="A81" s="7">
        <f t="shared" si="11"/>
        <v>76</v>
      </c>
      <c r="B81" s="9">
        <v>48030</v>
      </c>
      <c r="C81" s="8">
        <f t="shared" si="16"/>
        <v>597026.14826449996</v>
      </c>
      <c r="D81" s="13">
        <f>PV($D$3,A81,,-C81)</f>
        <v>338352.34188136901</v>
      </c>
      <c r="E81" s="13">
        <f t="shared" si="12"/>
        <v>16808000.876004647</v>
      </c>
      <c r="F81" s="13">
        <v>0</v>
      </c>
      <c r="G81" s="13">
        <v>0</v>
      </c>
      <c r="H81" s="13">
        <f>-$E$6/$D$1</f>
        <v>-373511.13057788188</v>
      </c>
      <c r="I81" s="13">
        <f t="shared" si="13"/>
        <v>16434489.745426765</v>
      </c>
      <c r="J81" s="13">
        <f t="shared" si="14"/>
        <v>24304034.201236181</v>
      </c>
      <c r="K81" s="13">
        <v>0</v>
      </c>
      <c r="L81" s="13">
        <v>0</v>
      </c>
      <c r="M81" s="13">
        <f>J81*$D$3</f>
        <v>182280.25650927136</v>
      </c>
      <c r="N81" s="13">
        <f>-C81</f>
        <v>-597026.14826449996</v>
      </c>
      <c r="O81" s="13">
        <f t="shared" si="15"/>
        <v>23889288.30948095</v>
      </c>
    </row>
    <row r="82" spans="1:15" x14ac:dyDescent="0.25">
      <c r="A82" s="3">
        <f t="shared" si="11"/>
        <v>77</v>
      </c>
      <c r="B82" s="4">
        <v>48061</v>
      </c>
      <c r="C82" s="5">
        <f t="shared" si="16"/>
        <v>597026.14826449996</v>
      </c>
      <c r="D82" s="12">
        <f>PV($D$3,A82,,-C82)</f>
        <v>335833.58995669382</v>
      </c>
      <c r="E82" s="12">
        <f t="shared" si="12"/>
        <v>16434489.745426765</v>
      </c>
      <c r="F82" s="12">
        <v>0</v>
      </c>
      <c r="G82" s="12">
        <v>0</v>
      </c>
      <c r="H82" s="12">
        <f>-$E$6/$D$1</f>
        <v>-373511.13057788188</v>
      </c>
      <c r="I82" s="12">
        <f t="shared" si="13"/>
        <v>16060978.614848882</v>
      </c>
      <c r="J82" s="12">
        <f t="shared" si="14"/>
        <v>23889288.30948095</v>
      </c>
      <c r="K82" s="12">
        <v>0</v>
      </c>
      <c r="L82" s="12">
        <v>0</v>
      </c>
      <c r="M82" s="12">
        <f>J82*$D$3</f>
        <v>179169.66232110711</v>
      </c>
      <c r="N82" s="12">
        <f>-C82</f>
        <v>-597026.14826449996</v>
      </c>
      <c r="O82" s="12">
        <f t="shared" si="15"/>
        <v>23471431.823537555</v>
      </c>
    </row>
    <row r="83" spans="1:15" x14ac:dyDescent="0.25">
      <c r="A83" s="7">
        <f t="shared" si="11"/>
        <v>78</v>
      </c>
      <c r="B83" s="9">
        <v>48092</v>
      </c>
      <c r="C83" s="8">
        <f>C82*103%</f>
        <v>614936.93271243502</v>
      </c>
      <c r="D83" s="13">
        <f>PV($D$3,A83,,-C83)</f>
        <v>343333.59568773652</v>
      </c>
      <c r="E83" s="13">
        <f t="shared" si="12"/>
        <v>16060978.614848882</v>
      </c>
      <c r="F83" s="13">
        <v>0</v>
      </c>
      <c r="G83" s="13">
        <v>0</v>
      </c>
      <c r="H83" s="13">
        <f>-$E$6/$D$1</f>
        <v>-373511.13057788188</v>
      </c>
      <c r="I83" s="13">
        <f t="shared" si="13"/>
        <v>15687467.484270999</v>
      </c>
      <c r="J83" s="13">
        <f t="shared" si="14"/>
        <v>23471431.823537555</v>
      </c>
      <c r="K83" s="13">
        <v>0</v>
      </c>
      <c r="L83" s="13">
        <v>0</v>
      </c>
      <c r="M83" s="13">
        <f>J83*$D$3</f>
        <v>176035.73867653165</v>
      </c>
      <c r="N83" s="13">
        <f>-C83</f>
        <v>-614936.93271243502</v>
      </c>
      <c r="O83" s="13">
        <f t="shared" si="15"/>
        <v>23032530.629501652</v>
      </c>
    </row>
    <row r="84" spans="1:15" x14ac:dyDescent="0.25">
      <c r="A84" s="7">
        <f t="shared" si="11"/>
        <v>79</v>
      </c>
      <c r="B84" s="9">
        <v>48122</v>
      </c>
      <c r="C84" s="8">
        <f>C83</f>
        <v>614936.93271243502</v>
      </c>
      <c r="D84" s="13">
        <f>PV($D$3,A84,,-C84)</f>
        <v>340777.76246921741</v>
      </c>
      <c r="E84" s="13">
        <f t="shared" si="12"/>
        <v>15687467.484270999</v>
      </c>
      <c r="F84" s="13">
        <v>0</v>
      </c>
      <c r="G84" s="13">
        <v>0</v>
      </c>
      <c r="H84" s="13">
        <f>-$E$6/$D$1</f>
        <v>-373511.13057788188</v>
      </c>
      <c r="I84" s="13">
        <f t="shared" si="13"/>
        <v>15313956.353693116</v>
      </c>
      <c r="J84" s="13">
        <f t="shared" si="14"/>
        <v>23032530.629501652</v>
      </c>
      <c r="K84" s="13">
        <v>0</v>
      </c>
      <c r="L84" s="13">
        <v>0</v>
      </c>
      <c r="M84" s="13">
        <f>J84*$D$3</f>
        <v>172743.97972126238</v>
      </c>
      <c r="N84" s="13">
        <f>-C84</f>
        <v>-614936.93271243502</v>
      </c>
      <c r="O84" s="13">
        <f t="shared" si="15"/>
        <v>22590337.676510479</v>
      </c>
    </row>
    <row r="85" spans="1:15" x14ac:dyDescent="0.25">
      <c r="A85" s="7">
        <f t="shared" si="11"/>
        <v>80</v>
      </c>
      <c r="B85" s="9">
        <v>48153</v>
      </c>
      <c r="C85" s="8">
        <f t="shared" ref="C85:C93" si="17">C84</f>
        <v>614936.93271243502</v>
      </c>
      <c r="D85" s="13">
        <f>PV($D$3,A85,,-C85)</f>
        <v>338240.95530443417</v>
      </c>
      <c r="E85" s="13">
        <f t="shared" si="12"/>
        <v>15313956.353693116</v>
      </c>
      <c r="F85" s="13">
        <v>0</v>
      </c>
      <c r="G85" s="13">
        <v>0</v>
      </c>
      <c r="H85" s="13">
        <f>-$E$6/$D$1</f>
        <v>-373511.13057788188</v>
      </c>
      <c r="I85" s="13">
        <f t="shared" si="13"/>
        <v>14940445.223115234</v>
      </c>
      <c r="J85" s="13">
        <f t="shared" si="14"/>
        <v>22590337.676510479</v>
      </c>
      <c r="K85" s="13">
        <v>0</v>
      </c>
      <c r="L85" s="13">
        <v>0</v>
      </c>
      <c r="M85" s="13">
        <f>J85*$D$3</f>
        <v>169427.53257382859</v>
      </c>
      <c r="N85" s="13">
        <f>-C85</f>
        <v>-614936.93271243502</v>
      </c>
      <c r="O85" s="13">
        <f t="shared" si="15"/>
        <v>22144828.276371874</v>
      </c>
    </row>
    <row r="86" spans="1:15" x14ac:dyDescent="0.25">
      <c r="A86" s="7">
        <f t="shared" si="11"/>
        <v>81</v>
      </c>
      <c r="B86" s="9">
        <v>48183</v>
      </c>
      <c r="C86" s="8">
        <f t="shared" si="17"/>
        <v>614936.93271243502</v>
      </c>
      <c r="D86" s="13">
        <f>PV($D$3,A86,,-C86)</f>
        <v>335723.03256023239</v>
      </c>
      <c r="E86" s="13">
        <f t="shared" si="12"/>
        <v>14940445.223115234</v>
      </c>
      <c r="F86" s="13">
        <v>0</v>
      </c>
      <c r="G86" s="13">
        <v>0</v>
      </c>
      <c r="H86" s="13">
        <f>-$E$6/$D$1</f>
        <v>-373511.13057788188</v>
      </c>
      <c r="I86" s="13">
        <f t="shared" si="13"/>
        <v>14566934.092537351</v>
      </c>
      <c r="J86" s="13">
        <f t="shared" si="14"/>
        <v>22144828.276371874</v>
      </c>
      <c r="K86" s="13">
        <v>0</v>
      </c>
      <c r="L86" s="13">
        <v>0</v>
      </c>
      <c r="M86" s="13">
        <f>J86*$D$3</f>
        <v>166086.21207278906</v>
      </c>
      <c r="N86" s="13">
        <f>-C86</f>
        <v>-614936.93271243502</v>
      </c>
      <c r="O86" s="13">
        <f t="shared" si="15"/>
        <v>21695977.555732228</v>
      </c>
    </row>
    <row r="87" spans="1:15" x14ac:dyDescent="0.25">
      <c r="A87" s="7">
        <f t="shared" si="11"/>
        <v>82</v>
      </c>
      <c r="B87" s="9">
        <v>48214</v>
      </c>
      <c r="C87" s="8">
        <f t="shared" si="17"/>
        <v>614936.93271243502</v>
      </c>
      <c r="D87" s="13">
        <f>PV($D$3,A87,,-C87)</f>
        <v>333223.85365779884</v>
      </c>
      <c r="E87" s="13">
        <f t="shared" si="12"/>
        <v>14566934.092537351</v>
      </c>
      <c r="F87" s="13">
        <v>0</v>
      </c>
      <c r="G87" s="13">
        <v>0</v>
      </c>
      <c r="H87" s="13">
        <f>-$E$6/$D$1</f>
        <v>-373511.13057788188</v>
      </c>
      <c r="I87" s="13">
        <f t="shared" si="13"/>
        <v>14193422.961959468</v>
      </c>
      <c r="J87" s="13">
        <f t="shared" si="14"/>
        <v>21695977.555732228</v>
      </c>
      <c r="K87" s="13">
        <v>0</v>
      </c>
      <c r="L87" s="13">
        <v>0</v>
      </c>
      <c r="M87" s="13">
        <f>J87*$D$3</f>
        <v>162719.8316679917</v>
      </c>
      <c r="N87" s="13">
        <f>-C87</f>
        <v>-614936.93271243502</v>
      </c>
      <c r="O87" s="13">
        <f t="shared" si="15"/>
        <v>21243760.454687785</v>
      </c>
    </row>
    <row r="88" spans="1:15" x14ac:dyDescent="0.25">
      <c r="A88" s="7">
        <f t="shared" si="11"/>
        <v>83</v>
      </c>
      <c r="B88" s="9">
        <v>48245</v>
      </c>
      <c r="C88" s="8">
        <f t="shared" si="17"/>
        <v>614936.93271243502</v>
      </c>
      <c r="D88" s="13">
        <f>PV($D$3,A88,,-C88)</f>
        <v>330743.27906481276</v>
      </c>
      <c r="E88" s="13">
        <f t="shared" si="12"/>
        <v>14193422.961959468</v>
      </c>
      <c r="F88" s="13">
        <v>0</v>
      </c>
      <c r="G88" s="13">
        <v>0</v>
      </c>
      <c r="H88" s="13">
        <f>-$E$6/$D$1</f>
        <v>-373511.13057788188</v>
      </c>
      <c r="I88" s="13">
        <f t="shared" si="13"/>
        <v>13819911.831381585</v>
      </c>
      <c r="J88" s="13">
        <f t="shared" si="14"/>
        <v>21243760.454687785</v>
      </c>
      <c r="K88" s="13">
        <v>0</v>
      </c>
      <c r="L88" s="13">
        <v>0</v>
      </c>
      <c r="M88" s="13">
        <f>J88*$D$3</f>
        <v>159328.20341015837</v>
      </c>
      <c r="N88" s="13">
        <f>-C88</f>
        <v>-614936.93271243502</v>
      </c>
      <c r="O88" s="13">
        <f t="shared" si="15"/>
        <v>20788151.725385509</v>
      </c>
    </row>
    <row r="89" spans="1:15" x14ac:dyDescent="0.25">
      <c r="A89" s="7">
        <f t="shared" si="11"/>
        <v>84</v>
      </c>
      <c r="B89" s="9">
        <v>48274</v>
      </c>
      <c r="C89" s="8">
        <f t="shared" si="17"/>
        <v>614936.93271243502</v>
      </c>
      <c r="D89" s="13">
        <f>PV($D$3,A89,,-C89)</f>
        <v>328281.17028765526</v>
      </c>
      <c r="E89" s="13">
        <f t="shared" si="12"/>
        <v>13819911.831381585</v>
      </c>
      <c r="F89" s="13">
        <v>0</v>
      </c>
      <c r="G89" s="13">
        <v>0</v>
      </c>
      <c r="H89" s="13">
        <f>-$E$6/$D$1</f>
        <v>-373511.13057788188</v>
      </c>
      <c r="I89" s="13">
        <f t="shared" si="13"/>
        <v>13446400.700803703</v>
      </c>
      <c r="J89" s="13">
        <f t="shared" si="14"/>
        <v>20788151.725385509</v>
      </c>
      <c r="K89" s="13">
        <v>0</v>
      </c>
      <c r="L89" s="13">
        <v>0</v>
      </c>
      <c r="M89" s="13">
        <f>J89*$D$3</f>
        <v>155911.13794039132</v>
      </c>
      <c r="N89" s="13">
        <f>-C89</f>
        <v>-614936.93271243502</v>
      </c>
      <c r="O89" s="13">
        <f t="shared" si="15"/>
        <v>20329125.930613466</v>
      </c>
    </row>
    <row r="90" spans="1:15" x14ac:dyDescent="0.25">
      <c r="A90" s="7">
        <f t="shared" si="11"/>
        <v>85</v>
      </c>
      <c r="B90" s="9">
        <v>48305</v>
      </c>
      <c r="C90" s="8">
        <f t="shared" si="17"/>
        <v>614936.93271243502</v>
      </c>
      <c r="D90" s="13">
        <f>PV($D$3,A90,,-C90)</f>
        <v>325837.38986367773</v>
      </c>
      <c r="E90" s="13">
        <f t="shared" si="12"/>
        <v>13446400.700803703</v>
      </c>
      <c r="F90" s="13">
        <v>0</v>
      </c>
      <c r="G90" s="13">
        <v>0</v>
      </c>
      <c r="H90" s="13">
        <f>-$E$6/$D$1</f>
        <v>-373511.13057788188</v>
      </c>
      <c r="I90" s="13">
        <f t="shared" si="13"/>
        <v>13072889.57022582</v>
      </c>
      <c r="J90" s="13">
        <f t="shared" si="14"/>
        <v>20329125.930613466</v>
      </c>
      <c r="K90" s="13">
        <v>0</v>
      </c>
      <c r="L90" s="13">
        <v>0</v>
      </c>
      <c r="M90" s="13">
        <f>J90*$D$3</f>
        <v>152468.44447960099</v>
      </c>
      <c r="N90" s="13">
        <f>-C90</f>
        <v>-614936.93271243502</v>
      </c>
      <c r="O90" s="13">
        <f t="shared" si="15"/>
        <v>19866657.442380629</v>
      </c>
    </row>
    <row r="91" spans="1:15" x14ac:dyDescent="0.25">
      <c r="A91" s="7">
        <f t="shared" si="11"/>
        <v>86</v>
      </c>
      <c r="B91" s="9">
        <v>48335</v>
      </c>
      <c r="C91" s="8">
        <f t="shared" si="17"/>
        <v>614936.93271243502</v>
      </c>
      <c r="D91" s="13">
        <f>PV($D$3,A91,,-C91)</f>
        <v>323411.80135352613</v>
      </c>
      <c r="E91" s="13">
        <f t="shared" si="12"/>
        <v>13072889.57022582</v>
      </c>
      <c r="F91" s="13">
        <v>0</v>
      </c>
      <c r="G91" s="13">
        <v>0</v>
      </c>
      <c r="H91" s="13">
        <f>-$E$6/$D$1</f>
        <v>-373511.13057788188</v>
      </c>
      <c r="I91" s="13">
        <f t="shared" si="13"/>
        <v>12699378.439647937</v>
      </c>
      <c r="J91" s="13">
        <f t="shared" si="14"/>
        <v>19866657.442380629</v>
      </c>
      <c r="K91" s="13">
        <v>0</v>
      </c>
      <c r="L91" s="13">
        <v>0</v>
      </c>
      <c r="M91" s="13">
        <f>J91*$D$3</f>
        <v>148999.93081785471</v>
      </c>
      <c r="N91" s="13">
        <f>-C91</f>
        <v>-614936.93271243502</v>
      </c>
      <c r="O91" s="13">
        <f t="shared" si="15"/>
        <v>19400720.440486047</v>
      </c>
    </row>
    <row r="92" spans="1:15" x14ac:dyDescent="0.25">
      <c r="A92" s="7">
        <f t="shared" si="11"/>
        <v>87</v>
      </c>
      <c r="B92" s="9">
        <v>48366</v>
      </c>
      <c r="C92" s="8">
        <f t="shared" si="17"/>
        <v>614936.93271243502</v>
      </c>
      <c r="D92" s="13">
        <f>PV($D$3,A92,,-C92)</f>
        <v>321004.26933352475</v>
      </c>
      <c r="E92" s="13">
        <f t="shared" si="12"/>
        <v>12699378.439647937</v>
      </c>
      <c r="F92" s="13">
        <v>0</v>
      </c>
      <c r="G92" s="13">
        <v>0</v>
      </c>
      <c r="H92" s="13">
        <f>-$E$6/$D$1</f>
        <v>-373511.13057788188</v>
      </c>
      <c r="I92" s="13">
        <f t="shared" si="13"/>
        <v>12325867.309070054</v>
      </c>
      <c r="J92" s="13">
        <f t="shared" si="14"/>
        <v>19400720.440486047</v>
      </c>
      <c r="K92" s="13">
        <v>0</v>
      </c>
      <c r="L92" s="13">
        <v>0</v>
      </c>
      <c r="M92" s="13">
        <f>J92*$D$3</f>
        <v>145505.40330364535</v>
      </c>
      <c r="N92" s="13">
        <f>-C92</f>
        <v>-614936.93271243502</v>
      </c>
      <c r="O92" s="13">
        <f t="shared" si="15"/>
        <v>18931288.911077257</v>
      </c>
    </row>
    <row r="93" spans="1:15" x14ac:dyDescent="0.25">
      <c r="A93" s="3">
        <f t="shared" si="11"/>
        <v>88</v>
      </c>
      <c r="B93" s="4">
        <v>48396</v>
      </c>
      <c r="C93" s="5">
        <f t="shared" si="17"/>
        <v>614936.93271243502</v>
      </c>
      <c r="D93" s="12">
        <f>PV($D$3,A93,,-C93)</f>
        <v>318614.65938811388</v>
      </c>
      <c r="E93" s="12">
        <f t="shared" si="12"/>
        <v>12325867.309070054</v>
      </c>
      <c r="F93" s="12">
        <v>0</v>
      </c>
      <c r="G93" s="12">
        <v>0</v>
      </c>
      <c r="H93" s="12">
        <f>-$E$6/$D$1</f>
        <v>-373511.13057788188</v>
      </c>
      <c r="I93" s="12">
        <f t="shared" si="13"/>
        <v>11952356.178492172</v>
      </c>
      <c r="J93" s="12">
        <f t="shared" si="14"/>
        <v>18931288.911077257</v>
      </c>
      <c r="K93" s="12">
        <v>0</v>
      </c>
      <c r="L93" s="12">
        <v>0</v>
      </c>
      <c r="M93" s="12">
        <f>J93*$D$3</f>
        <v>141984.66683307942</v>
      </c>
      <c r="N93" s="12">
        <f>-C93</f>
        <v>-614936.93271243502</v>
      </c>
      <c r="O93" s="12">
        <f t="shared" si="15"/>
        <v>18458336.645197902</v>
      </c>
    </row>
    <row r="94" spans="1:15" x14ac:dyDescent="0.25">
      <c r="A94" s="7">
        <f t="shared" si="11"/>
        <v>89</v>
      </c>
      <c r="B94" s="9">
        <v>48427</v>
      </c>
      <c r="C94" s="8">
        <f>C93*103%</f>
        <v>633385.04069380811</v>
      </c>
      <c r="D94" s="13">
        <f>PV($D$3,A94,,-C94)</f>
        <v>325730.12324541662</v>
      </c>
      <c r="E94" s="13">
        <f t="shared" si="12"/>
        <v>11952356.178492172</v>
      </c>
      <c r="F94" s="13">
        <v>0</v>
      </c>
      <c r="G94" s="13">
        <v>0</v>
      </c>
      <c r="H94" s="13">
        <f>-$E$6/$D$1</f>
        <v>-373511.13057788188</v>
      </c>
      <c r="I94" s="13">
        <f t="shared" si="13"/>
        <v>11578845.047914289</v>
      </c>
      <c r="J94" s="13">
        <f t="shared" si="14"/>
        <v>18458336.645197902</v>
      </c>
      <c r="K94" s="13">
        <v>0</v>
      </c>
      <c r="L94" s="13">
        <v>0</v>
      </c>
      <c r="M94" s="13">
        <f>J94*$D$3</f>
        <v>138437.52483898425</v>
      </c>
      <c r="N94" s="13">
        <f>-C94</f>
        <v>-633385.04069380811</v>
      </c>
      <c r="O94" s="13">
        <f t="shared" si="15"/>
        <v>17963389.129343078</v>
      </c>
    </row>
    <row r="95" spans="1:15" x14ac:dyDescent="0.25">
      <c r="A95" s="7">
        <f t="shared" si="11"/>
        <v>90</v>
      </c>
      <c r="B95" s="9">
        <v>48458</v>
      </c>
      <c r="C95" s="8">
        <f>C94</f>
        <v>633385.04069380811</v>
      </c>
      <c r="D95" s="13">
        <f>PV($D$3,A95,,-C95)</f>
        <v>323305.33324607107</v>
      </c>
      <c r="E95" s="13">
        <f t="shared" si="12"/>
        <v>11578845.047914289</v>
      </c>
      <c r="F95" s="13">
        <v>0</v>
      </c>
      <c r="G95" s="13">
        <v>0</v>
      </c>
      <c r="H95" s="13">
        <f>-$E$6/$D$1</f>
        <v>-373511.13057788188</v>
      </c>
      <c r="I95" s="13">
        <f t="shared" si="13"/>
        <v>11205333.917336406</v>
      </c>
      <c r="J95" s="13">
        <f t="shared" si="14"/>
        <v>17963389.129343078</v>
      </c>
      <c r="K95" s="13">
        <v>0</v>
      </c>
      <c r="L95" s="13">
        <v>0</v>
      </c>
      <c r="M95" s="13">
        <f>J95*$D$3</f>
        <v>134725.41847007308</v>
      </c>
      <c r="N95" s="13">
        <f>-C95</f>
        <v>-633385.04069380811</v>
      </c>
      <c r="O95" s="13">
        <f t="shared" si="15"/>
        <v>17464729.507119343</v>
      </c>
    </row>
    <row r="96" spans="1:15" x14ac:dyDescent="0.25">
      <c r="A96" s="7">
        <f t="shared" si="11"/>
        <v>91</v>
      </c>
      <c r="B96" s="9">
        <v>48488</v>
      </c>
      <c r="C96" s="8">
        <f t="shared" ref="C96:C104" si="18">C95</f>
        <v>633385.04069380811</v>
      </c>
      <c r="D96" s="13">
        <f>PV($D$3,A96,,-C96)</f>
        <v>320898.59379262634</v>
      </c>
      <c r="E96" s="13">
        <f t="shared" si="12"/>
        <v>11205333.917336406</v>
      </c>
      <c r="F96" s="13">
        <v>0</v>
      </c>
      <c r="G96" s="13">
        <v>0</v>
      </c>
      <c r="H96" s="13">
        <f>-$E$6/$D$1</f>
        <v>-373511.13057788188</v>
      </c>
      <c r="I96" s="13">
        <f t="shared" si="13"/>
        <v>10831822.786758523</v>
      </c>
      <c r="J96" s="13">
        <f t="shared" si="14"/>
        <v>17464729.507119343</v>
      </c>
      <c r="K96" s="13">
        <v>0</v>
      </c>
      <c r="L96" s="13">
        <v>0</v>
      </c>
      <c r="M96" s="13">
        <f>J96*$D$3</f>
        <v>130985.47130339507</v>
      </c>
      <c r="N96" s="13">
        <f>-C96</f>
        <v>-633385.04069380811</v>
      </c>
      <c r="O96" s="13">
        <f t="shared" si="15"/>
        <v>16962329.93772893</v>
      </c>
    </row>
    <row r="97" spans="1:15" x14ac:dyDescent="0.25">
      <c r="A97" s="7">
        <f t="shared" si="11"/>
        <v>92</v>
      </c>
      <c r="B97" s="9">
        <v>48519</v>
      </c>
      <c r="C97" s="8">
        <f t="shared" si="18"/>
        <v>633385.04069380811</v>
      </c>
      <c r="D97" s="13">
        <f>PV($D$3,A97,,-C97)</f>
        <v>318509.77051377296</v>
      </c>
      <c r="E97" s="13">
        <f t="shared" si="12"/>
        <v>10831822.786758523</v>
      </c>
      <c r="F97" s="13">
        <v>0</v>
      </c>
      <c r="G97" s="13">
        <v>0</v>
      </c>
      <c r="H97" s="13">
        <f>-$E$6/$D$1</f>
        <v>-373511.13057788188</v>
      </c>
      <c r="I97" s="13">
        <f t="shared" si="13"/>
        <v>10458311.656180641</v>
      </c>
      <c r="J97" s="13">
        <f t="shared" si="14"/>
        <v>16962329.93772893</v>
      </c>
      <c r="K97" s="13">
        <v>0</v>
      </c>
      <c r="L97" s="13">
        <v>0</v>
      </c>
      <c r="M97" s="13">
        <f>J97*$D$3</f>
        <v>127217.47453296697</v>
      </c>
      <c r="N97" s="13">
        <f>-C97</f>
        <v>-633385.04069380811</v>
      </c>
      <c r="O97" s="13">
        <f t="shared" si="15"/>
        <v>16456162.371568087</v>
      </c>
    </row>
    <row r="98" spans="1:15" x14ac:dyDescent="0.25">
      <c r="A98" s="7">
        <f t="shared" si="11"/>
        <v>93</v>
      </c>
      <c r="B98" s="9">
        <v>48549</v>
      </c>
      <c r="C98" s="8">
        <f t="shared" si="18"/>
        <v>633385.04069380811</v>
      </c>
      <c r="D98" s="13">
        <f>PV($D$3,A98,,-C98)</f>
        <v>316138.73003848438</v>
      </c>
      <c r="E98" s="13">
        <f t="shared" si="12"/>
        <v>10458311.656180641</v>
      </c>
      <c r="F98" s="13">
        <v>0</v>
      </c>
      <c r="G98" s="13">
        <v>0</v>
      </c>
      <c r="H98" s="13">
        <f>-$E$6/$D$1</f>
        <v>-373511.13057788188</v>
      </c>
      <c r="I98" s="13">
        <f t="shared" si="13"/>
        <v>10084800.525602758</v>
      </c>
      <c r="J98" s="13">
        <f t="shared" si="14"/>
        <v>16456162.371568087</v>
      </c>
      <c r="K98" s="13">
        <v>0</v>
      </c>
      <c r="L98" s="13">
        <v>0</v>
      </c>
      <c r="M98" s="13">
        <f>J98*$D$3</f>
        <v>123421.21778676065</v>
      </c>
      <c r="N98" s="13">
        <f>-C98</f>
        <v>-633385.04069380811</v>
      </c>
      <c r="O98" s="13">
        <f t="shared" si="15"/>
        <v>15946198.54866104</v>
      </c>
    </row>
    <row r="99" spans="1:15" x14ac:dyDescent="0.25">
      <c r="A99" s="7">
        <f t="shared" si="11"/>
        <v>94</v>
      </c>
      <c r="B99" s="9">
        <v>48580</v>
      </c>
      <c r="C99" s="8">
        <f t="shared" si="18"/>
        <v>633385.04069380811</v>
      </c>
      <c r="D99" s="13">
        <f>PV($D$3,A99,,-C99)</f>
        <v>313785.33998857002</v>
      </c>
      <c r="E99" s="13">
        <f t="shared" si="12"/>
        <v>10084800.525602758</v>
      </c>
      <c r="F99" s="13">
        <v>0</v>
      </c>
      <c r="G99" s="13">
        <v>0</v>
      </c>
      <c r="H99" s="13">
        <f>-$E$6/$D$1</f>
        <v>-373511.13057788188</v>
      </c>
      <c r="I99" s="13">
        <f t="shared" si="13"/>
        <v>9711289.3950248752</v>
      </c>
      <c r="J99" s="13">
        <f t="shared" si="14"/>
        <v>15946198.54866104</v>
      </c>
      <c r="K99" s="13">
        <v>0</v>
      </c>
      <c r="L99" s="13">
        <v>0</v>
      </c>
      <c r="M99" s="13">
        <f>J99*$D$3</f>
        <v>119596.4891149578</v>
      </c>
      <c r="N99" s="13">
        <f>-C99</f>
        <v>-633385.04069380811</v>
      </c>
      <c r="O99" s="13">
        <f t="shared" si="15"/>
        <v>15432409.997082189</v>
      </c>
    </row>
    <row r="100" spans="1:15" x14ac:dyDescent="0.25">
      <c r="A100" s="7">
        <f t="shared" si="11"/>
        <v>95</v>
      </c>
      <c r="B100" s="9">
        <v>48611</v>
      </c>
      <c r="C100" s="8">
        <f t="shared" si="18"/>
        <v>633385.04069380811</v>
      </c>
      <c r="D100" s="13">
        <f>PV($D$3,A100,,-C100)</f>
        <v>311449.46897128533</v>
      </c>
      <c r="E100" s="13">
        <f t="shared" si="12"/>
        <v>9711289.3950248752</v>
      </c>
      <c r="F100" s="13">
        <v>0</v>
      </c>
      <c r="G100" s="13">
        <v>0</v>
      </c>
      <c r="H100" s="13">
        <f>-$E$6/$D$1</f>
        <v>-373511.13057788188</v>
      </c>
      <c r="I100" s="13">
        <f t="shared" si="13"/>
        <v>9337778.2644469924</v>
      </c>
      <c r="J100" s="13">
        <f t="shared" si="14"/>
        <v>15432409.997082189</v>
      </c>
      <c r="K100" s="13">
        <v>0</v>
      </c>
      <c r="L100" s="13">
        <v>0</v>
      </c>
      <c r="M100" s="13">
        <f>J100*$D$3</f>
        <v>115743.0749781164</v>
      </c>
      <c r="N100" s="13">
        <f>-C100</f>
        <v>-633385.04069380811</v>
      </c>
      <c r="O100" s="13">
        <f t="shared" si="15"/>
        <v>14914768.031366497</v>
      </c>
    </row>
    <row r="101" spans="1:15" x14ac:dyDescent="0.25">
      <c r="A101" s="7">
        <f t="shared" si="11"/>
        <v>96</v>
      </c>
      <c r="B101" s="9">
        <v>48639</v>
      </c>
      <c r="C101" s="8">
        <f t="shared" si="18"/>
        <v>633385.04069380811</v>
      </c>
      <c r="D101" s="13">
        <f>PV($D$3,A101,,-C101)</f>
        <v>309130.98657199548</v>
      </c>
      <c r="E101" s="13">
        <f t="shared" si="12"/>
        <v>9337778.2644469924</v>
      </c>
      <c r="F101" s="13">
        <v>0</v>
      </c>
      <c r="G101" s="13">
        <v>0</v>
      </c>
      <c r="H101" s="13">
        <f>-$E$6/$D$1</f>
        <v>-373511.13057788188</v>
      </c>
      <c r="I101" s="13">
        <f t="shared" si="13"/>
        <v>8964267.1338691097</v>
      </c>
      <c r="J101" s="13">
        <f t="shared" si="14"/>
        <v>14914768.031366497</v>
      </c>
      <c r="K101" s="13">
        <v>0</v>
      </c>
      <c r="L101" s="13">
        <v>0</v>
      </c>
      <c r="M101" s="13">
        <f>J101*$D$3</f>
        <v>111860.76023524873</v>
      </c>
      <c r="N101" s="13">
        <f>-C101</f>
        <v>-633385.04069380811</v>
      </c>
      <c r="O101" s="13">
        <f t="shared" si="15"/>
        <v>14393243.750907937</v>
      </c>
    </row>
    <row r="102" spans="1:15" x14ac:dyDescent="0.25">
      <c r="A102" s="7">
        <f t="shared" si="11"/>
        <v>97</v>
      </c>
      <c r="B102" s="9">
        <v>48670</v>
      </c>
      <c r="C102" s="8">
        <f t="shared" si="18"/>
        <v>633385.04069380811</v>
      </c>
      <c r="D102" s="13">
        <f>PV($D$3,A102,,-C102)</f>
        <v>306829.76334689371</v>
      </c>
      <c r="E102" s="13">
        <f t="shared" si="12"/>
        <v>8964267.1338691097</v>
      </c>
      <c r="F102" s="13">
        <v>0</v>
      </c>
      <c r="G102" s="13">
        <v>0</v>
      </c>
      <c r="H102" s="13">
        <f>-$E$6/$D$1</f>
        <v>-373511.13057788188</v>
      </c>
      <c r="I102" s="13">
        <f t="shared" si="13"/>
        <v>8590756.0032912269</v>
      </c>
      <c r="J102" s="13">
        <f t="shared" si="14"/>
        <v>14393243.750907937</v>
      </c>
      <c r="K102" s="13">
        <v>0</v>
      </c>
      <c r="L102" s="13">
        <v>0</v>
      </c>
      <c r="M102" s="13">
        <f>J102*$D$3</f>
        <v>107949.32813180953</v>
      </c>
      <c r="N102" s="13">
        <f>-C102</f>
        <v>-633385.04069380811</v>
      </c>
      <c r="O102" s="13">
        <f t="shared" si="15"/>
        <v>13867808.038345939</v>
      </c>
    </row>
    <row r="103" spans="1:15" x14ac:dyDescent="0.25">
      <c r="A103" s="7">
        <f t="shared" si="11"/>
        <v>98</v>
      </c>
      <c r="B103" s="9">
        <v>48700</v>
      </c>
      <c r="C103" s="8">
        <f t="shared" si="18"/>
        <v>633385.04069380811</v>
      </c>
      <c r="D103" s="13">
        <f>PV($D$3,A103,,-C103)</f>
        <v>304545.67081577529</v>
      </c>
      <c r="E103" s="13">
        <f t="shared" si="12"/>
        <v>8590756.0032912269</v>
      </c>
      <c r="F103" s="13">
        <v>0</v>
      </c>
      <c r="G103" s="13">
        <v>0</v>
      </c>
      <c r="H103" s="13">
        <f>-$E$6/$D$1</f>
        <v>-373511.13057788188</v>
      </c>
      <c r="I103" s="13">
        <f t="shared" si="13"/>
        <v>8217244.8727133451</v>
      </c>
      <c r="J103" s="13">
        <f t="shared" si="14"/>
        <v>13867808.038345939</v>
      </c>
      <c r="K103" s="13">
        <v>0</v>
      </c>
      <c r="L103" s="13">
        <v>0</v>
      </c>
      <c r="M103" s="13">
        <f>J103*$D$3</f>
        <v>104008.56028759453</v>
      </c>
      <c r="N103" s="13">
        <f>-C103</f>
        <v>-633385.04069380811</v>
      </c>
      <c r="O103" s="13">
        <f t="shared" si="15"/>
        <v>13338431.557939725</v>
      </c>
    </row>
    <row r="104" spans="1:15" x14ac:dyDescent="0.25">
      <c r="A104" s="3">
        <f t="shared" si="11"/>
        <v>99</v>
      </c>
      <c r="B104" s="4">
        <v>48731</v>
      </c>
      <c r="C104" s="5">
        <f t="shared" si="18"/>
        <v>633385.04069380811</v>
      </c>
      <c r="D104" s="12">
        <f>PV($D$3,A104,,-C104)</f>
        <v>302278.58145486383</v>
      </c>
      <c r="E104" s="12">
        <f t="shared" si="12"/>
        <v>8217244.8727133451</v>
      </c>
      <c r="F104" s="12">
        <v>0</v>
      </c>
      <c r="G104" s="12">
        <v>0</v>
      </c>
      <c r="H104" s="12">
        <f>-$E$6/$D$1</f>
        <v>-373511.13057788188</v>
      </c>
      <c r="I104" s="12">
        <f t="shared" si="13"/>
        <v>7843733.7421354633</v>
      </c>
      <c r="J104" s="12">
        <f t="shared" si="14"/>
        <v>13338431.557939725</v>
      </c>
      <c r="K104" s="12">
        <v>0</v>
      </c>
      <c r="L104" s="12">
        <v>0</v>
      </c>
      <c r="M104" s="12">
        <f>J104*$D$3</f>
        <v>100038.23668454794</v>
      </c>
      <c r="N104" s="12">
        <f>-C104</f>
        <v>-633385.04069380811</v>
      </c>
      <c r="O104" s="12">
        <f t="shared" si="15"/>
        <v>12805084.753930464</v>
      </c>
    </row>
    <row r="105" spans="1:15" x14ac:dyDescent="0.25">
      <c r="A105" s="7">
        <f t="shared" si="11"/>
        <v>100</v>
      </c>
      <c r="B105" s="9">
        <v>48761</v>
      </c>
      <c r="C105" s="8">
        <f>C104*103%</f>
        <v>652386.59191462235</v>
      </c>
      <c r="D105" s="13">
        <f>PV($D$3,A105,,-C105)</f>
        <v>309029.21975038189</v>
      </c>
      <c r="E105" s="13">
        <f t="shared" si="12"/>
        <v>7843733.7421354633</v>
      </c>
      <c r="F105" s="13">
        <v>0</v>
      </c>
      <c r="G105" s="13">
        <v>0</v>
      </c>
      <c r="H105" s="13">
        <f>-$E$6/$D$1</f>
        <v>-373511.13057788188</v>
      </c>
      <c r="I105" s="13">
        <f t="shared" si="13"/>
        <v>7470222.6115575815</v>
      </c>
      <c r="J105" s="13">
        <f t="shared" si="14"/>
        <v>12805084.753930464</v>
      </c>
      <c r="K105" s="13">
        <v>0</v>
      </c>
      <c r="L105" s="13">
        <v>0</v>
      </c>
      <c r="M105" s="13">
        <f>J105*$D$3</f>
        <v>96038.135654478479</v>
      </c>
      <c r="N105" s="13">
        <f>-C105</f>
        <v>-652386.59191462235</v>
      </c>
      <c r="O105" s="13">
        <f t="shared" si="15"/>
        <v>12248736.297670322</v>
      </c>
    </row>
    <row r="106" spans="1:15" x14ac:dyDescent="0.25">
      <c r="A106" s="7">
        <f t="shared" si="11"/>
        <v>101</v>
      </c>
      <c r="B106" s="9">
        <v>48792</v>
      </c>
      <c r="C106" s="8">
        <f>C105</f>
        <v>652386.59191462235</v>
      </c>
      <c r="D106" s="13">
        <f>PV($D$3,A106,,-C106)</f>
        <v>306728.75409467181</v>
      </c>
      <c r="E106" s="13">
        <f t="shared" si="12"/>
        <v>7470222.6115575815</v>
      </c>
      <c r="F106" s="13">
        <v>0</v>
      </c>
      <c r="G106" s="13">
        <v>0</v>
      </c>
      <c r="H106" s="13">
        <f>-$E$6/$D$1</f>
        <v>-373511.13057788188</v>
      </c>
      <c r="I106" s="13">
        <f t="shared" si="13"/>
        <v>7096711.4809796996</v>
      </c>
      <c r="J106" s="13">
        <f t="shared" si="14"/>
        <v>12248736.297670322</v>
      </c>
      <c r="K106" s="13">
        <v>0</v>
      </c>
      <c r="L106" s="13">
        <v>0</v>
      </c>
      <c r="M106" s="13">
        <f>J106*$D$3</f>
        <v>91865.522232527408</v>
      </c>
      <c r="N106" s="13">
        <f>-C106</f>
        <v>-652386.59191462235</v>
      </c>
      <c r="O106" s="13">
        <f t="shared" si="15"/>
        <v>11688215.227988226</v>
      </c>
    </row>
    <row r="107" spans="1:15" x14ac:dyDescent="0.25">
      <c r="A107" s="7">
        <f t="shared" si="11"/>
        <v>102</v>
      </c>
      <c r="B107" s="9">
        <v>48823</v>
      </c>
      <c r="C107" s="8">
        <f t="shared" ref="C107:C115" si="19">C106</f>
        <v>652386.59191462235</v>
      </c>
      <c r="D107" s="13">
        <f>PV($D$3,A107,,-C107)</f>
        <v>304445.41349347075</v>
      </c>
      <c r="E107" s="13">
        <f t="shared" si="12"/>
        <v>7096711.4809796996</v>
      </c>
      <c r="F107" s="13">
        <v>0</v>
      </c>
      <c r="G107" s="13">
        <v>0</v>
      </c>
      <c r="H107" s="13">
        <f>-$E$6/$D$1</f>
        <v>-373511.13057788188</v>
      </c>
      <c r="I107" s="13">
        <f t="shared" si="13"/>
        <v>6723200.3504018178</v>
      </c>
      <c r="J107" s="13">
        <f t="shared" si="14"/>
        <v>11688215.227988226</v>
      </c>
      <c r="K107" s="13">
        <v>0</v>
      </c>
      <c r="L107" s="13">
        <v>0</v>
      </c>
      <c r="M107" s="13">
        <f>J107*$D$3</f>
        <v>87661.614209911699</v>
      </c>
      <c r="N107" s="13">
        <f>-C107</f>
        <v>-652386.59191462235</v>
      </c>
      <c r="O107" s="13">
        <f t="shared" si="15"/>
        <v>11123490.250283515</v>
      </c>
    </row>
    <row r="108" spans="1:15" x14ac:dyDescent="0.25">
      <c r="A108" s="7">
        <f t="shared" si="11"/>
        <v>103</v>
      </c>
      <c r="B108" s="9">
        <v>48853</v>
      </c>
      <c r="C108" s="8">
        <f t="shared" si="19"/>
        <v>652386.59191462235</v>
      </c>
      <c r="D108" s="13">
        <f>PV($D$3,A108,,-C108)</f>
        <v>302179.07046498335</v>
      </c>
      <c r="E108" s="13">
        <f t="shared" si="12"/>
        <v>6723200.3504018178</v>
      </c>
      <c r="F108" s="13">
        <v>0</v>
      </c>
      <c r="G108" s="13">
        <v>0</v>
      </c>
      <c r="H108" s="13">
        <f>-$E$6/$D$1</f>
        <v>-373511.13057788188</v>
      </c>
      <c r="I108" s="13">
        <f t="shared" si="13"/>
        <v>6349689.219823936</v>
      </c>
      <c r="J108" s="13">
        <f t="shared" si="14"/>
        <v>11123490.250283515</v>
      </c>
      <c r="K108" s="13">
        <v>0</v>
      </c>
      <c r="L108" s="13">
        <v>0</v>
      </c>
      <c r="M108" s="13">
        <f>J108*$D$3</f>
        <v>83426.17687712636</v>
      </c>
      <c r="N108" s="13">
        <f>-C108</f>
        <v>-652386.59191462235</v>
      </c>
      <c r="O108" s="13">
        <f t="shared" si="15"/>
        <v>10554529.835246019</v>
      </c>
    </row>
    <row r="109" spans="1:15" x14ac:dyDescent="0.25">
      <c r="A109" s="7">
        <f t="shared" si="11"/>
        <v>104</v>
      </c>
      <c r="B109" s="9">
        <v>48884</v>
      </c>
      <c r="C109" s="8">
        <f t="shared" si="19"/>
        <v>652386.59191462235</v>
      </c>
      <c r="D109" s="13">
        <f>PV($D$3,A109,,-C109)</f>
        <v>299929.59847641026</v>
      </c>
      <c r="E109" s="13">
        <f t="shared" si="12"/>
        <v>6349689.219823936</v>
      </c>
      <c r="F109" s="13">
        <v>0</v>
      </c>
      <c r="G109" s="13">
        <v>0</v>
      </c>
      <c r="H109" s="13">
        <f>-$E$6/$D$1</f>
        <v>-373511.13057788188</v>
      </c>
      <c r="I109" s="13">
        <f t="shared" si="13"/>
        <v>5976178.0892460542</v>
      </c>
      <c r="J109" s="13">
        <f t="shared" si="14"/>
        <v>10554529.835246019</v>
      </c>
      <c r="K109" s="13">
        <v>0</v>
      </c>
      <c r="L109" s="13">
        <v>0</v>
      </c>
      <c r="M109" s="13">
        <f>J109*$D$3</f>
        <v>79158.973764345137</v>
      </c>
      <c r="N109" s="13">
        <f>-C109</f>
        <v>-652386.59191462235</v>
      </c>
      <c r="O109" s="13">
        <f t="shared" si="15"/>
        <v>9981302.217095742</v>
      </c>
    </row>
    <row r="110" spans="1:15" x14ac:dyDescent="0.25">
      <c r="A110" s="7">
        <f t="shared" si="11"/>
        <v>105</v>
      </c>
      <c r="B110" s="9">
        <v>48914</v>
      </c>
      <c r="C110" s="8">
        <f t="shared" si="19"/>
        <v>652386.59191462235</v>
      </c>
      <c r="D110" s="13">
        <f>PV($D$3,A110,,-C110)</f>
        <v>297696.8719368836</v>
      </c>
      <c r="E110" s="13">
        <f t="shared" si="12"/>
        <v>5976178.0892460542</v>
      </c>
      <c r="F110" s="13">
        <v>0</v>
      </c>
      <c r="G110" s="13">
        <v>0</v>
      </c>
      <c r="H110" s="13">
        <f>-$E$6/$D$1</f>
        <v>-373511.13057788188</v>
      </c>
      <c r="I110" s="13">
        <f t="shared" si="13"/>
        <v>5602666.9586681724</v>
      </c>
      <c r="J110" s="13">
        <f t="shared" si="14"/>
        <v>9981302.217095742</v>
      </c>
      <c r="K110" s="13">
        <v>0</v>
      </c>
      <c r="L110" s="13">
        <v>0</v>
      </c>
      <c r="M110" s="13">
        <f>J110*$D$3</f>
        <v>74859.766628218058</v>
      </c>
      <c r="N110" s="13">
        <f>-C110</f>
        <v>-652386.59191462235</v>
      </c>
      <c r="O110" s="13">
        <f t="shared" si="15"/>
        <v>9403775.3918093387</v>
      </c>
    </row>
    <row r="111" spans="1:15" x14ac:dyDescent="0.25">
      <c r="A111" s="7">
        <f t="shared" si="11"/>
        <v>106</v>
      </c>
      <c r="B111" s="9">
        <v>48945</v>
      </c>
      <c r="C111" s="8">
        <f t="shared" si="19"/>
        <v>652386.59191462235</v>
      </c>
      <c r="D111" s="13">
        <f>PV($D$3,A111,,-C111)</f>
        <v>295480.76619045518</v>
      </c>
      <c r="E111" s="13">
        <f t="shared" si="12"/>
        <v>5602666.9586681724</v>
      </c>
      <c r="F111" s="13">
        <v>0</v>
      </c>
      <c r="G111" s="13">
        <v>0</v>
      </c>
      <c r="H111" s="13">
        <f>-$E$6/$D$1</f>
        <v>-373511.13057788188</v>
      </c>
      <c r="I111" s="13">
        <f t="shared" si="13"/>
        <v>5229155.8280902905</v>
      </c>
      <c r="J111" s="13">
        <f t="shared" si="14"/>
        <v>9403775.3918093387</v>
      </c>
      <c r="K111" s="13">
        <v>0</v>
      </c>
      <c r="L111" s="13">
        <v>0</v>
      </c>
      <c r="M111" s="13">
        <f>J111*$D$3</f>
        <v>70528.315438570033</v>
      </c>
      <c r="N111" s="13">
        <f>-C111</f>
        <v>-652386.59191462235</v>
      </c>
      <c r="O111" s="13">
        <f t="shared" si="15"/>
        <v>8821917.115333287</v>
      </c>
    </row>
    <row r="112" spans="1:15" x14ac:dyDescent="0.25">
      <c r="A112" s="7">
        <f t="shared" si="11"/>
        <v>107</v>
      </c>
      <c r="B112" s="9">
        <v>48976</v>
      </c>
      <c r="C112" s="8">
        <f t="shared" si="19"/>
        <v>652386.59191462235</v>
      </c>
      <c r="D112" s="13">
        <f>PV($D$3,A112,,-C112)</f>
        <v>293281.1575091366</v>
      </c>
      <c r="E112" s="13">
        <f t="shared" si="12"/>
        <v>5229155.8280902905</v>
      </c>
      <c r="F112" s="13">
        <v>0</v>
      </c>
      <c r="G112" s="13">
        <v>0</v>
      </c>
      <c r="H112" s="13">
        <f>-$E$6/$D$1</f>
        <v>-373511.13057788188</v>
      </c>
      <c r="I112" s="13">
        <f t="shared" si="13"/>
        <v>4855644.6975124087</v>
      </c>
      <c r="J112" s="13">
        <f t="shared" si="14"/>
        <v>8821917.115333287</v>
      </c>
      <c r="K112" s="13">
        <v>0</v>
      </c>
      <c r="L112" s="13">
        <v>0</v>
      </c>
      <c r="M112" s="13">
        <f>J112*$D$3</f>
        <v>66164.378364999648</v>
      </c>
      <c r="N112" s="13">
        <f>-C112</f>
        <v>-652386.59191462235</v>
      </c>
      <c r="O112" s="13">
        <f t="shared" si="15"/>
        <v>8235694.9017836638</v>
      </c>
    </row>
    <row r="113" spans="1:15" x14ac:dyDescent="0.25">
      <c r="A113" s="7">
        <f t="shared" si="11"/>
        <v>108</v>
      </c>
      <c r="B113" s="9">
        <v>49004</v>
      </c>
      <c r="C113" s="8">
        <f t="shared" si="19"/>
        <v>652386.59191462235</v>
      </c>
      <c r="D113" s="13">
        <f>PV($D$3,A113,,-C113)</f>
        <v>291097.92308599164</v>
      </c>
      <c r="E113" s="13">
        <f t="shared" si="12"/>
        <v>4855644.6975124087</v>
      </c>
      <c r="F113" s="13">
        <v>0</v>
      </c>
      <c r="G113" s="13">
        <v>0</v>
      </c>
      <c r="H113" s="13">
        <f>-$E$6/$D$1</f>
        <v>-373511.13057788188</v>
      </c>
      <c r="I113" s="13">
        <f t="shared" si="13"/>
        <v>4482133.5669345269</v>
      </c>
      <c r="J113" s="13">
        <f t="shared" si="14"/>
        <v>8235694.9017836638</v>
      </c>
      <c r="K113" s="13">
        <v>0</v>
      </c>
      <c r="L113" s="13">
        <v>0</v>
      </c>
      <c r="M113" s="13">
        <f>J113*$D$3</f>
        <v>61767.711763377476</v>
      </c>
      <c r="N113" s="13">
        <f>-C113</f>
        <v>-652386.59191462235</v>
      </c>
      <c r="O113" s="13">
        <f t="shared" si="15"/>
        <v>7645076.021632419</v>
      </c>
    </row>
    <row r="114" spans="1:15" x14ac:dyDescent="0.25">
      <c r="A114" s="7">
        <f t="shared" si="11"/>
        <v>109</v>
      </c>
      <c r="B114" s="9">
        <v>49035</v>
      </c>
      <c r="C114" s="8">
        <f t="shared" si="19"/>
        <v>652386.59191462235</v>
      </c>
      <c r="D114" s="13">
        <f>PV($D$3,A114,,-C114)</f>
        <v>288930.94102827954</v>
      </c>
      <c r="E114" s="13">
        <f t="shared" si="12"/>
        <v>4482133.5669345269</v>
      </c>
      <c r="F114" s="13">
        <v>0</v>
      </c>
      <c r="G114" s="13">
        <v>0</v>
      </c>
      <c r="H114" s="13">
        <f>-$E$6/$D$1</f>
        <v>-373511.13057788188</v>
      </c>
      <c r="I114" s="13">
        <f t="shared" si="13"/>
        <v>4108622.4363566451</v>
      </c>
      <c r="J114" s="13">
        <f t="shared" si="14"/>
        <v>7645076.021632419</v>
      </c>
      <c r="K114" s="13">
        <v>0</v>
      </c>
      <c r="L114" s="13">
        <v>0</v>
      </c>
      <c r="M114" s="13">
        <f>J114*$D$3</f>
        <v>57338.070162243137</v>
      </c>
      <c r="N114" s="13">
        <f>-C114</f>
        <v>-652386.59191462235</v>
      </c>
      <c r="O114" s="13">
        <f t="shared" si="15"/>
        <v>7050027.4998800401</v>
      </c>
    </row>
    <row r="115" spans="1:15" x14ac:dyDescent="0.25">
      <c r="A115" s="3">
        <f t="shared" si="11"/>
        <v>110</v>
      </c>
      <c r="B115" s="4">
        <v>49065</v>
      </c>
      <c r="C115" s="5">
        <f t="shared" si="19"/>
        <v>652386.59191462235</v>
      </c>
      <c r="D115" s="12">
        <f>PV($D$3,A115,,-C115)</f>
        <v>286780.09035064961</v>
      </c>
      <c r="E115" s="12">
        <f t="shared" si="12"/>
        <v>4108622.4363566451</v>
      </c>
      <c r="F115" s="12">
        <v>0</v>
      </c>
      <c r="G115" s="12">
        <v>0</v>
      </c>
      <c r="H115" s="12">
        <f>-$E$6/$D$1</f>
        <v>-373511.13057788188</v>
      </c>
      <c r="I115" s="12">
        <f t="shared" si="13"/>
        <v>3735111.3057787633</v>
      </c>
      <c r="J115" s="12">
        <f t="shared" si="14"/>
        <v>7050027.4998800401</v>
      </c>
      <c r="K115" s="12">
        <v>0</v>
      </c>
      <c r="L115" s="12">
        <v>0</v>
      </c>
      <c r="M115" s="12">
        <f>J115*$D$3</f>
        <v>52875.206249100302</v>
      </c>
      <c r="N115" s="12">
        <f>-C115</f>
        <v>-652386.59191462235</v>
      </c>
      <c r="O115" s="12">
        <f t="shared" si="15"/>
        <v>6450516.1142145181</v>
      </c>
    </row>
    <row r="116" spans="1:15" x14ac:dyDescent="0.25">
      <c r="A116" s="7">
        <f t="shared" si="11"/>
        <v>111</v>
      </c>
      <c r="B116" s="9">
        <v>49096</v>
      </c>
      <c r="C116" s="8">
        <f>C115*103%</f>
        <v>671958.18967206101</v>
      </c>
      <c r="D116" s="13">
        <f>PV($D$3,A116,,-C116)</f>
        <v>293184.60849743831</v>
      </c>
      <c r="E116" s="13">
        <f t="shared" si="12"/>
        <v>3735111.3057787633</v>
      </c>
      <c r="F116" s="13">
        <v>0</v>
      </c>
      <c r="G116" s="13">
        <v>0</v>
      </c>
      <c r="H116" s="13">
        <f>-$E$6/$D$1</f>
        <v>-373511.13057788188</v>
      </c>
      <c r="I116" s="13">
        <f t="shared" si="13"/>
        <v>3361600.1752008814</v>
      </c>
      <c r="J116" s="13">
        <f t="shared" si="14"/>
        <v>6450516.1142145181</v>
      </c>
      <c r="K116" s="13">
        <v>0</v>
      </c>
      <c r="L116" s="13">
        <v>0</v>
      </c>
      <c r="M116" s="13">
        <f>J116*$D$3</f>
        <v>48378.870856608883</v>
      </c>
      <c r="N116" s="13">
        <f>-C116</f>
        <v>-671958.18967206101</v>
      </c>
      <c r="O116" s="13">
        <f t="shared" si="15"/>
        <v>5826936.7953990661</v>
      </c>
    </row>
    <row r="117" spans="1:15" x14ac:dyDescent="0.25">
      <c r="A117" s="7">
        <f t="shared" si="11"/>
        <v>112</v>
      </c>
      <c r="B117" s="9">
        <v>49126</v>
      </c>
      <c r="C117" s="8">
        <f>C116</f>
        <v>671958.18967206101</v>
      </c>
      <c r="D117" s="13">
        <f>PV($D$3,A117,,-C117)</f>
        <v>291002.09280142753</v>
      </c>
      <c r="E117" s="13">
        <f t="shared" si="12"/>
        <v>3361600.1752008814</v>
      </c>
      <c r="F117" s="13">
        <v>0</v>
      </c>
      <c r="G117" s="13">
        <v>0</v>
      </c>
      <c r="H117" s="13">
        <f>-$E$6/$D$1</f>
        <v>-373511.13057788188</v>
      </c>
      <c r="I117" s="13">
        <f t="shared" si="13"/>
        <v>2988089.0446229996</v>
      </c>
      <c r="J117" s="13">
        <f t="shared" si="14"/>
        <v>5826936.7953990661</v>
      </c>
      <c r="K117" s="13">
        <v>0</v>
      </c>
      <c r="L117" s="13">
        <v>0</v>
      </c>
      <c r="M117" s="13">
        <f>J117*$D$3</f>
        <v>43702.025965492991</v>
      </c>
      <c r="N117" s="13">
        <f>-C117</f>
        <v>-671958.18967206101</v>
      </c>
      <c r="O117" s="13">
        <f t="shared" si="15"/>
        <v>5198680.631692498</v>
      </c>
    </row>
    <row r="118" spans="1:15" x14ac:dyDescent="0.25">
      <c r="A118" s="7">
        <f t="shared" si="11"/>
        <v>113</v>
      </c>
      <c r="B118" s="9">
        <v>49157</v>
      </c>
      <c r="C118" s="8">
        <f t="shared" ref="C118:C125" si="20">C117</f>
        <v>671958.18967206101</v>
      </c>
      <c r="D118" s="13">
        <f>PV($D$3,A118,,-C118)</f>
        <v>288835.82412052364</v>
      </c>
      <c r="E118" s="13">
        <f t="shared" si="12"/>
        <v>2988089.0446229996</v>
      </c>
      <c r="F118" s="13">
        <v>0</v>
      </c>
      <c r="G118" s="13">
        <v>0</v>
      </c>
      <c r="H118" s="13">
        <f>-$E$6/$D$1</f>
        <v>-373511.13057788188</v>
      </c>
      <c r="I118" s="13">
        <f t="shared" si="13"/>
        <v>2614577.9140451178</v>
      </c>
      <c r="J118" s="13">
        <f t="shared" si="14"/>
        <v>5198680.631692498</v>
      </c>
      <c r="K118" s="13">
        <v>0</v>
      </c>
      <c r="L118" s="13">
        <v>0</v>
      </c>
      <c r="M118" s="13">
        <f>J118*$D$3</f>
        <v>38990.104737693735</v>
      </c>
      <c r="N118" s="13">
        <f>-C118</f>
        <v>-671958.18967206101</v>
      </c>
      <c r="O118" s="13">
        <f t="shared" si="15"/>
        <v>4565712.5467581302</v>
      </c>
    </row>
    <row r="119" spans="1:15" x14ac:dyDescent="0.25">
      <c r="A119" s="7">
        <f t="shared" si="11"/>
        <v>114</v>
      </c>
      <c r="B119" s="9">
        <v>49188</v>
      </c>
      <c r="C119" s="8">
        <f t="shared" si="20"/>
        <v>671958.18967206101</v>
      </c>
      <c r="D119" s="13">
        <f>PV($D$3,A119,,-C119)</f>
        <v>286685.68150920456</v>
      </c>
      <c r="E119" s="13">
        <f t="shared" si="12"/>
        <v>2614577.9140451178</v>
      </c>
      <c r="F119" s="13">
        <v>0</v>
      </c>
      <c r="G119" s="13">
        <v>0</v>
      </c>
      <c r="H119" s="13">
        <f>-$E$6/$D$1</f>
        <v>-373511.13057788188</v>
      </c>
      <c r="I119" s="13">
        <f t="shared" si="13"/>
        <v>2241066.783467236</v>
      </c>
      <c r="J119" s="13">
        <f t="shared" si="14"/>
        <v>4565712.5467581302</v>
      </c>
      <c r="K119" s="13">
        <v>0</v>
      </c>
      <c r="L119" s="13">
        <v>0</v>
      </c>
      <c r="M119" s="13">
        <f>J119*$D$3</f>
        <v>34242.844100685972</v>
      </c>
      <c r="N119" s="13">
        <f>-C119</f>
        <v>-671958.18967206101</v>
      </c>
      <c r="O119" s="13">
        <f t="shared" si="15"/>
        <v>3927997.2011867547</v>
      </c>
    </row>
    <row r="120" spans="1:15" x14ac:dyDescent="0.25">
      <c r="A120" s="7">
        <f t="shared" si="11"/>
        <v>115</v>
      </c>
      <c r="B120" s="9">
        <v>49218</v>
      </c>
      <c r="C120" s="8">
        <f t="shared" si="20"/>
        <v>671958.18967206101</v>
      </c>
      <c r="D120" s="13">
        <f>PV($D$3,A120,,-C120)</f>
        <v>284551.5449222874</v>
      </c>
      <c r="E120" s="13">
        <f t="shared" si="12"/>
        <v>2241066.783467236</v>
      </c>
      <c r="F120" s="13">
        <v>0</v>
      </c>
      <c r="G120" s="13">
        <v>0</v>
      </c>
      <c r="H120" s="13">
        <f>-$E$6/$D$1</f>
        <v>-373511.13057788188</v>
      </c>
      <c r="I120" s="13">
        <f t="shared" si="13"/>
        <v>1867555.6528893542</v>
      </c>
      <c r="J120" s="13">
        <f t="shared" si="14"/>
        <v>3927997.2011867547</v>
      </c>
      <c r="K120" s="13">
        <v>0</v>
      </c>
      <c r="L120" s="13">
        <v>0</v>
      </c>
      <c r="M120" s="13">
        <f>J120*$D$3</f>
        <v>29459.97900890066</v>
      </c>
      <c r="N120" s="13">
        <f>-C120</f>
        <v>-671958.18967206101</v>
      </c>
      <c r="O120" s="13">
        <f t="shared" si="15"/>
        <v>3285498.9905235944</v>
      </c>
    </row>
    <row r="121" spans="1:15" x14ac:dyDescent="0.25">
      <c r="A121" s="7">
        <f t="shared" si="11"/>
        <v>116</v>
      </c>
      <c r="B121" s="9">
        <v>49249</v>
      </c>
      <c r="C121" s="8">
        <f t="shared" si="20"/>
        <v>671958.18967206101</v>
      </c>
      <c r="D121" s="13">
        <f>PV($D$3,A121,,-C121)</f>
        <v>282433.29520822561</v>
      </c>
      <c r="E121" s="13">
        <f t="shared" si="12"/>
        <v>1867555.6528893542</v>
      </c>
      <c r="F121" s="13">
        <v>0</v>
      </c>
      <c r="G121" s="13">
        <v>0</v>
      </c>
      <c r="H121" s="13">
        <f>-$E$6/$D$1</f>
        <v>-373511.13057788188</v>
      </c>
      <c r="I121" s="13">
        <f t="shared" si="13"/>
        <v>1494044.5223114723</v>
      </c>
      <c r="J121" s="13">
        <f t="shared" si="14"/>
        <v>3285498.9905235944</v>
      </c>
      <c r="K121" s="13">
        <v>0</v>
      </c>
      <c r="L121" s="13">
        <v>0</v>
      </c>
      <c r="M121" s="13">
        <f>J121*$D$3</f>
        <v>24641.242428926958</v>
      </c>
      <c r="N121" s="13">
        <f>-C121</f>
        <v>-671958.18967206101</v>
      </c>
      <c r="O121" s="13">
        <f t="shared" si="15"/>
        <v>2638182.0432804599</v>
      </c>
    </row>
    <row r="122" spans="1:15" x14ac:dyDescent="0.25">
      <c r="A122" s="7">
        <f t="shared" si="11"/>
        <v>117</v>
      </c>
      <c r="B122" s="9">
        <v>49279</v>
      </c>
      <c r="C122" s="8">
        <f t="shared" si="20"/>
        <v>671958.18967206101</v>
      </c>
      <c r="D122" s="13">
        <f>PV($D$3,A122,,-C122)</f>
        <v>280330.8141024572</v>
      </c>
      <c r="E122" s="13">
        <f t="shared" si="12"/>
        <v>1494044.5223114723</v>
      </c>
      <c r="F122" s="13">
        <v>0</v>
      </c>
      <c r="G122" s="13">
        <v>0</v>
      </c>
      <c r="H122" s="13">
        <f>-$E$6/$D$1</f>
        <v>-373511.13057788188</v>
      </c>
      <c r="I122" s="13">
        <f t="shared" si="13"/>
        <v>1120533.3917335905</v>
      </c>
      <c r="J122" s="13">
        <f t="shared" si="14"/>
        <v>2638182.0432804599</v>
      </c>
      <c r="K122" s="13">
        <v>0</v>
      </c>
      <c r="L122" s="13">
        <v>0</v>
      </c>
      <c r="M122" s="13">
        <f>J122*$D$3</f>
        <v>19786.365324603448</v>
      </c>
      <c r="N122" s="13">
        <f>-C122</f>
        <v>-671958.18967206101</v>
      </c>
      <c r="O122" s="13">
        <f t="shared" si="15"/>
        <v>1986010.2189330023</v>
      </c>
    </row>
    <row r="123" spans="1:15" x14ac:dyDescent="0.25">
      <c r="A123" s="7">
        <f t="shared" si="11"/>
        <v>118</v>
      </c>
      <c r="B123" s="9">
        <v>49310</v>
      </c>
      <c r="C123" s="8">
        <f t="shared" si="20"/>
        <v>671958.18967206101</v>
      </c>
      <c r="D123" s="13">
        <f>PV($D$3,A123,,-C123)</f>
        <v>278243.98422080115</v>
      </c>
      <c r="E123" s="13">
        <f t="shared" si="12"/>
        <v>1120533.3917335905</v>
      </c>
      <c r="F123" s="13">
        <v>0</v>
      </c>
      <c r="G123" s="13">
        <v>0</v>
      </c>
      <c r="H123" s="13">
        <f>-$E$6/$D$1</f>
        <v>-373511.13057788188</v>
      </c>
      <c r="I123" s="13">
        <f t="shared" si="13"/>
        <v>747022.26115570869</v>
      </c>
      <c r="J123" s="13">
        <f t="shared" si="14"/>
        <v>1986010.2189330023</v>
      </c>
      <c r="K123" s="13">
        <v>0</v>
      </c>
      <c r="L123" s="13">
        <v>0</v>
      </c>
      <c r="M123" s="13">
        <f>J123*$D$3</f>
        <v>14895.076641997517</v>
      </c>
      <c r="N123" s="13">
        <f>-C123</f>
        <v>-671958.18967206101</v>
      </c>
      <c r="O123" s="13">
        <f t="shared" si="15"/>
        <v>1328947.1059029389</v>
      </c>
    </row>
    <row r="124" spans="1:15" x14ac:dyDescent="0.25">
      <c r="A124" s="7">
        <f t="shared" si="11"/>
        <v>119</v>
      </c>
      <c r="B124" s="9">
        <v>49341</v>
      </c>
      <c r="C124" s="8">
        <f t="shared" si="20"/>
        <v>671958.18967206101</v>
      </c>
      <c r="D124" s="13">
        <f>PV($D$3,A124,,-C124)</f>
        <v>276172.68905290432</v>
      </c>
      <c r="E124" s="13">
        <f t="shared" si="12"/>
        <v>747022.26115570869</v>
      </c>
      <c r="F124" s="13">
        <v>0</v>
      </c>
      <c r="G124" s="13">
        <v>0</v>
      </c>
      <c r="H124" s="13">
        <f>-$E$6/$D$1</f>
        <v>-373511.13057788188</v>
      </c>
      <c r="I124" s="13">
        <f t="shared" si="13"/>
        <v>373511.13057782681</v>
      </c>
      <c r="J124" s="13">
        <f t="shared" si="14"/>
        <v>1328947.1059029389</v>
      </c>
      <c r="K124" s="13">
        <v>0</v>
      </c>
      <c r="L124" s="13">
        <v>0</v>
      </c>
      <c r="M124" s="13">
        <f>J124*$D$3</f>
        <v>9967.1032942720412</v>
      </c>
      <c r="N124" s="13">
        <f>-C124</f>
        <v>-671958.18967206101</v>
      </c>
      <c r="O124" s="13">
        <f t="shared" si="15"/>
        <v>666956.01952514984</v>
      </c>
    </row>
    <row r="125" spans="1:15" x14ac:dyDescent="0.25">
      <c r="A125" s="7">
        <f t="shared" si="11"/>
        <v>120</v>
      </c>
      <c r="B125" s="9">
        <v>49369</v>
      </c>
      <c r="C125" s="8">
        <f t="shared" si="20"/>
        <v>671958.18967206101</v>
      </c>
      <c r="D125" s="13">
        <f>PV($D$3,A125,,-C125)</f>
        <v>274116.8129557363</v>
      </c>
      <c r="E125" s="13">
        <f t="shared" si="12"/>
        <v>373511.13057782681</v>
      </c>
      <c r="F125" s="13">
        <v>0</v>
      </c>
      <c r="G125" s="13">
        <v>0</v>
      </c>
      <c r="H125" s="13">
        <f>-$E$6/$D$1</f>
        <v>-373511.13057788188</v>
      </c>
      <c r="I125" s="13">
        <f t="shared" si="13"/>
        <v>-5.5064447224140167E-8</v>
      </c>
      <c r="J125" s="13">
        <f t="shared" si="14"/>
        <v>666956.01952514984</v>
      </c>
      <c r="K125" s="13">
        <v>0</v>
      </c>
      <c r="L125" s="13">
        <v>0</v>
      </c>
      <c r="M125" s="13">
        <f>J125*$D$3</f>
        <v>5002.1701464386233</v>
      </c>
      <c r="N125" s="13">
        <f>-C125</f>
        <v>-671958.18967206101</v>
      </c>
      <c r="O125" s="13">
        <f t="shared" si="15"/>
        <v>-4.7252979129552841E-7</v>
      </c>
    </row>
    <row r="126" spans="1:15" ht="15.75" thickBot="1" x14ac:dyDescent="0.3">
      <c r="A126" s="10"/>
      <c r="B126" s="10"/>
      <c r="C126" s="11">
        <f>SUM(C6:C125)</f>
        <v>69770918.109809622</v>
      </c>
      <c r="D126" s="14">
        <f>SUM(D6:D125)</f>
        <v>44821335.669345826</v>
      </c>
      <c r="E126" s="14">
        <f>E6</f>
        <v>44821335.669345826</v>
      </c>
      <c r="F126" s="14">
        <f>SUM(F6:F125)</f>
        <v>0</v>
      </c>
      <c r="G126" s="14">
        <f t="shared" ref="G126:H126" si="21">SUM(G6:G125)</f>
        <v>0</v>
      </c>
      <c r="H126" s="14">
        <f t="shared" si="21"/>
        <v>-44821335.669345886</v>
      </c>
      <c r="I126" s="14">
        <f>I125</f>
        <v>-5.5064447224140167E-8</v>
      </c>
      <c r="J126" s="14">
        <f>J6</f>
        <v>44821335.669345826</v>
      </c>
      <c r="K126" s="14">
        <f>SUM(K6:K125)</f>
        <v>0</v>
      </c>
      <c r="L126" s="14">
        <f>SUM(L6:L125)</f>
        <v>0</v>
      </c>
      <c r="M126" s="14">
        <f>SUM(M6:M125)</f>
        <v>24949582.440463349</v>
      </c>
      <c r="N126" s="14">
        <f>SUM(N6:N125)</f>
        <v>-69770918.109809622</v>
      </c>
      <c r="O126" s="14">
        <f>O125</f>
        <v>-4.7252979129552841E-7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Entries</vt:lpstr>
      <vt:lpstr>Summary and Comparision</vt:lpstr>
      <vt:lpstr>Calculation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Vipin Kumar/CORP/FIN/MNSR</dc:creator>
  <cp:lastModifiedBy>Vipin Kumar/CORP/FIN/MNSR</cp:lastModifiedBy>
  <dcterms:created xsi:type="dcterms:W3CDTF">2025-05-07T10:09:58Z</dcterms:created>
  <dcterms:modified xsi:type="dcterms:W3CDTF">2025-05-08T04:39:08Z</dcterms:modified>
</cp:coreProperties>
</file>