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HARSH P PATEL &amp; ASSOCIATES\2 AUDIT\1 INCOME TAX AUDIT\22 23\SARTAJ\"/>
    </mc:Choice>
  </mc:AlternateContent>
  <xr:revisionPtr revIDLastSave="0" documentId="13_ncr:1_{FF3C3475-6EFF-4C85-9555-F778E749683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aster" sheetId="1" r:id="rId1"/>
    <sheet name="Sheet1" sheetId="2" r:id="rId2"/>
    <sheet name="22-23" sheetId="6" r:id="rId3"/>
    <sheet name="21-22" sheetId="4" r:id="rId4"/>
    <sheet name="22-23 FINAL" sheetId="10" r:id="rId5"/>
  </sheets>
  <definedNames>
    <definedName name="_xlnm._FilterDatabase" localSheetId="2" hidden="1">'22-23'!$A$2:$J$46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6" l="1"/>
  <c r="F48" i="6"/>
  <c r="D48" i="6"/>
  <c r="H36" i="6"/>
  <c r="I36" i="6" s="1"/>
  <c r="H35" i="6"/>
  <c r="I35" i="6" s="1"/>
  <c r="H34" i="6"/>
  <c r="I34" i="6" s="1"/>
  <c r="H33" i="6"/>
  <c r="I33" i="6" s="1"/>
  <c r="H32" i="6"/>
  <c r="I32" i="6" s="1"/>
  <c r="H31" i="6"/>
  <c r="I31" i="6" s="1"/>
  <c r="H30" i="6"/>
  <c r="I30" i="6" s="1"/>
  <c r="H29" i="6"/>
  <c r="I29" i="6" s="1"/>
  <c r="H16" i="6"/>
  <c r="I16" i="6" s="1"/>
  <c r="H15" i="6"/>
  <c r="I15" i="6" s="1"/>
  <c r="H14" i="6"/>
  <c r="I14" i="6" s="1"/>
  <c r="H13" i="6"/>
  <c r="I13" i="6" s="1"/>
  <c r="H12" i="6"/>
  <c r="I12" i="6" s="1"/>
  <c r="H46" i="6"/>
  <c r="I46" i="6" s="1"/>
  <c r="H45" i="6"/>
  <c r="I45" i="6" s="1"/>
  <c r="H44" i="6"/>
  <c r="I44" i="6" s="1"/>
  <c r="H28" i="6"/>
  <c r="I28" i="6" s="1"/>
  <c r="H27" i="6"/>
  <c r="I27" i="6" s="1"/>
  <c r="H26" i="6"/>
  <c r="I26" i="6" s="1"/>
  <c r="H25" i="6"/>
  <c r="I25" i="6" s="1"/>
  <c r="H11" i="6"/>
  <c r="I11" i="6" s="1"/>
  <c r="H24" i="6"/>
  <c r="I24" i="6" s="1"/>
  <c r="H23" i="6"/>
  <c r="I23" i="6" s="1"/>
  <c r="H22" i="6"/>
  <c r="I22" i="6" s="1"/>
  <c r="H43" i="6"/>
  <c r="I43" i="6" s="1"/>
  <c r="H42" i="6"/>
  <c r="I42" i="6" s="1"/>
  <c r="H41" i="6"/>
  <c r="I41" i="6" s="1"/>
  <c r="H40" i="6"/>
  <c r="I40" i="6" s="1"/>
  <c r="H39" i="6"/>
  <c r="I39" i="6" s="1"/>
  <c r="H21" i="6"/>
  <c r="I21" i="6" s="1"/>
  <c r="I38" i="6"/>
  <c r="H38" i="6"/>
  <c r="H37" i="6"/>
  <c r="I37" i="6" s="1"/>
  <c r="H20" i="6"/>
  <c r="I20" i="6" s="1"/>
  <c r="H19" i="6"/>
  <c r="I19" i="6" s="1"/>
  <c r="H18" i="6"/>
  <c r="I18" i="6" s="1"/>
  <c r="H17" i="6"/>
  <c r="I17" i="6" s="1"/>
  <c r="H10" i="6"/>
  <c r="I10" i="6" s="1"/>
  <c r="H9" i="6"/>
  <c r="I9" i="6" s="1"/>
  <c r="H8" i="6"/>
  <c r="I8" i="6" s="1"/>
  <c r="H7" i="6"/>
  <c r="I7" i="6" s="1"/>
  <c r="H6" i="6"/>
  <c r="I6" i="6" s="1"/>
  <c r="H5" i="6"/>
  <c r="I5" i="6" s="1"/>
  <c r="H4" i="6"/>
  <c r="I4" i="6" s="1"/>
  <c r="B4" i="6"/>
  <c r="B5" i="6" s="1"/>
  <c r="B6" i="6" s="1"/>
  <c r="B7" i="6" s="1"/>
  <c r="B8" i="6" s="1"/>
  <c r="B9" i="6" s="1"/>
  <c r="B10" i="6" s="1"/>
  <c r="H3" i="6"/>
  <c r="T48" i="2"/>
  <c r="S48" i="2"/>
  <c r="R48" i="2"/>
  <c r="Q48" i="2"/>
  <c r="O48" i="2"/>
  <c r="M34" i="2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S46" i="2"/>
  <c r="T46" i="2" s="1"/>
  <c r="S45" i="2"/>
  <c r="T45" i="2" s="1"/>
  <c r="T44" i="2"/>
  <c r="S44" i="2"/>
  <c r="T43" i="2"/>
  <c r="T42" i="2"/>
  <c r="S43" i="2"/>
  <c r="S42" i="2"/>
  <c r="T41" i="2"/>
  <c r="S41" i="2"/>
  <c r="S40" i="2"/>
  <c r="T40" i="2" s="1"/>
  <c r="S39" i="2"/>
  <c r="T39" i="2" s="1"/>
  <c r="T38" i="2"/>
  <c r="S38" i="2"/>
  <c r="T37" i="2"/>
  <c r="S37" i="2"/>
  <c r="T36" i="2"/>
  <c r="T35" i="2"/>
  <c r="S36" i="2"/>
  <c r="S35" i="2"/>
  <c r="S34" i="2"/>
  <c r="T34" i="2" s="1"/>
  <c r="T33" i="2"/>
  <c r="S33" i="2"/>
  <c r="T32" i="2"/>
  <c r="S32" i="2"/>
  <c r="S31" i="2"/>
  <c r="T31" i="2" s="1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" i="2"/>
  <c r="M5" i="2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4" i="2"/>
  <c r="G26" i="4"/>
  <c r="G24" i="4"/>
  <c r="G22" i="4"/>
  <c r="G32" i="2"/>
  <c r="F32" i="2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I34" i="2"/>
  <c r="H19" i="2"/>
  <c r="I19" i="2" s="1"/>
  <c r="H16" i="2"/>
  <c r="H15" i="2"/>
  <c r="I15" i="2" s="1"/>
  <c r="H13" i="2"/>
  <c r="I13" i="2" s="1"/>
  <c r="H7" i="2"/>
  <c r="I7" i="2" s="1"/>
  <c r="Q28" i="1"/>
  <c r="R28" i="1" s="1"/>
  <c r="Q29" i="1"/>
  <c r="R29" i="1" s="1"/>
  <c r="Q30" i="1"/>
  <c r="R30" i="1" s="1"/>
  <c r="Q31" i="1"/>
  <c r="R31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G33" i="1"/>
  <c r="F33" i="1"/>
  <c r="D33" i="1"/>
  <c r="P33" i="1"/>
  <c r="O33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4" i="1"/>
  <c r="H18" i="1"/>
  <c r="I18" i="1" s="1"/>
  <c r="M18" i="1" s="1"/>
  <c r="H19" i="1"/>
  <c r="I19" i="1" s="1"/>
  <c r="M19" i="1" s="1"/>
  <c r="G25" i="10"/>
  <c r="G27" i="10" l="1"/>
  <c r="G29" i="10" s="1"/>
  <c r="G31" i="10" s="1"/>
  <c r="H48" i="6"/>
  <c r="I3" i="6"/>
  <c r="I48" i="6" s="1"/>
  <c r="H10" i="2"/>
  <c r="I10" i="2" s="1"/>
  <c r="I16" i="2"/>
  <c r="H12" i="2"/>
  <c r="I12" i="2" s="1"/>
  <c r="H4" i="2"/>
  <c r="I4" i="2" s="1"/>
  <c r="H8" i="2"/>
  <c r="I8" i="2" s="1"/>
  <c r="H3" i="2"/>
  <c r="H5" i="2"/>
  <c r="I5" i="2" s="1"/>
  <c r="H11" i="2"/>
  <c r="I11" i="2" s="1"/>
  <c r="H6" i="2"/>
  <c r="D32" i="2"/>
  <c r="H14" i="2"/>
  <c r="I14" i="2" s="1"/>
  <c r="H9" i="2"/>
  <c r="I9" i="2" s="1"/>
  <c r="I6" i="2"/>
  <c r="H17" i="2"/>
  <c r="I17" i="2" s="1"/>
  <c r="H18" i="2"/>
  <c r="Q19" i="1"/>
  <c r="R19" i="1" s="1"/>
  <c r="Q18" i="1"/>
  <c r="R18" i="1" s="1"/>
  <c r="H33" i="1"/>
  <c r="I33" i="1"/>
  <c r="U20" i="1"/>
  <c r="H17" i="1"/>
  <c r="I17" i="1" s="1"/>
  <c r="M17" i="1" s="1"/>
  <c r="H5" i="1"/>
  <c r="I5" i="1" s="1"/>
  <c r="M5" i="1" s="1"/>
  <c r="Q5" i="1" s="1"/>
  <c r="R5" i="1" s="1"/>
  <c r="H6" i="1"/>
  <c r="I6" i="1" s="1"/>
  <c r="M6" i="1" s="1"/>
  <c r="Q6" i="1" s="1"/>
  <c r="R6" i="1" s="1"/>
  <c r="H7" i="1"/>
  <c r="I7" i="1" s="1"/>
  <c r="M7" i="1" s="1"/>
  <c r="Q7" i="1" s="1"/>
  <c r="R7" i="1" s="1"/>
  <c r="H8" i="1"/>
  <c r="I8" i="1" s="1"/>
  <c r="M8" i="1" s="1"/>
  <c r="Q8" i="1" s="1"/>
  <c r="R8" i="1" s="1"/>
  <c r="H9" i="1"/>
  <c r="I9" i="1" s="1"/>
  <c r="M9" i="1" s="1"/>
  <c r="Q9" i="1" s="1"/>
  <c r="R9" i="1" s="1"/>
  <c r="H10" i="1"/>
  <c r="I10" i="1" s="1"/>
  <c r="M10" i="1" s="1"/>
  <c r="Q10" i="1" s="1"/>
  <c r="R10" i="1" s="1"/>
  <c r="H11" i="1"/>
  <c r="I11" i="1" s="1"/>
  <c r="M11" i="1" s="1"/>
  <c r="Q11" i="1" s="1"/>
  <c r="R11" i="1" s="1"/>
  <c r="H12" i="1"/>
  <c r="I12" i="1" s="1"/>
  <c r="M12" i="1" s="1"/>
  <c r="Q12" i="1" s="1"/>
  <c r="R12" i="1" s="1"/>
  <c r="H13" i="1"/>
  <c r="I13" i="1" s="1"/>
  <c r="M13" i="1" s="1"/>
  <c r="Q13" i="1" s="1"/>
  <c r="R13" i="1" s="1"/>
  <c r="H14" i="1"/>
  <c r="I14" i="1" s="1"/>
  <c r="M14" i="1" s="1"/>
  <c r="Q14" i="1" s="1"/>
  <c r="R14" i="1" s="1"/>
  <c r="H15" i="1"/>
  <c r="I15" i="1" s="1"/>
  <c r="M15" i="1" s="1"/>
  <c r="Q15" i="1" s="1"/>
  <c r="R15" i="1" s="1"/>
  <c r="H16" i="1"/>
  <c r="I16" i="1" s="1"/>
  <c r="M16" i="1" s="1"/>
  <c r="Q16" i="1" s="1"/>
  <c r="R16" i="1" s="1"/>
  <c r="H4" i="1"/>
  <c r="I4" i="1" s="1"/>
  <c r="M4" i="1" s="1"/>
  <c r="H32" i="2" l="1"/>
  <c r="I3" i="2"/>
  <c r="I18" i="2"/>
  <c r="Q4" i="1"/>
  <c r="M33" i="1"/>
  <c r="Q17" i="1"/>
  <c r="R17" i="1" s="1"/>
  <c r="I32" i="2" l="1"/>
  <c r="R4" i="1"/>
  <c r="R33" i="1" s="1"/>
  <c r="Q33" i="1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</calcChain>
</file>

<file path=xl/sharedStrings.xml><?xml version="1.0" encoding="utf-8"?>
<sst xmlns="http://schemas.openxmlformats.org/spreadsheetml/2006/main" count="432" uniqueCount="76">
  <si>
    <t>Opening</t>
  </si>
  <si>
    <t>Addition</t>
  </si>
  <si>
    <t>&gt;180</t>
  </si>
  <si>
    <t>&lt;180</t>
  </si>
  <si>
    <t>Depreciation</t>
  </si>
  <si>
    <t>Closing Balance</t>
  </si>
  <si>
    <t>Rate</t>
  </si>
  <si>
    <t>Particulars</t>
  </si>
  <si>
    <t>Sr. 
No.</t>
  </si>
  <si>
    <t>FY 2020-21</t>
  </si>
  <si>
    <t>Furniture</t>
  </si>
  <si>
    <t>Plant &amp; Machinery</t>
  </si>
  <si>
    <t>FY 2021-22</t>
  </si>
  <si>
    <t>Furniture &amp; Fixture (Non-GST)</t>
  </si>
  <si>
    <t>&gt; 180 Days</t>
  </si>
  <si>
    <t>&lt; 180 Days</t>
  </si>
  <si>
    <t>Furniture &amp; Fixture</t>
  </si>
  <si>
    <t>Godown Furniture &amp; Fixtures</t>
  </si>
  <si>
    <t>C C TV Cameras with All Setups</t>
  </si>
  <si>
    <t>Television (MI) - 108 CM (43")</t>
  </si>
  <si>
    <t>Television MI 55" (138.8cm)</t>
  </si>
  <si>
    <t>Honda Activa</t>
  </si>
  <si>
    <t>Hand Pallet Truck (Hydraulic) 550*1150mm</t>
  </si>
  <si>
    <t>Electronic Weighing Scale (Trolley Scale)</t>
  </si>
  <si>
    <t>Hoardings (Board)</t>
  </si>
  <si>
    <t>Desktop Computer- HP Chromebox</t>
  </si>
  <si>
    <t>Laptop</t>
  </si>
  <si>
    <t>Air Conditioner</t>
  </si>
  <si>
    <t>Water Dispenser</t>
  </si>
  <si>
    <t>Printer Brother (DCP L7535DW)</t>
  </si>
  <si>
    <t>Desktop Computer - Dell Optiplex</t>
  </si>
  <si>
    <t>Desktop OLD B Dell 3020 I7 4th Gen</t>
  </si>
  <si>
    <t>Laptop Dell G5-5511</t>
  </si>
  <si>
    <t>Laptop Hp  Omen Ek018 Sr. No. 5CD1051CLD</t>
  </si>
  <si>
    <t>Continue Band Sealing Machine</t>
  </si>
  <si>
    <t>Manual Induction Sealer (100 mm Dia)</t>
  </si>
  <si>
    <t>Water Bore at Factory</t>
  </si>
  <si>
    <t>Electric Fittings</t>
  </si>
  <si>
    <t>Mobile - Galaxy M12</t>
  </si>
  <si>
    <t>Mobile I Phone</t>
  </si>
  <si>
    <t>Motor Car Honda Amaze</t>
  </si>
  <si>
    <t>Thermal Transfer Barcode Printer</t>
  </si>
  <si>
    <t>Total</t>
  </si>
  <si>
    <t>s</t>
  </si>
  <si>
    <t>Add &gt;180</t>
  </si>
  <si>
    <t>Add &lt;180</t>
  </si>
  <si>
    <t>Particulars 1</t>
  </si>
  <si>
    <t>Grand Total</t>
  </si>
  <si>
    <t>Sum of Add &gt;180</t>
  </si>
  <si>
    <t>Sum of Add &lt;180</t>
  </si>
  <si>
    <t>Sum of Depreciation</t>
  </si>
  <si>
    <t>Date</t>
  </si>
  <si>
    <t>NIL</t>
  </si>
  <si>
    <t>Sum of Closing Balance</t>
  </si>
  <si>
    <t>Sum of Opening</t>
  </si>
  <si>
    <t>As per income tax</t>
  </si>
  <si>
    <t>As per companies tax</t>
  </si>
  <si>
    <t>DTL</t>
  </si>
  <si>
    <t>Deferred tax expense</t>
  </si>
  <si>
    <t>Indirect expense</t>
  </si>
  <si>
    <t>Brother DCP-L2541DW Laser Printer</t>
  </si>
  <si>
    <t>HP NOTEBOOK 15 S- FQ5009TU</t>
  </si>
  <si>
    <t>ULTRABOOK LAPTOP OLD B</t>
  </si>
  <si>
    <t>ACER LED TV</t>
  </si>
  <si>
    <t>FURNITURE &amp; FIXTURES IGST</t>
  </si>
  <si>
    <t>SAMSUNG TV</t>
  </si>
  <si>
    <t>MOBILE 18%</t>
  </si>
  <si>
    <t>Blow Mould Desine (400 ML)</t>
  </si>
  <si>
    <t>Printer Machine</t>
  </si>
  <si>
    <t>INNOVA CRYSTA</t>
  </si>
  <si>
    <t>FY 2022-23</t>
  </si>
  <si>
    <t>MOBILE PHONE OPPO A55</t>
  </si>
  <si>
    <t>MOBILE PHONE OPPO A78</t>
  </si>
  <si>
    <t>Mobile Phone Vivo Y53S</t>
  </si>
  <si>
    <t>(blank)</t>
  </si>
  <si>
    <t>DTL @26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</si>
</sst>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1" fontId="0" fillId="0" borderId="1" xfId="0" applyNumberFormat="1" applyBorder="1"/>
    <xf numFmtId="1" fontId="2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1" fontId="0" fillId="2" borderId="1" xfId="0" applyNumberFormat="1" applyFill="1" applyBorder="1"/>
    <xf numFmtId="15" fontId="0" fillId="0" borderId="0" xfId="0" applyNumberFormat="1"/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wrapText="1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9" fontId="0" fillId="0" borderId="6" xfId="0" applyNumberFormat="1" applyBorder="1"/>
    <xf numFmtId="1" fontId="0" fillId="0" borderId="6" xfId="0" applyNumberFormat="1" applyBorder="1"/>
    <xf numFmtId="0" fontId="2" fillId="0" borderId="1" xfId="0" applyFont="1" applyBorder="1" applyAlignment="1">
      <alignment horizontal="center" wrapText="1"/>
    </xf>
    <xf numFmtId="0" fontId="0" fillId="0" borderId="0" xfId="0" pivotButton="1"/>
    <xf numFmtId="15" fontId="0" fillId="0" borderId="1" xfId="0" applyNumberFormat="1" applyBorder="1"/>
    <xf numFmtId="0" fontId="0" fillId="3" borderId="0" xfId="0" applyFill="1"/>
    <xf numFmtId="9" fontId="0" fillId="3" borderId="0" xfId="0" applyNumberFormat="1" applyFill="1"/>
    <xf numFmtId="1" fontId="0" fillId="3" borderId="0" xfId="0" applyNumberFormat="1" applyFill="1"/>
    <xf numFmtId="15" fontId="0" fillId="3" borderId="1" xfId="0" applyNumberFormat="1" applyFill="1" applyBorder="1"/>
    <xf numFmtId="0" fontId="0" fillId="4" borderId="0" xfId="0" applyFill="1"/>
    <xf numFmtId="9" fontId="0" fillId="4" borderId="0" xfId="0" applyNumberFormat="1" applyFill="1"/>
    <xf numFmtId="1" fontId="0" fillId="4" borderId="0" xfId="0" applyNumberFormat="1" applyFill="1"/>
    <xf numFmtId="15" fontId="0" fillId="4" borderId="1" xfId="0" applyNumberFormat="1" applyFill="1" applyBorder="1"/>
    <xf numFmtId="0" fontId="0" fillId="5" borderId="0" xfId="0" applyFill="1"/>
    <xf numFmtId="9" fontId="0" fillId="5" borderId="0" xfId="0" applyNumberFormat="1" applyFill="1"/>
    <xf numFmtId="1" fontId="0" fillId="5" borderId="0" xfId="0" applyNumberFormat="1" applyFill="1"/>
    <xf numFmtId="15" fontId="0" fillId="5" borderId="1" xfId="0" applyNumberFormat="1" applyFill="1" applyBorder="1"/>
    <xf numFmtId="1" fontId="2" fillId="0" borderId="0" xfId="0" applyNumberFormat="1" applyFont="1"/>
    <xf numFmtId="1" fontId="0" fillId="0" borderId="0" xfId="0" applyNumberFormat="1"/>
    <xf numFmtId="14" fontId="0" fillId="0" borderId="0" xfId="0" applyNumberFormat="1"/>
    <xf numFmtId="9" fontId="0" fillId="0" borderId="0" xfId="0" applyNumberFormat="1"/>
    <xf numFmtId="14" fontId="0" fillId="0" borderId="1" xfId="0" applyNumberFormat="1" applyBorder="1"/>
    <xf numFmtId="9" fontId="2" fillId="0" borderId="1" xfId="0" applyNumberFormat="1" applyFont="1" applyBorder="1"/>
    <xf numFmtId="14" fontId="2" fillId="0" borderId="1" xfId="0" applyNumberFormat="1" applyFont="1" applyBorder="1"/>
    <xf numFmtId="164" fontId="0" fillId="0" borderId="0" xfId="1" applyFont="1"/>
    <xf numFmtId="165" fontId="0" fillId="0" borderId="0" xfId="1" applyNumberFormat="1" applyFont="1"/>
    <xf numFmtId="164" fontId="2" fillId="0" borderId="1" xfId="1" applyFont="1" applyBorder="1"/>
    <xf numFmtId="164" fontId="0" fillId="0" borderId="1" xfId="1" applyFont="1" applyBorder="1"/>
    <xf numFmtId="164" fontId="0" fillId="0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</cellXfs>
  <cellStyles count="2">
    <cellStyle name="Comma" xfId="1" builtinId="3"/>
    <cellStyle name="Normal" xfId="0" builtinId="0"/>
  </cellStyles>
  <dxfs count="17">
    <dxf>
      <numFmt numFmtId="1" formatCode="0"/>
    </dxf>
    <dxf>
      <numFmt numFmtId="1" formatCode="0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numFmt numFmtId="1" formatCode="0"/>
    </dxf>
    <dxf>
      <numFmt numFmtId="20" formatCode="dd\-mmm\-yy"/>
    </dxf>
    <dxf>
      <numFmt numFmtId="20" formatCode="dd\-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925.453703472223" createdVersion="8" refreshedVersion="8" minRefreshableVersion="3" recordCount="28" xr:uid="{C500FD25-A5EA-44B6-8ACC-E4E5E6EA52CE}">
  <cacheSource type="worksheet">
    <worksheetSource ref="A2:J30" sheet="Sheet1"/>
  </cacheSource>
  <cacheFields count="10">
    <cacheField name="Particulars 1" numFmtId="0">
      <sharedItems/>
    </cacheField>
    <cacheField name="Sr. _x000a_No." numFmtId="0">
      <sharedItems containsSemiMixedTypes="0" containsString="0" containsNumber="1" containsInteger="1" minValue="1" maxValue="27"/>
    </cacheField>
    <cacheField name="Particulars" numFmtId="0">
      <sharedItems count="2">
        <s v="Furniture"/>
        <s v="Plant &amp; Machinery"/>
      </sharedItems>
    </cacheField>
    <cacheField name="Opening" numFmtId="0">
      <sharedItems containsSemiMixedTypes="0" containsString="0" containsNumber="1" minValue="0" maxValue="968507.9"/>
    </cacheField>
    <cacheField name="Rate" numFmtId="9">
      <sharedItems containsSemiMixedTypes="0" containsString="0" containsNumber="1" minValue="0.1" maxValue="0.4" count="3">
        <n v="0.1"/>
        <n v="0.15"/>
        <n v="0.4"/>
      </sharedItems>
    </cacheField>
    <cacheField name="Add &gt;180" numFmtId="0">
      <sharedItems containsString="0" containsBlank="1" containsNumber="1" minValue="3026.02" maxValue="380720"/>
    </cacheField>
    <cacheField name="Add &lt;180" numFmtId="0">
      <sharedItems containsString="0" containsBlank="1" containsNumber="1" minValue="8050" maxValue="85593.22"/>
    </cacheField>
    <cacheField name="Depreciation" numFmtId="1">
      <sharedItems containsSemiMixedTypes="0" containsString="0" containsNumber="1" minValue="302.60200000000003" maxValue="96850.790000000008"/>
    </cacheField>
    <cacheField name="Closing Balance" numFmtId="1">
      <sharedItems containsSemiMixedTypes="0" containsString="0" containsNumber="1" minValue="2723.4180000000001" maxValue="871657.11"/>
    </cacheField>
    <cacheField name="Date" numFmtId="0">
      <sharedItems containsDate="1" containsMixedTypes="1" minDate="2021-04-03T00:00:00" maxDate="2022-02-24T00:00:00" count="12">
        <s v="NIL"/>
        <d v="2021-07-21T00:00:00"/>
        <d v="2022-01-11T00:00:00"/>
        <d v="2021-12-13T00:00:00"/>
        <d v="2022-02-23T00:00:00"/>
        <d v="2021-07-05T00:00:00"/>
        <d v="2021-10-22T00:00:00"/>
        <d v="2021-07-01T00:00:00"/>
        <d v="2021-04-03T00:00:00"/>
        <d v="2022-01-19T00:00:00"/>
        <d v="2022-02-12T00:00:00"/>
        <d v="2021-04-07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198.658405902781" createdVersion="8" refreshedVersion="8" minRefreshableVersion="3" recordCount="44" xr:uid="{08D8671C-C64A-4439-A9F4-11942795FC15}">
  <cacheSource type="worksheet">
    <worksheetSource ref="A2:J46" sheet="22-23"/>
  </cacheSource>
  <cacheFields count="13">
    <cacheField name="Particulars 1" numFmtId="0">
      <sharedItems/>
    </cacheField>
    <cacheField name="Sr. _x000a_No." numFmtId="0">
      <sharedItems containsSemiMixedTypes="0" containsString="0" containsNumber="1" containsInteger="1" minValue="1" maxValue="44"/>
    </cacheField>
    <cacheField name="Particulars" numFmtId="0">
      <sharedItems count="2">
        <s v="Furniture"/>
        <s v="Plant &amp; Machinery"/>
      </sharedItems>
    </cacheField>
    <cacheField name="Opening" numFmtId="0">
      <sharedItems containsString="0" containsBlank="1" containsNumber="1" minValue="2723.4180000000001" maxValue="871657.11"/>
    </cacheField>
    <cacheField name="Rate" numFmtId="9">
      <sharedItems containsSemiMixedTypes="0" containsString="0" containsNumber="1" minValue="0.1" maxValue="0.4" count="3">
        <n v="0.1"/>
        <n v="0.15"/>
        <n v="0.4"/>
      </sharedItems>
    </cacheField>
    <cacheField name="Add &gt;180" numFmtId="0">
      <sharedItems containsString="0" containsBlank="1" containsNumber="1" minValue="15669.49" maxValue="2992390"/>
    </cacheField>
    <cacheField name="Add &lt;180" numFmtId="0">
      <sharedItems containsString="0" containsBlank="1" containsNumber="1" minValue="9744.92" maxValue="77102.179999999993"/>
    </cacheField>
    <cacheField name="Depreciation" numFmtId="164">
      <sharedItems containsSemiMixedTypes="0" containsString="0" containsNumber="1" minValue="272.34180000000003" maxValue="448858.5"/>
    </cacheField>
    <cacheField name="Closing Balance" numFmtId="1">
      <sharedItems containsSemiMixedTypes="0" containsString="0" containsNumber="1" minValue="2451.0762" maxValue="2543531.5"/>
    </cacheField>
    <cacheField name="Date" numFmtId="0">
      <sharedItems containsNonDate="0" containsDate="1" containsString="0" containsBlank="1" minDate="2022-04-12T00:00:00" maxDate="2023-03-12T00:00:00" count="16">
        <m/>
        <d v="2022-08-30T00:00:00"/>
        <d v="2022-11-19T00:00:00"/>
        <d v="2023-03-11T00:00:00"/>
        <d v="2022-06-28T00:00:00"/>
        <d v="2023-01-26T00:00:00"/>
        <d v="2023-01-19T00:00:00"/>
        <d v="2022-04-12T00:00:00"/>
        <d v="2022-04-16T00:00:00"/>
        <d v="2022-11-23T00:00:00"/>
        <d v="2022-06-12T00:00:00"/>
        <d v="2022-04-18T00:00:00"/>
        <d v="2022-06-30T00:00:00"/>
        <d v="2022-09-05T00:00:00"/>
        <d v="2022-08-02T00:00:00"/>
        <d v="2022-07-29T00:00:00"/>
      </sharedItems>
      <fieldGroup par="12"/>
    </cacheField>
    <cacheField name="Months (Date)" numFmtId="0" databaseField="0">
      <fieldGroup base="9">
        <rangePr groupBy="months" startDate="2022-04-12T00:00:00" endDate="2023-03-12T00:00:00"/>
        <groupItems count="14">
          <s v="&lt;04/12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3/12/2023"/>
        </groupItems>
      </fieldGroup>
    </cacheField>
    <cacheField name="Quarters (Date)" numFmtId="0" databaseField="0">
      <fieldGroup base="9">
        <rangePr groupBy="quarters" startDate="2022-04-12T00:00:00" endDate="2023-03-12T00:00:00"/>
        <groupItems count="6">
          <s v="&lt;04/12/2022"/>
          <s v="Qtr1"/>
          <s v="Qtr2"/>
          <s v="Qtr3"/>
          <s v="Qtr4"/>
          <s v="&gt;03/12/2023"/>
        </groupItems>
      </fieldGroup>
    </cacheField>
    <cacheField name="Years (Date)" numFmtId="0" databaseField="0">
      <fieldGroup base="9">
        <rangePr groupBy="years" startDate="2022-04-12T00:00:00" endDate="2023-03-12T00:00:00"/>
        <groupItems count="4">
          <s v="&lt;04/12/2022"/>
          <s v="2022"/>
          <s v="2023"/>
          <s v="&gt;03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Furniture &amp; Fixture (Non-GST)"/>
    <n v="1"/>
    <x v="0"/>
    <n v="165888.04999999999"/>
    <x v="0"/>
    <m/>
    <m/>
    <n v="16588.805"/>
    <n v="149299.245"/>
    <x v="0"/>
  </r>
  <r>
    <s v="Furniture &amp; Fixture"/>
    <n v="2"/>
    <x v="0"/>
    <n v="968507.9"/>
    <x v="0"/>
    <m/>
    <m/>
    <n v="96850.790000000008"/>
    <n v="871657.11"/>
    <x v="0"/>
  </r>
  <r>
    <s v="Godown Furniture &amp; Fixtures"/>
    <n v="3"/>
    <x v="0"/>
    <n v="7875"/>
    <x v="0"/>
    <m/>
    <m/>
    <n v="787.5"/>
    <n v="7087.5"/>
    <x v="0"/>
  </r>
  <r>
    <s v="C C TV Cameras with All Setups"/>
    <n v="4"/>
    <x v="0"/>
    <n v="18757.75"/>
    <x v="0"/>
    <m/>
    <m/>
    <n v="1875.7750000000001"/>
    <n v="16881.974999999999"/>
    <x v="0"/>
  </r>
  <r>
    <s v="Television (MI) - 108 CM (43&quot;)"/>
    <n v="5"/>
    <x v="0"/>
    <n v="35625"/>
    <x v="0"/>
    <m/>
    <m/>
    <n v="3562.5"/>
    <n v="32062.5"/>
    <x v="0"/>
  </r>
  <r>
    <s v="Television MI 55&quot; (138.8cm)"/>
    <n v="6"/>
    <x v="0"/>
    <n v="28722.3"/>
    <x v="0"/>
    <m/>
    <m/>
    <n v="2872.23"/>
    <n v="25850.07"/>
    <x v="0"/>
  </r>
  <r>
    <s v="Air Conditioner"/>
    <n v="7"/>
    <x v="0"/>
    <n v="85351.8"/>
    <x v="0"/>
    <m/>
    <m/>
    <n v="8535.18"/>
    <n v="76816.62"/>
    <x v="0"/>
  </r>
  <r>
    <s v="Air Conditioner"/>
    <n v="8"/>
    <x v="0"/>
    <n v="25976.799999999999"/>
    <x v="0"/>
    <m/>
    <m/>
    <n v="2597.6800000000003"/>
    <n v="23379.119999999999"/>
    <x v="0"/>
  </r>
  <r>
    <s v="Honda Activa"/>
    <n v="9"/>
    <x v="1"/>
    <n v="62218.3"/>
    <x v="1"/>
    <m/>
    <m/>
    <n v="9332.7450000000008"/>
    <n v="52885.555"/>
    <x v="0"/>
  </r>
  <r>
    <s v="Hand Pallet Truck (Hydraulic) 550*1150mm"/>
    <n v="10"/>
    <x v="1"/>
    <n v="10625"/>
    <x v="1"/>
    <m/>
    <m/>
    <n v="1593.75"/>
    <n v="9031.25"/>
    <x v="0"/>
  </r>
  <r>
    <s v="Electronic Weighing Scale (Trolley Scale)"/>
    <n v="11"/>
    <x v="1"/>
    <n v="17001.5"/>
    <x v="1"/>
    <m/>
    <m/>
    <n v="2550.2249999999999"/>
    <n v="14451.275"/>
    <x v="0"/>
  </r>
  <r>
    <s v="Hoardings (Board)"/>
    <n v="12"/>
    <x v="1"/>
    <n v="21876.25"/>
    <x v="1"/>
    <m/>
    <m/>
    <n v="3281.4375"/>
    <n v="18594.8125"/>
    <x v="0"/>
  </r>
  <r>
    <s v="Desktop Computer- HP Chromebox"/>
    <n v="13"/>
    <x v="1"/>
    <n v="20800"/>
    <x v="2"/>
    <m/>
    <m/>
    <n v="8320"/>
    <n v="12480"/>
    <x v="0"/>
  </r>
  <r>
    <s v="Laptop"/>
    <n v="13"/>
    <x v="1"/>
    <n v="58366.095999999998"/>
    <x v="2"/>
    <m/>
    <m/>
    <n v="23346.438399999999"/>
    <n v="35019.657599999999"/>
    <x v="0"/>
  </r>
  <r>
    <s v="Water Dispenser"/>
    <n v="14"/>
    <x v="1"/>
    <n v="5938.95"/>
    <x v="1"/>
    <m/>
    <m/>
    <n v="890.84249999999997"/>
    <n v="5048.1075000000001"/>
    <x v="0"/>
  </r>
  <r>
    <s v="Printer Brother (DCP L7535DW)"/>
    <n v="15"/>
    <x v="1"/>
    <n v="15240"/>
    <x v="2"/>
    <m/>
    <m/>
    <n v="6096"/>
    <n v="9144"/>
    <x v="0"/>
  </r>
  <r>
    <s v="Desktop Computer - Dell Optiplex"/>
    <n v="16"/>
    <x v="1"/>
    <n v="0"/>
    <x v="2"/>
    <n v="25000"/>
    <m/>
    <n v="10000"/>
    <n v="15000"/>
    <x v="1"/>
  </r>
  <r>
    <s v="Desktop OLD B Dell 3020 I7 4th Gen"/>
    <n v="17"/>
    <x v="1"/>
    <n v="0"/>
    <x v="2"/>
    <m/>
    <n v="27300"/>
    <n v="5460"/>
    <n v="21840"/>
    <x v="2"/>
  </r>
  <r>
    <s v="Laptop Dell G5-5511"/>
    <n v="18"/>
    <x v="1"/>
    <n v="0"/>
    <x v="2"/>
    <m/>
    <n v="85593.22"/>
    <n v="17118.644"/>
    <n v="68474.576000000001"/>
    <x v="3"/>
  </r>
  <r>
    <s v="Laptop Hp  Omen Ek018 Sr. No. 5CD1051CLD"/>
    <n v="19"/>
    <x v="1"/>
    <n v="0"/>
    <x v="2"/>
    <m/>
    <n v="66351.02"/>
    <n v="13270.204000000002"/>
    <n v="53080.816000000006"/>
    <x v="4"/>
  </r>
  <r>
    <s v="Continue Band Sealing Machine"/>
    <n v="20"/>
    <x v="1"/>
    <n v="0"/>
    <x v="1"/>
    <n v="18000"/>
    <m/>
    <n v="2700"/>
    <n v="15300"/>
    <x v="5"/>
  </r>
  <r>
    <s v="Manual Induction Sealer (100 mm Dia)"/>
    <n v="21"/>
    <x v="1"/>
    <n v="0"/>
    <x v="1"/>
    <m/>
    <n v="13500"/>
    <n v="1012.5"/>
    <n v="12487.5"/>
    <x v="6"/>
  </r>
  <r>
    <s v="Water Bore at Factory"/>
    <n v="22"/>
    <x v="1"/>
    <n v="0"/>
    <x v="1"/>
    <n v="41615.120000000003"/>
    <m/>
    <n v="6242.268"/>
    <n v="35372.851999999999"/>
    <x v="7"/>
  </r>
  <r>
    <s v="Electric Fittings"/>
    <n v="23"/>
    <x v="0"/>
    <n v="0"/>
    <x v="0"/>
    <n v="3026.02"/>
    <m/>
    <n v="302.60200000000003"/>
    <n v="2723.4180000000001"/>
    <x v="8"/>
  </r>
  <r>
    <s v="Mobile - Galaxy M12"/>
    <n v="24"/>
    <x v="1"/>
    <n v="0"/>
    <x v="1"/>
    <m/>
    <n v="8050"/>
    <n v="603.75"/>
    <n v="7446.25"/>
    <x v="9"/>
  </r>
  <r>
    <s v="Mobile I Phone"/>
    <n v="25"/>
    <x v="1"/>
    <n v="0"/>
    <x v="1"/>
    <m/>
    <n v="61016.95"/>
    <n v="4576.2712499999998"/>
    <n v="56440.678749999999"/>
    <x v="10"/>
  </r>
  <r>
    <s v="Motor Car Honda Amaze"/>
    <n v="26"/>
    <x v="1"/>
    <n v="0"/>
    <x v="1"/>
    <n v="380720"/>
    <m/>
    <n v="57108"/>
    <n v="323612"/>
    <x v="11"/>
  </r>
  <r>
    <s v="Thermal Transfer Barcode Printer"/>
    <n v="27"/>
    <x v="1"/>
    <n v="0"/>
    <x v="1"/>
    <m/>
    <n v="10000"/>
    <n v="750"/>
    <n v="9250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Furniture &amp; Fixture (Non-GST)"/>
    <n v="1"/>
    <x v="0"/>
    <n v="149299.245"/>
    <x v="0"/>
    <m/>
    <m/>
    <n v="14929.924500000001"/>
    <n v="134369.3205"/>
    <x v="0"/>
  </r>
  <r>
    <s v="Furniture &amp; Fixture"/>
    <n v="2"/>
    <x v="0"/>
    <n v="871657.11"/>
    <x v="0"/>
    <m/>
    <m/>
    <n v="87165.71100000001"/>
    <n v="784491.39899999998"/>
    <x v="0"/>
  </r>
  <r>
    <s v="Godown Furniture &amp; Fixtures"/>
    <n v="3"/>
    <x v="0"/>
    <n v="7087.5"/>
    <x v="0"/>
    <m/>
    <m/>
    <n v="708.75"/>
    <n v="6378.75"/>
    <x v="0"/>
  </r>
  <r>
    <s v="C C TV Cameras with All Setups"/>
    <n v="4"/>
    <x v="0"/>
    <n v="16881.974999999999"/>
    <x v="0"/>
    <m/>
    <m/>
    <n v="1688.1975"/>
    <n v="15193.777499999998"/>
    <x v="0"/>
  </r>
  <r>
    <s v="Television (MI) - 108 CM (43&quot;)"/>
    <n v="5"/>
    <x v="0"/>
    <n v="32062.5"/>
    <x v="0"/>
    <m/>
    <m/>
    <n v="3206.25"/>
    <n v="28856.25"/>
    <x v="0"/>
  </r>
  <r>
    <s v="Television MI 55&quot; (138.8cm)"/>
    <n v="6"/>
    <x v="0"/>
    <n v="25850.07"/>
    <x v="0"/>
    <m/>
    <m/>
    <n v="2585.0070000000001"/>
    <n v="23265.062999999998"/>
    <x v="0"/>
  </r>
  <r>
    <s v="Air Conditioner"/>
    <n v="7"/>
    <x v="0"/>
    <n v="76816.62"/>
    <x v="0"/>
    <m/>
    <m/>
    <n v="7681.6620000000003"/>
    <n v="69134.957999999999"/>
    <x v="0"/>
  </r>
  <r>
    <s v="Air Conditioner"/>
    <n v="8"/>
    <x v="0"/>
    <n v="23379.119999999999"/>
    <x v="0"/>
    <m/>
    <m/>
    <n v="2337.9119999999998"/>
    <n v="21041.207999999999"/>
    <x v="0"/>
  </r>
  <r>
    <s v="Electric Fittings"/>
    <n v="9"/>
    <x v="0"/>
    <n v="2723.4180000000001"/>
    <x v="0"/>
    <m/>
    <m/>
    <n v="272.34180000000003"/>
    <n v="2451.0762"/>
    <x v="0"/>
  </r>
  <r>
    <s v="ACER LED TV"/>
    <n v="10"/>
    <x v="0"/>
    <m/>
    <x v="0"/>
    <n v="27342.959999999999"/>
    <m/>
    <n v="2734.2960000000003"/>
    <n v="24608.663999999997"/>
    <x v="1"/>
  </r>
  <r>
    <s v="Air Conditioner"/>
    <n v="11"/>
    <x v="0"/>
    <m/>
    <x v="0"/>
    <m/>
    <n v="19531.240000000002"/>
    <n v="976.56200000000013"/>
    <n v="18554.678"/>
    <x v="2"/>
  </r>
  <r>
    <s v="Air Conditioner"/>
    <n v="12"/>
    <x v="0"/>
    <m/>
    <x v="0"/>
    <m/>
    <n v="28898.44"/>
    <n v="1444.922"/>
    <n v="27453.518"/>
    <x v="3"/>
  </r>
  <r>
    <s v="FURNITURE &amp; FIXTURES IGST"/>
    <n v="13"/>
    <x v="0"/>
    <m/>
    <x v="0"/>
    <n v="26300"/>
    <m/>
    <n v="2630"/>
    <n v="23670"/>
    <x v="4"/>
  </r>
  <r>
    <s v="SAMSUNG TV"/>
    <n v="14"/>
    <x v="0"/>
    <m/>
    <x v="0"/>
    <m/>
    <n v="77102.179999999993"/>
    <n v="3855.1089999999999"/>
    <n v="73247.070999999996"/>
    <x v="5"/>
  </r>
  <r>
    <s v="Honda Activa"/>
    <n v="15"/>
    <x v="1"/>
    <n v="52885.555"/>
    <x v="1"/>
    <m/>
    <m/>
    <n v="7932.8332499999997"/>
    <n v="44952.721749999997"/>
    <x v="0"/>
  </r>
  <r>
    <s v="Hand Pallet Truck (Hydraulic) 550*1150mm"/>
    <n v="16"/>
    <x v="1"/>
    <n v="9031.25"/>
    <x v="1"/>
    <m/>
    <m/>
    <n v="1354.6875"/>
    <n v="7676.5625"/>
    <x v="0"/>
  </r>
  <r>
    <s v="Electronic Weighing Scale (Trolley Scale)"/>
    <n v="17"/>
    <x v="1"/>
    <n v="14451.275"/>
    <x v="1"/>
    <m/>
    <m/>
    <n v="2167.6912499999999"/>
    <n v="12283.58375"/>
    <x v="0"/>
  </r>
  <r>
    <s v="Hoardings (Board)"/>
    <n v="18"/>
    <x v="1"/>
    <n v="18594.8125"/>
    <x v="1"/>
    <m/>
    <m/>
    <n v="2789.2218749999997"/>
    <n v="15805.590625000001"/>
    <x v="0"/>
  </r>
  <r>
    <s v="Water Dispenser"/>
    <n v="19"/>
    <x v="1"/>
    <n v="5048.1075000000001"/>
    <x v="1"/>
    <m/>
    <m/>
    <n v="757.21612500000003"/>
    <n v="4290.8913750000002"/>
    <x v="0"/>
  </r>
  <r>
    <s v="Continue Band Sealing Machine"/>
    <n v="20"/>
    <x v="1"/>
    <n v="15300"/>
    <x v="1"/>
    <m/>
    <m/>
    <n v="2295"/>
    <n v="13005"/>
    <x v="0"/>
  </r>
  <r>
    <s v="Manual Induction Sealer (100 mm Dia)"/>
    <n v="21"/>
    <x v="1"/>
    <n v="12487.5"/>
    <x v="1"/>
    <m/>
    <m/>
    <n v="1873.125"/>
    <n v="10614.375"/>
    <x v="0"/>
  </r>
  <r>
    <s v="Water Bore at Factory"/>
    <n v="22"/>
    <x v="1"/>
    <n v="35372.851999999999"/>
    <x v="1"/>
    <m/>
    <m/>
    <n v="5305.9277999999995"/>
    <n v="30066.924200000001"/>
    <x v="0"/>
  </r>
  <r>
    <s v="Mobile - Galaxy M12"/>
    <n v="23"/>
    <x v="1"/>
    <n v="7446.25"/>
    <x v="1"/>
    <m/>
    <m/>
    <n v="1116.9375"/>
    <n v="6329.3125"/>
    <x v="0"/>
  </r>
  <r>
    <s v="Mobile I Phone"/>
    <n v="24"/>
    <x v="1"/>
    <n v="56440.678749999999"/>
    <x v="1"/>
    <m/>
    <m/>
    <n v="8466.1018124999991"/>
    <n v="47974.576937500002"/>
    <x v="0"/>
  </r>
  <r>
    <s v="Motor Car Honda Amaze"/>
    <n v="25"/>
    <x v="1"/>
    <n v="323612"/>
    <x v="1"/>
    <m/>
    <m/>
    <n v="48541.799999999996"/>
    <n v="275070.2"/>
    <x v="0"/>
  </r>
  <r>
    <s v="Thermal Transfer Barcode Printer"/>
    <n v="26"/>
    <x v="1"/>
    <n v="9250"/>
    <x v="1"/>
    <m/>
    <m/>
    <n v="1387.5"/>
    <n v="7862.5"/>
    <x v="0"/>
  </r>
  <r>
    <s v="MOBILE PHONE OPPO A55"/>
    <n v="27"/>
    <x v="1"/>
    <m/>
    <x v="1"/>
    <m/>
    <n v="12711.02"/>
    <n v="953.32650000000001"/>
    <n v="11757.693500000001"/>
    <x v="6"/>
  </r>
  <r>
    <s v="MOBILE PHONE OPPO A78"/>
    <n v="28"/>
    <x v="1"/>
    <m/>
    <x v="1"/>
    <m/>
    <n v="15677.98"/>
    <n v="1175.8484999999998"/>
    <n v="14502.1315"/>
    <x v="6"/>
  </r>
  <r>
    <s v="Mobile Phone Vivo Y53S"/>
    <n v="29"/>
    <x v="1"/>
    <m/>
    <x v="1"/>
    <n v="15669.49"/>
    <m/>
    <n v="2350.4234999999999"/>
    <n v="13319.066500000001"/>
    <x v="7"/>
  </r>
  <r>
    <s v="MOBILE 18%"/>
    <n v="30"/>
    <x v="1"/>
    <m/>
    <x v="1"/>
    <n v="61016.19"/>
    <m/>
    <n v="9152.4285"/>
    <n v="51863.761500000001"/>
    <x v="8"/>
  </r>
  <r>
    <s v="MOBILE 18%"/>
    <n v="31"/>
    <x v="1"/>
    <m/>
    <x v="1"/>
    <m/>
    <n v="9744.92"/>
    <n v="730.86900000000003"/>
    <n v="9014.0509999999995"/>
    <x v="9"/>
  </r>
  <r>
    <s v="Blow Mould Desine (400 ML)"/>
    <n v="32"/>
    <x v="1"/>
    <m/>
    <x v="1"/>
    <n v="25000"/>
    <m/>
    <n v="3750"/>
    <n v="21250"/>
    <x v="10"/>
  </r>
  <r>
    <s v="Printer Machine"/>
    <n v="33"/>
    <x v="1"/>
    <m/>
    <x v="1"/>
    <n v="600000"/>
    <m/>
    <n v="90000"/>
    <n v="510000"/>
    <x v="11"/>
  </r>
  <r>
    <s v="INNOVA CRYSTA"/>
    <n v="34"/>
    <x v="1"/>
    <m/>
    <x v="1"/>
    <n v="2992390"/>
    <m/>
    <n v="448858.5"/>
    <n v="2543531.5"/>
    <x v="12"/>
  </r>
  <r>
    <s v="Desktop Computer- HP Chromebox"/>
    <n v="35"/>
    <x v="1"/>
    <n v="12480"/>
    <x v="2"/>
    <m/>
    <m/>
    <n v="4992"/>
    <n v="7488"/>
    <x v="0"/>
  </r>
  <r>
    <s v="Laptop"/>
    <n v="36"/>
    <x v="1"/>
    <n v="35019.657599999999"/>
    <x v="2"/>
    <m/>
    <m/>
    <n v="14007.86304"/>
    <n v="21011.794559999998"/>
    <x v="0"/>
  </r>
  <r>
    <s v="Printer Brother (DCP L7535DW)"/>
    <n v="37"/>
    <x v="1"/>
    <n v="9144"/>
    <x v="2"/>
    <m/>
    <m/>
    <n v="3657.6000000000004"/>
    <n v="5486.4"/>
    <x v="0"/>
  </r>
  <r>
    <s v="Desktop Computer - Dell Optiplex"/>
    <n v="38"/>
    <x v="1"/>
    <n v="15000"/>
    <x v="2"/>
    <m/>
    <m/>
    <n v="6000"/>
    <n v="9000"/>
    <x v="0"/>
  </r>
  <r>
    <s v="Desktop OLD B Dell 3020 I7 4th Gen"/>
    <n v="39"/>
    <x v="1"/>
    <n v="21840"/>
    <x v="2"/>
    <m/>
    <m/>
    <n v="8736"/>
    <n v="13104"/>
    <x v="0"/>
  </r>
  <r>
    <s v="Laptop Dell G5-5511"/>
    <n v="40"/>
    <x v="1"/>
    <n v="68474.576000000001"/>
    <x v="2"/>
    <m/>
    <m/>
    <n v="27389.830400000003"/>
    <n v="41084.745599999995"/>
    <x v="0"/>
  </r>
  <r>
    <s v="Laptop Hp  Omen Ek018 Sr. No. 5CD1051CLD"/>
    <n v="41"/>
    <x v="1"/>
    <n v="53080.816000000006"/>
    <x v="2"/>
    <m/>
    <m/>
    <n v="21232.326400000005"/>
    <n v="31848.489600000001"/>
    <x v="0"/>
  </r>
  <r>
    <s v="Brother DCP-L2541DW Laser Printer"/>
    <n v="42"/>
    <x v="1"/>
    <m/>
    <x v="1"/>
    <n v="22627.11"/>
    <m/>
    <n v="3394.0664999999999"/>
    <n v="19233.0435"/>
    <x v="13"/>
  </r>
  <r>
    <s v="HP NOTEBOOK 15 S- FQ5009TU"/>
    <n v="43"/>
    <x v="1"/>
    <m/>
    <x v="2"/>
    <n v="46177.97"/>
    <m/>
    <n v="18471.188000000002"/>
    <n v="27706.781999999999"/>
    <x v="14"/>
  </r>
  <r>
    <s v="ULTRABOOK LAPTOP OLD B"/>
    <n v="44"/>
    <x v="1"/>
    <m/>
    <x v="2"/>
    <n v="44000"/>
    <m/>
    <n v="17600"/>
    <n v="26400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CECC3-7318-46F6-A719-5F151D67AC96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H18" firstHeaderRow="0" firstDataRow="1" firstDataCol="3"/>
  <pivotFields count="10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9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">
        <item x="0"/>
        <item x="8"/>
        <item x="11"/>
        <item x="7"/>
        <item x="5"/>
        <item x="1"/>
        <item x="6"/>
        <item x="3"/>
        <item x="2"/>
        <item x="9"/>
        <item x="1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2"/>
    <field x="4"/>
    <field x="9"/>
  </rowFields>
  <rowItems count="15">
    <i>
      <x/>
      <x/>
      <x/>
    </i>
    <i r="2">
      <x v="1"/>
    </i>
    <i>
      <x v="1"/>
      <x v="1"/>
      <x/>
    </i>
    <i r="2">
      <x v="2"/>
    </i>
    <i r="2">
      <x v="3"/>
    </i>
    <i r="2">
      <x v="4"/>
    </i>
    <i r="2">
      <x v="6"/>
    </i>
    <i r="2">
      <x v="9"/>
    </i>
    <i r="2">
      <x v="10"/>
    </i>
    <i r="1">
      <x v="2"/>
      <x/>
    </i>
    <i r="2">
      <x v="5"/>
    </i>
    <i r="2">
      <x v="7"/>
    </i>
    <i r="2">
      <x v="8"/>
    </i>
    <i r="2">
      <x v="1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Opening" fld="3" baseField="0" baseItem="0"/>
    <dataField name="Sum of Add &gt;180" fld="5" baseField="0" baseItem="0"/>
    <dataField name="Sum of Add &lt;180" fld="6" baseField="0" baseItem="0"/>
    <dataField name="Sum of Depreciation" fld="7" baseField="0" baseItem="0"/>
    <dataField name="Sum of Closing Balance" fld="8" baseField="0" baseItem="0"/>
  </dataFields>
  <formats count="15">
    <format dxfId="16">
      <pivotArea dataOnly="0" labelOnly="1" outline="0" fieldPosition="0">
        <references count="3">
          <reference field="2" count="1" selected="0">
            <x v="1"/>
          </reference>
          <reference field="4" count="1" selected="0">
            <x v="2"/>
          </reference>
          <reference field="9" count="4">
            <x v="5"/>
            <x v="7"/>
            <x v="8"/>
            <x v="11"/>
          </reference>
        </references>
      </pivotArea>
    </format>
    <format dxfId="15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0"/>
          </reference>
          <reference field="9" count="1">
            <x v="1"/>
          </reference>
        </references>
      </pivotArea>
    </format>
    <format dxfId="14">
      <pivotArea outline="0" fieldPosition="0">
        <references count="3">
          <reference field="2" count="0" selected="0"/>
          <reference field="4" count="0" selected="0"/>
          <reference field="9" count="0" selected="0"/>
        </references>
      </pivotArea>
    </format>
    <format dxfId="13">
      <pivotArea outline="0" fieldPosition="0">
        <references count="3">
          <reference field="2" count="1" selected="0">
            <x v="0"/>
          </reference>
          <reference field="4" count="1" selected="0">
            <x v="0"/>
          </reference>
          <reference field="9" count="2" selected="0">
            <x v="0"/>
            <x v="1"/>
          </reference>
        </references>
      </pivotArea>
    </format>
    <format dxfId="12">
      <pivotArea dataOnly="0" labelOnly="1" outline="0" fieldPosition="0">
        <references count="1">
          <reference field="2" count="1">
            <x v="0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0"/>
          </reference>
          <reference field="4" count="1">
            <x v="0"/>
          </reference>
        </references>
      </pivotArea>
    </format>
    <format dxfId="10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0"/>
          </reference>
          <reference field="9" count="2">
            <x v="0"/>
            <x v="1"/>
          </reference>
        </references>
      </pivotArea>
    </format>
    <format dxfId="9">
      <pivotArea outline="0" fieldPosition="0">
        <references count="3">
          <reference field="2" count="1" selected="0">
            <x v="1"/>
          </reference>
          <reference field="4" count="1" selected="0">
            <x v="1"/>
          </reference>
          <reference field="9" count="7" selected="0">
            <x v="0"/>
            <x v="2"/>
            <x v="3"/>
            <x v="4"/>
            <x v="6"/>
            <x v="9"/>
            <x v="10"/>
          </reference>
        </references>
      </pivotArea>
    </format>
    <format dxfId="8">
      <pivotArea dataOnly="0" labelOnly="1" outline="0" offset="IV1:IV7" fieldPosition="0">
        <references count="1">
          <reference field="2" count="1">
            <x v="1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1"/>
          </reference>
          <reference field="4" count="1">
            <x v="1"/>
          </reference>
        </references>
      </pivotArea>
    </format>
    <format dxfId="6">
      <pivotArea dataOnly="0" labelOnly="1" outline="0" fieldPosition="0">
        <references count="3">
          <reference field="2" count="1" selected="0">
            <x v="1"/>
          </reference>
          <reference field="4" count="1" selected="0">
            <x v="1"/>
          </reference>
          <reference field="9" count="7">
            <x v="0"/>
            <x v="2"/>
            <x v="3"/>
            <x v="4"/>
            <x v="6"/>
            <x v="9"/>
            <x v="10"/>
          </reference>
        </references>
      </pivotArea>
    </format>
    <format dxfId="5">
      <pivotArea outline="0" fieldPosition="0">
        <references count="3">
          <reference field="2" count="1" selected="0">
            <x v="1"/>
          </reference>
          <reference field="4" count="1" selected="0">
            <x v="2"/>
          </reference>
          <reference field="9" count="5" selected="0">
            <x v="0"/>
            <x v="5"/>
            <x v="7"/>
            <x v="8"/>
            <x v="11"/>
          </reference>
        </references>
      </pivotArea>
    </format>
    <format dxfId="4">
      <pivotArea dataOnly="0" labelOnly="1" outline="0" offset="IV8:IV256" fieldPosition="0">
        <references count="1">
          <reference field="2" count="1">
            <x v="1"/>
          </reference>
        </references>
      </pivotArea>
    </format>
    <format dxfId="3">
      <pivotArea dataOnly="0" labelOnly="1" outline="0" fieldPosition="0">
        <references count="2">
          <reference field="2" count="1" selected="0">
            <x v="1"/>
          </reference>
          <reference field="4" count="1">
            <x v="2"/>
          </reference>
        </references>
      </pivotArea>
    </format>
    <format dxfId="2">
      <pivotArea dataOnly="0" labelOnly="1" outline="0" fieldPosition="0">
        <references count="3">
          <reference field="2" count="1" selected="0">
            <x v="1"/>
          </reference>
          <reference field="4" count="1" selected="0">
            <x v="2"/>
          </reference>
          <reference field="9" count="5">
            <x v="0"/>
            <x v="5"/>
            <x v="7"/>
            <x v="8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FF17D-8D04-43BA-BBC1-F6120CF5415D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H22" firstHeaderRow="0" firstDataRow="1" firstDataCol="3"/>
  <pivotFields count="13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9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">
        <item x="7"/>
        <item x="8"/>
        <item x="11"/>
        <item x="10"/>
        <item x="4"/>
        <item x="12"/>
        <item x="15"/>
        <item x="14"/>
        <item x="1"/>
        <item x="13"/>
        <item x="2"/>
        <item x="9"/>
        <item x="6"/>
        <item x="5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">
        <item sd="0" x="1"/>
        <item sd="0" x="2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2"/>
    <field x="4"/>
    <field x="9"/>
  </rowFields>
  <rowItems count="19">
    <i>
      <x/>
      <x/>
      <x v="4"/>
    </i>
    <i r="2">
      <x v="8"/>
    </i>
    <i r="2">
      <x v="10"/>
    </i>
    <i r="2">
      <x v="13"/>
    </i>
    <i r="2">
      <x v="14"/>
    </i>
    <i r="2">
      <x v="15"/>
    </i>
    <i>
      <x v="1"/>
      <x v="1"/>
      <x/>
    </i>
    <i r="2">
      <x v="1"/>
    </i>
    <i r="2">
      <x v="2"/>
    </i>
    <i r="2">
      <x v="3"/>
    </i>
    <i r="2">
      <x v="5"/>
    </i>
    <i r="2">
      <x v="9"/>
    </i>
    <i r="2">
      <x v="11"/>
    </i>
    <i r="2">
      <x v="12"/>
    </i>
    <i r="2">
      <x v="15"/>
    </i>
    <i r="1">
      <x v="2"/>
      <x v="6"/>
    </i>
    <i r="2">
      <x v="7"/>
    </i>
    <i r="2">
      <x v="1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Add &gt;180" fld="5" baseField="0" baseItem="0"/>
    <dataField name="Sum of Add &lt;180" fld="6" baseField="0" baseItem="0"/>
    <dataField name="Sum of Depreciation" fld="7" baseField="0" baseItem="0"/>
    <dataField name="Sum of Opening" fld="3" baseField="0" baseItem="0"/>
    <dataField name="Sum of Closing Balance" fld="8" baseField="0" baseItem="0"/>
  </dataFields>
  <formats count="2">
    <format dxfId="1">
      <pivotArea grandRow="1" outline="0" collapsedLevelsAreSubtotals="1" fieldPosition="0"/>
    </format>
    <format dxfId="0">
      <pivotArea outline="0" fieldPosition="0">
        <references count="3">
          <reference field="2" count="0" selected="0"/>
          <reference field="4" count="0" selected="0"/>
          <reference field="9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zoomScale="145" zoomScaleNormal="145" workbookViewId="0">
      <pane xSplit="1" ySplit="3" topLeftCell="I13" activePane="bottomRight" state="frozen"/>
      <selection pane="topRight" activeCell="B1" sqref="B1"/>
      <selection pane="bottomLeft" activeCell="A4" sqref="A4"/>
      <selection pane="bottomRight" activeCell="O15" sqref="O15"/>
    </sheetView>
  </sheetViews>
  <sheetFormatPr defaultRowHeight="15" x14ac:dyDescent="0.25"/>
  <cols>
    <col min="1" max="1" width="39.7109375" bestFit="1" customWidth="1"/>
    <col min="2" max="2" width="4.28515625" customWidth="1"/>
    <col min="3" max="3" width="26" customWidth="1"/>
    <col min="4" max="7" width="9.140625" customWidth="1"/>
    <col min="8" max="8" width="12.42578125" customWidth="1"/>
    <col min="9" max="9" width="14.85546875" customWidth="1"/>
    <col min="10" max="10" width="2.42578125" customWidth="1"/>
    <col min="11" max="11" width="4.28515625" bestFit="1" customWidth="1"/>
    <col min="12" max="12" width="17.42578125" bestFit="1" customWidth="1"/>
    <col min="13" max="13" width="10.42578125" bestFit="1" customWidth="1"/>
    <col min="14" max="14" width="5.28515625" bestFit="1" customWidth="1"/>
    <col min="15" max="15" width="7.85546875" bestFit="1" customWidth="1"/>
    <col min="16" max="16" width="9" bestFit="1" customWidth="1"/>
    <col min="17" max="17" width="12.42578125" bestFit="1" customWidth="1"/>
    <col min="18" max="18" width="14.85546875" bestFit="1" customWidth="1"/>
    <col min="19" max="19" width="16.140625" bestFit="1" customWidth="1"/>
    <col min="20" max="20" width="10" bestFit="1" customWidth="1"/>
    <col min="21" max="21" width="10.42578125" bestFit="1" customWidth="1"/>
    <col min="22" max="22" width="10.5703125" bestFit="1" customWidth="1"/>
  </cols>
  <sheetData>
    <row r="1" spans="1:19" ht="15.75" thickBot="1" x14ac:dyDescent="0.3">
      <c r="B1" s="51" t="s">
        <v>9</v>
      </c>
      <c r="C1" s="51"/>
      <c r="D1" s="51"/>
      <c r="E1" s="51"/>
      <c r="F1" s="51"/>
      <c r="G1" s="51"/>
      <c r="H1" s="51"/>
      <c r="I1" s="51"/>
      <c r="K1" s="51" t="s">
        <v>12</v>
      </c>
      <c r="L1" s="51"/>
      <c r="M1" s="51"/>
      <c r="N1" s="51"/>
      <c r="O1" s="51"/>
      <c r="P1" s="51"/>
      <c r="Q1" s="51"/>
      <c r="R1" s="51"/>
    </row>
    <row r="2" spans="1:19" ht="30" x14ac:dyDescent="0.25">
      <c r="A2" s="16"/>
      <c r="B2" s="14" t="s">
        <v>8</v>
      </c>
      <c r="C2" s="2" t="s">
        <v>7</v>
      </c>
      <c r="D2" s="2" t="s">
        <v>0</v>
      </c>
      <c r="E2" s="2" t="s">
        <v>6</v>
      </c>
      <c r="F2" s="50" t="s">
        <v>1</v>
      </c>
      <c r="G2" s="50"/>
      <c r="H2" s="2" t="s">
        <v>4</v>
      </c>
      <c r="I2" s="2" t="s">
        <v>5</v>
      </c>
      <c r="K2" s="1" t="s">
        <v>8</v>
      </c>
      <c r="L2" s="2" t="s">
        <v>7</v>
      </c>
      <c r="M2" s="2" t="s">
        <v>0</v>
      </c>
      <c r="N2" s="2" t="s">
        <v>6</v>
      </c>
      <c r="O2" s="23" t="s">
        <v>44</v>
      </c>
      <c r="P2" s="23" t="s">
        <v>45</v>
      </c>
      <c r="Q2" s="2" t="s">
        <v>4</v>
      </c>
      <c r="R2" s="2" t="s">
        <v>5</v>
      </c>
      <c r="S2" s="12"/>
    </row>
    <row r="3" spans="1:19" ht="15.75" thickBot="1" x14ac:dyDescent="0.3">
      <c r="A3" s="17"/>
      <c r="B3" s="15"/>
      <c r="C3" s="4"/>
      <c r="D3" s="4"/>
      <c r="E3" s="4"/>
      <c r="F3" s="3" t="s">
        <v>2</v>
      </c>
      <c r="G3" s="3" t="s">
        <v>3</v>
      </c>
      <c r="H3" s="4"/>
      <c r="I3" s="4"/>
      <c r="K3" s="4"/>
      <c r="L3" s="4"/>
      <c r="M3" s="4"/>
      <c r="N3" s="4"/>
      <c r="O3" s="3"/>
      <c r="P3" s="3"/>
      <c r="Q3" s="4"/>
      <c r="R3" s="4"/>
    </row>
    <row r="4" spans="1:19" x14ac:dyDescent="0.25">
      <c r="A4" t="s">
        <v>13</v>
      </c>
      <c r="B4" s="4">
        <v>1</v>
      </c>
      <c r="C4" s="4" t="s">
        <v>10</v>
      </c>
      <c r="D4" s="4"/>
      <c r="E4" s="5">
        <v>0.1</v>
      </c>
      <c r="F4" s="4"/>
      <c r="G4" s="4">
        <v>174619</v>
      </c>
      <c r="H4" s="6">
        <f>(G4*E4/2)+(D4*E4)+(F4*E4)</f>
        <v>8730.9500000000007</v>
      </c>
      <c r="I4" s="6">
        <f>D4+F4+G4-H4</f>
        <v>165888.04999999999</v>
      </c>
      <c r="K4" s="4">
        <v>1</v>
      </c>
      <c r="L4" s="4" t="s">
        <v>10</v>
      </c>
      <c r="M4" s="4">
        <f>I4</f>
        <v>165888.04999999999</v>
      </c>
      <c r="N4" s="5">
        <f>E4</f>
        <v>0.1</v>
      </c>
      <c r="O4" s="9"/>
      <c r="P4" s="9"/>
      <c r="Q4" s="10">
        <f>(P4*N4/2)+(M4*N4)+(O4*N4)</f>
        <v>16588.805</v>
      </c>
      <c r="R4" s="10">
        <f>M4+O4+P4-Q4</f>
        <v>149299.245</v>
      </c>
    </row>
    <row r="5" spans="1:19" x14ac:dyDescent="0.25">
      <c r="A5" t="s">
        <v>16</v>
      </c>
      <c r="B5" s="4">
        <v>2</v>
      </c>
      <c r="C5" s="4" t="s">
        <v>10</v>
      </c>
      <c r="D5" s="4"/>
      <c r="E5" s="5">
        <v>0.1</v>
      </c>
      <c r="F5" s="4"/>
      <c r="G5" s="4">
        <v>1019482</v>
      </c>
      <c r="H5" s="6">
        <f t="shared" ref="H5:H17" si="0">(G5*E5/2)+(D5*E5)+(F5*E5)</f>
        <v>50974.100000000006</v>
      </c>
      <c r="I5" s="6">
        <f t="shared" ref="I5:I17" si="1">D5+F5+G5-H5</f>
        <v>968507.9</v>
      </c>
      <c r="K5" s="4">
        <v>2</v>
      </c>
      <c r="L5" s="4" t="s">
        <v>10</v>
      </c>
      <c r="M5" s="4">
        <f t="shared" ref="M5:M17" si="2">I5</f>
        <v>968507.9</v>
      </c>
      <c r="N5" s="5">
        <f t="shared" ref="N5:N19" si="3">E5</f>
        <v>0.1</v>
      </c>
      <c r="O5" s="9"/>
      <c r="P5" s="9"/>
      <c r="Q5" s="10">
        <f t="shared" ref="Q5:Q17" si="4">(P5*N5/2)+(M5*N5)+(O5*N5)</f>
        <v>96850.790000000008</v>
      </c>
      <c r="R5" s="10">
        <f t="shared" ref="R5:R17" si="5">M5+O5+P5-Q5</f>
        <v>871657.11</v>
      </c>
    </row>
    <row r="6" spans="1:19" x14ac:dyDescent="0.25">
      <c r="A6" t="s">
        <v>17</v>
      </c>
      <c r="B6" s="4">
        <v>3</v>
      </c>
      <c r="C6" s="4" t="s">
        <v>10</v>
      </c>
      <c r="D6" s="4"/>
      <c r="E6" s="5">
        <v>0.1</v>
      </c>
      <c r="F6" s="4">
        <v>8750</v>
      </c>
      <c r="G6" s="4"/>
      <c r="H6" s="6">
        <f t="shared" si="0"/>
        <v>875</v>
      </c>
      <c r="I6" s="6">
        <f t="shared" si="1"/>
        <v>7875</v>
      </c>
      <c r="K6" s="4">
        <v>3</v>
      </c>
      <c r="L6" s="4" t="s">
        <v>10</v>
      </c>
      <c r="M6" s="4">
        <f t="shared" si="2"/>
        <v>7875</v>
      </c>
      <c r="N6" s="5">
        <f t="shared" si="3"/>
        <v>0.1</v>
      </c>
      <c r="O6" s="9"/>
      <c r="P6" s="9"/>
      <c r="Q6" s="10">
        <f t="shared" si="4"/>
        <v>787.5</v>
      </c>
      <c r="R6" s="10">
        <f t="shared" si="5"/>
        <v>7087.5</v>
      </c>
    </row>
    <row r="7" spans="1:19" x14ac:dyDescent="0.25">
      <c r="A7" t="s">
        <v>18</v>
      </c>
      <c r="B7" s="4">
        <v>4</v>
      </c>
      <c r="C7" s="4" t="s">
        <v>10</v>
      </c>
      <c r="D7" s="4"/>
      <c r="E7" s="5">
        <v>0.1</v>
      </c>
      <c r="F7" s="4"/>
      <c r="G7" s="4">
        <v>19745</v>
      </c>
      <c r="H7" s="6">
        <f t="shared" si="0"/>
        <v>987.25</v>
      </c>
      <c r="I7" s="6">
        <f t="shared" si="1"/>
        <v>18757.75</v>
      </c>
      <c r="K7" s="4">
        <v>4</v>
      </c>
      <c r="L7" s="4" t="s">
        <v>10</v>
      </c>
      <c r="M7" s="4">
        <f t="shared" si="2"/>
        <v>18757.75</v>
      </c>
      <c r="N7" s="5">
        <f t="shared" si="3"/>
        <v>0.1</v>
      </c>
      <c r="O7" s="9"/>
      <c r="P7" s="9"/>
      <c r="Q7" s="10">
        <f t="shared" si="4"/>
        <v>1875.7750000000001</v>
      </c>
      <c r="R7" s="10">
        <f t="shared" si="5"/>
        <v>16881.974999999999</v>
      </c>
    </row>
    <row r="8" spans="1:19" x14ac:dyDescent="0.25">
      <c r="A8" t="s">
        <v>19</v>
      </c>
      <c r="B8" s="4">
        <v>5</v>
      </c>
      <c r="C8" s="4" t="s">
        <v>10</v>
      </c>
      <c r="D8" s="4"/>
      <c r="E8" s="5">
        <v>0.1</v>
      </c>
      <c r="F8" s="4"/>
      <c r="G8" s="4">
        <v>37500</v>
      </c>
      <c r="H8" s="6">
        <f t="shared" si="0"/>
        <v>1875</v>
      </c>
      <c r="I8" s="6">
        <f t="shared" si="1"/>
        <v>35625</v>
      </c>
      <c r="K8" s="4">
        <v>5</v>
      </c>
      <c r="L8" s="4" t="s">
        <v>10</v>
      </c>
      <c r="M8" s="4">
        <f t="shared" si="2"/>
        <v>35625</v>
      </c>
      <c r="N8" s="5">
        <f t="shared" si="3"/>
        <v>0.1</v>
      </c>
      <c r="O8" s="9"/>
      <c r="P8" s="9"/>
      <c r="Q8" s="10">
        <f t="shared" si="4"/>
        <v>3562.5</v>
      </c>
      <c r="R8" s="10">
        <f t="shared" si="5"/>
        <v>32062.5</v>
      </c>
    </row>
    <row r="9" spans="1:19" x14ac:dyDescent="0.25">
      <c r="A9" t="s">
        <v>20</v>
      </c>
      <c r="B9" s="4">
        <v>6</v>
      </c>
      <c r="C9" s="4" t="s">
        <v>10</v>
      </c>
      <c r="D9" s="4"/>
      <c r="E9" s="5">
        <v>0.1</v>
      </c>
      <c r="F9" s="4"/>
      <c r="G9" s="4">
        <v>30234</v>
      </c>
      <c r="H9" s="6">
        <f t="shared" si="0"/>
        <v>1511.7</v>
      </c>
      <c r="I9" s="6">
        <f t="shared" si="1"/>
        <v>28722.3</v>
      </c>
      <c r="K9" s="4">
        <v>6</v>
      </c>
      <c r="L9" s="4" t="s">
        <v>10</v>
      </c>
      <c r="M9" s="4">
        <f t="shared" si="2"/>
        <v>28722.3</v>
      </c>
      <c r="N9" s="5">
        <f t="shared" si="3"/>
        <v>0.1</v>
      </c>
      <c r="O9" s="9"/>
      <c r="P9" s="9"/>
      <c r="Q9" s="10">
        <f t="shared" si="4"/>
        <v>2872.23</v>
      </c>
      <c r="R9" s="10">
        <f t="shared" si="5"/>
        <v>25850.07</v>
      </c>
    </row>
    <row r="10" spans="1:19" x14ac:dyDescent="0.25">
      <c r="A10" t="s">
        <v>27</v>
      </c>
      <c r="B10" s="4">
        <v>7</v>
      </c>
      <c r="C10" s="4" t="s">
        <v>10</v>
      </c>
      <c r="D10" s="4"/>
      <c r="E10" s="5">
        <v>0.1</v>
      </c>
      <c r="F10" s="4"/>
      <c r="G10" s="8">
        <v>89844</v>
      </c>
      <c r="H10" s="6">
        <f t="shared" si="0"/>
        <v>4492.2</v>
      </c>
      <c r="I10" s="6">
        <f t="shared" si="1"/>
        <v>85351.8</v>
      </c>
      <c r="K10" s="4">
        <v>7</v>
      </c>
      <c r="L10" s="4" t="s">
        <v>10</v>
      </c>
      <c r="M10" s="4">
        <f t="shared" si="2"/>
        <v>85351.8</v>
      </c>
      <c r="N10" s="5">
        <f t="shared" si="3"/>
        <v>0.1</v>
      </c>
      <c r="O10" s="9"/>
      <c r="P10" s="9"/>
      <c r="Q10" s="10">
        <f t="shared" si="4"/>
        <v>8535.18</v>
      </c>
      <c r="R10" s="10">
        <f t="shared" si="5"/>
        <v>76816.62</v>
      </c>
    </row>
    <row r="11" spans="1:19" x14ac:dyDescent="0.25">
      <c r="A11" t="s">
        <v>27</v>
      </c>
      <c r="B11" s="4">
        <v>8</v>
      </c>
      <c r="C11" s="4" t="s">
        <v>10</v>
      </c>
      <c r="D11" s="4"/>
      <c r="E11" s="5">
        <v>0.1</v>
      </c>
      <c r="F11" s="4"/>
      <c r="G11" s="8">
        <v>27344</v>
      </c>
      <c r="H11" s="6">
        <f t="shared" si="0"/>
        <v>1367.2</v>
      </c>
      <c r="I11" s="6">
        <f t="shared" si="1"/>
        <v>25976.799999999999</v>
      </c>
      <c r="K11" s="4">
        <v>8</v>
      </c>
      <c r="L11" s="4" t="s">
        <v>10</v>
      </c>
      <c r="M11" s="4">
        <f t="shared" si="2"/>
        <v>25976.799999999999</v>
      </c>
      <c r="N11" s="5">
        <f t="shared" si="3"/>
        <v>0.1</v>
      </c>
      <c r="O11" s="9"/>
      <c r="P11" s="9"/>
      <c r="Q11" s="10">
        <f t="shared" si="4"/>
        <v>2597.6800000000003</v>
      </c>
      <c r="R11" s="10">
        <f t="shared" si="5"/>
        <v>23379.119999999999</v>
      </c>
    </row>
    <row r="12" spans="1:19" x14ac:dyDescent="0.25">
      <c r="A12" t="s">
        <v>21</v>
      </c>
      <c r="B12" s="4">
        <v>9</v>
      </c>
      <c r="C12" s="4" t="s">
        <v>11</v>
      </c>
      <c r="D12" s="4"/>
      <c r="E12" s="5">
        <v>0.15</v>
      </c>
      <c r="F12" s="4">
        <v>73198</v>
      </c>
      <c r="G12" s="4"/>
      <c r="H12" s="6">
        <f t="shared" si="0"/>
        <v>10979.699999999999</v>
      </c>
      <c r="I12" s="6">
        <f t="shared" si="1"/>
        <v>62218.3</v>
      </c>
      <c r="K12" s="4">
        <v>9</v>
      </c>
      <c r="L12" s="4" t="s">
        <v>11</v>
      </c>
      <c r="M12" s="4">
        <f t="shared" si="2"/>
        <v>62218.3</v>
      </c>
      <c r="N12" s="5">
        <f t="shared" si="3"/>
        <v>0.15</v>
      </c>
      <c r="O12" s="9"/>
      <c r="P12" s="9"/>
      <c r="Q12" s="10">
        <f t="shared" si="4"/>
        <v>9332.7450000000008</v>
      </c>
      <c r="R12" s="10">
        <f t="shared" si="5"/>
        <v>52885.555</v>
      </c>
    </row>
    <row r="13" spans="1:19" x14ac:dyDescent="0.25">
      <c r="A13" t="s">
        <v>22</v>
      </c>
      <c r="B13" s="4">
        <v>10</v>
      </c>
      <c r="C13" s="4" t="s">
        <v>11</v>
      </c>
      <c r="D13" s="4"/>
      <c r="E13" s="5">
        <v>0.15</v>
      </c>
      <c r="F13" s="4">
        <v>12500</v>
      </c>
      <c r="G13" s="4"/>
      <c r="H13" s="6">
        <f t="shared" si="0"/>
        <v>1875</v>
      </c>
      <c r="I13" s="6">
        <f t="shared" si="1"/>
        <v>10625</v>
      </c>
      <c r="K13" s="4">
        <v>10</v>
      </c>
      <c r="L13" s="4" t="s">
        <v>11</v>
      </c>
      <c r="M13" s="4">
        <f t="shared" si="2"/>
        <v>10625</v>
      </c>
      <c r="N13" s="5">
        <f t="shared" si="3"/>
        <v>0.15</v>
      </c>
      <c r="O13" s="9"/>
      <c r="P13" s="9"/>
      <c r="Q13" s="10">
        <f t="shared" si="4"/>
        <v>1593.75</v>
      </c>
      <c r="R13" s="10">
        <f t="shared" si="5"/>
        <v>9031.25</v>
      </c>
    </row>
    <row r="14" spans="1:19" x14ac:dyDescent="0.25">
      <c r="A14" t="s">
        <v>23</v>
      </c>
      <c r="B14" s="4">
        <v>11</v>
      </c>
      <c r="C14" s="4" t="s">
        <v>43</v>
      </c>
      <c r="D14" s="4"/>
      <c r="E14" s="5">
        <v>0.15</v>
      </c>
      <c r="F14" s="4"/>
      <c r="G14" s="4">
        <v>18380</v>
      </c>
      <c r="H14" s="6">
        <f t="shared" si="0"/>
        <v>1378.5</v>
      </c>
      <c r="I14" s="6">
        <f t="shared" si="1"/>
        <v>17001.5</v>
      </c>
      <c r="K14" s="4">
        <v>11</v>
      </c>
      <c r="L14" s="4" t="s">
        <v>11</v>
      </c>
      <c r="M14" s="4">
        <f t="shared" si="2"/>
        <v>17001.5</v>
      </c>
      <c r="N14" s="5">
        <f t="shared" si="3"/>
        <v>0.15</v>
      </c>
      <c r="O14" s="9"/>
      <c r="P14" s="9"/>
      <c r="Q14" s="10">
        <f t="shared" si="4"/>
        <v>2550.2249999999999</v>
      </c>
      <c r="R14" s="10">
        <f t="shared" si="5"/>
        <v>14451.275</v>
      </c>
    </row>
    <row r="15" spans="1:19" x14ac:dyDescent="0.25">
      <c r="A15" t="s">
        <v>24</v>
      </c>
      <c r="B15" s="4">
        <v>12</v>
      </c>
      <c r="C15" s="4" t="s">
        <v>11</v>
      </c>
      <c r="D15" s="4"/>
      <c r="E15" s="5">
        <v>0.15</v>
      </c>
      <c r="F15" s="4"/>
      <c r="G15" s="4">
        <v>23650</v>
      </c>
      <c r="H15" s="6">
        <f t="shared" si="0"/>
        <v>1773.75</v>
      </c>
      <c r="I15" s="6">
        <f t="shared" si="1"/>
        <v>21876.25</v>
      </c>
      <c r="K15" s="4">
        <v>12</v>
      </c>
      <c r="L15" s="4" t="s">
        <v>11</v>
      </c>
      <c r="M15" s="4">
        <f t="shared" si="2"/>
        <v>21876.25</v>
      </c>
      <c r="N15" s="5">
        <f t="shared" si="3"/>
        <v>0.15</v>
      </c>
      <c r="O15" s="9"/>
      <c r="P15" s="9"/>
      <c r="Q15" s="10">
        <f t="shared" si="4"/>
        <v>3281.4375</v>
      </c>
      <c r="R15" s="10">
        <f t="shared" si="5"/>
        <v>18594.8125</v>
      </c>
    </row>
    <row r="16" spans="1:19" x14ac:dyDescent="0.25">
      <c r="A16" t="s">
        <v>25</v>
      </c>
      <c r="B16" s="4">
        <v>13</v>
      </c>
      <c r="C16" s="4" t="s">
        <v>11</v>
      </c>
      <c r="D16" s="4"/>
      <c r="E16" s="5">
        <v>0.4</v>
      </c>
      <c r="F16" s="4"/>
      <c r="G16" s="4">
        <v>26000</v>
      </c>
      <c r="H16" s="6">
        <f t="shared" si="0"/>
        <v>5200</v>
      </c>
      <c r="I16" s="6">
        <f t="shared" si="1"/>
        <v>20800</v>
      </c>
      <c r="K16" s="4">
        <v>13</v>
      </c>
      <c r="L16" s="4" t="s">
        <v>11</v>
      </c>
      <c r="M16" s="4">
        <f t="shared" si="2"/>
        <v>20800</v>
      </c>
      <c r="N16" s="5">
        <f t="shared" si="3"/>
        <v>0.4</v>
      </c>
      <c r="O16" s="9"/>
      <c r="P16" s="9"/>
      <c r="Q16" s="10">
        <f t="shared" si="4"/>
        <v>8320</v>
      </c>
      <c r="R16" s="10">
        <f t="shared" si="5"/>
        <v>12480</v>
      </c>
      <c r="S16" s="11"/>
    </row>
    <row r="17" spans="1:23" ht="15.75" thickBot="1" x14ac:dyDescent="0.3">
      <c r="A17" t="s">
        <v>26</v>
      </c>
      <c r="B17" s="4">
        <v>13</v>
      </c>
      <c r="C17" s="4" t="s">
        <v>11</v>
      </c>
      <c r="D17" s="4"/>
      <c r="E17" s="5">
        <v>0.4</v>
      </c>
      <c r="F17" s="4"/>
      <c r="G17" s="4">
        <v>72957.62</v>
      </c>
      <c r="H17" s="6">
        <f t="shared" si="0"/>
        <v>14591.523999999999</v>
      </c>
      <c r="I17" s="6">
        <f t="shared" si="1"/>
        <v>58366.095999999998</v>
      </c>
      <c r="K17" s="4">
        <v>13</v>
      </c>
      <c r="L17" s="4" t="s">
        <v>11</v>
      </c>
      <c r="M17" s="4">
        <f t="shared" si="2"/>
        <v>58366.095999999998</v>
      </c>
      <c r="N17" s="5">
        <f t="shared" si="3"/>
        <v>0.4</v>
      </c>
      <c r="O17" s="9"/>
      <c r="P17" s="9"/>
      <c r="Q17" s="10">
        <f t="shared" si="4"/>
        <v>23346.438399999999</v>
      </c>
      <c r="R17" s="10">
        <f t="shared" si="5"/>
        <v>35019.657599999999</v>
      </c>
    </row>
    <row r="18" spans="1:23" x14ac:dyDescent="0.25">
      <c r="A18" s="18" t="s">
        <v>28</v>
      </c>
      <c r="B18" s="4">
        <v>13.6666666666667</v>
      </c>
      <c r="C18" s="4" t="s">
        <v>11</v>
      </c>
      <c r="D18" s="4">
        <v>6987</v>
      </c>
      <c r="E18" s="5">
        <v>0.15</v>
      </c>
      <c r="F18" s="4"/>
      <c r="G18" s="4">
        <v>0</v>
      </c>
      <c r="H18" s="6">
        <f t="shared" ref="H18:H19" si="6">(G18*E18/2)+(D18*E18)+(F18*E18)</f>
        <v>1048.05</v>
      </c>
      <c r="I18" s="6">
        <f t="shared" ref="I18:I19" si="7">D18+F18+G18-H18</f>
        <v>5938.95</v>
      </c>
      <c r="K18" s="4">
        <v>14</v>
      </c>
      <c r="L18" s="4" t="s">
        <v>11</v>
      </c>
      <c r="M18" s="4">
        <f t="shared" ref="M18:M19" si="8">I18</f>
        <v>5938.95</v>
      </c>
      <c r="N18" s="5">
        <f t="shared" si="3"/>
        <v>0.15</v>
      </c>
      <c r="O18" s="9"/>
      <c r="P18" s="9"/>
      <c r="Q18" s="10">
        <f t="shared" ref="Q18:Q19" si="9">(P18*N18/2)+(M18*N18)+(O18*N18)</f>
        <v>890.84249999999997</v>
      </c>
      <c r="R18" s="10">
        <f t="shared" ref="R18:R19" si="10">M18+O18+P18-Q18</f>
        <v>5048.1075000000001</v>
      </c>
    </row>
    <row r="19" spans="1:23" ht="15.75" thickBot="1" x14ac:dyDescent="0.3">
      <c r="A19" s="19" t="s">
        <v>29</v>
      </c>
      <c r="B19" s="4">
        <v>15</v>
      </c>
      <c r="C19" s="4" t="s">
        <v>11</v>
      </c>
      <c r="D19" s="4">
        <v>25400</v>
      </c>
      <c r="E19" s="5">
        <v>0.4</v>
      </c>
      <c r="F19" s="4"/>
      <c r="G19" s="4">
        <v>0</v>
      </c>
      <c r="H19" s="6">
        <f t="shared" si="6"/>
        <v>10160</v>
      </c>
      <c r="I19" s="6">
        <f t="shared" si="7"/>
        <v>15240</v>
      </c>
      <c r="K19" s="4">
        <v>15</v>
      </c>
      <c r="L19" s="4" t="s">
        <v>11</v>
      </c>
      <c r="M19" s="4">
        <f t="shared" si="8"/>
        <v>15240</v>
      </c>
      <c r="N19" s="5">
        <f t="shared" si="3"/>
        <v>0.4</v>
      </c>
      <c r="O19" s="9"/>
      <c r="P19" s="9"/>
      <c r="Q19" s="10">
        <f t="shared" si="9"/>
        <v>6096</v>
      </c>
      <c r="R19" s="10">
        <f t="shared" si="10"/>
        <v>9144</v>
      </c>
    </row>
    <row r="20" spans="1:23" x14ac:dyDescent="0.25">
      <c r="A20" t="s">
        <v>30</v>
      </c>
      <c r="B20" s="4"/>
      <c r="C20" s="4"/>
      <c r="D20" s="4"/>
      <c r="E20" s="5"/>
      <c r="F20" s="4"/>
      <c r="G20" s="4"/>
      <c r="H20" s="6"/>
      <c r="I20" s="6"/>
      <c r="K20" s="4">
        <v>16</v>
      </c>
      <c r="L20" s="4"/>
      <c r="M20" s="4">
        <v>0</v>
      </c>
      <c r="N20" s="5">
        <v>0.4</v>
      </c>
      <c r="O20" s="4">
        <v>25000</v>
      </c>
      <c r="P20" s="4"/>
      <c r="Q20" s="6">
        <f t="shared" ref="Q20:Q27" si="11">(P20*N20/2)+(M20*N20)+(O20*N20)</f>
        <v>10000</v>
      </c>
      <c r="R20" s="6">
        <f t="shared" ref="R20:R27" si="12">M20+O20+P20-Q20</f>
        <v>15000</v>
      </c>
      <c r="S20" s="11">
        <v>44398</v>
      </c>
      <c r="T20" s="11">
        <v>44287</v>
      </c>
      <c r="U20" s="11">
        <f>+T20+182</f>
        <v>44469</v>
      </c>
      <c r="V20" t="s">
        <v>14</v>
      </c>
    </row>
    <row r="21" spans="1:23" x14ac:dyDescent="0.25">
      <c r="A21" t="s">
        <v>31</v>
      </c>
      <c r="B21" s="4"/>
      <c r="C21" s="4"/>
      <c r="D21" s="4"/>
      <c r="E21" s="5"/>
      <c r="F21" s="4"/>
      <c r="G21" s="4"/>
      <c r="H21" s="6"/>
      <c r="I21" s="6"/>
      <c r="K21" s="4">
        <v>17</v>
      </c>
      <c r="L21" s="4"/>
      <c r="M21" s="4">
        <v>0</v>
      </c>
      <c r="N21" s="5">
        <v>0.4</v>
      </c>
      <c r="O21" s="4"/>
      <c r="P21" s="4">
        <v>27300</v>
      </c>
      <c r="Q21" s="6">
        <f t="shared" si="11"/>
        <v>5460</v>
      </c>
      <c r="R21" s="6">
        <f t="shared" si="12"/>
        <v>21840</v>
      </c>
      <c r="S21" s="11">
        <v>44572</v>
      </c>
      <c r="T21" s="11">
        <v>44470</v>
      </c>
      <c r="U21" s="11">
        <v>44651</v>
      </c>
      <c r="V21" t="s">
        <v>15</v>
      </c>
    </row>
    <row r="22" spans="1:23" x14ac:dyDescent="0.25">
      <c r="A22" t="s">
        <v>32</v>
      </c>
      <c r="B22" s="4"/>
      <c r="C22" s="4"/>
      <c r="D22" s="4"/>
      <c r="E22" s="5"/>
      <c r="F22" s="4"/>
      <c r="G22" s="4"/>
      <c r="H22" s="6"/>
      <c r="I22" s="6"/>
      <c r="K22" s="4">
        <v>18</v>
      </c>
      <c r="L22" s="4"/>
      <c r="M22" s="4">
        <v>0</v>
      </c>
      <c r="N22" s="5">
        <v>0.4</v>
      </c>
      <c r="O22" s="4"/>
      <c r="P22" s="4">
        <v>85593.22</v>
      </c>
      <c r="Q22" s="6">
        <f t="shared" si="11"/>
        <v>17118.644</v>
      </c>
      <c r="R22" s="6">
        <f t="shared" si="12"/>
        <v>68474.576000000001</v>
      </c>
      <c r="S22" s="11">
        <v>44543</v>
      </c>
      <c r="W22">
        <v>85593.22</v>
      </c>
    </row>
    <row r="23" spans="1:23" x14ac:dyDescent="0.25">
      <c r="A23" t="s">
        <v>33</v>
      </c>
      <c r="B23" s="4"/>
      <c r="C23" s="4"/>
      <c r="D23" s="4"/>
      <c r="E23" s="5"/>
      <c r="F23" s="4"/>
      <c r="G23" s="4"/>
      <c r="H23" s="6"/>
      <c r="I23" s="6"/>
      <c r="K23" s="4">
        <v>19</v>
      </c>
      <c r="L23" s="4"/>
      <c r="M23" s="4">
        <v>0</v>
      </c>
      <c r="N23" s="5">
        <v>0.4</v>
      </c>
      <c r="O23" s="4"/>
      <c r="P23">
        <v>66351.02</v>
      </c>
      <c r="Q23" s="6">
        <f t="shared" si="11"/>
        <v>13270.204000000002</v>
      </c>
      <c r="R23" s="6">
        <f t="shared" si="12"/>
        <v>53080.816000000006</v>
      </c>
      <c r="S23" s="11">
        <v>44615</v>
      </c>
      <c r="W23">
        <v>66351.02</v>
      </c>
    </row>
    <row r="24" spans="1:23" x14ac:dyDescent="0.25">
      <c r="A24" t="s">
        <v>34</v>
      </c>
      <c r="B24" s="4"/>
      <c r="C24" s="4"/>
      <c r="D24" s="4"/>
      <c r="E24" s="5"/>
      <c r="F24" s="4"/>
      <c r="G24" s="4"/>
      <c r="H24" s="6"/>
      <c r="I24" s="6"/>
      <c r="K24" s="4">
        <v>20</v>
      </c>
      <c r="L24" s="4"/>
      <c r="M24" s="4">
        <v>0</v>
      </c>
      <c r="N24" s="5">
        <v>0.15</v>
      </c>
      <c r="O24" s="4">
        <v>18000</v>
      </c>
      <c r="P24" s="4"/>
      <c r="Q24" s="6">
        <f>(P24*N24/2)+(M24*N24)+(O24*N24)</f>
        <v>2700</v>
      </c>
      <c r="R24" s="6">
        <f>M24+O24+P24-Q24</f>
        <v>15300</v>
      </c>
      <c r="S24" s="11">
        <v>44382</v>
      </c>
      <c r="W24">
        <v>18000</v>
      </c>
    </row>
    <row r="25" spans="1:23" x14ac:dyDescent="0.25">
      <c r="A25" t="s">
        <v>35</v>
      </c>
      <c r="B25" s="4"/>
      <c r="C25" s="4"/>
      <c r="D25" s="4"/>
      <c r="E25" s="5"/>
      <c r="F25" s="4"/>
      <c r="G25" s="4"/>
      <c r="H25" s="6"/>
      <c r="I25" s="6"/>
      <c r="K25" s="4">
        <v>21</v>
      </c>
      <c r="L25" s="4"/>
      <c r="M25" s="4">
        <v>0</v>
      </c>
      <c r="N25" s="5">
        <v>0.15</v>
      </c>
      <c r="O25" s="4"/>
      <c r="P25" s="4">
        <v>13500</v>
      </c>
      <c r="Q25" s="6">
        <f t="shared" si="11"/>
        <v>1012.5</v>
      </c>
      <c r="R25" s="6">
        <f t="shared" si="12"/>
        <v>12487.5</v>
      </c>
      <c r="S25" s="11">
        <v>44491</v>
      </c>
      <c r="W25">
        <v>13500</v>
      </c>
    </row>
    <row r="26" spans="1:23" x14ac:dyDescent="0.25">
      <c r="A26" t="s">
        <v>36</v>
      </c>
      <c r="B26" s="4"/>
      <c r="C26" s="4"/>
      <c r="D26" s="4"/>
      <c r="E26" s="5"/>
      <c r="F26" s="4"/>
      <c r="G26" s="4"/>
      <c r="H26" s="6"/>
      <c r="I26" s="6"/>
      <c r="K26" s="4">
        <v>22</v>
      </c>
      <c r="L26" s="20"/>
      <c r="M26" s="20">
        <v>0</v>
      </c>
      <c r="N26" s="21">
        <v>0.15</v>
      </c>
      <c r="O26">
        <v>41615.120000000003</v>
      </c>
      <c r="P26" s="20"/>
      <c r="Q26" s="22">
        <f t="shared" si="11"/>
        <v>6242.268</v>
      </c>
      <c r="R26" s="22">
        <f t="shared" si="12"/>
        <v>35372.851999999999</v>
      </c>
      <c r="S26" s="11">
        <v>44378</v>
      </c>
      <c r="W26">
        <v>41615.120000000003</v>
      </c>
    </row>
    <row r="27" spans="1:23" x14ac:dyDescent="0.25">
      <c r="A27" t="s">
        <v>37</v>
      </c>
      <c r="B27" s="4"/>
      <c r="C27" s="4"/>
      <c r="D27" s="4"/>
      <c r="E27" s="4"/>
      <c r="F27" s="2"/>
      <c r="G27" s="2"/>
      <c r="H27" s="7"/>
      <c r="I27" s="7"/>
      <c r="K27" s="4">
        <v>23</v>
      </c>
      <c r="L27" s="4"/>
      <c r="M27" s="2">
        <v>0</v>
      </c>
      <c r="N27" s="21">
        <v>0.1</v>
      </c>
      <c r="O27" s="4">
        <v>3026.02</v>
      </c>
      <c r="P27" s="4"/>
      <c r="Q27" s="6">
        <f t="shared" si="11"/>
        <v>302.60200000000003</v>
      </c>
      <c r="R27" s="6">
        <f t="shared" si="12"/>
        <v>2723.4180000000001</v>
      </c>
      <c r="S27" s="11">
        <v>44289</v>
      </c>
      <c r="W27">
        <v>3026.02</v>
      </c>
    </row>
    <row r="28" spans="1:23" x14ac:dyDescent="0.25">
      <c r="A28" t="s">
        <v>38</v>
      </c>
      <c r="K28" s="4">
        <v>24</v>
      </c>
      <c r="L28" s="4"/>
      <c r="M28" s="4"/>
      <c r="N28" s="21">
        <v>0.15</v>
      </c>
      <c r="O28" s="4"/>
      <c r="P28" s="4">
        <v>8050</v>
      </c>
      <c r="Q28" s="6">
        <f t="shared" ref="Q28:Q31" si="13">(P28*N28/2)+(M28*N28)+(O28*N28)</f>
        <v>603.75</v>
      </c>
      <c r="R28" s="6">
        <f t="shared" ref="R28:R31" si="14">M28+O28+P28-Q28</f>
        <v>7446.25</v>
      </c>
      <c r="S28" s="11">
        <v>44580</v>
      </c>
      <c r="W28">
        <v>8050</v>
      </c>
    </row>
    <row r="29" spans="1:23" x14ac:dyDescent="0.25">
      <c r="A29" t="s">
        <v>39</v>
      </c>
      <c r="K29" s="4">
        <v>25</v>
      </c>
      <c r="L29" s="4"/>
      <c r="M29" s="4"/>
      <c r="N29" s="21">
        <v>0.15</v>
      </c>
      <c r="O29" s="4"/>
      <c r="P29" s="4">
        <v>61016.95</v>
      </c>
      <c r="Q29" s="6">
        <f t="shared" si="13"/>
        <v>4576.2712499999998</v>
      </c>
      <c r="R29" s="6">
        <f t="shared" si="14"/>
        <v>56440.678749999999</v>
      </c>
      <c r="S29" s="11">
        <v>44604</v>
      </c>
      <c r="W29">
        <v>61016.95</v>
      </c>
    </row>
    <row r="30" spans="1:23" x14ac:dyDescent="0.25">
      <c r="A30" t="s">
        <v>40</v>
      </c>
      <c r="K30" s="4">
        <v>26</v>
      </c>
      <c r="L30" s="4"/>
      <c r="M30" s="4"/>
      <c r="N30" s="21">
        <v>0.15</v>
      </c>
      <c r="O30" s="4">
        <v>380720</v>
      </c>
      <c r="P30" s="4"/>
      <c r="Q30" s="6">
        <f t="shared" si="13"/>
        <v>57108</v>
      </c>
      <c r="R30" s="6">
        <f t="shared" si="14"/>
        <v>323612</v>
      </c>
      <c r="S30" s="11">
        <v>44293</v>
      </c>
      <c r="W30">
        <v>380720</v>
      </c>
    </row>
    <row r="31" spans="1:23" x14ac:dyDescent="0.25">
      <c r="A31" t="s">
        <v>41</v>
      </c>
      <c r="K31" s="4">
        <v>27</v>
      </c>
      <c r="L31" s="4"/>
      <c r="M31" s="4"/>
      <c r="N31" s="21">
        <v>0.15</v>
      </c>
      <c r="O31" s="4"/>
      <c r="P31" s="4">
        <v>10000</v>
      </c>
      <c r="Q31" s="6">
        <f t="shared" si="13"/>
        <v>750</v>
      </c>
      <c r="R31" s="6">
        <f t="shared" si="14"/>
        <v>9250</v>
      </c>
      <c r="S31" s="11">
        <v>44604</v>
      </c>
      <c r="W31">
        <v>10000</v>
      </c>
    </row>
    <row r="33" spans="1:18" s="13" customFormat="1" x14ac:dyDescent="0.25">
      <c r="A33" s="13" t="s">
        <v>42</v>
      </c>
      <c r="D33" s="13">
        <f>SUM(D18:D32)</f>
        <v>32387</v>
      </c>
      <c r="F33" s="13">
        <f t="shared" ref="F33:I33" si="15">SUM(F18:F32)</f>
        <v>0</v>
      </c>
      <c r="G33" s="13">
        <f t="shared" si="15"/>
        <v>0</v>
      </c>
      <c r="H33" s="13">
        <f t="shared" si="15"/>
        <v>11208.05</v>
      </c>
      <c r="I33" s="13">
        <f t="shared" si="15"/>
        <v>21178.95</v>
      </c>
      <c r="M33" s="13">
        <f>SUM(M4:M32)</f>
        <v>1548770.696</v>
      </c>
      <c r="O33" s="13">
        <f t="shared" ref="O33:R33" si="16">SUM(O4:O32)</f>
        <v>468361.14</v>
      </c>
      <c r="P33" s="13">
        <f t="shared" si="16"/>
        <v>271811.19</v>
      </c>
      <c r="Q33" s="13">
        <f t="shared" si="16"/>
        <v>308226.13764999999</v>
      </c>
      <c r="R33" s="13">
        <f t="shared" si="16"/>
        <v>1980716.8883500001</v>
      </c>
    </row>
  </sheetData>
  <mergeCells count="3">
    <mergeCell ref="F2:G2"/>
    <mergeCell ref="B1:I1"/>
    <mergeCell ref="K1:R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68A3-8BE2-4115-A898-EADE3DA06EFD}">
  <dimension ref="A1:U48"/>
  <sheetViews>
    <sheetView workbookViewId="0">
      <selection activeCell="I3" sqref="I3:I30"/>
    </sheetView>
  </sheetViews>
  <sheetFormatPr defaultRowHeight="15" x14ac:dyDescent="0.25"/>
  <cols>
    <col min="1" max="1" width="39.7109375" bestFit="1" customWidth="1"/>
    <col min="2" max="2" width="4.28515625" bestFit="1" customWidth="1"/>
    <col min="3" max="3" width="17.42578125" bestFit="1" customWidth="1"/>
    <col min="4" max="4" width="10.42578125" bestFit="1" customWidth="1"/>
    <col min="5" max="5" width="5.28515625" bestFit="1" customWidth="1"/>
    <col min="6" max="6" width="7.85546875" bestFit="1" customWidth="1"/>
    <col min="7" max="7" width="9" bestFit="1" customWidth="1"/>
    <col min="8" max="8" width="12.42578125" bestFit="1" customWidth="1"/>
    <col min="9" max="9" width="14.85546875" bestFit="1" customWidth="1"/>
    <col min="10" max="10" width="16.140625" bestFit="1" customWidth="1"/>
    <col min="11" max="11" width="10" bestFit="1" customWidth="1"/>
    <col min="12" max="12" width="40" bestFit="1" customWidth="1"/>
    <col min="13" max="13" width="4.140625" bestFit="1" customWidth="1"/>
    <col min="14" max="14" width="17.42578125" bestFit="1" customWidth="1"/>
    <col min="21" max="21" width="10.42578125" bestFit="1" customWidth="1"/>
  </cols>
  <sheetData>
    <row r="1" spans="1:21" ht="15.75" thickBot="1" x14ac:dyDescent="0.3">
      <c r="B1" s="51" t="s">
        <v>12</v>
      </c>
      <c r="C1" s="51"/>
      <c r="D1" s="51"/>
      <c r="E1" s="51"/>
      <c r="F1" s="51"/>
      <c r="G1" s="51"/>
      <c r="H1" s="51"/>
      <c r="I1" s="51"/>
      <c r="M1" s="51" t="s">
        <v>70</v>
      </c>
      <c r="N1" s="51"/>
      <c r="O1" s="51"/>
      <c r="P1" s="51"/>
      <c r="Q1" s="51"/>
      <c r="R1" s="51"/>
      <c r="S1" s="51"/>
      <c r="T1" s="51"/>
    </row>
    <row r="2" spans="1:21" ht="30" x14ac:dyDescent="0.25">
      <c r="A2" s="16" t="s">
        <v>46</v>
      </c>
      <c r="B2" s="1" t="s">
        <v>8</v>
      </c>
      <c r="C2" s="2" t="s">
        <v>7</v>
      </c>
      <c r="D2" s="2" t="s">
        <v>0</v>
      </c>
      <c r="E2" s="2" t="s">
        <v>6</v>
      </c>
      <c r="F2" s="23" t="s">
        <v>44</v>
      </c>
      <c r="G2" s="23" t="s">
        <v>45</v>
      </c>
      <c r="H2" s="2" t="s">
        <v>4</v>
      </c>
      <c r="I2" s="2" t="s">
        <v>5</v>
      </c>
      <c r="J2" s="2" t="s">
        <v>51</v>
      </c>
      <c r="L2" s="8" t="s">
        <v>46</v>
      </c>
      <c r="M2" s="1" t="s">
        <v>8</v>
      </c>
      <c r="N2" s="2" t="s">
        <v>7</v>
      </c>
      <c r="O2" s="2" t="s">
        <v>0</v>
      </c>
      <c r="P2" s="2" t="s">
        <v>6</v>
      </c>
      <c r="Q2" s="23" t="s">
        <v>44</v>
      </c>
      <c r="R2" s="23" t="s">
        <v>45</v>
      </c>
      <c r="S2" s="2" t="s">
        <v>4</v>
      </c>
      <c r="T2" s="2" t="s">
        <v>5</v>
      </c>
      <c r="U2" s="2" t="s">
        <v>51</v>
      </c>
    </row>
    <row r="3" spans="1:21" x14ac:dyDescent="0.25">
      <c r="A3" t="s">
        <v>13</v>
      </c>
      <c r="B3" s="4">
        <v>1</v>
      </c>
      <c r="C3" s="4" t="s">
        <v>10</v>
      </c>
      <c r="D3" s="4">
        <v>165888.04999999999</v>
      </c>
      <c r="E3" s="5">
        <v>0.1</v>
      </c>
      <c r="F3" s="9"/>
      <c r="G3" s="9"/>
      <c r="H3" s="10">
        <f>(G3*E3/2)+(D3*E3)+(F3*E3)</f>
        <v>16588.805</v>
      </c>
      <c r="I3" s="10">
        <f>D3+F3+G3-H3</f>
        <v>149299.245</v>
      </c>
      <c r="J3" s="4" t="s">
        <v>52</v>
      </c>
      <c r="L3" s="4" t="s">
        <v>13</v>
      </c>
      <c r="M3" s="4">
        <v>1</v>
      </c>
      <c r="N3" s="4" t="s">
        <v>10</v>
      </c>
      <c r="O3" s="10">
        <v>149299.245</v>
      </c>
      <c r="P3" s="5">
        <v>0.1</v>
      </c>
      <c r="Q3" s="4"/>
      <c r="R3" s="4"/>
      <c r="S3" s="4">
        <f>(R3*P3/2)+(O3*P3)+(Q3*P3)</f>
        <v>14929.924500000001</v>
      </c>
      <c r="T3" s="6">
        <f>O3+Q3+R3-S3</f>
        <v>134369.3205</v>
      </c>
      <c r="U3" s="4"/>
    </row>
    <row r="4" spans="1:21" x14ac:dyDescent="0.25">
      <c r="A4" t="s">
        <v>16</v>
      </c>
      <c r="B4" s="4">
        <v>2</v>
      </c>
      <c r="C4" s="4" t="s">
        <v>10</v>
      </c>
      <c r="D4" s="4">
        <v>968507.9</v>
      </c>
      <c r="E4" s="5">
        <v>0.1</v>
      </c>
      <c r="F4" s="9"/>
      <c r="G4" s="9"/>
      <c r="H4" s="10">
        <f t="shared" ref="H4:H30" si="0">(G4*E4/2)+(D4*E4)+(F4*E4)</f>
        <v>96850.790000000008</v>
      </c>
      <c r="I4" s="10">
        <f t="shared" ref="I4:I30" si="1">D4+F4+G4-H4</f>
        <v>871657.11</v>
      </c>
      <c r="J4" s="4" t="s">
        <v>52</v>
      </c>
      <c r="L4" s="4" t="s">
        <v>16</v>
      </c>
      <c r="M4" s="4">
        <f>+M3+1</f>
        <v>2</v>
      </c>
      <c r="N4" s="4" t="s">
        <v>10</v>
      </c>
      <c r="O4" s="10">
        <v>871657.11</v>
      </c>
      <c r="P4" s="5">
        <v>0.1</v>
      </c>
      <c r="Q4" s="4"/>
      <c r="R4" s="4"/>
      <c r="S4" s="4">
        <f t="shared" ref="S4:S46" si="2">(R4*P4/2)+(O4*P4)+(Q4*P4)</f>
        <v>87165.71100000001</v>
      </c>
      <c r="T4" s="6">
        <f t="shared" ref="T4:T46" si="3">O4+Q4+R4-S4</f>
        <v>784491.39899999998</v>
      </c>
      <c r="U4" s="4"/>
    </row>
    <row r="5" spans="1:21" x14ac:dyDescent="0.25">
      <c r="A5" t="s">
        <v>17</v>
      </c>
      <c r="B5" s="4">
        <v>3</v>
      </c>
      <c r="C5" s="4" t="s">
        <v>10</v>
      </c>
      <c r="D5" s="4">
        <v>7875</v>
      </c>
      <c r="E5" s="5">
        <v>0.1</v>
      </c>
      <c r="F5" s="9"/>
      <c r="G5" s="9"/>
      <c r="H5" s="10">
        <f t="shared" si="0"/>
        <v>787.5</v>
      </c>
      <c r="I5" s="10">
        <f t="shared" si="1"/>
        <v>7087.5</v>
      </c>
      <c r="J5" s="4" t="s">
        <v>52</v>
      </c>
      <c r="L5" s="4" t="s">
        <v>17</v>
      </c>
      <c r="M5" s="4">
        <f t="shared" ref="M5:M46" si="4">+M4+1</f>
        <v>3</v>
      </c>
      <c r="N5" s="4" t="s">
        <v>10</v>
      </c>
      <c r="O5" s="10">
        <v>7087.5</v>
      </c>
      <c r="P5" s="5">
        <v>0.1</v>
      </c>
      <c r="Q5" s="4"/>
      <c r="R5" s="4"/>
      <c r="S5" s="4">
        <f t="shared" si="2"/>
        <v>708.75</v>
      </c>
      <c r="T5" s="6">
        <f t="shared" si="3"/>
        <v>6378.75</v>
      </c>
      <c r="U5" s="4"/>
    </row>
    <row r="6" spans="1:21" x14ac:dyDescent="0.25">
      <c r="A6" t="s">
        <v>18</v>
      </c>
      <c r="B6" s="4">
        <v>4</v>
      </c>
      <c r="C6" s="4" t="s">
        <v>10</v>
      </c>
      <c r="D6" s="4">
        <v>18757.75</v>
      </c>
      <c r="E6" s="5">
        <v>0.1</v>
      </c>
      <c r="F6" s="9"/>
      <c r="G6" s="9"/>
      <c r="H6" s="10">
        <f t="shared" si="0"/>
        <v>1875.7750000000001</v>
      </c>
      <c r="I6" s="10">
        <f t="shared" si="1"/>
        <v>16881.974999999999</v>
      </c>
      <c r="J6" s="4" t="s">
        <v>52</v>
      </c>
      <c r="L6" s="4" t="s">
        <v>18</v>
      </c>
      <c r="M6" s="4">
        <f t="shared" si="4"/>
        <v>4</v>
      </c>
      <c r="N6" s="4" t="s">
        <v>10</v>
      </c>
      <c r="O6" s="10">
        <v>16881.974999999999</v>
      </c>
      <c r="P6" s="5">
        <v>0.1</v>
      </c>
      <c r="Q6" s="4"/>
      <c r="R6" s="4"/>
      <c r="S6" s="4">
        <f t="shared" si="2"/>
        <v>1688.1975</v>
      </c>
      <c r="T6" s="6">
        <f t="shared" si="3"/>
        <v>15193.777499999998</v>
      </c>
      <c r="U6" s="4"/>
    </row>
    <row r="7" spans="1:21" x14ac:dyDescent="0.25">
      <c r="A7" t="s">
        <v>19</v>
      </c>
      <c r="B7" s="4">
        <v>5</v>
      </c>
      <c r="C7" s="4" t="s">
        <v>10</v>
      </c>
      <c r="D7" s="4">
        <v>35625</v>
      </c>
      <c r="E7" s="5">
        <v>0.1</v>
      </c>
      <c r="F7" s="9"/>
      <c r="G7" s="9"/>
      <c r="H7" s="10">
        <f t="shared" si="0"/>
        <v>3562.5</v>
      </c>
      <c r="I7" s="10">
        <f t="shared" si="1"/>
        <v>32062.5</v>
      </c>
      <c r="J7" s="4" t="s">
        <v>52</v>
      </c>
      <c r="L7" s="4" t="s">
        <v>19</v>
      </c>
      <c r="M7" s="4">
        <f t="shared" si="4"/>
        <v>5</v>
      </c>
      <c r="N7" s="4" t="s">
        <v>10</v>
      </c>
      <c r="O7" s="10">
        <v>32062.5</v>
      </c>
      <c r="P7" s="5">
        <v>0.1</v>
      </c>
      <c r="Q7" s="4"/>
      <c r="R7" s="4"/>
      <c r="S7" s="4">
        <f t="shared" si="2"/>
        <v>3206.25</v>
      </c>
      <c r="T7" s="6">
        <f t="shared" si="3"/>
        <v>28856.25</v>
      </c>
      <c r="U7" s="4"/>
    </row>
    <row r="8" spans="1:21" x14ac:dyDescent="0.25">
      <c r="A8" t="s">
        <v>20</v>
      </c>
      <c r="B8" s="4">
        <v>6</v>
      </c>
      <c r="C8" s="4" t="s">
        <v>10</v>
      </c>
      <c r="D8" s="4">
        <v>28722.3</v>
      </c>
      <c r="E8" s="5">
        <v>0.1</v>
      </c>
      <c r="F8" s="9"/>
      <c r="G8" s="9"/>
      <c r="H8" s="10">
        <f t="shared" si="0"/>
        <v>2872.23</v>
      </c>
      <c r="I8" s="10">
        <f t="shared" si="1"/>
        <v>25850.07</v>
      </c>
      <c r="J8" s="4" t="s">
        <v>52</v>
      </c>
      <c r="L8" s="4" t="s">
        <v>20</v>
      </c>
      <c r="M8" s="4">
        <f t="shared" si="4"/>
        <v>6</v>
      </c>
      <c r="N8" s="4" t="s">
        <v>10</v>
      </c>
      <c r="O8" s="10">
        <v>25850.07</v>
      </c>
      <c r="P8" s="5">
        <v>0.1</v>
      </c>
      <c r="Q8" s="4"/>
      <c r="R8" s="4"/>
      <c r="S8" s="4">
        <f t="shared" si="2"/>
        <v>2585.0070000000001</v>
      </c>
      <c r="T8" s="6">
        <f t="shared" si="3"/>
        <v>23265.062999999998</v>
      </c>
      <c r="U8" s="4"/>
    </row>
    <row r="9" spans="1:21" x14ac:dyDescent="0.25">
      <c r="A9" t="s">
        <v>27</v>
      </c>
      <c r="B9" s="4">
        <v>7</v>
      </c>
      <c r="C9" s="4" t="s">
        <v>10</v>
      </c>
      <c r="D9" s="4">
        <v>85351.8</v>
      </c>
      <c r="E9" s="5">
        <v>0.1</v>
      </c>
      <c r="F9" s="9"/>
      <c r="G9" s="9"/>
      <c r="H9" s="10">
        <f t="shared" si="0"/>
        <v>8535.18</v>
      </c>
      <c r="I9" s="10">
        <f t="shared" si="1"/>
        <v>76816.62</v>
      </c>
      <c r="J9" s="4" t="s">
        <v>52</v>
      </c>
      <c r="L9" s="4" t="s">
        <v>27</v>
      </c>
      <c r="M9" s="4">
        <f t="shared" si="4"/>
        <v>7</v>
      </c>
      <c r="N9" s="4" t="s">
        <v>10</v>
      </c>
      <c r="O9" s="10">
        <v>76816.62</v>
      </c>
      <c r="P9" s="5">
        <v>0.1</v>
      </c>
      <c r="Q9" s="4"/>
      <c r="R9" s="4"/>
      <c r="S9" s="4">
        <f t="shared" si="2"/>
        <v>7681.6620000000003</v>
      </c>
      <c r="T9" s="6">
        <f t="shared" si="3"/>
        <v>69134.957999999999</v>
      </c>
      <c r="U9" s="4"/>
    </row>
    <row r="10" spans="1:21" x14ac:dyDescent="0.25">
      <c r="A10" t="s">
        <v>27</v>
      </c>
      <c r="B10" s="4">
        <v>8</v>
      </c>
      <c r="C10" s="4" t="s">
        <v>10</v>
      </c>
      <c r="D10" s="4">
        <v>25976.799999999999</v>
      </c>
      <c r="E10" s="5">
        <v>0.1</v>
      </c>
      <c r="F10" s="9"/>
      <c r="G10" s="9"/>
      <c r="H10" s="10">
        <f t="shared" si="0"/>
        <v>2597.6800000000003</v>
      </c>
      <c r="I10" s="10">
        <f t="shared" si="1"/>
        <v>23379.119999999999</v>
      </c>
      <c r="J10" s="4" t="s">
        <v>52</v>
      </c>
      <c r="L10" s="4" t="s">
        <v>27</v>
      </c>
      <c r="M10" s="4">
        <f t="shared" si="4"/>
        <v>8</v>
      </c>
      <c r="N10" s="4" t="s">
        <v>10</v>
      </c>
      <c r="O10" s="10">
        <v>23379.119999999999</v>
      </c>
      <c r="P10" s="5">
        <v>0.1</v>
      </c>
      <c r="Q10" s="4"/>
      <c r="R10" s="4"/>
      <c r="S10" s="4">
        <f t="shared" si="2"/>
        <v>2337.9119999999998</v>
      </c>
      <c r="T10" s="6">
        <f t="shared" si="3"/>
        <v>21041.207999999999</v>
      </c>
      <c r="U10" s="4"/>
    </row>
    <row r="11" spans="1:21" x14ac:dyDescent="0.25">
      <c r="A11" t="s">
        <v>21</v>
      </c>
      <c r="B11" s="4">
        <v>9</v>
      </c>
      <c r="C11" s="4" t="s">
        <v>11</v>
      </c>
      <c r="D11" s="4">
        <v>62218.3</v>
      </c>
      <c r="E11" s="5">
        <v>0.15</v>
      </c>
      <c r="F11" s="9"/>
      <c r="G11" s="9"/>
      <c r="H11" s="10">
        <f t="shared" si="0"/>
        <v>9332.7450000000008</v>
      </c>
      <c r="I11" s="10">
        <f t="shared" si="1"/>
        <v>52885.555</v>
      </c>
      <c r="J11" s="4" t="s">
        <v>52</v>
      </c>
      <c r="L11" s="4" t="s">
        <v>21</v>
      </c>
      <c r="M11" s="4">
        <f t="shared" si="4"/>
        <v>9</v>
      </c>
      <c r="N11" s="4" t="s">
        <v>11</v>
      </c>
      <c r="O11" s="10">
        <v>52885.555</v>
      </c>
      <c r="P11" s="5">
        <v>0.15</v>
      </c>
      <c r="Q11" s="4"/>
      <c r="R11" s="4"/>
      <c r="S11" s="4">
        <f t="shared" si="2"/>
        <v>7932.8332499999997</v>
      </c>
      <c r="T11" s="6">
        <f t="shared" si="3"/>
        <v>44952.721749999997</v>
      </c>
      <c r="U11" s="4"/>
    </row>
    <row r="12" spans="1:21" x14ac:dyDescent="0.25">
      <c r="A12" t="s">
        <v>22</v>
      </c>
      <c r="B12" s="4">
        <v>10</v>
      </c>
      <c r="C12" s="4" t="s">
        <v>11</v>
      </c>
      <c r="D12" s="4">
        <v>10625</v>
      </c>
      <c r="E12" s="5">
        <v>0.15</v>
      </c>
      <c r="F12" s="9"/>
      <c r="G12" s="9"/>
      <c r="H12" s="10">
        <f t="shared" si="0"/>
        <v>1593.75</v>
      </c>
      <c r="I12" s="10">
        <f t="shared" si="1"/>
        <v>9031.25</v>
      </c>
      <c r="J12" s="4" t="s">
        <v>52</v>
      </c>
      <c r="L12" s="4" t="s">
        <v>22</v>
      </c>
      <c r="M12" s="4">
        <f t="shared" si="4"/>
        <v>10</v>
      </c>
      <c r="N12" s="4" t="s">
        <v>11</v>
      </c>
      <c r="O12" s="10">
        <v>9031.25</v>
      </c>
      <c r="P12" s="5">
        <v>0.15</v>
      </c>
      <c r="Q12" s="4"/>
      <c r="R12" s="4"/>
      <c r="S12" s="4">
        <f t="shared" si="2"/>
        <v>1354.6875</v>
      </c>
      <c r="T12" s="6">
        <f t="shared" si="3"/>
        <v>7676.5625</v>
      </c>
      <c r="U12" s="4"/>
    </row>
    <row r="13" spans="1:21" x14ac:dyDescent="0.25">
      <c r="A13" t="s">
        <v>23</v>
      </c>
      <c r="B13" s="4">
        <v>11</v>
      </c>
      <c r="C13" s="4" t="s">
        <v>11</v>
      </c>
      <c r="D13" s="4">
        <v>17001.5</v>
      </c>
      <c r="E13" s="5">
        <v>0.15</v>
      </c>
      <c r="F13" s="9"/>
      <c r="G13" s="9"/>
      <c r="H13" s="10">
        <f t="shared" si="0"/>
        <v>2550.2249999999999</v>
      </c>
      <c r="I13" s="10">
        <f t="shared" si="1"/>
        <v>14451.275</v>
      </c>
      <c r="J13" s="4" t="s">
        <v>52</v>
      </c>
      <c r="L13" s="4" t="s">
        <v>23</v>
      </c>
      <c r="M13" s="4">
        <f t="shared" si="4"/>
        <v>11</v>
      </c>
      <c r="N13" s="4" t="s">
        <v>11</v>
      </c>
      <c r="O13" s="10">
        <v>14451.275</v>
      </c>
      <c r="P13" s="5">
        <v>0.15</v>
      </c>
      <c r="Q13" s="4"/>
      <c r="R13" s="4"/>
      <c r="S13" s="4">
        <f t="shared" si="2"/>
        <v>2167.6912499999999</v>
      </c>
      <c r="T13" s="6">
        <f t="shared" si="3"/>
        <v>12283.58375</v>
      </c>
      <c r="U13" s="4"/>
    </row>
    <row r="14" spans="1:21" x14ac:dyDescent="0.25">
      <c r="A14" t="s">
        <v>24</v>
      </c>
      <c r="B14" s="4">
        <v>12</v>
      </c>
      <c r="C14" s="4" t="s">
        <v>11</v>
      </c>
      <c r="D14" s="4">
        <v>21876.25</v>
      </c>
      <c r="E14" s="5">
        <v>0.15</v>
      </c>
      <c r="F14" s="9"/>
      <c r="G14" s="9"/>
      <c r="H14" s="10">
        <f t="shared" si="0"/>
        <v>3281.4375</v>
      </c>
      <c r="I14" s="10">
        <f t="shared" si="1"/>
        <v>18594.8125</v>
      </c>
      <c r="J14" s="4" t="s">
        <v>52</v>
      </c>
      <c r="L14" s="4" t="s">
        <v>24</v>
      </c>
      <c r="M14" s="4">
        <f t="shared" si="4"/>
        <v>12</v>
      </c>
      <c r="N14" s="4" t="s">
        <v>11</v>
      </c>
      <c r="O14" s="10">
        <v>18594.8125</v>
      </c>
      <c r="P14" s="5">
        <v>0.15</v>
      </c>
      <c r="Q14" s="4"/>
      <c r="R14" s="4"/>
      <c r="S14" s="4">
        <f t="shared" si="2"/>
        <v>2789.2218749999997</v>
      </c>
      <c r="T14" s="6">
        <f t="shared" si="3"/>
        <v>15805.590625000001</v>
      </c>
      <c r="U14" s="4"/>
    </row>
    <row r="15" spans="1:21" x14ac:dyDescent="0.25">
      <c r="A15" t="s">
        <v>25</v>
      </c>
      <c r="B15" s="4">
        <v>13</v>
      </c>
      <c r="C15" s="4" t="s">
        <v>11</v>
      </c>
      <c r="D15" s="4">
        <v>20800</v>
      </c>
      <c r="E15" s="5">
        <v>0.4</v>
      </c>
      <c r="F15" s="9"/>
      <c r="G15" s="9"/>
      <c r="H15" s="10">
        <f t="shared" si="0"/>
        <v>8320</v>
      </c>
      <c r="I15" s="10">
        <f t="shared" si="1"/>
        <v>12480</v>
      </c>
      <c r="J15" s="4" t="s">
        <v>52</v>
      </c>
      <c r="L15" s="4" t="s">
        <v>25</v>
      </c>
      <c r="M15" s="4">
        <f t="shared" si="4"/>
        <v>13</v>
      </c>
      <c r="N15" s="4" t="s">
        <v>11</v>
      </c>
      <c r="O15" s="10">
        <v>12480</v>
      </c>
      <c r="P15" s="5">
        <v>0.4</v>
      </c>
      <c r="Q15" s="4"/>
      <c r="R15" s="4"/>
      <c r="S15" s="4">
        <f t="shared" si="2"/>
        <v>4992</v>
      </c>
      <c r="T15" s="6">
        <f t="shared" si="3"/>
        <v>7488</v>
      </c>
      <c r="U15" s="4"/>
    </row>
    <row r="16" spans="1:21" ht="15.75" thickBot="1" x14ac:dyDescent="0.3">
      <c r="A16" t="s">
        <v>26</v>
      </c>
      <c r="B16" s="4">
        <v>13</v>
      </c>
      <c r="C16" s="4" t="s">
        <v>11</v>
      </c>
      <c r="D16" s="4">
        <v>58366.095999999998</v>
      </c>
      <c r="E16" s="5">
        <v>0.4</v>
      </c>
      <c r="F16" s="9"/>
      <c r="G16" s="9"/>
      <c r="H16" s="10">
        <f t="shared" si="0"/>
        <v>23346.438399999999</v>
      </c>
      <c r="I16" s="10">
        <f t="shared" si="1"/>
        <v>35019.657599999999</v>
      </c>
      <c r="J16" s="4" t="s">
        <v>52</v>
      </c>
      <c r="L16" s="4" t="s">
        <v>26</v>
      </c>
      <c r="M16" s="4">
        <f t="shared" si="4"/>
        <v>14</v>
      </c>
      <c r="N16" s="4" t="s">
        <v>11</v>
      </c>
      <c r="O16" s="10">
        <v>35019.657599999999</v>
      </c>
      <c r="P16" s="5">
        <v>0.4</v>
      </c>
      <c r="Q16" s="4"/>
      <c r="R16" s="4"/>
      <c r="S16" s="4">
        <f t="shared" si="2"/>
        <v>14007.86304</v>
      </c>
      <c r="T16" s="6">
        <f t="shared" si="3"/>
        <v>21011.794559999998</v>
      </c>
      <c r="U16" s="4"/>
    </row>
    <row r="17" spans="1:21" x14ac:dyDescent="0.25">
      <c r="A17" s="18" t="s">
        <v>28</v>
      </c>
      <c r="B17" s="4">
        <v>14</v>
      </c>
      <c r="C17" s="4" t="s">
        <v>11</v>
      </c>
      <c r="D17" s="4">
        <v>5938.95</v>
      </c>
      <c r="E17" s="5">
        <v>0.15</v>
      </c>
      <c r="F17" s="9"/>
      <c r="G17" s="9"/>
      <c r="H17" s="10">
        <f t="shared" si="0"/>
        <v>890.84249999999997</v>
      </c>
      <c r="I17" s="10">
        <f t="shared" si="1"/>
        <v>5048.1075000000001</v>
      </c>
      <c r="J17" s="4" t="s">
        <v>52</v>
      </c>
      <c r="L17" s="4" t="s">
        <v>28</v>
      </c>
      <c r="M17" s="4">
        <f t="shared" si="4"/>
        <v>15</v>
      </c>
      <c r="N17" s="4" t="s">
        <v>11</v>
      </c>
      <c r="O17" s="10">
        <v>5048.1075000000001</v>
      </c>
      <c r="P17" s="5">
        <v>0.15</v>
      </c>
      <c r="Q17" s="4"/>
      <c r="R17" s="4"/>
      <c r="S17" s="4">
        <f t="shared" si="2"/>
        <v>757.21612500000003</v>
      </c>
      <c r="T17" s="6">
        <f t="shared" si="3"/>
        <v>4290.8913750000002</v>
      </c>
      <c r="U17" s="4"/>
    </row>
    <row r="18" spans="1:21" ht="15.75" thickBot="1" x14ac:dyDescent="0.3">
      <c r="A18" s="19" t="s">
        <v>29</v>
      </c>
      <c r="B18" s="4">
        <v>15</v>
      </c>
      <c r="C18" s="4" t="s">
        <v>11</v>
      </c>
      <c r="D18" s="4">
        <v>15240</v>
      </c>
      <c r="E18" s="5">
        <v>0.4</v>
      </c>
      <c r="F18" s="9"/>
      <c r="G18" s="9"/>
      <c r="H18" s="10">
        <f t="shared" si="0"/>
        <v>6096</v>
      </c>
      <c r="I18" s="10">
        <f t="shared" si="1"/>
        <v>9144</v>
      </c>
      <c r="J18" s="4" t="s">
        <v>52</v>
      </c>
      <c r="L18" s="4" t="s">
        <v>29</v>
      </c>
      <c r="M18" s="4">
        <f t="shared" si="4"/>
        <v>16</v>
      </c>
      <c r="N18" s="4" t="s">
        <v>11</v>
      </c>
      <c r="O18" s="10">
        <v>9144</v>
      </c>
      <c r="P18" s="5">
        <v>0.4</v>
      </c>
      <c r="Q18" s="4"/>
      <c r="R18" s="4"/>
      <c r="S18" s="4">
        <f t="shared" si="2"/>
        <v>3657.6000000000004</v>
      </c>
      <c r="T18" s="6">
        <f t="shared" si="3"/>
        <v>5486.4</v>
      </c>
      <c r="U18" s="4"/>
    </row>
    <row r="19" spans="1:21" x14ac:dyDescent="0.25">
      <c r="A19" t="s">
        <v>30</v>
      </c>
      <c r="B19" s="4">
        <v>16</v>
      </c>
      <c r="C19" s="4" t="s">
        <v>11</v>
      </c>
      <c r="D19" s="4">
        <v>0</v>
      </c>
      <c r="E19" s="5">
        <v>0.4</v>
      </c>
      <c r="F19" s="4">
        <v>25000</v>
      </c>
      <c r="G19" s="4"/>
      <c r="H19" s="6">
        <f t="shared" si="0"/>
        <v>10000</v>
      </c>
      <c r="I19" s="6">
        <f t="shared" si="1"/>
        <v>15000</v>
      </c>
      <c r="J19" s="25">
        <v>44398</v>
      </c>
      <c r="L19" s="4" t="s">
        <v>30</v>
      </c>
      <c r="M19" s="4">
        <f t="shared" si="4"/>
        <v>17</v>
      </c>
      <c r="N19" s="4" t="s">
        <v>11</v>
      </c>
      <c r="O19" s="6">
        <v>15000</v>
      </c>
      <c r="P19" s="5">
        <v>0.4</v>
      </c>
      <c r="Q19" s="4"/>
      <c r="R19" s="4"/>
      <c r="S19" s="4">
        <f t="shared" si="2"/>
        <v>6000</v>
      </c>
      <c r="T19" s="6">
        <f t="shared" si="3"/>
        <v>9000</v>
      </c>
      <c r="U19" s="4"/>
    </row>
    <row r="20" spans="1:21" x14ac:dyDescent="0.25">
      <c r="A20" t="s">
        <v>31</v>
      </c>
      <c r="B20" s="4">
        <v>17</v>
      </c>
      <c r="C20" s="4" t="s">
        <v>11</v>
      </c>
      <c r="D20" s="4">
        <v>0</v>
      </c>
      <c r="E20" s="5">
        <v>0.4</v>
      </c>
      <c r="F20" s="4"/>
      <c r="G20" s="4">
        <v>27300</v>
      </c>
      <c r="H20" s="6">
        <f t="shared" si="0"/>
        <v>5460</v>
      </c>
      <c r="I20" s="6">
        <f t="shared" si="1"/>
        <v>21840</v>
      </c>
      <c r="J20" s="25">
        <v>44572</v>
      </c>
      <c r="L20" s="4" t="s">
        <v>31</v>
      </c>
      <c r="M20" s="4">
        <f t="shared" si="4"/>
        <v>18</v>
      </c>
      <c r="N20" s="4" t="s">
        <v>11</v>
      </c>
      <c r="O20" s="6">
        <v>21840</v>
      </c>
      <c r="P20" s="5">
        <v>0.4</v>
      </c>
      <c r="Q20" s="4"/>
      <c r="R20" s="4"/>
      <c r="S20" s="4">
        <f t="shared" si="2"/>
        <v>8736</v>
      </c>
      <c r="T20" s="6">
        <f t="shared" si="3"/>
        <v>13104</v>
      </c>
      <c r="U20" s="4"/>
    </row>
    <row r="21" spans="1:21" x14ac:dyDescent="0.25">
      <c r="A21" t="s">
        <v>32</v>
      </c>
      <c r="B21" s="4">
        <v>18</v>
      </c>
      <c r="C21" s="4" t="s">
        <v>11</v>
      </c>
      <c r="D21" s="4">
        <v>0</v>
      </c>
      <c r="E21" s="5">
        <v>0.4</v>
      </c>
      <c r="F21" s="4"/>
      <c r="G21" s="4">
        <v>85593.22</v>
      </c>
      <c r="H21" s="6">
        <f t="shared" si="0"/>
        <v>17118.644</v>
      </c>
      <c r="I21" s="6">
        <f t="shared" si="1"/>
        <v>68474.576000000001</v>
      </c>
      <c r="J21" s="25">
        <v>44543</v>
      </c>
      <c r="L21" s="4" t="s">
        <v>32</v>
      </c>
      <c r="M21" s="4">
        <f t="shared" si="4"/>
        <v>19</v>
      </c>
      <c r="N21" s="4" t="s">
        <v>11</v>
      </c>
      <c r="O21" s="6">
        <v>68474.576000000001</v>
      </c>
      <c r="P21" s="5">
        <v>0.4</v>
      </c>
      <c r="Q21" s="4"/>
      <c r="R21" s="4"/>
      <c r="S21" s="4">
        <f t="shared" si="2"/>
        <v>27389.830400000003</v>
      </c>
      <c r="T21" s="6">
        <f t="shared" si="3"/>
        <v>41084.745599999995</v>
      </c>
      <c r="U21" s="4"/>
    </row>
    <row r="22" spans="1:21" x14ac:dyDescent="0.25">
      <c r="A22" t="s">
        <v>33</v>
      </c>
      <c r="B22" s="4">
        <v>19</v>
      </c>
      <c r="C22" s="4" t="s">
        <v>11</v>
      </c>
      <c r="D22" s="4">
        <v>0</v>
      </c>
      <c r="E22" s="5">
        <v>0.4</v>
      </c>
      <c r="F22" s="4"/>
      <c r="G22">
        <v>66351.02</v>
      </c>
      <c r="H22" s="6">
        <f t="shared" si="0"/>
        <v>13270.204000000002</v>
      </c>
      <c r="I22" s="6">
        <f t="shared" si="1"/>
        <v>53080.816000000006</v>
      </c>
      <c r="J22" s="25">
        <v>44615</v>
      </c>
      <c r="L22" s="4" t="s">
        <v>33</v>
      </c>
      <c r="M22" s="4">
        <f t="shared" si="4"/>
        <v>20</v>
      </c>
      <c r="N22" s="4" t="s">
        <v>11</v>
      </c>
      <c r="O22" s="6">
        <v>53080.816000000006</v>
      </c>
      <c r="P22" s="5">
        <v>0.4</v>
      </c>
      <c r="Q22" s="4"/>
      <c r="R22" s="4"/>
      <c r="S22" s="4">
        <f t="shared" si="2"/>
        <v>21232.326400000005</v>
      </c>
      <c r="T22" s="6">
        <f t="shared" si="3"/>
        <v>31848.489600000001</v>
      </c>
      <c r="U22" s="4"/>
    </row>
    <row r="23" spans="1:21" x14ac:dyDescent="0.25">
      <c r="A23" t="s">
        <v>34</v>
      </c>
      <c r="B23" s="4">
        <v>20</v>
      </c>
      <c r="C23" s="4" t="s">
        <v>11</v>
      </c>
      <c r="D23" s="4">
        <v>0</v>
      </c>
      <c r="E23" s="5">
        <v>0.15</v>
      </c>
      <c r="F23" s="4">
        <v>18000</v>
      </c>
      <c r="G23" s="4"/>
      <c r="H23" s="6">
        <f>(G23*E23/2)+(D23*E23)+(F23*E23)</f>
        <v>2700</v>
      </c>
      <c r="I23" s="6">
        <f>D23+F23+G23-H23</f>
        <v>15300</v>
      </c>
      <c r="J23" s="25">
        <v>44382</v>
      </c>
      <c r="L23" s="4" t="s">
        <v>34</v>
      </c>
      <c r="M23" s="4">
        <f t="shared" si="4"/>
        <v>21</v>
      </c>
      <c r="N23" s="4" t="s">
        <v>11</v>
      </c>
      <c r="O23" s="6">
        <v>15300</v>
      </c>
      <c r="P23" s="5">
        <v>0.15</v>
      </c>
      <c r="Q23" s="4"/>
      <c r="R23" s="4"/>
      <c r="S23" s="4">
        <f t="shared" si="2"/>
        <v>2295</v>
      </c>
      <c r="T23" s="6">
        <f t="shared" si="3"/>
        <v>13005</v>
      </c>
      <c r="U23" s="4"/>
    </row>
    <row r="24" spans="1:21" x14ac:dyDescent="0.25">
      <c r="A24" t="s">
        <v>35</v>
      </c>
      <c r="B24" s="4">
        <v>21</v>
      </c>
      <c r="C24" s="4" t="s">
        <v>11</v>
      </c>
      <c r="D24" s="4">
        <v>0</v>
      </c>
      <c r="E24" s="5">
        <v>0.15</v>
      </c>
      <c r="F24" s="4"/>
      <c r="G24" s="4">
        <v>13500</v>
      </c>
      <c r="H24" s="6">
        <f t="shared" si="0"/>
        <v>1012.5</v>
      </c>
      <c r="I24" s="6">
        <f t="shared" si="1"/>
        <v>12487.5</v>
      </c>
      <c r="J24" s="25">
        <v>44491</v>
      </c>
      <c r="L24" s="4" t="s">
        <v>35</v>
      </c>
      <c r="M24" s="4">
        <f t="shared" si="4"/>
        <v>22</v>
      </c>
      <c r="N24" s="4" t="s">
        <v>11</v>
      </c>
      <c r="O24" s="6">
        <v>12487.5</v>
      </c>
      <c r="P24" s="5">
        <v>0.15</v>
      </c>
      <c r="Q24" s="4"/>
      <c r="R24" s="4"/>
      <c r="S24" s="4">
        <f t="shared" si="2"/>
        <v>1873.125</v>
      </c>
      <c r="T24" s="6">
        <f t="shared" si="3"/>
        <v>10614.375</v>
      </c>
      <c r="U24" s="4"/>
    </row>
    <row r="25" spans="1:21" x14ac:dyDescent="0.25">
      <c r="A25" t="s">
        <v>36</v>
      </c>
      <c r="B25" s="4">
        <v>22</v>
      </c>
      <c r="C25" s="4" t="s">
        <v>11</v>
      </c>
      <c r="D25" s="20">
        <v>0</v>
      </c>
      <c r="E25" s="21">
        <v>0.15</v>
      </c>
      <c r="F25">
        <v>41615.120000000003</v>
      </c>
      <c r="G25" s="20"/>
      <c r="H25" s="22">
        <f t="shared" si="0"/>
        <v>6242.268</v>
      </c>
      <c r="I25" s="22">
        <f t="shared" si="1"/>
        <v>35372.851999999999</v>
      </c>
      <c r="J25" s="25">
        <v>44378</v>
      </c>
      <c r="L25" s="4" t="s">
        <v>36</v>
      </c>
      <c r="M25" s="4">
        <f t="shared" si="4"/>
        <v>23</v>
      </c>
      <c r="N25" s="4" t="s">
        <v>11</v>
      </c>
      <c r="O25" s="6">
        <v>35372.851999999999</v>
      </c>
      <c r="P25" s="5">
        <v>0.15</v>
      </c>
      <c r="Q25" s="4"/>
      <c r="R25" s="4"/>
      <c r="S25" s="4">
        <f t="shared" si="2"/>
        <v>5305.9277999999995</v>
      </c>
      <c r="T25" s="6">
        <f t="shared" si="3"/>
        <v>30066.924200000001</v>
      </c>
      <c r="U25" s="4"/>
    </row>
    <row r="26" spans="1:21" x14ac:dyDescent="0.25">
      <c r="A26" t="s">
        <v>37</v>
      </c>
      <c r="B26" s="4">
        <v>23</v>
      </c>
      <c r="C26" s="4" t="s">
        <v>10</v>
      </c>
      <c r="D26" s="2">
        <v>0</v>
      </c>
      <c r="E26" s="21">
        <v>0.1</v>
      </c>
      <c r="F26" s="4">
        <v>3026.02</v>
      </c>
      <c r="G26" s="4"/>
      <c r="H26" s="6">
        <f t="shared" si="0"/>
        <v>302.60200000000003</v>
      </c>
      <c r="I26" s="6">
        <f t="shared" si="1"/>
        <v>2723.4180000000001</v>
      </c>
      <c r="J26" s="25">
        <v>44289</v>
      </c>
      <c r="L26" s="4" t="s">
        <v>37</v>
      </c>
      <c r="M26" s="4">
        <f t="shared" si="4"/>
        <v>24</v>
      </c>
      <c r="N26" s="4" t="s">
        <v>10</v>
      </c>
      <c r="O26" s="6">
        <v>2723.4180000000001</v>
      </c>
      <c r="P26" s="5">
        <v>0.1</v>
      </c>
      <c r="Q26" s="4"/>
      <c r="R26" s="4"/>
      <c r="S26" s="4">
        <f t="shared" si="2"/>
        <v>272.34180000000003</v>
      </c>
      <c r="T26" s="6">
        <f t="shared" si="3"/>
        <v>2451.0762</v>
      </c>
      <c r="U26" s="4"/>
    </row>
    <row r="27" spans="1:21" x14ac:dyDescent="0.25">
      <c r="A27" t="s">
        <v>38</v>
      </c>
      <c r="B27" s="4">
        <v>24</v>
      </c>
      <c r="C27" s="4" t="s">
        <v>11</v>
      </c>
      <c r="D27" s="2">
        <v>0</v>
      </c>
      <c r="E27" s="21">
        <v>0.15</v>
      </c>
      <c r="F27" s="4"/>
      <c r="G27" s="4">
        <v>8050</v>
      </c>
      <c r="H27" s="6">
        <f t="shared" si="0"/>
        <v>603.75</v>
      </c>
      <c r="I27" s="6">
        <f t="shared" si="1"/>
        <v>7446.25</v>
      </c>
      <c r="J27" s="25">
        <v>44580</v>
      </c>
      <c r="L27" s="4" t="s">
        <v>38</v>
      </c>
      <c r="M27" s="4">
        <f t="shared" si="4"/>
        <v>25</v>
      </c>
      <c r="N27" s="4" t="s">
        <v>11</v>
      </c>
      <c r="O27" s="6">
        <v>7446.25</v>
      </c>
      <c r="P27" s="5">
        <v>0.15</v>
      </c>
      <c r="Q27" s="4"/>
      <c r="R27" s="4"/>
      <c r="S27" s="4">
        <f t="shared" si="2"/>
        <v>1116.9375</v>
      </c>
      <c r="T27" s="6">
        <f t="shared" si="3"/>
        <v>6329.3125</v>
      </c>
      <c r="U27" s="4"/>
    </row>
    <row r="28" spans="1:21" x14ac:dyDescent="0.25">
      <c r="A28" t="s">
        <v>39</v>
      </c>
      <c r="B28" s="4">
        <v>25</v>
      </c>
      <c r="C28" s="4" t="s">
        <v>11</v>
      </c>
      <c r="D28" s="2">
        <v>0</v>
      </c>
      <c r="E28" s="21">
        <v>0.15</v>
      </c>
      <c r="F28" s="4"/>
      <c r="G28" s="4">
        <v>61016.95</v>
      </c>
      <c r="H28" s="6">
        <f t="shared" si="0"/>
        <v>4576.2712499999998</v>
      </c>
      <c r="I28" s="6">
        <f t="shared" si="1"/>
        <v>56440.678749999999</v>
      </c>
      <c r="J28" s="25">
        <v>44604</v>
      </c>
      <c r="L28" s="4" t="s">
        <v>39</v>
      </c>
      <c r="M28" s="4">
        <f t="shared" si="4"/>
        <v>26</v>
      </c>
      <c r="N28" s="4" t="s">
        <v>11</v>
      </c>
      <c r="O28" s="6">
        <v>56440.678749999999</v>
      </c>
      <c r="P28" s="5">
        <v>0.15</v>
      </c>
      <c r="Q28" s="4"/>
      <c r="R28" s="4"/>
      <c r="S28" s="4">
        <f t="shared" si="2"/>
        <v>8466.1018124999991</v>
      </c>
      <c r="T28" s="6">
        <f t="shared" si="3"/>
        <v>47974.576937500002</v>
      </c>
      <c r="U28" s="4"/>
    </row>
    <row r="29" spans="1:21" x14ac:dyDescent="0.25">
      <c r="A29" t="s">
        <v>40</v>
      </c>
      <c r="B29" s="4">
        <v>26</v>
      </c>
      <c r="C29" s="4" t="s">
        <v>11</v>
      </c>
      <c r="D29" s="2">
        <v>0</v>
      </c>
      <c r="E29" s="21">
        <v>0.15</v>
      </c>
      <c r="F29" s="4">
        <v>380720</v>
      </c>
      <c r="G29" s="4"/>
      <c r="H29" s="6">
        <f t="shared" si="0"/>
        <v>57108</v>
      </c>
      <c r="I29" s="6">
        <f t="shared" si="1"/>
        <v>323612</v>
      </c>
      <c r="J29" s="25">
        <v>44293</v>
      </c>
      <c r="L29" s="4" t="s">
        <v>40</v>
      </c>
      <c r="M29" s="4">
        <f t="shared" si="4"/>
        <v>27</v>
      </c>
      <c r="N29" s="4" t="s">
        <v>11</v>
      </c>
      <c r="O29" s="6">
        <v>323612</v>
      </c>
      <c r="P29" s="5">
        <v>0.15</v>
      </c>
      <c r="Q29" s="4"/>
      <c r="R29" s="4"/>
      <c r="S29" s="4">
        <f t="shared" si="2"/>
        <v>48541.799999999996</v>
      </c>
      <c r="T29" s="6">
        <f t="shared" si="3"/>
        <v>275070.2</v>
      </c>
      <c r="U29" s="4"/>
    </row>
    <row r="30" spans="1:21" x14ac:dyDescent="0.25">
      <c r="A30" t="s">
        <v>41</v>
      </c>
      <c r="B30" s="4">
        <v>27</v>
      </c>
      <c r="C30" s="4" t="s">
        <v>11</v>
      </c>
      <c r="D30" s="2">
        <v>0</v>
      </c>
      <c r="E30" s="21">
        <v>0.15</v>
      </c>
      <c r="F30" s="4"/>
      <c r="G30" s="4">
        <v>10000</v>
      </c>
      <c r="H30" s="6">
        <f t="shared" si="0"/>
        <v>750</v>
      </c>
      <c r="I30" s="6">
        <f t="shared" si="1"/>
        <v>9250</v>
      </c>
      <c r="J30" s="25">
        <v>44604</v>
      </c>
      <c r="L30" s="4" t="s">
        <v>41</v>
      </c>
      <c r="M30" s="4">
        <f t="shared" si="4"/>
        <v>28</v>
      </c>
      <c r="N30" s="4" t="s">
        <v>11</v>
      </c>
      <c r="O30" s="6">
        <v>9250</v>
      </c>
      <c r="P30" s="5">
        <v>0.15</v>
      </c>
      <c r="Q30" s="4"/>
      <c r="R30" s="4"/>
      <c r="S30" s="4">
        <f t="shared" si="2"/>
        <v>1387.5</v>
      </c>
      <c r="T30" s="6">
        <f t="shared" si="3"/>
        <v>7862.5</v>
      </c>
      <c r="U30" s="4"/>
    </row>
    <row r="31" spans="1:21" x14ac:dyDescent="0.25">
      <c r="L31" s="4" t="s">
        <v>60</v>
      </c>
      <c r="M31" s="4">
        <f t="shared" si="4"/>
        <v>29</v>
      </c>
      <c r="N31" s="4" t="s">
        <v>11</v>
      </c>
      <c r="O31" s="4"/>
      <c r="P31" s="5">
        <v>0.4</v>
      </c>
      <c r="Q31" s="4">
        <v>22627.11</v>
      </c>
      <c r="R31" s="4"/>
      <c r="S31" s="4">
        <f t="shared" si="2"/>
        <v>9050.844000000001</v>
      </c>
      <c r="T31" s="6">
        <f t="shared" si="3"/>
        <v>13576.266</v>
      </c>
      <c r="U31" s="42">
        <v>44809</v>
      </c>
    </row>
    <row r="32" spans="1:21" s="13" customFormat="1" x14ac:dyDescent="0.25">
      <c r="A32" s="13" t="s">
        <v>42</v>
      </c>
      <c r="D32" s="13">
        <f>SUM(D3:D31)</f>
        <v>1548770.696</v>
      </c>
      <c r="F32" s="13">
        <f t="shared" ref="F32:I32" si="5">SUM(F3:F31)</f>
        <v>468361.14</v>
      </c>
      <c r="G32" s="13">
        <f t="shared" si="5"/>
        <v>271811.19</v>
      </c>
      <c r="H32" s="13">
        <f t="shared" si="5"/>
        <v>308226.13764999999</v>
      </c>
      <c r="I32" s="13">
        <f t="shared" si="5"/>
        <v>1980716.8883500001</v>
      </c>
      <c r="L32" s="4" t="s">
        <v>61</v>
      </c>
      <c r="M32" s="4">
        <f t="shared" si="4"/>
        <v>30</v>
      </c>
      <c r="N32" s="4" t="s">
        <v>11</v>
      </c>
      <c r="O32" s="2"/>
      <c r="P32" s="43">
        <v>0.4</v>
      </c>
      <c r="Q32" s="2">
        <v>46177.97</v>
      </c>
      <c r="R32" s="2"/>
      <c r="S32" s="4">
        <f t="shared" si="2"/>
        <v>18471.188000000002</v>
      </c>
      <c r="T32" s="6">
        <f t="shared" si="3"/>
        <v>27706.781999999999</v>
      </c>
      <c r="U32" s="44">
        <v>44775</v>
      </c>
    </row>
    <row r="33" spans="8:21" x14ac:dyDescent="0.25">
      <c r="L33" s="4" t="s">
        <v>62</v>
      </c>
      <c r="M33" s="4">
        <f t="shared" si="4"/>
        <v>31</v>
      </c>
      <c r="N33" s="4" t="s">
        <v>11</v>
      </c>
      <c r="O33" s="4"/>
      <c r="P33" s="43">
        <v>0.4</v>
      </c>
      <c r="Q33" s="4">
        <v>44000</v>
      </c>
      <c r="R33" s="4"/>
      <c r="S33" s="4">
        <f t="shared" si="2"/>
        <v>17600</v>
      </c>
      <c r="T33" s="6">
        <f t="shared" si="3"/>
        <v>26400</v>
      </c>
      <c r="U33" s="44">
        <v>44771</v>
      </c>
    </row>
    <row r="34" spans="8:21" x14ac:dyDescent="0.25">
      <c r="H34" s="11">
        <v>44287</v>
      </c>
      <c r="I34" s="11">
        <f>+H34+182</f>
        <v>44469</v>
      </c>
      <c r="J34" t="s">
        <v>14</v>
      </c>
      <c r="L34" s="4" t="s">
        <v>63</v>
      </c>
      <c r="M34" s="4">
        <f t="shared" si="4"/>
        <v>32</v>
      </c>
      <c r="N34" s="4" t="s">
        <v>10</v>
      </c>
      <c r="O34" s="4"/>
      <c r="P34" s="5">
        <v>0.1</v>
      </c>
      <c r="Q34" s="4">
        <v>27342.959999999999</v>
      </c>
      <c r="R34" s="4"/>
      <c r="S34" s="4">
        <f t="shared" si="2"/>
        <v>2734.2960000000003</v>
      </c>
      <c r="T34" s="6">
        <f t="shared" si="3"/>
        <v>24608.663999999997</v>
      </c>
      <c r="U34" s="42">
        <v>44803</v>
      </c>
    </row>
    <row r="35" spans="8:21" x14ac:dyDescent="0.25">
      <c r="H35" s="11">
        <v>44470</v>
      </c>
      <c r="I35" s="11">
        <v>44651</v>
      </c>
      <c r="J35" t="s">
        <v>15</v>
      </c>
      <c r="L35" s="4" t="s">
        <v>27</v>
      </c>
      <c r="M35" s="4">
        <f t="shared" si="4"/>
        <v>33</v>
      </c>
      <c r="N35" s="4" t="s">
        <v>10</v>
      </c>
      <c r="O35" s="4"/>
      <c r="P35" s="5">
        <v>0.1</v>
      </c>
      <c r="Q35" s="4"/>
      <c r="R35" s="4">
        <v>19531.240000000002</v>
      </c>
      <c r="S35" s="4">
        <f t="shared" si="2"/>
        <v>976.56200000000013</v>
      </c>
      <c r="T35" s="6">
        <f t="shared" si="3"/>
        <v>18554.678</v>
      </c>
      <c r="U35" s="42">
        <v>44884</v>
      </c>
    </row>
    <row r="36" spans="8:21" x14ac:dyDescent="0.25">
      <c r="L36" s="4" t="s">
        <v>27</v>
      </c>
      <c r="M36" s="4">
        <f t="shared" si="4"/>
        <v>34</v>
      </c>
      <c r="N36" s="4" t="s">
        <v>10</v>
      </c>
      <c r="O36" s="4"/>
      <c r="P36" s="5">
        <v>0.1</v>
      </c>
      <c r="Q36" s="4"/>
      <c r="R36" s="4">
        <v>28898.44</v>
      </c>
      <c r="S36" s="4">
        <f t="shared" si="2"/>
        <v>1444.922</v>
      </c>
      <c r="T36" s="6">
        <f t="shared" si="3"/>
        <v>27453.518</v>
      </c>
      <c r="U36" s="42">
        <v>44996</v>
      </c>
    </row>
    <row r="37" spans="8:21" x14ac:dyDescent="0.25">
      <c r="L37" s="4" t="s">
        <v>64</v>
      </c>
      <c r="M37" s="4">
        <f t="shared" si="4"/>
        <v>35</v>
      </c>
      <c r="N37" s="4" t="s">
        <v>10</v>
      </c>
      <c r="O37" s="4"/>
      <c r="P37" s="5">
        <v>0.1</v>
      </c>
      <c r="Q37" s="4">
        <v>26300</v>
      </c>
      <c r="R37" s="4"/>
      <c r="S37" s="4">
        <f t="shared" si="2"/>
        <v>2630</v>
      </c>
      <c r="T37" s="6">
        <f t="shared" si="3"/>
        <v>23670</v>
      </c>
      <c r="U37" s="42">
        <v>44740</v>
      </c>
    </row>
    <row r="38" spans="8:21" x14ac:dyDescent="0.25">
      <c r="L38" s="4" t="s">
        <v>65</v>
      </c>
      <c r="M38" s="4">
        <f t="shared" si="4"/>
        <v>36</v>
      </c>
      <c r="N38" s="4" t="s">
        <v>10</v>
      </c>
      <c r="O38" s="4"/>
      <c r="P38" s="5">
        <v>0.1</v>
      </c>
      <c r="Q38" s="4"/>
      <c r="R38" s="4">
        <v>77102.179999999993</v>
      </c>
      <c r="S38" s="4">
        <f t="shared" si="2"/>
        <v>3855.1089999999999</v>
      </c>
      <c r="T38" s="6">
        <f t="shared" si="3"/>
        <v>73247.070999999996</v>
      </c>
      <c r="U38" s="42">
        <v>44952</v>
      </c>
    </row>
    <row r="39" spans="8:21" x14ac:dyDescent="0.25">
      <c r="L39" s="4" t="s">
        <v>71</v>
      </c>
      <c r="M39" s="4">
        <f t="shared" si="4"/>
        <v>37</v>
      </c>
      <c r="N39" s="4" t="s">
        <v>11</v>
      </c>
      <c r="O39" s="4"/>
      <c r="P39" s="5">
        <v>0.15</v>
      </c>
      <c r="Q39" s="4"/>
      <c r="R39" s="4">
        <v>12711.02</v>
      </c>
      <c r="S39" s="4">
        <f t="shared" si="2"/>
        <v>953.32650000000001</v>
      </c>
      <c r="T39" s="6">
        <f t="shared" si="3"/>
        <v>11757.693500000001</v>
      </c>
      <c r="U39" s="42">
        <v>44945</v>
      </c>
    </row>
    <row r="40" spans="8:21" x14ac:dyDescent="0.25">
      <c r="L40" s="4" t="s">
        <v>72</v>
      </c>
      <c r="M40" s="4">
        <f t="shared" si="4"/>
        <v>38</v>
      </c>
      <c r="N40" s="4" t="s">
        <v>11</v>
      </c>
      <c r="O40" s="4"/>
      <c r="P40" s="5">
        <v>0.15</v>
      </c>
      <c r="Q40" s="4"/>
      <c r="R40" s="4">
        <v>15677.98</v>
      </c>
      <c r="S40" s="4">
        <f t="shared" si="2"/>
        <v>1175.8484999999998</v>
      </c>
      <c r="T40" s="6">
        <f t="shared" si="3"/>
        <v>14502.1315</v>
      </c>
      <c r="U40" s="42">
        <v>44945</v>
      </c>
    </row>
    <row r="41" spans="8:21" x14ac:dyDescent="0.25">
      <c r="L41" s="4" t="s">
        <v>73</v>
      </c>
      <c r="M41" s="4">
        <f t="shared" si="4"/>
        <v>39</v>
      </c>
      <c r="N41" s="4" t="s">
        <v>11</v>
      </c>
      <c r="O41" s="4"/>
      <c r="P41" s="5">
        <v>0.15</v>
      </c>
      <c r="Q41" s="4">
        <v>15669.49</v>
      </c>
      <c r="R41" s="4"/>
      <c r="S41" s="4">
        <f t="shared" si="2"/>
        <v>2350.4234999999999</v>
      </c>
      <c r="T41" s="6">
        <f t="shared" si="3"/>
        <v>13319.066500000001</v>
      </c>
      <c r="U41" s="42">
        <v>44663</v>
      </c>
    </row>
    <row r="42" spans="8:21" x14ac:dyDescent="0.25">
      <c r="L42" s="4" t="s">
        <v>66</v>
      </c>
      <c r="M42" s="4">
        <f t="shared" si="4"/>
        <v>40</v>
      </c>
      <c r="N42" s="4" t="s">
        <v>11</v>
      </c>
      <c r="O42" s="4"/>
      <c r="P42" s="5">
        <v>0.15</v>
      </c>
      <c r="Q42" s="4">
        <v>61016.19</v>
      </c>
      <c r="R42" s="4"/>
      <c r="S42" s="4">
        <f t="shared" si="2"/>
        <v>9152.4285</v>
      </c>
      <c r="T42" s="6">
        <f t="shared" si="3"/>
        <v>51863.761500000001</v>
      </c>
      <c r="U42" s="42">
        <v>44667</v>
      </c>
    </row>
    <row r="43" spans="8:21" x14ac:dyDescent="0.25">
      <c r="L43" s="4" t="s">
        <v>66</v>
      </c>
      <c r="M43" s="4">
        <f t="shared" si="4"/>
        <v>41</v>
      </c>
      <c r="N43" s="4" t="s">
        <v>11</v>
      </c>
      <c r="O43" s="4"/>
      <c r="P43" s="5">
        <v>0.15</v>
      </c>
      <c r="Q43" s="4"/>
      <c r="R43" s="4">
        <v>9744.92</v>
      </c>
      <c r="S43" s="4">
        <f t="shared" si="2"/>
        <v>730.86900000000003</v>
      </c>
      <c r="T43" s="6">
        <f t="shared" si="3"/>
        <v>9014.0509999999995</v>
      </c>
      <c r="U43" s="42">
        <v>44888</v>
      </c>
    </row>
    <row r="44" spans="8:21" x14ac:dyDescent="0.25">
      <c r="L44" s="4" t="s">
        <v>67</v>
      </c>
      <c r="M44" s="4">
        <f t="shared" si="4"/>
        <v>42</v>
      </c>
      <c r="N44" s="4" t="s">
        <v>11</v>
      </c>
      <c r="O44" s="4"/>
      <c r="P44" s="5">
        <v>0.15</v>
      </c>
      <c r="Q44" s="4">
        <v>25000</v>
      </c>
      <c r="R44" s="4"/>
      <c r="S44" s="4">
        <f t="shared" si="2"/>
        <v>3750</v>
      </c>
      <c r="T44" s="6">
        <f t="shared" si="3"/>
        <v>21250</v>
      </c>
      <c r="U44" s="42">
        <v>44724</v>
      </c>
    </row>
    <row r="45" spans="8:21" x14ac:dyDescent="0.25">
      <c r="L45" s="4" t="s">
        <v>68</v>
      </c>
      <c r="M45" s="4">
        <f t="shared" si="4"/>
        <v>43</v>
      </c>
      <c r="N45" s="4" t="s">
        <v>11</v>
      </c>
      <c r="O45" s="4"/>
      <c r="P45" s="5">
        <v>0.15</v>
      </c>
      <c r="Q45" s="4">
        <v>600000</v>
      </c>
      <c r="R45" s="4"/>
      <c r="S45" s="4">
        <f t="shared" si="2"/>
        <v>90000</v>
      </c>
      <c r="T45" s="6">
        <f t="shared" si="3"/>
        <v>510000</v>
      </c>
      <c r="U45" s="42">
        <v>44669</v>
      </c>
    </row>
    <row r="46" spans="8:21" x14ac:dyDescent="0.25">
      <c r="L46" s="4" t="s">
        <v>69</v>
      </c>
      <c r="M46" s="4">
        <f t="shared" si="4"/>
        <v>44</v>
      </c>
      <c r="N46" s="4" t="s">
        <v>11</v>
      </c>
      <c r="O46" s="4"/>
      <c r="P46" s="5">
        <v>0.15</v>
      </c>
      <c r="Q46" s="4">
        <v>2992390</v>
      </c>
      <c r="R46" s="4"/>
      <c r="S46" s="4">
        <f t="shared" si="2"/>
        <v>448858.5</v>
      </c>
      <c r="T46" s="6">
        <f t="shared" si="3"/>
        <v>2543531.5</v>
      </c>
      <c r="U46" s="42">
        <v>44742</v>
      </c>
    </row>
    <row r="48" spans="8:21" x14ac:dyDescent="0.25">
      <c r="O48" s="38">
        <f>SUM(O3:O47)</f>
        <v>1980716.8883500001</v>
      </c>
      <c r="P48" s="13"/>
      <c r="Q48" s="38">
        <f>SUM(Q3:Q47)</f>
        <v>3860523.7199999997</v>
      </c>
      <c r="R48" s="38">
        <f>SUM(R3:R47)</f>
        <v>163665.78</v>
      </c>
      <c r="S48" s="38">
        <f>SUM(S3:S47)</f>
        <v>904313.73475249996</v>
      </c>
      <c r="T48" s="38">
        <f>SUM(T3:T47)</f>
        <v>5100592.6535975002</v>
      </c>
    </row>
  </sheetData>
  <mergeCells count="2">
    <mergeCell ref="B1:I1"/>
    <mergeCell ref="M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1D8E-6827-4F5E-9073-88EC72F31EDC}">
  <dimension ref="A1:J48"/>
  <sheetViews>
    <sheetView tabSelected="1" zoomScale="130" zoomScaleNormal="130" workbookViewId="0">
      <pane ySplit="2" topLeftCell="A42" activePane="bottomLeft" state="frozen"/>
      <selection pane="bottomLeft" activeCell="J50" sqref="J50"/>
    </sheetView>
  </sheetViews>
  <sheetFormatPr defaultRowHeight="15" x14ac:dyDescent="0.25"/>
  <cols>
    <col min="1" max="1" width="40" bestFit="1" customWidth="1"/>
    <col min="2" max="2" width="4.140625" bestFit="1" customWidth="1"/>
    <col min="3" max="3" width="17.42578125" bestFit="1" customWidth="1"/>
    <col min="4" max="4" width="8.5703125" bestFit="1" customWidth="1"/>
    <col min="5" max="5" width="5" bestFit="1" customWidth="1"/>
    <col min="6" max="7" width="9" bestFit="1" customWidth="1"/>
    <col min="8" max="8" width="14.5703125" style="45" customWidth="1"/>
    <col min="9" max="9" width="14.85546875" bestFit="1" customWidth="1"/>
    <col min="10" max="10" width="11.28515625" bestFit="1" customWidth="1"/>
  </cols>
  <sheetData>
    <row r="1" spans="1:10" x14ac:dyDescent="0.25">
      <c r="B1" s="51" t="s">
        <v>70</v>
      </c>
      <c r="C1" s="51"/>
      <c r="D1" s="51"/>
      <c r="E1" s="51"/>
      <c r="F1" s="51"/>
      <c r="G1" s="51"/>
      <c r="H1" s="51"/>
      <c r="I1" s="51"/>
    </row>
    <row r="2" spans="1:10" ht="30" x14ac:dyDescent="0.25">
      <c r="A2" s="52" t="s">
        <v>46</v>
      </c>
      <c r="B2" s="1" t="s">
        <v>8</v>
      </c>
      <c r="C2" s="2" t="s">
        <v>7</v>
      </c>
      <c r="D2" s="2" t="s">
        <v>0</v>
      </c>
      <c r="E2" s="2" t="s">
        <v>6</v>
      </c>
      <c r="F2" s="23" t="s">
        <v>44</v>
      </c>
      <c r="G2" s="23" t="s">
        <v>45</v>
      </c>
      <c r="H2" s="47" t="s">
        <v>4</v>
      </c>
      <c r="I2" s="2" t="s">
        <v>5</v>
      </c>
      <c r="J2" s="2" t="s">
        <v>51</v>
      </c>
    </row>
    <row r="3" spans="1:10" x14ac:dyDescent="0.25">
      <c r="A3" s="4" t="s">
        <v>13</v>
      </c>
      <c r="B3" s="4">
        <v>1</v>
      </c>
      <c r="C3" s="4" t="s">
        <v>10</v>
      </c>
      <c r="D3" s="6">
        <v>149299.245</v>
      </c>
      <c r="E3" s="5">
        <v>0.1</v>
      </c>
      <c r="F3" s="4"/>
      <c r="G3" s="4"/>
      <c r="H3" s="48">
        <f t="shared" ref="H3:H46" si="0">(G3*E3/2)+(D3*E3)+(F3*E3)</f>
        <v>14929.924500000001</v>
      </c>
      <c r="I3" s="6">
        <f t="shared" ref="I3:I46" si="1">D3+F3+G3-H3</f>
        <v>134369.3205</v>
      </c>
      <c r="J3" s="4"/>
    </row>
    <row r="4" spans="1:10" x14ac:dyDescent="0.25">
      <c r="A4" s="4" t="s">
        <v>16</v>
      </c>
      <c r="B4" s="4">
        <f t="shared" ref="B4:B46" si="2">+B3+1</f>
        <v>2</v>
      </c>
      <c r="C4" s="4" t="s">
        <v>10</v>
      </c>
      <c r="D4" s="6">
        <v>871657.11</v>
      </c>
      <c r="E4" s="5">
        <v>0.1</v>
      </c>
      <c r="F4" s="4"/>
      <c r="G4" s="4"/>
      <c r="H4" s="48">
        <f t="shared" si="0"/>
        <v>87165.71100000001</v>
      </c>
      <c r="I4" s="6">
        <f t="shared" si="1"/>
        <v>784491.39899999998</v>
      </c>
      <c r="J4" s="4"/>
    </row>
    <row r="5" spans="1:10" x14ac:dyDescent="0.25">
      <c r="A5" s="4" t="s">
        <v>17</v>
      </c>
      <c r="B5" s="4">
        <f t="shared" si="2"/>
        <v>3</v>
      </c>
      <c r="C5" s="4" t="s">
        <v>10</v>
      </c>
      <c r="D5" s="6">
        <v>7087.5</v>
      </c>
      <c r="E5" s="5">
        <v>0.1</v>
      </c>
      <c r="F5" s="4"/>
      <c r="G5" s="4"/>
      <c r="H5" s="48">
        <f t="shared" si="0"/>
        <v>708.75</v>
      </c>
      <c r="I5" s="6">
        <f t="shared" si="1"/>
        <v>6378.75</v>
      </c>
      <c r="J5" s="4"/>
    </row>
    <row r="6" spans="1:10" x14ac:dyDescent="0.25">
      <c r="A6" s="4" t="s">
        <v>18</v>
      </c>
      <c r="B6" s="4">
        <f t="shared" si="2"/>
        <v>4</v>
      </c>
      <c r="C6" s="4" t="s">
        <v>10</v>
      </c>
      <c r="D6" s="6">
        <v>16881.974999999999</v>
      </c>
      <c r="E6" s="5">
        <v>0.1</v>
      </c>
      <c r="F6" s="4"/>
      <c r="G6" s="4"/>
      <c r="H6" s="48">
        <f t="shared" si="0"/>
        <v>1688.1975</v>
      </c>
      <c r="I6" s="6">
        <f t="shared" si="1"/>
        <v>15193.777499999998</v>
      </c>
      <c r="J6" s="4"/>
    </row>
    <row r="7" spans="1:10" x14ac:dyDescent="0.25">
      <c r="A7" s="4" t="s">
        <v>19</v>
      </c>
      <c r="B7" s="4">
        <f t="shared" si="2"/>
        <v>5</v>
      </c>
      <c r="C7" s="4" t="s">
        <v>10</v>
      </c>
      <c r="D7" s="6">
        <v>32062.5</v>
      </c>
      <c r="E7" s="5">
        <v>0.1</v>
      </c>
      <c r="F7" s="4"/>
      <c r="G7" s="4"/>
      <c r="H7" s="48">
        <f t="shared" si="0"/>
        <v>3206.25</v>
      </c>
      <c r="I7" s="6">
        <f t="shared" si="1"/>
        <v>28856.25</v>
      </c>
      <c r="J7" s="4"/>
    </row>
    <row r="8" spans="1:10" x14ac:dyDescent="0.25">
      <c r="A8" s="4" t="s">
        <v>20</v>
      </c>
      <c r="B8" s="4">
        <f t="shared" si="2"/>
        <v>6</v>
      </c>
      <c r="C8" s="4" t="s">
        <v>10</v>
      </c>
      <c r="D8" s="6">
        <v>25850.07</v>
      </c>
      <c r="E8" s="5">
        <v>0.1</v>
      </c>
      <c r="F8" s="4"/>
      <c r="G8" s="4"/>
      <c r="H8" s="48">
        <f t="shared" si="0"/>
        <v>2585.0070000000001</v>
      </c>
      <c r="I8" s="6">
        <f t="shared" si="1"/>
        <v>23265.062999999998</v>
      </c>
      <c r="J8" s="4"/>
    </row>
    <row r="9" spans="1:10" x14ac:dyDescent="0.25">
      <c r="A9" s="4" t="s">
        <v>27</v>
      </c>
      <c r="B9" s="4">
        <f t="shared" si="2"/>
        <v>7</v>
      </c>
      <c r="C9" s="4" t="s">
        <v>10</v>
      </c>
      <c r="D9" s="6">
        <v>76816.62</v>
      </c>
      <c r="E9" s="5">
        <v>0.1</v>
      </c>
      <c r="F9" s="4"/>
      <c r="G9" s="4"/>
      <c r="H9" s="48">
        <f t="shared" si="0"/>
        <v>7681.6620000000003</v>
      </c>
      <c r="I9" s="6">
        <f t="shared" si="1"/>
        <v>69134.957999999999</v>
      </c>
      <c r="J9" s="4"/>
    </row>
    <row r="10" spans="1:10" x14ac:dyDescent="0.25">
      <c r="A10" s="4" t="s">
        <v>27</v>
      </c>
      <c r="B10" s="4">
        <f t="shared" si="2"/>
        <v>8</v>
      </c>
      <c r="C10" s="4" t="s">
        <v>10</v>
      </c>
      <c r="D10" s="6">
        <v>23379.119999999999</v>
      </c>
      <c r="E10" s="5">
        <v>0.1</v>
      </c>
      <c r="F10" s="4"/>
      <c r="G10" s="4"/>
      <c r="H10" s="48">
        <f t="shared" si="0"/>
        <v>2337.9119999999998</v>
      </c>
      <c r="I10" s="6">
        <f t="shared" si="1"/>
        <v>21041.207999999999</v>
      </c>
      <c r="J10" s="4"/>
    </row>
    <row r="11" spans="1:10" x14ac:dyDescent="0.25">
      <c r="A11" s="4" t="s">
        <v>37</v>
      </c>
      <c r="B11" s="4">
        <f t="shared" si="2"/>
        <v>9</v>
      </c>
      <c r="C11" s="4" t="s">
        <v>10</v>
      </c>
      <c r="D11" s="6">
        <v>2723.4180000000001</v>
      </c>
      <c r="E11" s="5">
        <v>0.1</v>
      </c>
      <c r="F11" s="4"/>
      <c r="G11" s="4"/>
      <c r="H11" s="48">
        <f t="shared" si="0"/>
        <v>272.34180000000003</v>
      </c>
      <c r="I11" s="6">
        <f t="shared" si="1"/>
        <v>2451.0762</v>
      </c>
      <c r="J11" s="4"/>
    </row>
    <row r="12" spans="1:10" x14ac:dyDescent="0.25">
      <c r="A12" s="4" t="s">
        <v>63</v>
      </c>
      <c r="B12" s="4">
        <f t="shared" si="2"/>
        <v>10</v>
      </c>
      <c r="C12" s="4" t="s">
        <v>10</v>
      </c>
      <c r="D12" s="4"/>
      <c r="E12" s="5">
        <v>0.1</v>
      </c>
      <c r="F12" s="4">
        <v>27342.959999999999</v>
      </c>
      <c r="G12" s="4"/>
      <c r="H12" s="49">
        <f t="shared" si="0"/>
        <v>2734.2960000000003</v>
      </c>
      <c r="I12" s="6">
        <f t="shared" si="1"/>
        <v>24608.663999999997</v>
      </c>
      <c r="J12" s="42">
        <v>44803</v>
      </c>
    </row>
    <row r="13" spans="1:10" x14ac:dyDescent="0.25">
      <c r="A13" s="4" t="s">
        <v>27</v>
      </c>
      <c r="B13" s="4">
        <f t="shared" si="2"/>
        <v>11</v>
      </c>
      <c r="C13" s="4" t="s">
        <v>10</v>
      </c>
      <c r="D13" s="4"/>
      <c r="E13" s="5">
        <v>0.1</v>
      </c>
      <c r="F13" s="4"/>
      <c r="G13" s="4">
        <v>19531.240000000002</v>
      </c>
      <c r="H13" s="49">
        <f t="shared" si="0"/>
        <v>976.56200000000013</v>
      </c>
      <c r="I13" s="6">
        <f t="shared" si="1"/>
        <v>18554.678</v>
      </c>
      <c r="J13" s="42">
        <v>44884</v>
      </c>
    </row>
    <row r="14" spans="1:10" x14ac:dyDescent="0.25">
      <c r="A14" s="4" t="s">
        <v>27</v>
      </c>
      <c r="B14" s="4">
        <f t="shared" si="2"/>
        <v>12</v>
      </c>
      <c r="C14" s="4" t="s">
        <v>10</v>
      </c>
      <c r="D14" s="4"/>
      <c r="E14" s="5">
        <v>0.1</v>
      </c>
      <c r="F14" s="4"/>
      <c r="G14" s="4">
        <v>28898.44</v>
      </c>
      <c r="H14" s="49">
        <f t="shared" si="0"/>
        <v>1444.922</v>
      </c>
      <c r="I14" s="6">
        <f t="shared" si="1"/>
        <v>27453.518</v>
      </c>
      <c r="J14" s="42">
        <v>44996</v>
      </c>
    </row>
    <row r="15" spans="1:10" x14ac:dyDescent="0.25">
      <c r="A15" s="4" t="s">
        <v>64</v>
      </c>
      <c r="B15" s="4">
        <f t="shared" si="2"/>
        <v>13</v>
      </c>
      <c r="C15" s="4" t="s">
        <v>10</v>
      </c>
      <c r="D15" s="4"/>
      <c r="E15" s="5">
        <v>0.1</v>
      </c>
      <c r="F15" s="4">
        <v>26300</v>
      </c>
      <c r="G15" s="4"/>
      <c r="H15" s="49">
        <f t="shared" si="0"/>
        <v>2630</v>
      </c>
      <c r="I15" s="6">
        <f t="shared" si="1"/>
        <v>23670</v>
      </c>
      <c r="J15" s="42">
        <v>44740</v>
      </c>
    </row>
    <row r="16" spans="1:10" x14ac:dyDescent="0.25">
      <c r="A16" s="4" t="s">
        <v>65</v>
      </c>
      <c r="B16" s="4">
        <f t="shared" si="2"/>
        <v>14</v>
      </c>
      <c r="C16" s="4" t="s">
        <v>10</v>
      </c>
      <c r="D16" s="4"/>
      <c r="E16" s="5">
        <v>0.1</v>
      </c>
      <c r="F16" s="4"/>
      <c r="G16" s="4">
        <v>77102.179999999993</v>
      </c>
      <c r="H16" s="49">
        <f t="shared" si="0"/>
        <v>3855.1089999999999</v>
      </c>
      <c r="I16" s="6">
        <f t="shared" si="1"/>
        <v>73247.070999999996</v>
      </c>
      <c r="J16" s="42">
        <v>44952</v>
      </c>
    </row>
    <row r="17" spans="1:10" x14ac:dyDescent="0.25">
      <c r="A17" s="4" t="s">
        <v>21</v>
      </c>
      <c r="B17" s="4">
        <f t="shared" si="2"/>
        <v>15</v>
      </c>
      <c r="C17" s="4" t="s">
        <v>11</v>
      </c>
      <c r="D17" s="6">
        <v>52885.555</v>
      </c>
      <c r="E17" s="5">
        <v>0.15</v>
      </c>
      <c r="F17" s="4"/>
      <c r="G17" s="4"/>
      <c r="H17" s="48">
        <f t="shared" si="0"/>
        <v>7932.8332499999997</v>
      </c>
      <c r="I17" s="6">
        <f t="shared" si="1"/>
        <v>44952.721749999997</v>
      </c>
      <c r="J17" s="4"/>
    </row>
    <row r="18" spans="1:10" x14ac:dyDescent="0.25">
      <c r="A18" s="4" t="s">
        <v>22</v>
      </c>
      <c r="B18" s="4">
        <f t="shared" si="2"/>
        <v>16</v>
      </c>
      <c r="C18" s="4" t="s">
        <v>11</v>
      </c>
      <c r="D18" s="6">
        <v>9031.25</v>
      </c>
      <c r="E18" s="5">
        <v>0.15</v>
      </c>
      <c r="F18" s="4"/>
      <c r="G18" s="4"/>
      <c r="H18" s="48">
        <f t="shared" si="0"/>
        <v>1354.6875</v>
      </c>
      <c r="I18" s="6">
        <f t="shared" si="1"/>
        <v>7676.5625</v>
      </c>
      <c r="J18" s="4"/>
    </row>
    <row r="19" spans="1:10" x14ac:dyDescent="0.25">
      <c r="A19" s="4" t="s">
        <v>23</v>
      </c>
      <c r="B19" s="4">
        <f t="shared" si="2"/>
        <v>17</v>
      </c>
      <c r="C19" s="4" t="s">
        <v>11</v>
      </c>
      <c r="D19" s="6">
        <v>14451.275</v>
      </c>
      <c r="E19" s="5">
        <v>0.15</v>
      </c>
      <c r="F19" s="4"/>
      <c r="G19" s="4"/>
      <c r="H19" s="48">
        <f t="shared" si="0"/>
        <v>2167.6912499999999</v>
      </c>
      <c r="I19" s="6">
        <f t="shared" si="1"/>
        <v>12283.58375</v>
      </c>
      <c r="J19" s="4"/>
    </row>
    <row r="20" spans="1:10" x14ac:dyDescent="0.25">
      <c r="A20" s="4" t="s">
        <v>24</v>
      </c>
      <c r="B20" s="4">
        <f t="shared" si="2"/>
        <v>18</v>
      </c>
      <c r="C20" s="4" t="s">
        <v>11</v>
      </c>
      <c r="D20" s="6">
        <v>18594.8125</v>
      </c>
      <c r="E20" s="5">
        <v>0.15</v>
      </c>
      <c r="F20" s="4"/>
      <c r="G20" s="4"/>
      <c r="H20" s="48">
        <f t="shared" si="0"/>
        <v>2789.2218749999997</v>
      </c>
      <c r="I20" s="6">
        <f t="shared" si="1"/>
        <v>15805.590625000001</v>
      </c>
      <c r="J20" s="4"/>
    </row>
    <row r="21" spans="1:10" x14ac:dyDescent="0.25">
      <c r="A21" s="4" t="s">
        <v>28</v>
      </c>
      <c r="B21" s="4">
        <f t="shared" si="2"/>
        <v>19</v>
      </c>
      <c r="C21" s="4" t="s">
        <v>11</v>
      </c>
      <c r="D21" s="6">
        <v>5048.1075000000001</v>
      </c>
      <c r="E21" s="5">
        <v>0.15</v>
      </c>
      <c r="F21" s="4"/>
      <c r="G21" s="4"/>
      <c r="H21" s="48">
        <f t="shared" si="0"/>
        <v>757.21612500000003</v>
      </c>
      <c r="I21" s="6">
        <f t="shared" si="1"/>
        <v>4290.8913750000002</v>
      </c>
      <c r="J21" s="4"/>
    </row>
    <row r="22" spans="1:10" x14ac:dyDescent="0.25">
      <c r="A22" s="4" t="s">
        <v>34</v>
      </c>
      <c r="B22" s="4">
        <f t="shared" si="2"/>
        <v>20</v>
      </c>
      <c r="C22" s="4" t="s">
        <v>11</v>
      </c>
      <c r="D22" s="6">
        <v>15300</v>
      </c>
      <c r="E22" s="5">
        <v>0.15</v>
      </c>
      <c r="F22" s="4"/>
      <c r="G22" s="4"/>
      <c r="H22" s="48">
        <f t="shared" si="0"/>
        <v>2295</v>
      </c>
      <c r="I22" s="6">
        <f t="shared" si="1"/>
        <v>13005</v>
      </c>
      <c r="J22" s="4"/>
    </row>
    <row r="23" spans="1:10" x14ac:dyDescent="0.25">
      <c r="A23" s="4" t="s">
        <v>35</v>
      </c>
      <c r="B23" s="4">
        <f t="shared" si="2"/>
        <v>21</v>
      </c>
      <c r="C23" s="4" t="s">
        <v>11</v>
      </c>
      <c r="D23" s="6">
        <v>12487.5</v>
      </c>
      <c r="E23" s="5">
        <v>0.15</v>
      </c>
      <c r="F23" s="4"/>
      <c r="G23" s="4"/>
      <c r="H23" s="48">
        <f t="shared" si="0"/>
        <v>1873.125</v>
      </c>
      <c r="I23" s="6">
        <f t="shared" si="1"/>
        <v>10614.375</v>
      </c>
      <c r="J23" s="4"/>
    </row>
    <row r="24" spans="1:10" x14ac:dyDescent="0.25">
      <c r="A24" s="4" t="s">
        <v>36</v>
      </c>
      <c r="B24" s="4">
        <f t="shared" si="2"/>
        <v>22</v>
      </c>
      <c r="C24" s="4" t="s">
        <v>11</v>
      </c>
      <c r="D24" s="6">
        <v>35372.851999999999</v>
      </c>
      <c r="E24" s="5">
        <v>0.15</v>
      </c>
      <c r="F24" s="4"/>
      <c r="G24" s="4"/>
      <c r="H24" s="48">
        <f t="shared" si="0"/>
        <v>5305.9277999999995</v>
      </c>
      <c r="I24" s="6">
        <f t="shared" si="1"/>
        <v>30066.924200000001</v>
      </c>
      <c r="J24" s="4"/>
    </row>
    <row r="25" spans="1:10" x14ac:dyDescent="0.25">
      <c r="A25" s="4" t="s">
        <v>38</v>
      </c>
      <c r="B25" s="4">
        <f t="shared" si="2"/>
        <v>23</v>
      </c>
      <c r="C25" s="4" t="s">
        <v>11</v>
      </c>
      <c r="D25" s="6">
        <v>7446.25</v>
      </c>
      <c r="E25" s="5">
        <v>0.15</v>
      </c>
      <c r="F25" s="4"/>
      <c r="G25" s="4"/>
      <c r="H25" s="48">
        <f t="shared" si="0"/>
        <v>1116.9375</v>
      </c>
      <c r="I25" s="6">
        <f t="shared" si="1"/>
        <v>6329.3125</v>
      </c>
      <c r="J25" s="4"/>
    </row>
    <row r="26" spans="1:10" x14ac:dyDescent="0.25">
      <c r="A26" s="4" t="s">
        <v>39</v>
      </c>
      <c r="B26" s="4">
        <f t="shared" si="2"/>
        <v>24</v>
      </c>
      <c r="C26" s="4" t="s">
        <v>11</v>
      </c>
      <c r="D26" s="6">
        <v>56440.678749999999</v>
      </c>
      <c r="E26" s="5">
        <v>0.15</v>
      </c>
      <c r="F26" s="4"/>
      <c r="G26" s="4"/>
      <c r="H26" s="48">
        <f t="shared" si="0"/>
        <v>8466.1018124999991</v>
      </c>
      <c r="I26" s="6">
        <f t="shared" si="1"/>
        <v>47974.576937500002</v>
      </c>
      <c r="J26" s="4"/>
    </row>
    <row r="27" spans="1:10" x14ac:dyDescent="0.25">
      <c r="A27" s="4" t="s">
        <v>40</v>
      </c>
      <c r="B27" s="4">
        <f t="shared" si="2"/>
        <v>25</v>
      </c>
      <c r="C27" s="4" t="s">
        <v>11</v>
      </c>
      <c r="D27" s="6">
        <v>323612</v>
      </c>
      <c r="E27" s="5">
        <v>0.15</v>
      </c>
      <c r="F27" s="4"/>
      <c r="G27" s="4"/>
      <c r="H27" s="48">
        <f t="shared" si="0"/>
        <v>48541.799999999996</v>
      </c>
      <c r="I27" s="6">
        <f t="shared" si="1"/>
        <v>275070.2</v>
      </c>
      <c r="J27" s="4"/>
    </row>
    <row r="28" spans="1:10" x14ac:dyDescent="0.25">
      <c r="A28" s="4" t="s">
        <v>41</v>
      </c>
      <c r="B28" s="4">
        <f t="shared" si="2"/>
        <v>26</v>
      </c>
      <c r="C28" s="4" t="s">
        <v>11</v>
      </c>
      <c r="D28" s="6">
        <v>9250</v>
      </c>
      <c r="E28" s="5">
        <v>0.15</v>
      </c>
      <c r="F28" s="4"/>
      <c r="G28" s="4"/>
      <c r="H28" s="48">
        <f t="shared" si="0"/>
        <v>1387.5</v>
      </c>
      <c r="I28" s="6">
        <f t="shared" si="1"/>
        <v>7862.5</v>
      </c>
      <c r="J28" s="4"/>
    </row>
    <row r="29" spans="1:10" x14ac:dyDescent="0.25">
      <c r="A29" s="4" t="s">
        <v>71</v>
      </c>
      <c r="B29" s="4">
        <f t="shared" si="2"/>
        <v>27</v>
      </c>
      <c r="C29" s="4" t="s">
        <v>11</v>
      </c>
      <c r="D29" s="4"/>
      <c r="E29" s="5">
        <v>0.15</v>
      </c>
      <c r="F29" s="4"/>
      <c r="G29" s="4">
        <v>12711.02</v>
      </c>
      <c r="H29" s="49">
        <f t="shared" si="0"/>
        <v>953.32650000000001</v>
      </c>
      <c r="I29" s="6">
        <f t="shared" si="1"/>
        <v>11757.693500000001</v>
      </c>
      <c r="J29" s="42">
        <v>44945</v>
      </c>
    </row>
    <row r="30" spans="1:10" x14ac:dyDescent="0.25">
      <c r="A30" s="4" t="s">
        <v>72</v>
      </c>
      <c r="B30" s="4">
        <f t="shared" si="2"/>
        <v>28</v>
      </c>
      <c r="C30" s="4" t="s">
        <v>11</v>
      </c>
      <c r="D30" s="4"/>
      <c r="E30" s="5">
        <v>0.15</v>
      </c>
      <c r="F30" s="4"/>
      <c r="G30" s="4">
        <v>15677.98</v>
      </c>
      <c r="H30" s="49">
        <f t="shared" si="0"/>
        <v>1175.8484999999998</v>
      </c>
      <c r="I30" s="6">
        <f t="shared" si="1"/>
        <v>14502.1315</v>
      </c>
      <c r="J30" s="42">
        <v>44945</v>
      </c>
    </row>
    <row r="31" spans="1:10" x14ac:dyDescent="0.25">
      <c r="A31" s="4" t="s">
        <v>73</v>
      </c>
      <c r="B31" s="4">
        <f t="shared" si="2"/>
        <v>29</v>
      </c>
      <c r="C31" s="4" t="s">
        <v>11</v>
      </c>
      <c r="D31" s="4"/>
      <c r="E31" s="5">
        <v>0.15</v>
      </c>
      <c r="F31" s="4">
        <v>15669.49</v>
      </c>
      <c r="G31" s="4"/>
      <c r="H31" s="49">
        <f t="shared" si="0"/>
        <v>2350.4234999999999</v>
      </c>
      <c r="I31" s="6">
        <f t="shared" si="1"/>
        <v>13319.066500000001</v>
      </c>
      <c r="J31" s="42">
        <v>44663</v>
      </c>
    </row>
    <row r="32" spans="1:10" x14ac:dyDescent="0.25">
      <c r="A32" s="4" t="s">
        <v>66</v>
      </c>
      <c r="B32" s="4">
        <f t="shared" si="2"/>
        <v>30</v>
      </c>
      <c r="C32" s="4" t="s">
        <v>11</v>
      </c>
      <c r="D32" s="4"/>
      <c r="E32" s="5">
        <v>0.15</v>
      </c>
      <c r="F32" s="4">
        <v>61016.19</v>
      </c>
      <c r="G32" s="4"/>
      <c r="H32" s="49">
        <f t="shared" si="0"/>
        <v>9152.4285</v>
      </c>
      <c r="I32" s="6">
        <f t="shared" si="1"/>
        <v>51863.761500000001</v>
      </c>
      <c r="J32" s="42">
        <v>44667</v>
      </c>
    </row>
    <row r="33" spans="1:10" x14ac:dyDescent="0.25">
      <c r="A33" s="4" t="s">
        <v>66</v>
      </c>
      <c r="B33" s="4">
        <f t="shared" si="2"/>
        <v>31</v>
      </c>
      <c r="C33" s="4" t="s">
        <v>11</v>
      </c>
      <c r="D33" s="4"/>
      <c r="E33" s="5">
        <v>0.15</v>
      </c>
      <c r="F33" s="4"/>
      <c r="G33" s="4">
        <v>9744.92</v>
      </c>
      <c r="H33" s="49">
        <f t="shared" si="0"/>
        <v>730.86900000000003</v>
      </c>
      <c r="I33" s="6">
        <f t="shared" si="1"/>
        <v>9014.0509999999995</v>
      </c>
      <c r="J33" s="42">
        <v>44888</v>
      </c>
    </row>
    <row r="34" spans="1:10" x14ac:dyDescent="0.25">
      <c r="A34" s="4" t="s">
        <v>67</v>
      </c>
      <c r="B34" s="4">
        <f t="shared" si="2"/>
        <v>32</v>
      </c>
      <c r="C34" s="4" t="s">
        <v>11</v>
      </c>
      <c r="D34" s="4"/>
      <c r="E34" s="5">
        <v>0.15</v>
      </c>
      <c r="F34" s="4">
        <v>25000</v>
      </c>
      <c r="G34" s="4"/>
      <c r="H34" s="49">
        <f t="shared" si="0"/>
        <v>3750</v>
      </c>
      <c r="I34" s="6">
        <f t="shared" si="1"/>
        <v>21250</v>
      </c>
      <c r="J34" s="42">
        <v>44724</v>
      </c>
    </row>
    <row r="35" spans="1:10" x14ac:dyDescent="0.25">
      <c r="A35" s="4" t="s">
        <v>68</v>
      </c>
      <c r="B35" s="4">
        <f t="shared" si="2"/>
        <v>33</v>
      </c>
      <c r="C35" s="4" t="s">
        <v>11</v>
      </c>
      <c r="D35" s="4"/>
      <c r="E35" s="5">
        <v>0.15</v>
      </c>
      <c r="F35" s="4">
        <v>600000</v>
      </c>
      <c r="G35" s="4"/>
      <c r="H35" s="49">
        <f t="shared" si="0"/>
        <v>90000</v>
      </c>
      <c r="I35" s="6">
        <f t="shared" si="1"/>
        <v>510000</v>
      </c>
      <c r="J35" s="42">
        <v>44669</v>
      </c>
    </row>
    <row r="36" spans="1:10" x14ac:dyDescent="0.25">
      <c r="A36" s="4" t="s">
        <v>69</v>
      </c>
      <c r="B36" s="4">
        <f t="shared" si="2"/>
        <v>34</v>
      </c>
      <c r="C36" s="4" t="s">
        <v>11</v>
      </c>
      <c r="D36" s="4"/>
      <c r="E36" s="5">
        <v>0.15</v>
      </c>
      <c r="F36" s="4">
        <v>2992390</v>
      </c>
      <c r="G36" s="4"/>
      <c r="H36" s="49">
        <f t="shared" si="0"/>
        <v>448858.5</v>
      </c>
      <c r="I36" s="6">
        <f t="shared" si="1"/>
        <v>2543531.5</v>
      </c>
      <c r="J36" s="42">
        <v>44742</v>
      </c>
    </row>
    <row r="37" spans="1:10" x14ac:dyDescent="0.25">
      <c r="A37" s="4" t="s">
        <v>25</v>
      </c>
      <c r="B37" s="4">
        <f t="shared" si="2"/>
        <v>35</v>
      </c>
      <c r="C37" s="4" t="s">
        <v>11</v>
      </c>
      <c r="D37" s="6">
        <v>12480</v>
      </c>
      <c r="E37" s="5">
        <v>0.4</v>
      </c>
      <c r="F37" s="4"/>
      <c r="G37" s="4"/>
      <c r="H37" s="48">
        <f t="shared" si="0"/>
        <v>4992</v>
      </c>
      <c r="I37" s="6">
        <f t="shared" si="1"/>
        <v>7488</v>
      </c>
      <c r="J37" s="4"/>
    </row>
    <row r="38" spans="1:10" x14ac:dyDescent="0.25">
      <c r="A38" s="4" t="s">
        <v>26</v>
      </c>
      <c r="B38" s="4">
        <f t="shared" si="2"/>
        <v>36</v>
      </c>
      <c r="C38" s="4" t="s">
        <v>11</v>
      </c>
      <c r="D38" s="6">
        <v>35019.657599999999</v>
      </c>
      <c r="E38" s="5">
        <v>0.4</v>
      </c>
      <c r="F38" s="4"/>
      <c r="G38" s="4"/>
      <c r="H38" s="48">
        <f t="shared" si="0"/>
        <v>14007.86304</v>
      </c>
      <c r="I38" s="6">
        <f t="shared" si="1"/>
        <v>21011.794559999998</v>
      </c>
      <c r="J38" s="4"/>
    </row>
    <row r="39" spans="1:10" x14ac:dyDescent="0.25">
      <c r="A39" s="4" t="s">
        <v>29</v>
      </c>
      <c r="B39" s="4">
        <f t="shared" si="2"/>
        <v>37</v>
      </c>
      <c r="C39" s="4" t="s">
        <v>11</v>
      </c>
      <c r="D39" s="6">
        <v>9144</v>
      </c>
      <c r="E39" s="5">
        <v>0.4</v>
      </c>
      <c r="F39" s="4"/>
      <c r="G39" s="4"/>
      <c r="H39" s="48">
        <f t="shared" si="0"/>
        <v>3657.6000000000004</v>
      </c>
      <c r="I39" s="6">
        <f t="shared" si="1"/>
        <v>5486.4</v>
      </c>
      <c r="J39" s="4"/>
    </row>
    <row r="40" spans="1:10" x14ac:dyDescent="0.25">
      <c r="A40" s="4" t="s">
        <v>30</v>
      </c>
      <c r="B40" s="4">
        <f t="shared" si="2"/>
        <v>38</v>
      </c>
      <c r="C40" s="4" t="s">
        <v>11</v>
      </c>
      <c r="D40" s="6">
        <v>15000</v>
      </c>
      <c r="E40" s="5">
        <v>0.4</v>
      </c>
      <c r="F40" s="4"/>
      <c r="G40" s="4"/>
      <c r="H40" s="48">
        <f t="shared" si="0"/>
        <v>6000</v>
      </c>
      <c r="I40" s="6">
        <f t="shared" si="1"/>
        <v>9000</v>
      </c>
      <c r="J40" s="4"/>
    </row>
    <row r="41" spans="1:10" x14ac:dyDescent="0.25">
      <c r="A41" s="4" t="s">
        <v>31</v>
      </c>
      <c r="B41" s="4">
        <f t="shared" si="2"/>
        <v>39</v>
      </c>
      <c r="C41" s="4" t="s">
        <v>11</v>
      </c>
      <c r="D41" s="6">
        <v>21840</v>
      </c>
      <c r="E41" s="5">
        <v>0.4</v>
      </c>
      <c r="F41" s="4"/>
      <c r="G41" s="4"/>
      <c r="H41" s="48">
        <f t="shared" si="0"/>
        <v>8736</v>
      </c>
      <c r="I41" s="6">
        <f t="shared" si="1"/>
        <v>13104</v>
      </c>
      <c r="J41" s="4"/>
    </row>
    <row r="42" spans="1:10" x14ac:dyDescent="0.25">
      <c r="A42" s="4" t="s">
        <v>32</v>
      </c>
      <c r="B42" s="4">
        <f t="shared" si="2"/>
        <v>40</v>
      </c>
      <c r="C42" s="4" t="s">
        <v>11</v>
      </c>
      <c r="D42" s="6">
        <v>68474.576000000001</v>
      </c>
      <c r="E42" s="5">
        <v>0.4</v>
      </c>
      <c r="F42" s="4"/>
      <c r="G42" s="4"/>
      <c r="H42" s="48">
        <f t="shared" si="0"/>
        <v>27389.830400000003</v>
      </c>
      <c r="I42" s="6">
        <f t="shared" si="1"/>
        <v>41084.745599999995</v>
      </c>
      <c r="J42" s="4"/>
    </row>
    <row r="43" spans="1:10" x14ac:dyDescent="0.25">
      <c r="A43" s="4" t="s">
        <v>33</v>
      </c>
      <c r="B43" s="4">
        <f t="shared" si="2"/>
        <v>41</v>
      </c>
      <c r="C43" s="4" t="s">
        <v>11</v>
      </c>
      <c r="D43" s="6">
        <v>53080.816000000006</v>
      </c>
      <c r="E43" s="5">
        <v>0.4</v>
      </c>
      <c r="F43" s="4"/>
      <c r="G43" s="4"/>
      <c r="H43" s="48">
        <f t="shared" si="0"/>
        <v>21232.326400000005</v>
      </c>
      <c r="I43" s="6">
        <f t="shared" si="1"/>
        <v>31848.489600000001</v>
      </c>
      <c r="J43" s="4"/>
    </row>
    <row r="44" spans="1:10" x14ac:dyDescent="0.25">
      <c r="A44" s="4" t="s">
        <v>60</v>
      </c>
      <c r="B44" s="4">
        <f t="shared" si="2"/>
        <v>42</v>
      </c>
      <c r="C44" s="4" t="s">
        <v>11</v>
      </c>
      <c r="D44" s="4"/>
      <c r="E44" s="5">
        <v>0.15</v>
      </c>
      <c r="F44" s="4">
        <v>22627.11</v>
      </c>
      <c r="G44" s="4"/>
      <c r="H44" s="48">
        <f t="shared" si="0"/>
        <v>3394.0664999999999</v>
      </c>
      <c r="I44" s="6">
        <f t="shared" si="1"/>
        <v>19233.0435</v>
      </c>
      <c r="J44" s="42">
        <v>44809</v>
      </c>
    </row>
    <row r="45" spans="1:10" x14ac:dyDescent="0.25">
      <c r="A45" s="4" t="s">
        <v>61</v>
      </c>
      <c r="B45" s="4">
        <f t="shared" si="2"/>
        <v>43</v>
      </c>
      <c r="C45" s="4" t="s">
        <v>11</v>
      </c>
      <c r="D45" s="2"/>
      <c r="E45" s="5">
        <v>0.4</v>
      </c>
      <c r="F45" s="4">
        <v>46177.97</v>
      </c>
      <c r="G45" s="4"/>
      <c r="H45" s="48">
        <f t="shared" si="0"/>
        <v>18471.188000000002</v>
      </c>
      <c r="I45" s="6">
        <f t="shared" si="1"/>
        <v>27706.781999999999</v>
      </c>
      <c r="J45" s="42">
        <v>44775</v>
      </c>
    </row>
    <row r="46" spans="1:10" x14ac:dyDescent="0.25">
      <c r="A46" s="4" t="s">
        <v>62</v>
      </c>
      <c r="B46" s="4">
        <f t="shared" si="2"/>
        <v>44</v>
      </c>
      <c r="C46" s="4" t="s">
        <v>11</v>
      </c>
      <c r="D46" s="4"/>
      <c r="E46" s="5">
        <v>0.4</v>
      </c>
      <c r="F46" s="4">
        <v>44000</v>
      </c>
      <c r="G46" s="4"/>
      <c r="H46" s="48">
        <f t="shared" si="0"/>
        <v>17600</v>
      </c>
      <c r="I46" s="6">
        <f t="shared" si="1"/>
        <v>26400</v>
      </c>
      <c r="J46" s="42">
        <v>44771</v>
      </c>
    </row>
    <row r="48" spans="1:10" x14ac:dyDescent="0.25">
      <c r="D48" s="7">
        <f>SUM(D3:D47)</f>
        <v>1980716.8883500001</v>
      </c>
      <c r="E48" s="2"/>
      <c r="F48" s="7">
        <f>SUM(F3:F47)</f>
        <v>3860523.72</v>
      </c>
      <c r="G48" s="7">
        <f>SUM(G3:G47)</f>
        <v>163665.78</v>
      </c>
      <c r="H48" s="47">
        <f>SUM(H3:H47)</f>
        <v>898656.95725249988</v>
      </c>
      <c r="I48" s="7">
        <f>SUM(I3:I47)</f>
        <v>5106249.4310975</v>
      </c>
    </row>
  </sheetData>
  <autoFilter ref="A2:J46" xr:uid="{BEFC1D8E-6827-4F5E-9073-88EC72F31EDC}">
    <sortState xmlns:xlrd2="http://schemas.microsoft.com/office/spreadsheetml/2017/richdata2" ref="A3:J46">
      <sortCondition ref="E2:E46"/>
    </sortState>
  </autoFilter>
  <mergeCells count="1">
    <mergeCell ref="B1:I1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8849-853A-4BE0-AEB0-42ADA49BA227}">
  <dimension ref="A3:H26"/>
  <sheetViews>
    <sheetView zoomScale="115" zoomScaleNormal="115" workbookViewId="0">
      <selection activeCell="G21" sqref="G21"/>
    </sheetView>
  </sheetViews>
  <sheetFormatPr defaultRowHeight="15" x14ac:dyDescent="0.25"/>
  <cols>
    <col min="1" max="1" width="19.5703125" bestFit="1" customWidth="1"/>
    <col min="2" max="2" width="15.28515625" bestFit="1" customWidth="1"/>
    <col min="3" max="3" width="11.85546875" bestFit="1" customWidth="1"/>
    <col min="4" max="4" width="15.28515625" bestFit="1" customWidth="1"/>
    <col min="5" max="5" width="15.7109375" bestFit="1" customWidth="1"/>
    <col min="6" max="6" width="20" bestFit="1" customWidth="1"/>
    <col min="7" max="7" width="19.28515625" bestFit="1" customWidth="1"/>
    <col min="8" max="8" width="21.7109375" bestFit="1" customWidth="1"/>
  </cols>
  <sheetData>
    <row r="3" spans="1:8" x14ac:dyDescent="0.25">
      <c r="A3" s="24" t="s">
        <v>7</v>
      </c>
      <c r="B3" s="24" t="s">
        <v>6</v>
      </c>
      <c r="C3" s="24" t="s">
        <v>51</v>
      </c>
      <c r="D3" t="s">
        <v>54</v>
      </c>
      <c r="E3" t="s">
        <v>48</v>
      </c>
      <c r="F3" t="s">
        <v>49</v>
      </c>
      <c r="G3" t="s">
        <v>50</v>
      </c>
      <c r="H3" t="s">
        <v>53</v>
      </c>
    </row>
    <row r="4" spans="1:8" x14ac:dyDescent="0.25">
      <c r="A4" s="26" t="s">
        <v>10</v>
      </c>
      <c r="B4" s="27">
        <v>0.1</v>
      </c>
      <c r="C4" s="26" t="s">
        <v>52</v>
      </c>
      <c r="D4" s="28">
        <v>1336704.6000000001</v>
      </c>
      <c r="E4" s="28"/>
      <c r="F4" s="28"/>
      <c r="G4" s="28">
        <v>133670.46</v>
      </c>
      <c r="H4" s="28">
        <v>1203034.1400000001</v>
      </c>
    </row>
    <row r="5" spans="1:8" x14ac:dyDescent="0.25">
      <c r="A5" s="26" t="s">
        <v>10</v>
      </c>
      <c r="B5" s="27">
        <v>0.1</v>
      </c>
      <c r="C5" s="29">
        <v>44289</v>
      </c>
      <c r="D5" s="28">
        <v>0</v>
      </c>
      <c r="E5" s="28">
        <v>3026.02</v>
      </c>
      <c r="F5" s="28"/>
      <c r="G5" s="28">
        <v>302.60200000000003</v>
      </c>
      <c r="H5" s="28">
        <v>2723.4180000000001</v>
      </c>
    </row>
    <row r="6" spans="1:8" x14ac:dyDescent="0.25">
      <c r="A6" s="30" t="s">
        <v>11</v>
      </c>
      <c r="B6" s="31">
        <v>0.15</v>
      </c>
      <c r="C6" s="30" t="s">
        <v>52</v>
      </c>
      <c r="D6" s="32">
        <v>117660</v>
      </c>
      <c r="E6" s="32"/>
      <c r="F6" s="32"/>
      <c r="G6" s="32">
        <v>17649</v>
      </c>
      <c r="H6" s="32">
        <v>100011</v>
      </c>
    </row>
    <row r="7" spans="1:8" x14ac:dyDescent="0.25">
      <c r="A7" s="30" t="s">
        <v>11</v>
      </c>
      <c r="B7" s="31">
        <v>0.15</v>
      </c>
      <c r="C7" s="33">
        <v>44293</v>
      </c>
      <c r="D7" s="32">
        <v>0</v>
      </c>
      <c r="E7" s="32">
        <v>380720</v>
      </c>
      <c r="F7" s="32"/>
      <c r="G7" s="32">
        <v>57108</v>
      </c>
      <c r="H7" s="32">
        <v>323612</v>
      </c>
    </row>
    <row r="8" spans="1:8" x14ac:dyDescent="0.25">
      <c r="A8" s="30" t="s">
        <v>11</v>
      </c>
      <c r="B8" s="31">
        <v>0.15</v>
      </c>
      <c r="C8" s="33">
        <v>44378</v>
      </c>
      <c r="D8" s="32">
        <v>0</v>
      </c>
      <c r="E8" s="32">
        <v>41615.120000000003</v>
      </c>
      <c r="F8" s="32"/>
      <c r="G8" s="32">
        <v>6242.268</v>
      </c>
      <c r="H8" s="32">
        <v>35372.851999999999</v>
      </c>
    </row>
    <row r="9" spans="1:8" x14ac:dyDescent="0.25">
      <c r="A9" s="30" t="s">
        <v>11</v>
      </c>
      <c r="B9" s="31">
        <v>0.15</v>
      </c>
      <c r="C9" s="33">
        <v>44382</v>
      </c>
      <c r="D9" s="32">
        <v>0</v>
      </c>
      <c r="E9" s="32">
        <v>18000</v>
      </c>
      <c r="F9" s="32"/>
      <c r="G9" s="32">
        <v>2700</v>
      </c>
      <c r="H9" s="32">
        <v>15300</v>
      </c>
    </row>
    <row r="10" spans="1:8" x14ac:dyDescent="0.25">
      <c r="A10" s="30" t="s">
        <v>11</v>
      </c>
      <c r="B10" s="31">
        <v>0.15</v>
      </c>
      <c r="C10" s="33">
        <v>44491</v>
      </c>
      <c r="D10" s="32">
        <v>0</v>
      </c>
      <c r="E10" s="32"/>
      <c r="F10" s="32">
        <v>13500</v>
      </c>
      <c r="G10" s="32">
        <v>1012.5</v>
      </c>
      <c r="H10" s="32">
        <v>12487.5</v>
      </c>
    </row>
    <row r="11" spans="1:8" x14ac:dyDescent="0.25">
      <c r="A11" s="30" t="s">
        <v>11</v>
      </c>
      <c r="B11" s="31">
        <v>0.15</v>
      </c>
      <c r="C11" s="33">
        <v>44580</v>
      </c>
      <c r="D11" s="32">
        <v>0</v>
      </c>
      <c r="E11" s="32"/>
      <c r="F11" s="32">
        <v>8050</v>
      </c>
      <c r="G11" s="32">
        <v>603.75</v>
      </c>
      <c r="H11" s="32">
        <v>7446.25</v>
      </c>
    </row>
    <row r="12" spans="1:8" x14ac:dyDescent="0.25">
      <c r="A12" s="30" t="s">
        <v>11</v>
      </c>
      <c r="B12" s="31">
        <v>0.15</v>
      </c>
      <c r="C12" s="33">
        <v>44604</v>
      </c>
      <c r="D12" s="32">
        <v>0</v>
      </c>
      <c r="E12" s="32"/>
      <c r="F12" s="32">
        <v>71016.95</v>
      </c>
      <c r="G12" s="32">
        <v>5326.2712499999998</v>
      </c>
      <c r="H12" s="32">
        <v>65690.678749999992</v>
      </c>
    </row>
    <row r="13" spans="1:8" x14ac:dyDescent="0.25">
      <c r="A13" s="34" t="s">
        <v>11</v>
      </c>
      <c r="B13" s="35">
        <v>0.4</v>
      </c>
      <c r="C13" s="34" t="s">
        <v>52</v>
      </c>
      <c r="D13" s="36">
        <v>94406.09599999999</v>
      </c>
      <c r="E13" s="36"/>
      <c r="F13" s="36"/>
      <c r="G13" s="36">
        <v>37762.438399999999</v>
      </c>
      <c r="H13" s="36">
        <v>56643.657599999999</v>
      </c>
    </row>
    <row r="14" spans="1:8" x14ac:dyDescent="0.25">
      <c r="A14" s="34" t="s">
        <v>11</v>
      </c>
      <c r="B14" s="35">
        <v>0.4</v>
      </c>
      <c r="C14" s="37">
        <v>44398</v>
      </c>
      <c r="D14" s="36">
        <v>0</v>
      </c>
      <c r="E14" s="36">
        <v>25000</v>
      </c>
      <c r="F14" s="36"/>
      <c r="G14" s="36">
        <v>10000</v>
      </c>
      <c r="H14" s="36">
        <v>15000</v>
      </c>
    </row>
    <row r="15" spans="1:8" x14ac:dyDescent="0.25">
      <c r="A15" s="34" t="s">
        <v>11</v>
      </c>
      <c r="B15" s="35">
        <v>0.4</v>
      </c>
      <c r="C15" s="37">
        <v>44543</v>
      </c>
      <c r="D15" s="36">
        <v>0</v>
      </c>
      <c r="E15" s="36"/>
      <c r="F15" s="36">
        <v>85593.22</v>
      </c>
      <c r="G15" s="36">
        <v>17118.644</v>
      </c>
      <c r="H15" s="36">
        <v>68474.576000000001</v>
      </c>
    </row>
    <row r="16" spans="1:8" x14ac:dyDescent="0.25">
      <c r="A16" s="34" t="s">
        <v>11</v>
      </c>
      <c r="B16" s="35">
        <v>0.4</v>
      </c>
      <c r="C16" s="37">
        <v>44572</v>
      </c>
      <c r="D16" s="36">
        <v>0</v>
      </c>
      <c r="E16" s="36"/>
      <c r="F16" s="36">
        <v>27300</v>
      </c>
      <c r="G16" s="36">
        <v>5460</v>
      </c>
      <c r="H16" s="36">
        <v>21840</v>
      </c>
    </row>
    <row r="17" spans="1:8" x14ac:dyDescent="0.25">
      <c r="A17" s="34" t="s">
        <v>11</v>
      </c>
      <c r="B17" s="35">
        <v>0.4</v>
      </c>
      <c r="C17" s="37">
        <v>44615</v>
      </c>
      <c r="D17" s="36">
        <v>0</v>
      </c>
      <c r="E17" s="36"/>
      <c r="F17" s="36">
        <v>66351.02</v>
      </c>
      <c r="G17" s="36">
        <v>13270.204000000002</v>
      </c>
      <c r="H17" s="36">
        <v>53080.816000000006</v>
      </c>
    </row>
    <row r="18" spans="1:8" x14ac:dyDescent="0.25">
      <c r="A18" t="s">
        <v>47</v>
      </c>
      <c r="D18">
        <v>1548770.696</v>
      </c>
      <c r="E18">
        <v>468361.14</v>
      </c>
      <c r="F18">
        <v>271811.19</v>
      </c>
      <c r="G18">
        <v>308226.13765000005</v>
      </c>
      <c r="H18">
        <v>1980716.8883500001</v>
      </c>
    </row>
    <row r="20" spans="1:8" x14ac:dyDescent="0.25">
      <c r="F20" t="s">
        <v>55</v>
      </c>
      <c r="G20" s="36">
        <v>308226</v>
      </c>
    </row>
    <row r="21" spans="1:8" x14ac:dyDescent="0.25">
      <c r="F21" t="s">
        <v>56</v>
      </c>
      <c r="G21" s="36">
        <v>244154</v>
      </c>
    </row>
    <row r="22" spans="1:8" x14ac:dyDescent="0.25">
      <c r="G22" s="38">
        <f>G20-G21</f>
        <v>64072</v>
      </c>
    </row>
    <row r="24" spans="1:8" x14ac:dyDescent="0.25">
      <c r="F24" t="s">
        <v>57</v>
      </c>
      <c r="G24">
        <f>G22*0.26</f>
        <v>16658.72</v>
      </c>
    </row>
    <row r="26" spans="1:8" x14ac:dyDescent="0.25">
      <c r="F26" t="s">
        <v>58</v>
      </c>
      <c r="G26">
        <f>G24</f>
        <v>16658.72</v>
      </c>
      <c r="H26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B0AA-9C45-46C8-89A4-17B02173D4C9}">
  <dimension ref="A3:H31"/>
  <sheetViews>
    <sheetView zoomScaleNormal="100" workbookViewId="0">
      <selection activeCell="L28" sqref="L28"/>
    </sheetView>
  </sheetViews>
  <sheetFormatPr defaultRowHeight="15" x14ac:dyDescent="0.25"/>
  <cols>
    <col min="1" max="1" width="19.5703125" bestFit="1" customWidth="1"/>
    <col min="2" max="2" width="15.7109375" bestFit="1" customWidth="1"/>
    <col min="3" max="3" width="10.7109375" bestFit="1" customWidth="1"/>
    <col min="4" max="5" width="15.7109375" bestFit="1" customWidth="1"/>
    <col min="6" max="6" width="19.28515625" bestFit="1" customWidth="1"/>
    <col min="7" max="7" width="15.28515625" bestFit="1" customWidth="1"/>
    <col min="8" max="8" width="21.7109375" bestFit="1" customWidth="1"/>
  </cols>
  <sheetData>
    <row r="3" spans="1:8" x14ac:dyDescent="0.25">
      <c r="A3" s="24" t="s">
        <v>7</v>
      </c>
      <c r="B3" s="24" t="s">
        <v>6</v>
      </c>
      <c r="C3" s="24" t="s">
        <v>51</v>
      </c>
      <c r="D3" t="s">
        <v>48</v>
      </c>
      <c r="E3" t="s">
        <v>49</v>
      </c>
      <c r="F3" t="s">
        <v>50</v>
      </c>
      <c r="G3" t="s">
        <v>54</v>
      </c>
      <c r="H3" t="s">
        <v>53</v>
      </c>
    </row>
    <row r="4" spans="1:8" x14ac:dyDescent="0.25">
      <c r="A4" t="s">
        <v>10</v>
      </c>
      <c r="B4" s="41">
        <v>0.1</v>
      </c>
      <c r="C4" s="40">
        <v>44740</v>
      </c>
      <c r="D4" s="39">
        <v>26300</v>
      </c>
      <c r="E4" s="39"/>
      <c r="F4" s="39">
        <v>2630</v>
      </c>
      <c r="G4" s="39"/>
      <c r="H4" s="39">
        <v>23670</v>
      </c>
    </row>
    <row r="5" spans="1:8" x14ac:dyDescent="0.25">
      <c r="A5" t="s">
        <v>10</v>
      </c>
      <c r="B5" s="41">
        <v>0.1</v>
      </c>
      <c r="C5" s="40">
        <v>44803</v>
      </c>
      <c r="D5" s="39">
        <v>27342.959999999999</v>
      </c>
      <c r="E5" s="39"/>
      <c r="F5" s="39">
        <v>2734.2960000000003</v>
      </c>
      <c r="G5" s="39"/>
      <c r="H5" s="39">
        <v>24608.663999999997</v>
      </c>
    </row>
    <row r="6" spans="1:8" x14ac:dyDescent="0.25">
      <c r="A6" t="s">
        <v>10</v>
      </c>
      <c r="B6" s="41">
        <v>0.1</v>
      </c>
      <c r="C6" s="40">
        <v>44884</v>
      </c>
      <c r="D6" s="39"/>
      <c r="E6" s="39">
        <v>19531.240000000002</v>
      </c>
      <c r="F6" s="39">
        <v>976.56200000000013</v>
      </c>
      <c r="G6" s="39"/>
      <c r="H6" s="39">
        <v>18554.678</v>
      </c>
    </row>
    <row r="7" spans="1:8" x14ac:dyDescent="0.25">
      <c r="A7" t="s">
        <v>10</v>
      </c>
      <c r="B7" s="41">
        <v>0.1</v>
      </c>
      <c r="C7" s="40">
        <v>44952</v>
      </c>
      <c r="D7" s="39"/>
      <c r="E7" s="39">
        <v>77102.179999999993</v>
      </c>
      <c r="F7" s="39">
        <v>3855.1089999999999</v>
      </c>
      <c r="G7" s="39"/>
      <c r="H7" s="39">
        <v>73247.070999999996</v>
      </c>
    </row>
    <row r="8" spans="1:8" x14ac:dyDescent="0.25">
      <c r="A8" t="s">
        <v>10</v>
      </c>
      <c r="B8" s="41">
        <v>0.1</v>
      </c>
      <c r="C8" s="40">
        <v>44996</v>
      </c>
      <c r="D8" s="39"/>
      <c r="E8" s="39">
        <v>28898.44</v>
      </c>
      <c r="F8" s="39">
        <v>1444.922</v>
      </c>
      <c r="G8" s="39"/>
      <c r="H8" s="39">
        <v>27453.518</v>
      </c>
    </row>
    <row r="9" spans="1:8" x14ac:dyDescent="0.25">
      <c r="A9" t="s">
        <v>10</v>
      </c>
      <c r="B9" s="41">
        <v>0.1</v>
      </c>
      <c r="C9" t="s">
        <v>74</v>
      </c>
      <c r="D9" s="39"/>
      <c r="E9" s="39"/>
      <c r="F9" s="39">
        <v>120575.75579999998</v>
      </c>
      <c r="G9" s="39">
        <v>1205757.5580000002</v>
      </c>
      <c r="H9" s="39">
        <v>1085181.8022</v>
      </c>
    </row>
    <row r="10" spans="1:8" x14ac:dyDescent="0.25">
      <c r="A10" t="s">
        <v>11</v>
      </c>
      <c r="B10" s="41">
        <v>0.15</v>
      </c>
      <c r="C10" s="40">
        <v>44663</v>
      </c>
      <c r="D10" s="39">
        <v>15669.49</v>
      </c>
      <c r="E10" s="39"/>
      <c r="F10" s="39">
        <v>2350.4234999999999</v>
      </c>
      <c r="G10" s="39"/>
      <c r="H10" s="39">
        <v>13319.066500000001</v>
      </c>
    </row>
    <row r="11" spans="1:8" x14ac:dyDescent="0.25">
      <c r="A11" t="s">
        <v>11</v>
      </c>
      <c r="B11" s="41">
        <v>0.15</v>
      </c>
      <c r="C11" s="40">
        <v>44667</v>
      </c>
      <c r="D11" s="39">
        <v>61016.19</v>
      </c>
      <c r="E11" s="39"/>
      <c r="F11" s="39">
        <v>9152.4285</v>
      </c>
      <c r="G11" s="39"/>
      <c r="H11" s="39">
        <v>51863.761500000001</v>
      </c>
    </row>
    <row r="12" spans="1:8" x14ac:dyDescent="0.25">
      <c r="A12" t="s">
        <v>11</v>
      </c>
      <c r="B12" s="41">
        <v>0.15</v>
      </c>
      <c r="C12" s="40">
        <v>44669</v>
      </c>
      <c r="D12" s="39">
        <v>600000</v>
      </c>
      <c r="E12" s="39"/>
      <c r="F12" s="39">
        <v>90000</v>
      </c>
      <c r="G12" s="39"/>
      <c r="H12" s="39">
        <v>510000</v>
      </c>
    </row>
    <row r="13" spans="1:8" x14ac:dyDescent="0.25">
      <c r="A13" t="s">
        <v>11</v>
      </c>
      <c r="B13" s="41">
        <v>0.15</v>
      </c>
      <c r="C13" s="40">
        <v>44724</v>
      </c>
      <c r="D13" s="39">
        <v>25000</v>
      </c>
      <c r="E13" s="39"/>
      <c r="F13" s="39">
        <v>3750</v>
      </c>
      <c r="G13" s="39"/>
      <c r="H13" s="39">
        <v>21250</v>
      </c>
    </row>
    <row r="14" spans="1:8" x14ac:dyDescent="0.25">
      <c r="A14" t="s">
        <v>11</v>
      </c>
      <c r="B14" s="41">
        <v>0.15</v>
      </c>
      <c r="C14" s="40">
        <v>44742</v>
      </c>
      <c r="D14" s="39">
        <v>2992390</v>
      </c>
      <c r="E14" s="39"/>
      <c r="F14" s="39">
        <v>448858.5</v>
      </c>
      <c r="G14" s="39"/>
      <c r="H14" s="39">
        <v>2543531.5</v>
      </c>
    </row>
    <row r="15" spans="1:8" x14ac:dyDescent="0.25">
      <c r="A15" t="s">
        <v>11</v>
      </c>
      <c r="B15" s="41">
        <v>0.15</v>
      </c>
      <c r="C15" s="40">
        <v>44809</v>
      </c>
      <c r="D15" s="39">
        <v>22627.11</v>
      </c>
      <c r="E15" s="39"/>
      <c r="F15" s="39">
        <v>3394.0664999999999</v>
      </c>
      <c r="G15" s="39"/>
      <c r="H15" s="39">
        <v>19233.0435</v>
      </c>
    </row>
    <row r="16" spans="1:8" x14ac:dyDescent="0.25">
      <c r="A16" t="s">
        <v>11</v>
      </c>
      <c r="B16" s="41">
        <v>0.15</v>
      </c>
      <c r="C16" s="40">
        <v>44888</v>
      </c>
      <c r="D16" s="39"/>
      <c r="E16" s="39">
        <v>9744.92</v>
      </c>
      <c r="F16" s="39">
        <v>730.86900000000003</v>
      </c>
      <c r="G16" s="39"/>
      <c r="H16" s="39">
        <v>9014.0509999999995</v>
      </c>
    </row>
    <row r="17" spans="1:8" x14ac:dyDescent="0.25">
      <c r="A17" t="s">
        <v>11</v>
      </c>
      <c r="B17" s="41">
        <v>0.15</v>
      </c>
      <c r="C17" s="40">
        <v>44945</v>
      </c>
      <c r="D17" s="39"/>
      <c r="E17" s="39">
        <v>28389</v>
      </c>
      <c r="F17" s="39">
        <v>2129.1749999999997</v>
      </c>
      <c r="G17" s="39"/>
      <c r="H17" s="39">
        <v>26259.825000000001</v>
      </c>
    </row>
    <row r="18" spans="1:8" x14ac:dyDescent="0.25">
      <c r="A18" t="s">
        <v>11</v>
      </c>
      <c r="B18" s="41">
        <v>0.15</v>
      </c>
      <c r="C18" t="s">
        <v>74</v>
      </c>
      <c r="D18" s="39"/>
      <c r="E18" s="39"/>
      <c r="F18" s="39">
        <v>83988.042112499999</v>
      </c>
      <c r="G18" s="39">
        <v>559920.28075000003</v>
      </c>
      <c r="H18" s="39">
        <v>475932.23863750004</v>
      </c>
    </row>
    <row r="19" spans="1:8" x14ac:dyDescent="0.25">
      <c r="A19" t="s">
        <v>11</v>
      </c>
      <c r="B19" s="41">
        <v>0.4</v>
      </c>
      <c r="C19" s="40">
        <v>44771</v>
      </c>
      <c r="D19" s="39">
        <v>44000</v>
      </c>
      <c r="E19" s="39"/>
      <c r="F19" s="39">
        <v>17600</v>
      </c>
      <c r="G19" s="39"/>
      <c r="H19" s="39">
        <v>26400</v>
      </c>
    </row>
    <row r="20" spans="1:8" x14ac:dyDescent="0.25">
      <c r="A20" t="s">
        <v>11</v>
      </c>
      <c r="B20" s="41">
        <v>0.4</v>
      </c>
      <c r="C20" s="40">
        <v>44775</v>
      </c>
      <c r="D20" s="39">
        <v>46177.97</v>
      </c>
      <c r="E20" s="39"/>
      <c r="F20" s="39">
        <v>18471.188000000002</v>
      </c>
      <c r="G20" s="39"/>
      <c r="H20" s="39">
        <v>27706.781999999999</v>
      </c>
    </row>
    <row r="21" spans="1:8" x14ac:dyDescent="0.25">
      <c r="A21" t="s">
        <v>11</v>
      </c>
      <c r="B21" s="41">
        <v>0.4</v>
      </c>
      <c r="C21" t="s">
        <v>74</v>
      </c>
      <c r="D21" s="39"/>
      <c r="E21" s="39"/>
      <c r="F21" s="39">
        <v>86015.619840000014</v>
      </c>
      <c r="G21" s="39">
        <v>215039.04960000003</v>
      </c>
      <c r="H21" s="39">
        <v>129023.42976</v>
      </c>
    </row>
    <row r="22" spans="1:8" x14ac:dyDescent="0.25">
      <c r="A22" t="s">
        <v>47</v>
      </c>
      <c r="D22" s="39">
        <v>3860523.72</v>
      </c>
      <c r="E22" s="39">
        <v>163665.78</v>
      </c>
      <c r="F22" s="39">
        <v>898656.9572525</v>
      </c>
      <c r="G22" s="39">
        <v>1980716.8883500001</v>
      </c>
      <c r="H22" s="39">
        <v>5106249.4310975</v>
      </c>
    </row>
    <row r="23" spans="1:8" x14ac:dyDescent="0.25">
      <c r="D23" s="39"/>
      <c r="E23" s="39"/>
      <c r="F23" s="39"/>
      <c r="G23" s="39"/>
      <c r="H23" s="39"/>
    </row>
    <row r="25" spans="1:8" x14ac:dyDescent="0.25">
      <c r="F25" t="s">
        <v>55</v>
      </c>
      <c r="G25" s="36">
        <f>GETPIVOTDATA("Sum of Depreciation",$A$3)</f>
        <v>898656.9572525</v>
      </c>
    </row>
    <row r="26" spans="1:8" x14ac:dyDescent="0.25">
      <c r="F26" t="s">
        <v>56</v>
      </c>
      <c r="G26" s="36">
        <v>600950</v>
      </c>
    </row>
    <row r="27" spans="1:8" x14ac:dyDescent="0.25">
      <c r="G27" s="38">
        <f>G25-G26</f>
        <v>297706.9572525</v>
      </c>
    </row>
    <row r="29" spans="1:8" x14ac:dyDescent="0.25">
      <c r="F29" t="s">
        <v>75</v>
      </c>
      <c r="G29" s="46">
        <f>G27*0.26</f>
        <v>77403.808885649996</v>
      </c>
    </row>
    <row r="31" spans="1:8" x14ac:dyDescent="0.25">
      <c r="F31" t="s">
        <v>58</v>
      </c>
      <c r="G31" s="45">
        <f>G29</f>
        <v>77403.808885649996</v>
      </c>
      <c r="H31" t="s">
        <v>59</v>
      </c>
    </row>
  </sheetData>
  <pageMargins left="0.7" right="0.7" top="0.75" bottom="0.75" header="0.3" footer="0.3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</vt:lpstr>
      <vt:lpstr>Sheet1</vt:lpstr>
      <vt:lpstr>22-23</vt:lpstr>
      <vt:lpstr>21-22</vt:lpstr>
      <vt:lpstr>22-23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 patel</dc:creator>
  <cp:lastModifiedBy>harsh patel</cp:lastModifiedBy>
  <cp:lastPrinted>2023-09-27T07:12:05Z</cp:lastPrinted>
  <dcterms:created xsi:type="dcterms:W3CDTF">2015-06-05T18:17:20Z</dcterms:created>
  <dcterms:modified xsi:type="dcterms:W3CDTF">2023-09-30T09:52:07Z</dcterms:modified>
</cp:coreProperties>
</file>