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nEW" sheetId="1" r:id="rId1"/>
    <sheet name="old" sheetId="2" r:id="rId2"/>
    <sheet name="Sheet1" sheetId="3" r:id="rId3"/>
  </sheets>
  <definedNames>
    <definedName name="_xlnm._FilterDatabase" localSheetId="0" hidden="1">nEW!$A$4:$E$129</definedName>
  </definedNames>
  <calcPr calcId="152511"/>
</workbook>
</file>

<file path=xl/calcChain.xml><?xml version="1.0" encoding="utf-8"?>
<calcChain xmlns="http://schemas.openxmlformats.org/spreadsheetml/2006/main">
  <c r="G45" i="2" l="1"/>
  <c r="G43" i="2"/>
  <c r="G42" i="2"/>
  <c r="G39" i="2"/>
  <c r="G38" i="2"/>
  <c r="G37" i="2"/>
  <c r="G36" i="2"/>
  <c r="G35" i="2"/>
  <c r="G34" i="2"/>
  <c r="G33" i="2"/>
  <c r="G32" i="2"/>
  <c r="G31" i="2"/>
  <c r="G30" i="2"/>
  <c r="G29" i="2"/>
  <c r="G50" i="2"/>
  <c r="G44" i="2"/>
  <c r="G40" i="2"/>
  <c r="G28" i="2"/>
  <c r="G27" i="2"/>
  <c r="G26" i="2"/>
  <c r="G25" i="2"/>
  <c r="G24" i="2"/>
  <c r="G23" i="2"/>
  <c r="G22" i="2"/>
  <c r="G21" i="2"/>
  <c r="G20" i="2"/>
  <c r="G19" i="2"/>
  <c r="G18" i="2"/>
  <c r="G17" i="2"/>
  <c r="G15" i="2"/>
  <c r="G14" i="2"/>
  <c r="G11" i="2"/>
  <c r="G10" i="2"/>
  <c r="G9" i="2"/>
  <c r="C3" i="3"/>
  <c r="D4" i="3"/>
  <c r="F5" i="3"/>
  <c r="B4" i="3" l="1"/>
  <c r="C4" i="3" s="1"/>
  <c r="D3" i="3"/>
  <c r="D11" i="1"/>
  <c r="B5" i="3" l="1"/>
  <c r="C5" i="3" s="1"/>
  <c r="I76" i="1"/>
  <c r="I77" i="1" s="1"/>
  <c r="I78" i="1" s="1"/>
  <c r="I79" i="1" s="1"/>
  <c r="I80" i="1" s="1"/>
  <c r="J75" i="1"/>
  <c r="B6" i="3" l="1"/>
  <c r="C6" i="3" s="1"/>
  <c r="M133" i="2"/>
  <c r="L133" i="2"/>
  <c r="M132" i="2"/>
  <c r="L132" i="2"/>
  <c r="M131" i="2"/>
  <c r="L131" i="2"/>
  <c r="M130" i="2"/>
  <c r="L130" i="2"/>
  <c r="M128" i="2"/>
  <c r="L128" i="2"/>
  <c r="M127" i="2"/>
  <c r="L127" i="2"/>
  <c r="M125" i="2"/>
  <c r="L125" i="2"/>
  <c r="M124" i="2"/>
  <c r="L124" i="2"/>
  <c r="M123" i="2"/>
  <c r="L123" i="2"/>
  <c r="M122" i="2"/>
  <c r="L122" i="2"/>
  <c r="M121" i="2"/>
  <c r="L121" i="2"/>
  <c r="M120" i="2"/>
  <c r="L120" i="2"/>
  <c r="M119" i="2"/>
  <c r="M118" i="2"/>
  <c r="L118" i="2"/>
  <c r="M117" i="2"/>
  <c r="L117" i="2"/>
  <c r="M116" i="2"/>
  <c r="L116" i="2"/>
  <c r="M115" i="2"/>
  <c r="L115" i="2"/>
  <c r="M114" i="2"/>
  <c r="L114" i="2"/>
  <c r="M113" i="2"/>
  <c r="L113" i="2"/>
  <c r="M112" i="2"/>
  <c r="L112" i="2"/>
  <c r="M111" i="2"/>
  <c r="L111" i="2"/>
  <c r="M110" i="2"/>
  <c r="L110" i="2"/>
  <c r="M109" i="2"/>
  <c r="L109" i="2"/>
  <c r="M108" i="2"/>
  <c r="L108" i="2"/>
  <c r="M106" i="2"/>
  <c r="L106" i="2"/>
  <c r="M105" i="2"/>
  <c r="L105" i="2"/>
  <c r="M102" i="2"/>
  <c r="L102" i="2"/>
  <c r="M101" i="2"/>
  <c r="L101" i="2"/>
  <c r="M100" i="2"/>
  <c r="L100" i="2"/>
  <c r="M99" i="2"/>
  <c r="L99" i="2"/>
  <c r="M98" i="2"/>
  <c r="L98" i="2"/>
  <c r="M96" i="2"/>
  <c r="L96" i="2"/>
  <c r="M95" i="2"/>
  <c r="L95" i="2"/>
  <c r="M93" i="2"/>
  <c r="L93" i="2"/>
  <c r="M92" i="2"/>
  <c r="L92" i="2"/>
  <c r="M91" i="2"/>
  <c r="L91" i="2"/>
  <c r="M90" i="2"/>
  <c r="L90" i="2"/>
  <c r="M89" i="2"/>
  <c r="L89" i="2"/>
  <c r="M88" i="2"/>
  <c r="L88" i="2"/>
  <c r="M86" i="2"/>
  <c r="L86" i="2"/>
  <c r="M84" i="2"/>
  <c r="L84" i="2"/>
  <c r="M83" i="2"/>
  <c r="L83" i="2"/>
  <c r="M82" i="2"/>
  <c r="L82" i="2"/>
  <c r="M81" i="2"/>
  <c r="L81" i="2"/>
  <c r="M79" i="2"/>
  <c r="L79" i="2"/>
  <c r="M78" i="2"/>
  <c r="L78" i="2"/>
  <c r="M76" i="2"/>
  <c r="L76" i="2"/>
  <c r="M75" i="2"/>
  <c r="L75" i="2"/>
  <c r="M73" i="2"/>
  <c r="L73" i="2"/>
  <c r="M72" i="2"/>
  <c r="L72" i="2"/>
  <c r="M71" i="2"/>
  <c r="L71" i="2"/>
  <c r="M70" i="2"/>
  <c r="L70" i="2"/>
  <c r="M69" i="2"/>
  <c r="L69" i="2"/>
  <c r="M68" i="2"/>
  <c r="L68" i="2"/>
  <c r="M67" i="2"/>
  <c r="L67" i="2"/>
  <c r="M66" i="2"/>
  <c r="L66" i="2"/>
  <c r="M65" i="2"/>
  <c r="L65" i="2"/>
  <c r="M64" i="2"/>
  <c r="L64" i="2"/>
  <c r="M62" i="2"/>
  <c r="L62" i="2"/>
  <c r="M61" i="2"/>
  <c r="L61" i="2"/>
  <c r="M60" i="2"/>
  <c r="L60" i="2"/>
  <c r="M59" i="2"/>
  <c r="L59" i="2"/>
  <c r="M58" i="2"/>
  <c r="L58" i="2"/>
  <c r="M56" i="2"/>
  <c r="L56" i="2"/>
  <c r="M55" i="2"/>
  <c r="L55" i="2"/>
  <c r="M54" i="2"/>
  <c r="L54" i="2"/>
  <c r="M53" i="2"/>
  <c r="L53" i="2"/>
  <c r="M52" i="2"/>
  <c r="L52" i="2"/>
  <c r="M51" i="2"/>
  <c r="L51" i="2"/>
  <c r="M50" i="2"/>
  <c r="L50" i="2"/>
  <c r="M49" i="2"/>
  <c r="L49" i="2"/>
  <c r="M47" i="2"/>
  <c r="L47" i="2"/>
  <c r="M46" i="2"/>
  <c r="L46" i="2"/>
  <c r="M45" i="2"/>
  <c r="L45" i="2"/>
  <c r="M44" i="2"/>
  <c r="L44" i="2"/>
  <c r="M43" i="2"/>
  <c r="L43" i="2"/>
  <c r="M42" i="2"/>
  <c r="L42" i="2"/>
  <c r="M41" i="2"/>
  <c r="L41" i="2"/>
  <c r="M40" i="2"/>
  <c r="L40" i="2"/>
  <c r="M38" i="2"/>
  <c r="L38" i="2"/>
  <c r="M37" i="2"/>
  <c r="L37" i="2"/>
  <c r="M36" i="2"/>
  <c r="L36" i="2"/>
  <c r="M35" i="2"/>
  <c r="L35" i="2"/>
  <c r="M33" i="2"/>
  <c r="L33" i="2"/>
  <c r="M32" i="2"/>
  <c r="L32" i="2"/>
  <c r="M31" i="2"/>
  <c r="L31" i="2"/>
  <c r="M30" i="2"/>
  <c r="L30" i="2"/>
  <c r="M28" i="2"/>
  <c r="L28" i="2"/>
  <c r="M27" i="2"/>
  <c r="L27" i="2"/>
  <c r="M24" i="2"/>
  <c r="L24" i="2"/>
  <c r="M23" i="2"/>
  <c r="L23" i="2"/>
  <c r="M20" i="2"/>
  <c r="L20" i="2"/>
  <c r="M19" i="2"/>
  <c r="L19" i="2"/>
  <c r="M18" i="2"/>
  <c r="L18" i="2"/>
  <c r="M15" i="2"/>
  <c r="L15" i="2"/>
  <c r="M14" i="2"/>
  <c r="L14" i="2"/>
  <c r="M13" i="2"/>
  <c r="L13" i="2"/>
  <c r="M12" i="2"/>
  <c r="L12" i="2"/>
  <c r="M11" i="2"/>
  <c r="L11" i="2"/>
  <c r="M10" i="2"/>
  <c r="L10" i="2"/>
  <c r="B7" i="3" l="1"/>
  <c r="C7" i="3" s="1"/>
  <c r="G69" i="2"/>
  <c r="G68" i="2"/>
  <c r="G66" i="2"/>
  <c r="G65" i="2"/>
  <c r="G64" i="2"/>
  <c r="G61" i="2"/>
  <c r="G60" i="2"/>
  <c r="H45" i="2"/>
  <c r="H43" i="2"/>
  <c r="H40" i="2"/>
  <c r="H39" i="2"/>
  <c r="H38" i="2"/>
  <c r="H37" i="2"/>
  <c r="H36" i="2"/>
  <c r="H35" i="2"/>
  <c r="H34" i="2"/>
  <c r="H33" i="2"/>
  <c r="H32" i="2"/>
  <c r="H31" i="2"/>
  <c r="H30" i="2"/>
  <c r="H29" i="2"/>
  <c r="H20" i="2"/>
  <c r="H19" i="2"/>
  <c r="H18" i="2"/>
  <c r="H17" i="2"/>
  <c r="H69" i="2"/>
  <c r="H68" i="2"/>
  <c r="H66" i="2"/>
  <c r="H65" i="2"/>
  <c r="H64" i="2"/>
  <c r="H61" i="2"/>
  <c r="H60" i="2"/>
  <c r="H51" i="2"/>
  <c r="H50" i="2"/>
  <c r="H46" i="2"/>
  <c r="H44" i="2"/>
  <c r="H42" i="2"/>
  <c r="H28" i="2"/>
  <c r="H27" i="2"/>
  <c r="H26" i="2"/>
  <c r="H25" i="2"/>
  <c r="H24" i="2"/>
  <c r="H23" i="2"/>
  <c r="H22" i="2"/>
  <c r="H21" i="2"/>
  <c r="H15" i="2"/>
  <c r="H14" i="2"/>
  <c r="H11" i="2"/>
  <c r="H10" i="2"/>
  <c r="H9" i="2"/>
  <c r="B8" i="3" l="1"/>
  <c r="C8" i="3" s="1"/>
  <c r="D129" i="1"/>
  <c r="D128" i="1"/>
  <c r="D127" i="1"/>
  <c r="D126" i="1"/>
  <c r="D124" i="1"/>
  <c r="D123" i="1"/>
  <c r="D121" i="1"/>
  <c r="D120" i="1"/>
  <c r="D119" i="1"/>
  <c r="D118" i="1"/>
  <c r="D117" i="1"/>
  <c r="D116" i="1"/>
  <c r="D114" i="1"/>
  <c r="D113" i="1"/>
  <c r="D112" i="1"/>
  <c r="D111" i="1"/>
  <c r="D110" i="1"/>
  <c r="D109" i="1"/>
  <c r="D108" i="1"/>
  <c r="D107" i="1"/>
  <c r="D106" i="1"/>
  <c r="D105" i="1"/>
  <c r="D104" i="1"/>
  <c r="D102" i="1"/>
  <c r="D101" i="1"/>
  <c r="D98" i="1"/>
  <c r="D97" i="1"/>
  <c r="D96" i="1"/>
  <c r="D95" i="1"/>
  <c r="D94" i="1"/>
  <c r="D92" i="1"/>
  <c r="D91" i="1"/>
  <c r="D89" i="1"/>
  <c r="D88" i="1"/>
  <c r="D87" i="1"/>
  <c r="D86" i="1"/>
  <c r="D85" i="1"/>
  <c r="D84" i="1"/>
  <c r="D82" i="1"/>
  <c r="D80" i="1"/>
  <c r="D79" i="1"/>
  <c r="D78" i="1"/>
  <c r="D77" i="1"/>
  <c r="D75" i="1"/>
  <c r="D74" i="1"/>
  <c r="D72" i="1"/>
  <c r="D71" i="1"/>
  <c r="D69" i="1"/>
  <c r="D68" i="1"/>
  <c r="D67" i="1"/>
  <c r="D66" i="1"/>
  <c r="D65" i="1"/>
  <c r="D64" i="1"/>
  <c r="D63" i="1"/>
  <c r="D62" i="1"/>
  <c r="D61" i="1"/>
  <c r="D60" i="1"/>
  <c r="D58" i="1"/>
  <c r="D57" i="1"/>
  <c r="D56" i="1"/>
  <c r="D55" i="1"/>
  <c r="D54" i="1"/>
  <c r="D52" i="1"/>
  <c r="D51" i="1"/>
  <c r="D50" i="1"/>
  <c r="D49" i="1"/>
  <c r="D48" i="1"/>
  <c r="D47" i="1"/>
  <c r="D46" i="1"/>
  <c r="D45" i="1"/>
  <c r="D43" i="1"/>
  <c r="D42" i="1"/>
  <c r="D41" i="1"/>
  <c r="D40" i="1"/>
  <c r="D39" i="1"/>
  <c r="D38" i="1"/>
  <c r="D37" i="1"/>
  <c r="D36" i="1"/>
  <c r="D34" i="1"/>
  <c r="D33" i="1"/>
  <c r="D32" i="1"/>
  <c r="D31" i="1"/>
  <c r="D29" i="1"/>
  <c r="D28" i="1"/>
  <c r="D27" i="1"/>
  <c r="D26" i="1"/>
  <c r="D24" i="1"/>
  <c r="D23" i="1"/>
  <c r="D20" i="1"/>
  <c r="D19" i="1"/>
  <c r="D16" i="1"/>
  <c r="D15" i="1"/>
  <c r="D14" i="1"/>
  <c r="D10" i="1"/>
  <c r="D9" i="1"/>
  <c r="D8" i="1"/>
  <c r="D7" i="1"/>
  <c r="D6" i="1"/>
  <c r="C129" i="1"/>
  <c r="C128" i="1"/>
  <c r="C127" i="1"/>
  <c r="C126" i="1"/>
  <c r="C124" i="1"/>
  <c r="C123" i="1"/>
  <c r="C121" i="1"/>
  <c r="C120" i="1"/>
  <c r="C119" i="1"/>
  <c r="C118" i="1"/>
  <c r="C117" i="1"/>
  <c r="C116" i="1"/>
  <c r="C114" i="1"/>
  <c r="C113" i="1"/>
  <c r="C112" i="1"/>
  <c r="C111" i="1"/>
  <c r="C110" i="1"/>
  <c r="C109" i="1"/>
  <c r="C108" i="1"/>
  <c r="C107" i="1"/>
  <c r="C106" i="1"/>
  <c r="C105" i="1"/>
  <c r="C104" i="1"/>
  <c r="C102" i="1"/>
  <c r="C101" i="1"/>
  <c r="C98" i="1"/>
  <c r="C97" i="1"/>
  <c r="C96" i="1"/>
  <c r="C95" i="1"/>
  <c r="C94" i="1"/>
  <c r="C92" i="1"/>
  <c r="C91" i="1"/>
  <c r="C89" i="1"/>
  <c r="C88" i="1"/>
  <c r="C87" i="1"/>
  <c r="C86" i="1"/>
  <c r="C85" i="1"/>
  <c r="C84" i="1"/>
  <c r="C82" i="1"/>
  <c r="C80" i="1"/>
  <c r="C79" i="1"/>
  <c r="C78" i="1"/>
  <c r="C77" i="1"/>
  <c r="C75" i="1"/>
  <c r="C74" i="1"/>
  <c r="C72" i="1"/>
  <c r="C71" i="1"/>
  <c r="C69" i="1"/>
  <c r="C68" i="1"/>
  <c r="C67" i="1"/>
  <c r="C66" i="1"/>
  <c r="C65" i="1"/>
  <c r="C64" i="1"/>
  <c r="C63" i="1"/>
  <c r="C62" i="1"/>
  <c r="C61" i="1"/>
  <c r="C60" i="1"/>
  <c r="C58" i="1"/>
  <c r="C57" i="1"/>
  <c r="C56" i="1"/>
  <c r="C55" i="1"/>
  <c r="C54" i="1"/>
  <c r="C52" i="1"/>
  <c r="C51" i="1"/>
  <c r="C50" i="1"/>
  <c r="C49" i="1"/>
  <c r="C48" i="1"/>
  <c r="C47" i="1"/>
  <c r="C46" i="1"/>
  <c r="C45" i="1"/>
  <c r="C43" i="1"/>
  <c r="C42" i="1"/>
  <c r="C41" i="1"/>
  <c r="C40" i="1"/>
  <c r="C39" i="1"/>
  <c r="C38" i="1"/>
  <c r="C37" i="1"/>
  <c r="C36" i="1"/>
  <c r="C34" i="1"/>
  <c r="C33" i="1"/>
  <c r="C32" i="1"/>
  <c r="C31" i="1"/>
  <c r="C29" i="1"/>
  <c r="C28" i="1"/>
  <c r="C27" i="1"/>
  <c r="C26" i="1"/>
  <c r="C24" i="1"/>
  <c r="C23" i="1"/>
  <c r="C20" i="1"/>
  <c r="C19" i="1"/>
  <c r="C16" i="1"/>
  <c r="C15" i="1"/>
  <c r="C14" i="1"/>
  <c r="C11" i="1"/>
  <c r="C10" i="1"/>
  <c r="C9" i="1"/>
  <c r="C8" i="1"/>
  <c r="C7" i="1"/>
  <c r="C6" i="1"/>
  <c r="B9" i="3" l="1"/>
  <c r="C9" i="3" s="1"/>
  <c r="B10" i="3" l="1"/>
  <c r="C10" i="3" s="1"/>
  <c r="B11" i="3" l="1"/>
  <c r="C11" i="3" s="1"/>
  <c r="B12" i="3" l="1"/>
  <c r="C12" i="3" s="1"/>
  <c r="B13" i="3" l="1"/>
  <c r="C13" i="3" s="1"/>
  <c r="B14" i="3" l="1"/>
  <c r="C14" i="3" s="1"/>
  <c r="B15" i="3" l="1"/>
  <c r="C15" i="3" s="1"/>
  <c r="B16" i="3" l="1"/>
  <c r="C16" i="3" s="1"/>
  <c r="B17" i="3" l="1"/>
  <c r="C17" i="3" s="1"/>
  <c r="B18" i="3" l="1"/>
  <c r="C18" i="3" s="1"/>
  <c r="B19" i="3" l="1"/>
  <c r="C19" i="3" s="1"/>
  <c r="B20" i="3" l="1"/>
  <c r="C20" i="3" s="1"/>
  <c r="B21" i="3" l="1"/>
  <c r="C21" i="3" s="1"/>
  <c r="B22" i="3" l="1"/>
  <c r="C22" i="3" s="1"/>
  <c r="B23" i="3" l="1"/>
  <c r="C23" i="3" s="1"/>
  <c r="B24" i="3" l="1"/>
  <c r="C24" i="3" s="1"/>
  <c r="B25" i="3" l="1"/>
  <c r="C25" i="3" s="1"/>
  <c r="B26" i="3" l="1"/>
  <c r="C26" i="3" s="1"/>
  <c r="B27" i="3" l="1"/>
  <c r="C27" i="3" s="1"/>
  <c r="B28" i="3" l="1"/>
  <c r="C28" i="3" s="1"/>
  <c r="B29" i="3" l="1"/>
  <c r="C29" i="3" s="1"/>
  <c r="B30" i="3" l="1"/>
  <c r="C30" i="3" s="1"/>
  <c r="B31" i="3" l="1"/>
  <c r="C31" i="3" s="1"/>
  <c r="B32" i="3" l="1"/>
  <c r="C32" i="3" s="1"/>
  <c r="B33" i="3" l="1"/>
  <c r="C33" i="3" s="1"/>
  <c r="B34" i="3" l="1"/>
  <c r="C34" i="3" s="1"/>
  <c r="B35" i="3" l="1"/>
  <c r="C35" i="3" s="1"/>
  <c r="B36" i="3" l="1"/>
  <c r="C36" i="3" s="1"/>
  <c r="B37" i="3" l="1"/>
  <c r="C37" i="3" s="1"/>
  <c r="B38" i="3" l="1"/>
  <c r="C38" i="3" s="1"/>
  <c r="B39" i="3" l="1"/>
  <c r="C39" i="3" s="1"/>
  <c r="B40" i="3" l="1"/>
  <c r="C40" i="3" s="1"/>
  <c r="B41" i="3" l="1"/>
  <c r="C41" i="3" s="1"/>
  <c r="B42" i="3" l="1"/>
  <c r="C42" i="3" s="1"/>
  <c r="B43" i="3" l="1"/>
  <c r="C43" i="3" s="1"/>
  <c r="B44" i="3" l="1"/>
  <c r="C44" i="3" s="1"/>
  <c r="B45" i="3" l="1"/>
  <c r="C45" i="3" s="1"/>
  <c r="B46" i="3" l="1"/>
  <c r="C46" i="3" s="1"/>
  <c r="B47" i="3" l="1"/>
  <c r="C47" i="3" s="1"/>
  <c r="B48" i="3" l="1"/>
  <c r="C48" i="3" s="1"/>
  <c r="B49" i="3" l="1"/>
  <c r="C49" i="3" s="1"/>
  <c r="B50" i="3" l="1"/>
  <c r="C50" i="3" s="1"/>
  <c r="B51" i="3" l="1"/>
  <c r="C51" i="3" s="1"/>
  <c r="B52" i="3" l="1"/>
  <c r="C52" i="3" s="1"/>
  <c r="B53" i="3" l="1"/>
  <c r="C53" i="3" s="1"/>
  <c r="B54" i="3" l="1"/>
  <c r="C54" i="3" s="1"/>
  <c r="B55" i="3" l="1"/>
  <c r="C55" i="3" s="1"/>
  <c r="B56" i="3" l="1"/>
  <c r="C56" i="3" s="1"/>
  <c r="B57" i="3" l="1"/>
  <c r="C57" i="3" s="1"/>
  <c r="B58" i="3" l="1"/>
  <c r="C58" i="3" s="1"/>
  <c r="B59" i="3" l="1"/>
  <c r="C59" i="3" s="1"/>
  <c r="B60" i="3" l="1"/>
  <c r="C60" i="3" s="1"/>
  <c r="B61" i="3" l="1"/>
  <c r="C61" i="3" s="1"/>
  <c r="B62" i="3" l="1"/>
  <c r="C62" i="3" s="1"/>
  <c r="B63" i="3" l="1"/>
  <c r="C63" i="3" s="1"/>
  <c r="B64" i="3" l="1"/>
  <c r="C64" i="3" s="1"/>
  <c r="B65" i="3" l="1"/>
  <c r="C65" i="3" s="1"/>
  <c r="B66" i="3" l="1"/>
  <c r="C66" i="3" s="1"/>
  <c r="B67" i="3" l="1"/>
  <c r="C67" i="3" s="1"/>
  <c r="B68" i="3" l="1"/>
  <c r="C68" i="3" s="1"/>
</calcChain>
</file>

<file path=xl/sharedStrings.xml><?xml version="1.0" encoding="utf-8"?>
<sst xmlns="http://schemas.openxmlformats.org/spreadsheetml/2006/main" count="335" uniqueCount="202">
  <si>
    <t>Nature of assets Useful Life</t>
  </si>
  <si>
    <t>I. Buildings [NESD]</t>
  </si>
  <si>
    <t>(a) Buildings (other than factory buildings) RCC Frame Structure</t>
  </si>
  <si>
    <t>(b) Buildings (other than factory buildings) other than RCC Frame Structure</t>
  </si>
  <si>
    <t xml:space="preserve">(c) Factory buildings </t>
  </si>
  <si>
    <t>III. Roads [NESD]</t>
  </si>
  <si>
    <t>(a) Carpeted roads</t>
  </si>
  <si>
    <t>IV. Plant and Machinery</t>
  </si>
  <si>
    <t>(ii) Special Plant and Machinery</t>
  </si>
  <si>
    <t>(b) Plant and Machinery used in glass manufacturing</t>
  </si>
  <si>
    <t>(d) Plant and Machinery used in Telecommunications [NESD]</t>
  </si>
  <si>
    <t>(g) Plant and Machinery used in manufacture of steel</t>
  </si>
  <si>
    <t>(k) Plant and Machinery used in civil construction</t>
  </si>
  <si>
    <t>2. Heavy Lift Equipments—</t>
  </si>
  <si>
    <t>V. Furniture and fittings [NESD]</t>
  </si>
  <si>
    <t>VI. Motor Vehicles [NESD]</t>
  </si>
  <si>
    <t>4. Motor tractors, harvesting combines and heavy vehicles -do-</t>
  </si>
  <si>
    <t>VII. Ships [NESD]</t>
  </si>
  <si>
    <t>1. Ocean-going ships</t>
  </si>
  <si>
    <t>(iii) Chemicals and Acid Carriers :</t>
  </si>
  <si>
    <t>2. Vessels ordinarily operating on inland waters—</t>
  </si>
  <si>
    <t>XII. Computers and data processing units [NESD]</t>
  </si>
  <si>
    <t>XIII. Laboratory equipment [NESD]</t>
  </si>
  <si>
    <t xml:space="preserve">(d) Fences, wells, tube wells </t>
  </si>
  <si>
    <t xml:space="preserve">(e) Others (including temporary structure, etc.) </t>
  </si>
  <si>
    <t xml:space="preserve">II. Bridges, culverts, bunders, etc. [NESD] </t>
  </si>
  <si>
    <t xml:space="preserve">(i) Carpeted Roads—RCC </t>
  </si>
  <si>
    <t xml:space="preserve">(ii) Carpeted Roads—other than RCC </t>
  </si>
  <si>
    <t xml:space="preserve">(b) Non-carpeted roads </t>
  </si>
  <si>
    <t>Schedule II of Companies Act, 1956</t>
  </si>
  <si>
    <t xml:space="preserve">3. Float Glass Melting Furnaces [NESD] </t>
  </si>
  <si>
    <t>(i) General rate applicable to plant and machinery not covered under special plant and machinery</t>
  </si>
  <si>
    <t>(a) Plant and Machinery other than continuous process plant not covered under specific industries</t>
  </si>
  <si>
    <t>(b) Continuous process plant for which no special rate has been prescribed under (ii) below [NESD]</t>
  </si>
  <si>
    <t>(a) Plant and Machinery related to production and exhibition of Motion Picture Films</t>
  </si>
  <si>
    <t>1. Cinematograph films—Machinery used in the production and exhibition of cinematograph films, recording and reproducing equipments, developing machines, printing machines, editing machines, synchronizers and studio lights except bulbs</t>
  </si>
  <si>
    <t>2. Projecting equipment for exhibition of films</t>
  </si>
  <si>
    <t>1. Plant and Machinery except direct fire glass melting furnaces — Recuperative and regenerative glass melting furnaces</t>
  </si>
  <si>
    <t>2. Plant and Machinery except direct fire glass melting furnaces — Moulds [NESD]</t>
  </si>
  <si>
    <t>(c) Plant and Machinery used in mines and quarries—Portable under ground machinery and earth moving machinery used in open cast mining [NESD]</t>
  </si>
  <si>
    <t xml:space="preserve">1. Towers </t>
  </si>
  <si>
    <t>2. Telecom transceivers, switching centres, transmission and other network equipment</t>
  </si>
  <si>
    <t xml:space="preserve">3. Telecom—Ducts, Cables and optical fibre </t>
  </si>
  <si>
    <t xml:space="preserve">4. Satellites </t>
  </si>
  <si>
    <t>(e) Plant and Machinery used in exploration, production and refining oil and gas [NESD]</t>
  </si>
  <si>
    <t xml:space="preserve">1. Refineries </t>
  </si>
  <si>
    <t>2. Oil and gas assets (including wells), processing plant and facilities</t>
  </si>
  <si>
    <t xml:space="preserve">3. Petrochemical Plant </t>
  </si>
  <si>
    <t xml:space="preserve">4. Storage tanks and related equipment </t>
  </si>
  <si>
    <t xml:space="preserve">5. Pipelines </t>
  </si>
  <si>
    <t xml:space="preserve">6. Drilling Rig </t>
  </si>
  <si>
    <t>7. Field operations (above ground) Portable boilers, drillingtools, well-head tanks, etc.</t>
  </si>
  <si>
    <t xml:space="preserve">8. Loggers </t>
  </si>
  <si>
    <t>(f) Plant and Machinery used in generation, transmission and distribution of power [NESD]</t>
  </si>
  <si>
    <t xml:space="preserve">1. Thermal/Gas/Combined Cycle Power Generation Plant </t>
  </si>
  <si>
    <t xml:space="preserve">2. Hydro Power Generation Plant </t>
  </si>
  <si>
    <t xml:space="preserve">3. Nuclear Power Generation Plant </t>
  </si>
  <si>
    <t xml:space="preserve">4. Transmission lines, cables and other network assets </t>
  </si>
  <si>
    <t xml:space="preserve">5. Wind Power Generation Plant </t>
  </si>
  <si>
    <t xml:space="preserve">6. Electric Distribution Plant </t>
  </si>
  <si>
    <t xml:space="preserve">7. Gas Storage and Distribution Plant </t>
  </si>
  <si>
    <t>8. Water Distribution Plant including pipelines</t>
  </si>
  <si>
    <t xml:space="preserve">1. Sinter Plant </t>
  </si>
  <si>
    <t xml:space="preserve">2. Blast Furnace </t>
  </si>
  <si>
    <t xml:space="preserve">3. Coke ovens </t>
  </si>
  <si>
    <t xml:space="preserve">4. Rolling mill in steel plant </t>
  </si>
  <si>
    <t xml:space="preserve">5. Basic oxygen Furnace Converter </t>
  </si>
  <si>
    <t>(h) Plant and Machinery used in manufacture of nonferrous metals</t>
  </si>
  <si>
    <t xml:space="preserve">1. Metal pot line [NESD] </t>
  </si>
  <si>
    <t xml:space="preserve">2. Bauxite crushing and grinding section [NESD] </t>
  </si>
  <si>
    <t xml:space="preserve">3. Digester section [NESD] </t>
  </si>
  <si>
    <t xml:space="preserve">4. Turbine [NESD] </t>
  </si>
  <si>
    <t xml:space="preserve">5. Equipments for Calcination [NESD] </t>
  </si>
  <si>
    <t xml:space="preserve">6. Copper Smelter [NESD] </t>
  </si>
  <si>
    <t xml:space="preserve">7. Roll Grinder </t>
  </si>
  <si>
    <t xml:space="preserve">8. Soaking Pit </t>
  </si>
  <si>
    <t xml:space="preserve">9. Annealing Furnace </t>
  </si>
  <si>
    <t xml:space="preserve">10. Rolling Mills </t>
  </si>
  <si>
    <t xml:space="preserve">11. Equipments for Scalping, Slitting , etc. [NESD] </t>
  </si>
  <si>
    <t xml:space="preserve">12. Surface Miner, Ripper Dozer, etc., used in mines </t>
  </si>
  <si>
    <t xml:space="preserve">13. Copper refining plant [NESD] </t>
  </si>
  <si>
    <t>(i) Plant and Machinery used in medical and surgical operations [NESD]</t>
  </si>
  <si>
    <t>1. Electrical Machinery, X-ray and electrotherapeutic apparatus and accessories thereto, medical, diagnostic equipments, namely, Cat-Scan, Ultrasound Machines, ECG Monitors, etc.</t>
  </si>
  <si>
    <t xml:space="preserve">2. Other Equipments. </t>
  </si>
  <si>
    <t>(j) Plant and Machinery used in manufacture of pharmaceuticals and chemicals [NESD]</t>
  </si>
  <si>
    <t xml:space="preserve">1. Reactors </t>
  </si>
  <si>
    <t xml:space="preserve">2. Distillation Columns </t>
  </si>
  <si>
    <t xml:space="preserve">3. Drying equipments/Centrifuges and Decanters </t>
  </si>
  <si>
    <t xml:space="preserve">4. Vessel/storage tanks </t>
  </si>
  <si>
    <t>1. Concreting, Crushing, Piling Equipments and Road Making Equipments</t>
  </si>
  <si>
    <t xml:space="preserve">Cranes with capacity of more than 100 tons </t>
  </si>
  <si>
    <t xml:space="preserve">Cranes with capacity of less than 100 tons </t>
  </si>
  <si>
    <t xml:space="preserve">3. Transmission line, Tunneling Equipments [NESD] </t>
  </si>
  <si>
    <t xml:space="preserve">4. Earth-moving equipments </t>
  </si>
  <si>
    <t>5. Others including Material Handling /Pipeline/Welding Equipments [NESD]</t>
  </si>
  <si>
    <t xml:space="preserve">(l) Plant and Machinery used in salt works [NESD] </t>
  </si>
  <si>
    <t xml:space="preserve">(i) General furniture and fittings </t>
  </si>
  <si>
    <t>(ii) Furniture and fittings used in hotels, restaurants and boarding houses, schools, colleges and other educational institutions, libraries; welfare centres; meeting halls, cinema houses; theatres and circuses; and furniture and fittings let out on hire for use on the occasion of marriages and similar functions.</t>
  </si>
  <si>
    <t xml:space="preserve">1. Motor cycles, scooters and other mopeds </t>
  </si>
  <si>
    <t>2. Motor buses, motor lorries, motor cars and motor taxies used in a business of running them on hire</t>
  </si>
  <si>
    <t>3. Motor buses, motor lorries and motor cars other than those used in a business of running them on hire</t>
  </si>
  <si>
    <t>5. Electrically operated vehicles including battery powered or fuel cell powered vehicles</t>
  </si>
  <si>
    <t xml:space="preserve">(i) Bulk Carriers and liner vessels </t>
  </si>
  <si>
    <t>(ii) Crude tankers, product carriers and easy chemical carriers with or without conventional tank coatings.</t>
  </si>
  <si>
    <t xml:space="preserve">(a) With Stainless steel tanks </t>
  </si>
  <si>
    <t xml:space="preserve">(b) With other tanks </t>
  </si>
  <si>
    <t xml:space="preserve">(iv) Liquified gas carriers </t>
  </si>
  <si>
    <t>(v) Conventional large passenger vessels which are used for cruise purpose also</t>
  </si>
  <si>
    <t xml:space="preserve">(vi) Coastal service ships of all categories </t>
  </si>
  <si>
    <t xml:space="preserve">(vii) Offshore supply and support vessels </t>
  </si>
  <si>
    <t>(viii) Catamarans and other high speed passenger for ships or boats</t>
  </si>
  <si>
    <t xml:space="preserve">(ix) Drill ships </t>
  </si>
  <si>
    <t xml:space="preserve">(x) Hovercrafts </t>
  </si>
  <si>
    <t xml:space="preserve">(xi) Fishing vessels with wooden hull </t>
  </si>
  <si>
    <t>(xii) Dredgers, tugs, barges, survey launches and other similar ships used mainly for dredging purposes</t>
  </si>
  <si>
    <t xml:space="preserve">(i) Speed boats </t>
  </si>
  <si>
    <t xml:space="preserve">(ii) Other vessels </t>
  </si>
  <si>
    <t xml:space="preserve">VIII. Aircrafts or Helicopters [NESD] </t>
  </si>
  <si>
    <t>IX. Railways sidings, locomotives, rolling stocks, tramways and railways used by concerns, excluding railway concerns [NESD]</t>
  </si>
  <si>
    <t xml:space="preserve">X. Ropeway structures [NESD] </t>
  </si>
  <si>
    <t xml:space="preserve">XI. Office equipment [NESD] </t>
  </si>
  <si>
    <t xml:space="preserve">(i) Servers and networks </t>
  </si>
  <si>
    <t xml:space="preserve">(ii) End user devices, such as, desktops, laptops, etc. </t>
  </si>
  <si>
    <t>(i) General laboratory equipment</t>
  </si>
  <si>
    <t xml:space="preserve">(ii) Laboratory equipments used in educational institutions </t>
  </si>
  <si>
    <t xml:space="preserve">XIV. Electrical Installations and Equipment [NESD] </t>
  </si>
  <si>
    <t xml:space="preserve">XV. Hydraulic works, pipelines and sluices [NESD] </t>
  </si>
  <si>
    <t>SLM Rate</t>
  </si>
  <si>
    <t>Useful Life (Year)</t>
  </si>
  <si>
    <t>WDV Rate</t>
  </si>
  <si>
    <t>WDV or Cost = 100</t>
  </si>
  <si>
    <t>WDV</t>
  </si>
  <si>
    <t>Single Shift</t>
  </si>
  <si>
    <t>SLM</t>
  </si>
  <si>
    <r>
      <t>I</t>
    </r>
    <r>
      <rPr>
        <sz val="10"/>
        <color rgb="FF5E5E5E"/>
        <rFont val="Arial"/>
        <family val="2"/>
      </rPr>
      <t>. (</t>
    </r>
    <r>
      <rPr>
        <i/>
        <sz val="10"/>
        <color rgb="FF5E5E5E"/>
        <rFont val="Arial"/>
        <family val="2"/>
      </rPr>
      <t>a</t>
    </r>
    <r>
      <rPr>
        <sz val="10"/>
        <color rgb="FF5E5E5E"/>
        <rFont val="Arial"/>
        <family val="2"/>
      </rPr>
      <t>)</t>
    </r>
  </si>
  <si>
    <r>
      <t>BUILDINGS </t>
    </r>
    <r>
      <rPr>
        <sz val="10"/>
        <color rgb="FF5E5E5E"/>
        <rFont val="Arial"/>
        <family val="2"/>
      </rPr>
      <t>(other than factory buildings) [NESD]</t>
    </r>
  </si>
  <si>
    <r>
      <t>(</t>
    </r>
    <r>
      <rPr>
        <i/>
        <sz val="10"/>
        <color rgb="FF5E5E5E"/>
        <rFont val="Arial"/>
        <family val="2"/>
      </rPr>
      <t>b</t>
    </r>
    <r>
      <rPr>
        <sz val="10"/>
        <color rgb="FF5E5E5E"/>
        <rFont val="Arial"/>
        <family val="2"/>
      </rPr>
      <t>)</t>
    </r>
  </si>
  <si>
    <t>FACTORY BUILDINGS</t>
  </si>
  <si>
    <r>
      <t>(</t>
    </r>
    <r>
      <rPr>
        <i/>
        <sz val="10"/>
        <color rgb="FF5E5E5E"/>
        <rFont val="Arial"/>
        <family val="2"/>
      </rPr>
      <t>c</t>
    </r>
    <r>
      <rPr>
        <sz val="10"/>
        <color rgb="FF5E5E5E"/>
        <rFont val="Arial"/>
        <family val="2"/>
      </rPr>
      <t>)</t>
    </r>
  </si>
  <si>
    <r>
      <t>PURELY TEMPORARY ERECTIONS</t>
    </r>
    <r>
      <rPr>
        <sz val="10"/>
        <color rgb="FF5E5E5E"/>
        <rFont val="Arial"/>
        <family val="2"/>
      </rPr>
      <t> such as wooden structures</t>
    </r>
  </si>
  <si>
    <r>
      <t>II</t>
    </r>
    <r>
      <rPr>
        <sz val="10"/>
        <color rgb="FF5E5E5E"/>
        <rFont val="Arial"/>
        <family val="2"/>
      </rPr>
      <t>. </t>
    </r>
    <r>
      <rPr>
        <b/>
        <sz val="10"/>
        <color rgb="FF5E5E5E"/>
        <rFont val="Arial"/>
        <family val="2"/>
      </rPr>
      <t>PLANT AND MACHINERY</t>
    </r>
  </si>
  <si>
    <r>
      <t>1</t>
    </r>
    <r>
      <rPr>
        <sz val="10"/>
        <color rgb="FF5E5E5E"/>
        <rFont val="Arial"/>
        <family val="2"/>
      </rPr>
      <t>[(</t>
    </r>
    <r>
      <rPr>
        <i/>
        <sz val="10"/>
        <color rgb="FF5E5E5E"/>
        <rFont val="Arial"/>
        <family val="2"/>
      </rPr>
      <t>i</t>
    </r>
    <r>
      <rPr>
        <sz val="10"/>
        <color rgb="FF5E5E5E"/>
        <rFont val="Arial"/>
        <family val="2"/>
      </rPr>
      <t>) General rate applicable to,—</t>
    </r>
  </si>
  <si>
    <r>
      <t>(</t>
    </r>
    <r>
      <rPr>
        <i/>
        <sz val="10"/>
        <color rgb="FF5E5E5E"/>
        <rFont val="Arial"/>
        <family val="2"/>
      </rPr>
      <t>a</t>
    </r>
    <r>
      <rPr>
        <sz val="10"/>
        <color rgb="FF5E5E5E"/>
        <rFont val="Arial"/>
        <family val="2"/>
      </rPr>
      <t>)  plant and machinery (not being a ship) other than continuous process plant for which no special rate has been prescribed under (</t>
    </r>
    <r>
      <rPr>
        <i/>
        <sz val="10"/>
        <color rgb="FF5E5E5E"/>
        <rFont val="Arial"/>
        <family val="2"/>
      </rPr>
      <t>ii</t>
    </r>
    <r>
      <rPr>
        <sz val="10"/>
        <color rgb="FF5E5E5E"/>
        <rFont val="Arial"/>
        <family val="2"/>
      </rPr>
      <t>) below</t>
    </r>
  </si>
  <si>
    <r>
      <t>(</t>
    </r>
    <r>
      <rPr>
        <i/>
        <sz val="10"/>
        <color rgb="FF5E5E5E"/>
        <rFont val="Arial"/>
        <family val="2"/>
      </rPr>
      <t>b</t>
    </r>
    <r>
      <rPr>
        <sz val="10"/>
        <color rgb="FF5E5E5E"/>
        <rFont val="Arial"/>
        <family val="2"/>
      </rPr>
      <t>)  continuous process plant,     2[* * *] for which no special rate has been prescribed under (</t>
    </r>
    <r>
      <rPr>
        <i/>
        <sz val="10"/>
        <color rgb="FF5E5E5E"/>
        <rFont val="Arial"/>
        <family val="2"/>
      </rPr>
      <t>ii</t>
    </r>
    <r>
      <rPr>
        <sz val="10"/>
        <color rgb="FF5E5E5E"/>
        <rFont val="Arial"/>
        <family val="2"/>
      </rPr>
      <t>) below [NESD]</t>
    </r>
  </si>
  <si>
    <r>
      <t>(</t>
    </r>
    <r>
      <rPr>
        <i/>
        <sz val="10"/>
        <color rgb="FF5E5E5E"/>
        <rFont val="Arial"/>
        <family val="2"/>
      </rPr>
      <t>ii</t>
    </r>
    <r>
      <rPr>
        <sz val="10"/>
        <color rgb="FF5E5E5E"/>
        <rFont val="Arial"/>
        <family val="2"/>
      </rPr>
      <t>)  Special rates</t>
    </r>
  </si>
  <si>
    <r>
      <t>A.1</t>
    </r>
    <r>
      <rPr>
        <sz val="10"/>
        <color rgb="FF5E5E5E"/>
        <rFont val="Arial"/>
        <family val="2"/>
      </rPr>
      <t>.Cinematograph films – Machinery used in the production and exhibition of cinematograph films [NESD]</t>
    </r>
  </si>
  <si>
    <r>
      <t>(</t>
    </r>
    <r>
      <rPr>
        <i/>
        <sz val="10"/>
        <color rgb="FF5E5E5E"/>
        <rFont val="Arial"/>
        <family val="2"/>
      </rPr>
      <t>a</t>
    </r>
    <r>
      <rPr>
        <sz val="10"/>
        <color rgb="FF5E5E5E"/>
        <rFont val="Arial"/>
        <family val="2"/>
      </rPr>
      <t>)  Recording </t>
    </r>
    <r>
      <rPr>
        <u/>
        <sz val="12"/>
        <color rgb="FF1B8EDE"/>
        <rFont val="Arial"/>
        <family val="2"/>
      </rPr>
      <t>equipment</t>
    </r>
    <r>
      <rPr>
        <sz val="10"/>
        <color rgb="FF5E5E5E"/>
        <rFont val="Arial"/>
        <family val="2"/>
      </rPr>
      <t>, reproducing equipment, developing machines, printing machines, editing machines, synchronisers and studio lights except bulbs</t>
    </r>
  </si>
  <si>
    <r>
      <t>(</t>
    </r>
    <r>
      <rPr>
        <i/>
        <sz val="10"/>
        <color rgb="FF5E5E5E"/>
        <rFont val="Arial"/>
        <family val="2"/>
      </rPr>
      <t>b</t>
    </r>
    <r>
      <rPr>
        <sz val="10"/>
        <color rgb="FF5E5E5E"/>
        <rFont val="Arial"/>
        <family val="2"/>
      </rPr>
      <t>)  Projecting equipment of film exhibiting concerns</t>
    </r>
  </si>
  <si>
    <r>
      <t>2</t>
    </r>
    <r>
      <rPr>
        <sz val="10"/>
        <color rgb="FF5E5E5E"/>
        <rFont val="Arial"/>
        <family val="2"/>
      </rPr>
      <t>.  Cycles [NESD]</t>
    </r>
  </si>
  <si>
    <r>
      <t>3</t>
    </r>
    <r>
      <rPr>
        <b/>
        <sz val="10"/>
        <color rgb="FF5E5E5E"/>
        <rFont val="Arial"/>
        <family val="2"/>
      </rPr>
      <t>[3.</t>
    </r>
    <r>
      <rPr>
        <sz val="10"/>
        <color rgb="FF5E5E5E"/>
        <rFont val="Arial"/>
        <family val="2"/>
      </rPr>
      <t> Electrical machinery, X-ray and electro-therapeutic apparatus and </t>
    </r>
    <r>
      <rPr>
        <u/>
        <sz val="12"/>
        <color rgb="FF1B8EDE"/>
        <rFont val="Arial"/>
        <family val="2"/>
      </rPr>
      <t>accessories</t>
    </r>
    <r>
      <rPr>
        <sz val="10"/>
        <color rgb="FF5E5E5E"/>
        <rFont val="Arial"/>
        <family val="2"/>
      </rPr>
      <t>thereto, medical, diagnostic </t>
    </r>
    <r>
      <rPr>
        <u/>
        <sz val="12"/>
        <color rgb="FF1B8EDE"/>
        <rFont val="Arial"/>
        <family val="2"/>
      </rPr>
      <t>equipments</t>
    </r>
    <r>
      <rPr>
        <sz val="10"/>
        <color rgb="FF5E5E5E"/>
        <rFont val="Arial"/>
        <family val="2"/>
      </rPr>
      <t>, namely, cat-scan, ultrasound machines, ECG monitors, etc. [NESD]</t>
    </r>
  </si>
  <si>
    <r>
      <t>4.</t>
    </r>
    <r>
      <rPr>
        <sz val="10"/>
        <color rgb="FF5E5E5E"/>
        <rFont val="Arial"/>
        <family val="2"/>
      </rPr>
      <t> Juice boiling pans (karhais) [NESD]</t>
    </r>
  </si>
  <si>
    <r>
      <t>5.</t>
    </r>
    <r>
      <rPr>
        <sz val="10"/>
        <color rgb="FF5E5E5E"/>
        <rFont val="Arial"/>
        <family val="2"/>
      </rPr>
      <t> Motor-cars, motor-cycles, scooters and other mopeds [NESD]</t>
    </r>
  </si>
  <si>
    <r>
      <t>6.</t>
    </r>
    <r>
      <rPr>
        <sz val="10"/>
        <color rgb="FF5E5E5E"/>
        <rFont val="Arial"/>
        <family val="2"/>
      </rPr>
      <t> Electrically operated vehicles including battery powered or fuel cell powered vehicles [NESD]</t>
    </r>
  </si>
  <si>
    <r>
      <t>7.</t>
    </r>
    <r>
      <rPr>
        <sz val="10"/>
        <color rgb="FF5E5E5E"/>
        <rFont val="Arial"/>
        <family val="2"/>
      </rPr>
      <t> Sugarcane crushers (indigenous kolhus and belans) [NESD]</t>
    </r>
  </si>
  <si>
    <r>
      <t>8.</t>
    </r>
    <r>
      <rPr>
        <sz val="10"/>
        <color rgb="FF5E5E5E"/>
        <rFont val="Arial"/>
        <family val="2"/>
      </rPr>
      <t> Glass manufacturing concerns except direct fire glass melting furnaces – Recuperative and regenerative glass melting furnaces</t>
    </r>
  </si>
  <si>
    <r>
      <t>9.</t>
    </r>
    <r>
      <rPr>
        <sz val="10"/>
        <color rgb="FF5E5E5E"/>
        <rFont val="Arial"/>
        <family val="2"/>
      </rPr>
      <t> Machinery used in the manufacture of</t>
    </r>
    <r>
      <rPr>
        <u/>
        <sz val="12"/>
        <color rgb="FF1B8EDE"/>
        <rFont val="Arial"/>
        <family val="2"/>
      </rPr>
      <t>electronic</t>
    </r>
    <r>
      <rPr>
        <sz val="10"/>
        <color rgb="FF5E5E5E"/>
        <rFont val="Arial"/>
        <family val="2"/>
      </rPr>
      <t> goods and components</t>
    </r>
  </si>
  <si>
    <r>
      <t>B. 1</t>
    </r>
    <r>
      <rPr>
        <sz val="10"/>
        <color rgb="FF5E5E5E"/>
        <rFont val="Arial"/>
        <family val="2"/>
      </rPr>
      <t>. </t>
    </r>
    <r>
      <rPr>
        <vertAlign val="superscript"/>
        <sz val="10"/>
        <color rgb="FF5E5E5E"/>
        <rFont val="Arial"/>
        <family val="2"/>
      </rPr>
      <t>4</t>
    </r>
    <r>
      <rPr>
        <sz val="10"/>
        <color rgb="FF5E5E5E"/>
        <rFont val="Arial"/>
        <family val="2"/>
      </rPr>
      <t>[Aeroplanes, aero engines, simulators, visual system and quick engine change equipment [NESD]</t>
    </r>
  </si>
  <si>
    <r>
      <t>2.</t>
    </r>
    <r>
      <rPr>
        <sz val="10"/>
        <color rgb="FF5E5E5E"/>
        <rFont val="Arial"/>
        <family val="2"/>
      </rPr>
      <t> Concrete pipes manufacture—Moulds [NESD]</t>
    </r>
  </si>
  <si>
    <r>
      <t>3.</t>
    </r>
    <r>
      <rPr>
        <sz val="10"/>
        <color rgb="FF5E5E5E"/>
        <rFont val="Arial"/>
        <family val="2"/>
      </rPr>
      <t> Drum containers manufacture—Moulds [NESD]</t>
    </r>
  </si>
  <si>
    <r>
      <t>4.</t>
    </r>
    <r>
      <rPr>
        <sz val="10"/>
        <color rgb="FF5E5E5E"/>
        <rFont val="Arial"/>
        <family val="2"/>
      </rPr>
      <t> Earth-moving machinery employed in heavy construction works, such as dams, tunnels, canals, etc. [NESD]</t>
    </r>
  </si>
  <si>
    <r>
      <t>5.</t>
    </r>
    <r>
      <rPr>
        <sz val="10"/>
        <color rgb="FF5E5E5E"/>
        <rFont val="Arial"/>
        <family val="2"/>
      </rPr>
      <t> Glass manufacturing concerns except direct fire glass melting furnaces—Moulds [NESD]</t>
    </r>
  </si>
  <si>
    <r>
      <t>6.</t>
    </r>
    <r>
      <rPr>
        <sz val="10"/>
        <color rgb="FF5E5E5E"/>
        <rFont val="Arial"/>
        <family val="2"/>
      </rPr>
      <t> Moulds in iron foundries [NESD]</t>
    </r>
  </si>
  <si>
    <r>
      <t>7.</t>
    </r>
    <r>
      <rPr>
        <sz val="10"/>
        <color rgb="FF5E5E5E"/>
        <rFont val="Arial"/>
        <family val="2"/>
      </rPr>
      <t> Mineral oil concerns—Field operations (above ground)—Portable boilers, drilling tools, well-head tanks, rigs, etc. [NESD]</t>
    </r>
  </si>
  <si>
    <r>
      <t>8.</t>
    </r>
    <r>
      <rPr>
        <sz val="10"/>
        <color rgb="FF5E5E5E"/>
        <rFont val="Arial"/>
        <family val="2"/>
      </rPr>
      <t> Mines and quarries—Portable underground machinery and earth-moving machinery used in open cast mining [NESD]</t>
    </r>
  </si>
  <si>
    <r>
      <t>9.</t>
    </r>
    <r>
      <rPr>
        <sz val="10"/>
        <color rgb="FF5E5E5E"/>
        <rFont val="Arial"/>
        <family val="2"/>
      </rPr>
      <t> Motor buses and motor lorries other than those used in a business of running them on hire [NESD]</t>
    </r>
  </si>
  <si>
    <r>
      <t>9A.</t>
    </r>
    <r>
      <rPr>
        <sz val="10"/>
        <color rgb="FF5E5E5E"/>
        <rFont val="Arial"/>
        <family val="2"/>
      </rPr>
      <t> Motor tractors, harvesting combines [NESD]</t>
    </r>
  </si>
  <si>
    <r>
      <t>10.</t>
    </r>
    <r>
      <rPr>
        <sz val="10"/>
        <color rgb="FF5E5E5E"/>
        <rFont val="Arial"/>
        <family val="2"/>
      </rPr>
      <t> Patterns, dies and templates [NESD]</t>
    </r>
  </si>
  <si>
    <r>
      <t>11.</t>
    </r>
    <r>
      <rPr>
        <sz val="10"/>
        <color rgb="FF5E5E5E"/>
        <rFont val="Arial"/>
        <family val="2"/>
      </rPr>
      <t> Ropeway structures—Ropeways, ropes and trestle sheaves and connected parts [NESD]</t>
    </r>
  </si>
  <si>
    <r>
      <t>12.</t>
    </r>
    <r>
      <rPr>
        <sz val="10"/>
        <color rgb="FF5E5E5E"/>
        <rFont val="Arial"/>
        <family val="2"/>
      </rPr>
      <t> Shoe and other leather goods fabrics—Wooden lasts used in the manufacture of shoes</t>
    </r>
  </si>
  <si>
    <r>
      <t>C. 1. </t>
    </r>
    <r>
      <rPr>
        <vertAlign val="superscript"/>
        <sz val="10"/>
        <color rgb="FF5E5E5E"/>
        <rFont val="Arial"/>
        <family val="2"/>
      </rPr>
      <t>5</t>
    </r>
    <r>
      <rPr>
        <sz val="10"/>
        <color rgb="FF5E5E5E"/>
        <rFont val="Arial"/>
        <family val="2"/>
      </rPr>
      <t>[** ** **]</t>
    </r>
  </si>
  <si>
    <r>
      <t>2.</t>
    </r>
    <r>
      <rPr>
        <sz val="10"/>
        <color rgb="FF5E5E5E"/>
        <rFont val="Arial"/>
        <family val="2"/>
      </rPr>
      <t> Motor buses, motor lorries and motor taxis used in a business of running them on hire [NESD]</t>
    </r>
  </si>
  <si>
    <r>
      <t>3.</t>
    </r>
    <r>
      <rPr>
        <sz val="10"/>
        <color rgb="FF5E5E5E"/>
        <rFont val="Arial"/>
        <family val="2"/>
      </rPr>
      <t> Rubber and plastic goods factories—Moulds [NESD]</t>
    </r>
  </si>
  <si>
    <r>
      <t>4.</t>
    </r>
    <r>
      <rPr>
        <sz val="10"/>
        <color rgb="FF5E5E5E"/>
        <rFont val="Arial"/>
        <family val="2"/>
      </rPr>
      <t> Data processing machines including</t>
    </r>
    <r>
      <rPr>
        <u/>
        <sz val="12"/>
        <color rgb="FF1B8EDE"/>
        <rFont val="Arial"/>
        <family val="2"/>
      </rPr>
      <t>computers</t>
    </r>
    <r>
      <rPr>
        <sz val="10"/>
        <color rgb="FF5E5E5E"/>
        <rFont val="Arial"/>
        <family val="2"/>
      </rPr>
      <t> [NESD]</t>
    </r>
  </si>
  <si>
    <r>
      <t>5.</t>
    </r>
    <r>
      <rPr>
        <sz val="10"/>
        <color rgb="FF5E5E5E"/>
        <rFont val="Arial"/>
        <family val="2"/>
      </rPr>
      <t> Gas cylinders including valves and regulators [NESD]</t>
    </r>
  </si>
  <si>
    <r>
      <t>D. 1. </t>
    </r>
    <r>
      <rPr>
        <sz val="10"/>
        <color rgb="FF5E5E5E"/>
        <rFont val="Arial"/>
        <family val="2"/>
      </rPr>
      <t>Artificial silk manufacturing machinery with wooden parts</t>
    </r>
  </si>
  <si>
    <r>
      <t>2.</t>
    </r>
    <r>
      <rPr>
        <sz val="10"/>
        <color rgb="FF5E5E5E"/>
        <rFont val="Arial"/>
        <family val="2"/>
      </rPr>
      <t> Cinematograph films—Bulbs of studio lights</t>
    </r>
  </si>
  <si>
    <r>
      <t>3.</t>
    </r>
    <r>
      <rPr>
        <sz val="10"/>
        <color rgb="FF5E5E5E"/>
        <rFont val="Arial"/>
        <family val="2"/>
      </rPr>
      <t> Flour mills—Rollers</t>
    </r>
  </si>
  <si>
    <r>
      <t>4.</t>
    </r>
    <r>
      <rPr>
        <sz val="10"/>
        <color rgb="FF5E5E5E"/>
        <rFont val="Arial"/>
        <family val="2"/>
      </rPr>
      <t> Glass manufacturing concerns—Direct fire glass melting furnaces</t>
    </r>
  </si>
  <si>
    <r>
      <t>4A.</t>
    </r>
    <r>
      <rPr>
        <sz val="10"/>
        <color rgb="FF5E5E5E"/>
        <rFont val="Arial"/>
        <family val="2"/>
      </rPr>
      <t> Flot Glass Melting Furnaces (NESD)</t>
    </r>
  </si>
  <si>
    <r>
      <t>5.</t>
    </r>
    <r>
      <rPr>
        <sz val="10"/>
        <color rgb="FF5E5E5E"/>
        <rFont val="Arial"/>
        <family val="2"/>
      </rPr>
      <t> Iron and Steel industries—Rolling mill rolls</t>
    </r>
  </si>
  <si>
    <r>
      <t>6.</t>
    </r>
    <r>
      <rPr>
        <sz val="10"/>
        <color rgb="FF5E5E5E"/>
        <rFont val="Arial"/>
        <family val="2"/>
      </rPr>
      <t> Match factories—Wooden match frames</t>
    </r>
  </si>
  <si>
    <r>
      <t>7.</t>
    </r>
    <r>
      <rPr>
        <sz val="10"/>
        <color rgb="FF5E5E5E"/>
        <rFont val="Arial"/>
        <family val="2"/>
      </rPr>
      <t> Mineral oil concerns—(</t>
    </r>
    <r>
      <rPr>
        <i/>
        <sz val="10"/>
        <color rgb="FF5E5E5E"/>
        <rFont val="Arial"/>
        <family val="2"/>
      </rPr>
      <t>a</t>
    </r>
    <r>
      <rPr>
        <sz val="10"/>
        <color rgb="FF5E5E5E"/>
        <rFont val="Arial"/>
        <family val="2"/>
      </rPr>
      <t>) Plant used in field operations (below ground)—Distribution – returnable packages; (</t>
    </r>
    <r>
      <rPr>
        <i/>
        <sz val="10"/>
        <color rgb="FF5E5E5E"/>
        <rFont val="Arial"/>
        <family val="2"/>
      </rPr>
      <t>b</t>
    </r>
    <r>
      <rPr>
        <sz val="10"/>
        <color rgb="FF5E5E5E"/>
        <rFont val="Arial"/>
        <family val="2"/>
      </rPr>
      <t>) Plant used in field operations (below ground) but not including assets used in field operations (distribution)—Kerbside pumps including underground tanks and fittings</t>
    </r>
  </si>
  <si>
    <r>
      <t>8.</t>
    </r>
    <r>
      <rPr>
        <sz val="10"/>
        <color rgb="FF5E5E5E"/>
        <rFont val="Arial"/>
        <family val="2"/>
      </rPr>
      <t> Mines and quarries—</t>
    </r>
  </si>
  <si>
    <r>
      <t>(</t>
    </r>
    <r>
      <rPr>
        <i/>
        <sz val="10"/>
        <color rgb="FF5E5E5E"/>
        <rFont val="Arial"/>
        <family val="2"/>
      </rPr>
      <t>a</t>
    </r>
    <r>
      <rPr>
        <sz val="10"/>
        <color rgb="FF5E5E5E"/>
        <rFont val="Arial"/>
        <family val="2"/>
      </rPr>
      <t>)  Tubs, winding ropes, haulage ropes and sand stowing pipes</t>
    </r>
  </si>
  <si>
    <r>
      <t>(</t>
    </r>
    <r>
      <rPr>
        <i/>
        <sz val="10"/>
        <color rgb="FF5E5E5E"/>
        <rFont val="Arial"/>
        <family val="2"/>
      </rPr>
      <t>b</t>
    </r>
    <r>
      <rPr>
        <sz val="10"/>
        <color rgb="FF5E5E5E"/>
        <rFont val="Arial"/>
        <family val="2"/>
      </rPr>
      <t>)  Safety lamps</t>
    </r>
  </si>
  <si>
    <r>
      <t>9. </t>
    </r>
    <r>
      <rPr>
        <sz val="10"/>
        <color rgb="FF5E5E5E"/>
        <rFont val="Arial"/>
        <family val="2"/>
      </rPr>
      <t>Salt works—Salt pans, reservoirs and condensers, etc., made of earthy, sandy or clay </t>
    </r>
    <r>
      <rPr>
        <u/>
        <sz val="12"/>
        <color rgb="FF1B8EDE"/>
        <rFont val="Arial"/>
        <family val="2"/>
      </rPr>
      <t>material</t>
    </r>
    <r>
      <rPr>
        <sz val="10"/>
        <color rgb="FF5E5E5E"/>
        <rFont val="Arial"/>
        <family val="2"/>
      </rPr>
      <t> or any other similar material</t>
    </r>
  </si>
  <si>
    <r>
      <t>10.</t>
    </r>
    <r>
      <rPr>
        <sz val="10"/>
        <color rgb="FF5E5E5E"/>
        <rFont val="Arial"/>
        <family val="2"/>
      </rPr>
      <t> Sugar works—Rollers</t>
    </r>
  </si>
  <si>
    <t>III.  FURNITURE AND FITTINGS</t>
  </si>
  <si>
    <r>
      <t>6</t>
    </r>
    <r>
      <rPr>
        <sz val="10"/>
        <color rgb="FF5E5E5E"/>
        <rFont val="Arial"/>
        <family val="2"/>
      </rPr>
      <t>[</t>
    </r>
    <r>
      <rPr>
        <b/>
        <sz val="10"/>
        <color rgb="FF5E5E5E"/>
        <rFont val="Arial"/>
        <family val="2"/>
      </rPr>
      <t>1.</t>
    </r>
    <r>
      <rPr>
        <sz val="10"/>
        <color rgb="FF5E5E5E"/>
        <rFont val="Arial"/>
        <family val="2"/>
      </rPr>
      <t> General Rates [NESD]</t>
    </r>
  </si>
  <si>
    <r>
      <t>2.</t>
    </r>
    <r>
      <rPr>
        <sz val="10"/>
        <color rgb="FF5E5E5E"/>
        <rFont val="Arial"/>
        <family val="2"/>
      </rPr>
      <t> Rate for furniture and fittings used in hotels, restaurants and boarding houses; schools, colleges and other education al institutions, libraries; welfare centres; meeting halls, cinema houses; theatres and circuses; and for furniture and fittings let out on hire for use on the occasion of marriages and similar</t>
    </r>
    <r>
      <rPr>
        <u/>
        <sz val="12"/>
        <color rgb="FF1B8EDE"/>
        <rFont val="Arial"/>
        <family val="2"/>
      </rPr>
      <t>functions</t>
    </r>
    <r>
      <rPr>
        <sz val="10"/>
        <color rgb="FF5E5E5E"/>
        <rFont val="Arial"/>
        <family val="2"/>
      </rPr>
      <t> [NESD]</t>
    </r>
  </si>
  <si>
    <t>IV.  SHIPS</t>
  </si>
  <si>
    <r>
      <t>1.</t>
    </r>
    <r>
      <rPr>
        <sz val="10"/>
        <color rgb="FF5E5E5E"/>
        <rFont val="Arial"/>
        <family val="2"/>
      </rPr>
      <t> Ocean-going ships—</t>
    </r>
  </si>
  <si>
    <r>
      <t>(</t>
    </r>
    <r>
      <rPr>
        <i/>
        <sz val="10"/>
        <color rgb="FF5E5E5E"/>
        <rFont val="Arial"/>
        <family val="2"/>
      </rPr>
      <t>i</t>
    </r>
    <r>
      <rPr>
        <sz val="10"/>
        <color rgb="FF5E5E5E"/>
        <rFont val="Arial"/>
        <family val="2"/>
      </rPr>
      <t>)  Fishing vessels with wooden hull [NESD]</t>
    </r>
  </si>
  <si>
    <r>
      <t>(</t>
    </r>
    <r>
      <rPr>
        <i/>
        <sz val="10"/>
        <color rgb="FF5E5E5E"/>
        <rFont val="Arial"/>
        <family val="2"/>
      </rPr>
      <t>ii</t>
    </r>
    <r>
      <rPr>
        <sz val="10"/>
        <color rgb="FF5E5E5E"/>
        <rFont val="Arial"/>
        <family val="2"/>
      </rPr>
      <t>)  Dredgers, tugs, barges, survey launches and other similar ships used mainly for dredging purposes [NESD]</t>
    </r>
  </si>
  <si>
    <r>
      <t>(</t>
    </r>
    <r>
      <rPr>
        <i/>
        <sz val="10"/>
        <color rgb="FF5E5E5E"/>
        <rFont val="Arial"/>
        <family val="2"/>
      </rPr>
      <t>iii</t>
    </r>
    <r>
      <rPr>
        <sz val="10"/>
        <color rgb="FF5E5E5E"/>
        <rFont val="Arial"/>
        <family val="2"/>
      </rPr>
      <t>)  Other ships [NESD]</t>
    </r>
  </si>
  <si>
    <r>
      <t>2.</t>
    </r>
    <r>
      <rPr>
        <sz val="10"/>
        <color rgb="FF5E5E5E"/>
        <rFont val="Arial"/>
        <family val="2"/>
      </rPr>
      <t> Vessels ordinarily operating on inland waters—</t>
    </r>
  </si>
  <si>
    <r>
      <t>(</t>
    </r>
    <r>
      <rPr>
        <i/>
        <sz val="10"/>
        <color rgb="FF5E5E5E"/>
        <rFont val="Arial"/>
        <family val="2"/>
      </rPr>
      <t>i</t>
    </r>
    <r>
      <rPr>
        <sz val="10"/>
        <color rgb="FF5E5E5E"/>
        <rFont val="Arial"/>
        <family val="2"/>
      </rPr>
      <t>)  Speed boats [NESD]</t>
    </r>
  </si>
  <si>
    <r>
      <t>(</t>
    </r>
    <r>
      <rPr>
        <i/>
        <sz val="10"/>
        <color rgb="FF5E5E5E"/>
        <rFont val="Arial"/>
        <family val="2"/>
      </rPr>
      <t>ii</t>
    </r>
    <r>
      <rPr>
        <sz val="10"/>
        <color rgb="FF5E5E5E"/>
        <rFont val="Arial"/>
        <family val="2"/>
      </rPr>
      <t>)  Other vessels [NESD]</t>
    </r>
  </si>
  <si>
    <t>Yrs to Nil Value</t>
  </si>
  <si>
    <t>100*(1-.1)^(n-1)</t>
  </si>
  <si>
    <t>.9^(n-1)</t>
  </si>
  <si>
    <t>Purchased On or After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</si>
</sst>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_);[Red]\(&quot;$&quot;#,##0.00\)"/>
    <numFmt numFmtId="165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5E5E5E"/>
      <name val="Arial"/>
      <family val="2"/>
    </font>
    <font>
      <b/>
      <sz val="10"/>
      <color rgb="FF5E5E5E"/>
      <name val="Arial"/>
      <family val="2"/>
    </font>
    <font>
      <i/>
      <sz val="10"/>
      <color rgb="FF5E5E5E"/>
      <name val="Arial"/>
      <family val="2"/>
    </font>
    <font>
      <vertAlign val="superscript"/>
      <sz val="10"/>
      <color rgb="FF5E5E5E"/>
      <name val="Arial"/>
      <family val="2"/>
    </font>
    <font>
      <u/>
      <sz val="12"/>
      <color rgb="FF1B8EDE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165" fontId="0" fillId="0" borderId="0" xfId="1" applyFont="1"/>
    <xf numFmtId="165" fontId="0" fillId="0" borderId="0" xfId="0" applyNumberFormat="1"/>
    <xf numFmtId="0" fontId="3" fillId="0" borderId="0" xfId="0" applyFont="1" applyAlignment="1">
      <alignment horizontal="justify" vertical="center" wrapText="1"/>
    </xf>
    <xf numFmtId="9" fontId="0" fillId="0" borderId="0" xfId="0" applyNumberFormat="1"/>
    <xf numFmtId="164" fontId="0" fillId="0" borderId="0" xfId="1" applyNumberFormat="1" applyFont="1"/>
    <xf numFmtId="10" fontId="0" fillId="0" borderId="0" xfId="2" applyNumberFormat="1" applyFont="1"/>
    <xf numFmtId="0" fontId="4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9" fontId="2" fillId="2" borderId="1" xfId="0" applyNumberFormat="1" applyFont="1" applyFill="1" applyBorder="1" applyAlignment="1">
      <alignment vertical="center" wrapText="1"/>
    </xf>
    <xf numFmtId="10" fontId="2" fillId="2" borderId="1" xfId="0" applyNumberFormat="1" applyFont="1" applyFill="1" applyBorder="1" applyAlignment="1">
      <alignment vertical="center" wrapText="1"/>
    </xf>
    <xf numFmtId="165" fontId="0" fillId="0" borderId="1" xfId="0" applyNumberFormat="1" applyBorder="1"/>
    <xf numFmtId="165" fontId="0" fillId="0" borderId="1" xfId="1" applyFont="1" applyBorder="1"/>
    <xf numFmtId="0" fontId="2" fillId="2" borderId="1" xfId="0" applyFont="1" applyFill="1" applyBorder="1" applyAlignment="1">
      <alignment vertical="center" wrapText="1"/>
    </xf>
    <xf numFmtId="2" fontId="0" fillId="0" borderId="0" xfId="0" applyNumberFormat="1"/>
    <xf numFmtId="10" fontId="0" fillId="0" borderId="0" xfId="0" applyNumberFormat="1"/>
    <xf numFmtId="9" fontId="0" fillId="0" borderId="0" xfId="2" applyFont="1"/>
    <xf numFmtId="14" fontId="0" fillId="0" borderId="0" xfId="0" applyNumberFormat="1"/>
    <xf numFmtId="0" fontId="0" fillId="0" borderId="9" xfId="0" applyBorder="1" applyAlignment="1">
      <alignment wrapText="1"/>
    </xf>
    <xf numFmtId="0" fontId="0" fillId="0" borderId="9" xfId="0" applyBorder="1"/>
    <xf numFmtId="14" fontId="0" fillId="0" borderId="1" xfId="0" applyNumberFormat="1" applyBorder="1"/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9" fontId="2" fillId="2" borderId="1" xfId="0" applyNumberFormat="1" applyFont="1" applyFill="1" applyBorder="1" applyAlignment="1">
      <alignment vertical="center" wrapText="1"/>
    </xf>
    <xf numFmtId="10" fontId="2" fillId="2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3:K129"/>
  <sheetViews>
    <sheetView tabSelected="1" workbookViewId="0">
      <selection activeCell="A16" sqref="A16"/>
    </sheetView>
  </sheetViews>
  <sheetFormatPr defaultRowHeight="15" x14ac:dyDescent="0.25"/>
  <cols>
    <col min="1" max="1" width="49.42578125" style="1" customWidth="1"/>
    <col min="2" max="2" width="13.85546875" customWidth="1"/>
    <col min="5" max="5" width="10.7109375" bestFit="1" customWidth="1"/>
    <col min="7" max="7" width="19.7109375" customWidth="1"/>
  </cols>
  <sheetData>
    <row r="3" spans="1:9" x14ac:dyDescent="0.25">
      <c r="A3" s="1" t="s">
        <v>29</v>
      </c>
      <c r="C3" t="s">
        <v>130</v>
      </c>
      <c r="E3" s="21">
        <v>41729</v>
      </c>
    </row>
    <row r="4" spans="1:9" x14ac:dyDescent="0.25">
      <c r="A4" s="2" t="s">
        <v>0</v>
      </c>
      <c r="B4" s="3" t="s">
        <v>128</v>
      </c>
      <c r="C4" s="3" t="s">
        <v>127</v>
      </c>
      <c r="D4" s="3" t="s">
        <v>129</v>
      </c>
      <c r="E4" s="3" t="s">
        <v>201</v>
      </c>
    </row>
    <row r="5" spans="1:9" hidden="1" x14ac:dyDescent="0.25">
      <c r="A5" s="22" t="s">
        <v>1</v>
      </c>
      <c r="B5" s="23"/>
    </row>
    <row r="6" spans="1:9" ht="30" x14ac:dyDescent="0.25">
      <c r="A6" s="2" t="s">
        <v>2</v>
      </c>
      <c r="B6" s="3">
        <v>60</v>
      </c>
      <c r="C6" s="3">
        <f>1/B6*100</f>
        <v>1.6666666666666667</v>
      </c>
      <c r="D6" s="3">
        <f>(1-((1/100)^(1/B6)))*100</f>
        <v>7.3881271871206522</v>
      </c>
      <c r="E6" s="24">
        <v>19814</v>
      </c>
      <c r="I6" s="4"/>
    </row>
    <row r="7" spans="1:9" ht="30" x14ac:dyDescent="0.25">
      <c r="A7" s="2" t="s">
        <v>3</v>
      </c>
      <c r="B7" s="3">
        <v>30</v>
      </c>
      <c r="C7" s="3">
        <f t="shared" ref="C7:C69" si="0">1/B7*100</f>
        <v>3.3333333333333335</v>
      </c>
      <c r="D7" s="3">
        <f t="shared" ref="D7:D69" si="1">(1-((1/100)^(1/B7)))*100</f>
        <v>14.230410140910587</v>
      </c>
      <c r="E7" s="24">
        <v>30772</v>
      </c>
      <c r="H7" s="5"/>
    </row>
    <row r="8" spans="1:9" x14ac:dyDescent="0.25">
      <c r="A8" s="2" t="s">
        <v>4</v>
      </c>
      <c r="B8" s="3">
        <v>30</v>
      </c>
      <c r="C8" s="3">
        <f t="shared" si="0"/>
        <v>3.3333333333333335</v>
      </c>
      <c r="D8" s="3">
        <f t="shared" si="1"/>
        <v>14.230410140910587</v>
      </c>
      <c r="E8" s="24">
        <v>30772</v>
      </c>
      <c r="H8" s="5"/>
    </row>
    <row r="9" spans="1:9" x14ac:dyDescent="0.25">
      <c r="A9" s="2" t="s">
        <v>23</v>
      </c>
      <c r="B9" s="3">
        <v>5</v>
      </c>
      <c r="C9" s="3">
        <f t="shared" si="0"/>
        <v>20</v>
      </c>
      <c r="D9" s="3">
        <f t="shared" si="1"/>
        <v>60.189282944650266</v>
      </c>
      <c r="E9" s="24">
        <v>39903</v>
      </c>
      <c r="H9" s="5"/>
    </row>
    <row r="10" spans="1:9" x14ac:dyDescent="0.25">
      <c r="A10" s="2" t="s">
        <v>24</v>
      </c>
      <c r="B10" s="3">
        <v>3</v>
      </c>
      <c r="C10" s="3">
        <f t="shared" si="0"/>
        <v>33.333333333333329</v>
      </c>
      <c r="D10" s="3">
        <f t="shared" si="1"/>
        <v>78.455653099681157</v>
      </c>
      <c r="E10" s="24">
        <v>40633</v>
      </c>
      <c r="H10" s="5"/>
    </row>
    <row r="11" spans="1:9" x14ac:dyDescent="0.25">
      <c r="A11" s="2" t="s">
        <v>25</v>
      </c>
      <c r="B11" s="3">
        <v>30</v>
      </c>
      <c r="C11" s="16">
        <f t="shared" si="0"/>
        <v>3.3333333333333335</v>
      </c>
      <c r="D11" s="16">
        <f>(1-((1/100)^(1/B11)))*100</f>
        <v>14.230410140910587</v>
      </c>
      <c r="E11" s="24">
        <v>30772</v>
      </c>
      <c r="H11" s="5"/>
    </row>
    <row r="12" spans="1:9" hidden="1" x14ac:dyDescent="0.25">
      <c r="A12" s="22" t="s">
        <v>5</v>
      </c>
      <c r="B12" s="23"/>
      <c r="C12" s="4"/>
      <c r="D12" s="4"/>
    </row>
    <row r="13" spans="1:9" hidden="1" x14ac:dyDescent="0.25">
      <c r="A13" s="2" t="s">
        <v>6</v>
      </c>
      <c r="B13" s="3"/>
      <c r="C13" s="4"/>
      <c r="D13" s="4"/>
    </row>
    <row r="14" spans="1:9" x14ac:dyDescent="0.25">
      <c r="A14" s="2" t="s">
        <v>26</v>
      </c>
      <c r="B14" s="3">
        <v>10</v>
      </c>
      <c r="C14" s="16">
        <f t="shared" si="0"/>
        <v>10</v>
      </c>
      <c r="D14" s="16">
        <f t="shared" si="1"/>
        <v>36.904265551980671</v>
      </c>
      <c r="E14" s="24">
        <v>38077</v>
      </c>
    </row>
    <row r="15" spans="1:9" x14ac:dyDescent="0.25">
      <c r="A15" s="2" t="s">
        <v>27</v>
      </c>
      <c r="B15" s="3">
        <v>5</v>
      </c>
      <c r="C15" s="16">
        <f t="shared" si="0"/>
        <v>20</v>
      </c>
      <c r="D15" s="16">
        <f t="shared" si="1"/>
        <v>60.189282944650266</v>
      </c>
      <c r="E15" s="24">
        <v>39903</v>
      </c>
    </row>
    <row r="16" spans="1:9" x14ac:dyDescent="0.25">
      <c r="A16" s="2" t="s">
        <v>28</v>
      </c>
      <c r="B16" s="3">
        <v>3</v>
      </c>
      <c r="C16" s="16">
        <f t="shared" si="0"/>
        <v>33.333333333333329</v>
      </c>
      <c r="D16" s="16">
        <f t="shared" si="1"/>
        <v>78.455653099681157</v>
      </c>
      <c r="E16" s="24">
        <v>40633</v>
      </c>
    </row>
    <row r="17" spans="1:5" hidden="1" x14ac:dyDescent="0.25">
      <c r="A17" s="22" t="s">
        <v>7</v>
      </c>
      <c r="B17" s="23"/>
      <c r="C17" s="4"/>
      <c r="D17" s="4"/>
    </row>
    <row r="18" spans="1:5" ht="30" hidden="1" x14ac:dyDescent="0.25">
      <c r="A18" s="2" t="s">
        <v>31</v>
      </c>
      <c r="B18" s="3"/>
      <c r="C18" s="4"/>
      <c r="D18" s="4"/>
    </row>
    <row r="19" spans="1:5" ht="30" x14ac:dyDescent="0.25">
      <c r="A19" s="2" t="s">
        <v>32</v>
      </c>
      <c r="B19" s="3">
        <v>15</v>
      </c>
      <c r="C19" s="16">
        <f t="shared" si="0"/>
        <v>6.666666666666667</v>
      </c>
      <c r="D19" s="16">
        <f t="shared" si="1"/>
        <v>26.435774554035863</v>
      </c>
      <c r="E19" s="24">
        <v>36250</v>
      </c>
    </row>
    <row r="20" spans="1:5" ht="30" x14ac:dyDescent="0.25">
      <c r="A20" s="2" t="s">
        <v>33</v>
      </c>
      <c r="B20" s="3">
        <v>25</v>
      </c>
      <c r="C20" s="16">
        <f t="shared" si="0"/>
        <v>4</v>
      </c>
      <c r="D20" s="16">
        <f t="shared" si="1"/>
        <v>16.823622889732903</v>
      </c>
      <c r="E20" s="24">
        <v>32598</v>
      </c>
    </row>
    <row r="21" spans="1:5" hidden="1" x14ac:dyDescent="0.25">
      <c r="A21" s="22" t="s">
        <v>8</v>
      </c>
      <c r="B21" s="23"/>
      <c r="C21" s="4"/>
      <c r="D21" s="4"/>
    </row>
    <row r="22" spans="1:5" ht="30" hidden="1" x14ac:dyDescent="0.25">
      <c r="A22" s="2" t="s">
        <v>34</v>
      </c>
      <c r="B22" s="3"/>
      <c r="C22" s="4"/>
      <c r="D22" s="4"/>
    </row>
    <row r="23" spans="1:5" ht="75" x14ac:dyDescent="0.25">
      <c r="A23" s="2" t="s">
        <v>35</v>
      </c>
      <c r="B23" s="3">
        <v>13</v>
      </c>
      <c r="C23" s="16">
        <f t="shared" si="0"/>
        <v>7.6923076923076925</v>
      </c>
      <c r="D23" s="16">
        <f t="shared" si="1"/>
        <v>29.829617132961715</v>
      </c>
      <c r="E23" s="24">
        <v>36981</v>
      </c>
    </row>
    <row r="24" spans="1:5" x14ac:dyDescent="0.25">
      <c r="A24" s="2" t="s">
        <v>36</v>
      </c>
      <c r="B24" s="3">
        <v>13</v>
      </c>
      <c r="C24" s="16">
        <f t="shared" si="0"/>
        <v>7.6923076923076925</v>
      </c>
      <c r="D24" s="16">
        <f t="shared" si="1"/>
        <v>29.829617132961715</v>
      </c>
      <c r="E24" s="24">
        <v>36981</v>
      </c>
    </row>
    <row r="25" spans="1:5" hidden="1" x14ac:dyDescent="0.25">
      <c r="A25" s="22" t="s">
        <v>9</v>
      </c>
      <c r="B25" s="23"/>
      <c r="C25" s="4"/>
      <c r="D25" s="4"/>
    </row>
    <row r="26" spans="1:5" ht="45" x14ac:dyDescent="0.25">
      <c r="A26" s="2" t="s">
        <v>37</v>
      </c>
      <c r="B26" s="3">
        <v>13</v>
      </c>
      <c r="C26" s="16">
        <f t="shared" si="0"/>
        <v>7.6923076923076925</v>
      </c>
      <c r="D26" s="16">
        <f t="shared" si="1"/>
        <v>29.829617132961715</v>
      </c>
      <c r="E26" s="24">
        <v>36981</v>
      </c>
    </row>
    <row r="27" spans="1:5" ht="30" x14ac:dyDescent="0.25">
      <c r="A27" s="2" t="s">
        <v>38</v>
      </c>
      <c r="B27" s="3">
        <v>8</v>
      </c>
      <c r="C27" s="16">
        <f t="shared" si="0"/>
        <v>12.5</v>
      </c>
      <c r="D27" s="16">
        <f t="shared" si="1"/>
        <v>43.765867480965092</v>
      </c>
      <c r="E27" s="24">
        <v>38807</v>
      </c>
    </row>
    <row r="28" spans="1:5" x14ac:dyDescent="0.25">
      <c r="A28" s="2" t="s">
        <v>30</v>
      </c>
      <c r="B28" s="3">
        <v>10</v>
      </c>
      <c r="C28" s="16">
        <f t="shared" si="0"/>
        <v>10</v>
      </c>
      <c r="D28" s="16">
        <f t="shared" si="1"/>
        <v>36.904265551980671</v>
      </c>
      <c r="E28" s="24">
        <v>38077</v>
      </c>
    </row>
    <row r="29" spans="1:5" ht="60" x14ac:dyDescent="0.25">
      <c r="A29" s="2" t="s">
        <v>39</v>
      </c>
      <c r="B29" s="3">
        <v>8</v>
      </c>
      <c r="C29" s="16">
        <f t="shared" si="0"/>
        <v>12.5</v>
      </c>
      <c r="D29" s="16">
        <f t="shared" si="1"/>
        <v>43.765867480965092</v>
      </c>
      <c r="E29" s="24">
        <v>38807</v>
      </c>
    </row>
    <row r="30" spans="1:5" ht="30" hidden="1" x14ac:dyDescent="0.25">
      <c r="A30" s="22" t="s">
        <v>10</v>
      </c>
      <c r="B30" s="23"/>
      <c r="C30" s="4"/>
      <c r="D30" s="4"/>
    </row>
    <row r="31" spans="1:5" x14ac:dyDescent="0.25">
      <c r="A31" s="2" t="s">
        <v>40</v>
      </c>
      <c r="B31" s="3">
        <v>18</v>
      </c>
      <c r="C31" s="16">
        <f t="shared" si="0"/>
        <v>5.5555555555555554</v>
      </c>
      <c r="D31" s="16">
        <f t="shared" si="1"/>
        <v>22.573631731887289</v>
      </c>
      <c r="E31" s="24">
        <v>35155</v>
      </c>
    </row>
    <row r="32" spans="1:5" ht="30" x14ac:dyDescent="0.25">
      <c r="A32" s="2" t="s">
        <v>41</v>
      </c>
      <c r="B32" s="2">
        <v>13</v>
      </c>
      <c r="C32" s="16">
        <f t="shared" si="0"/>
        <v>7.6923076923076925</v>
      </c>
      <c r="D32" s="16">
        <f t="shared" si="1"/>
        <v>29.829617132961715</v>
      </c>
      <c r="E32" s="24">
        <v>36981</v>
      </c>
    </row>
    <row r="33" spans="1:5" x14ac:dyDescent="0.25">
      <c r="A33" s="2" t="s">
        <v>42</v>
      </c>
      <c r="B33" s="3">
        <v>18</v>
      </c>
      <c r="C33" s="16">
        <f t="shared" si="0"/>
        <v>5.5555555555555554</v>
      </c>
      <c r="D33" s="16">
        <f t="shared" si="1"/>
        <v>22.573631731887289</v>
      </c>
      <c r="E33" s="24">
        <v>35155</v>
      </c>
    </row>
    <row r="34" spans="1:5" x14ac:dyDescent="0.25">
      <c r="A34" s="2" t="s">
        <v>43</v>
      </c>
      <c r="B34" s="3">
        <v>18</v>
      </c>
      <c r="C34" s="16">
        <f t="shared" si="0"/>
        <v>5.5555555555555554</v>
      </c>
      <c r="D34" s="16">
        <f t="shared" si="1"/>
        <v>22.573631731887289</v>
      </c>
      <c r="E34" s="24">
        <v>35155</v>
      </c>
    </row>
    <row r="35" spans="1:5" ht="30" hidden="1" x14ac:dyDescent="0.25">
      <c r="A35" s="22" t="s">
        <v>44</v>
      </c>
      <c r="B35" s="23"/>
      <c r="C35" s="4"/>
      <c r="D35" s="4"/>
    </row>
    <row r="36" spans="1:5" x14ac:dyDescent="0.25">
      <c r="A36" s="2" t="s">
        <v>45</v>
      </c>
      <c r="B36" s="3">
        <v>25</v>
      </c>
      <c r="C36" s="16">
        <f t="shared" si="0"/>
        <v>4</v>
      </c>
      <c r="D36" s="16">
        <f t="shared" si="1"/>
        <v>16.823622889732903</v>
      </c>
      <c r="E36" s="24">
        <v>32598</v>
      </c>
    </row>
    <row r="37" spans="1:5" ht="30" x14ac:dyDescent="0.25">
      <c r="A37" s="2" t="s">
        <v>46</v>
      </c>
      <c r="B37" s="3">
        <v>25</v>
      </c>
      <c r="C37" s="16">
        <f t="shared" si="0"/>
        <v>4</v>
      </c>
      <c r="D37" s="16">
        <f t="shared" si="1"/>
        <v>16.823622889732903</v>
      </c>
      <c r="E37" s="24">
        <v>32598</v>
      </c>
    </row>
    <row r="38" spans="1:5" x14ac:dyDescent="0.25">
      <c r="A38" s="2" t="s">
        <v>47</v>
      </c>
      <c r="B38" s="3">
        <v>25</v>
      </c>
      <c r="C38" s="16">
        <f t="shared" si="0"/>
        <v>4</v>
      </c>
      <c r="D38" s="16">
        <f t="shared" si="1"/>
        <v>16.823622889732903</v>
      </c>
      <c r="E38" s="24">
        <v>32598</v>
      </c>
    </row>
    <row r="39" spans="1:5" x14ac:dyDescent="0.25">
      <c r="A39" s="2" t="s">
        <v>48</v>
      </c>
      <c r="B39" s="3">
        <v>25</v>
      </c>
      <c r="C39" s="16">
        <f t="shared" si="0"/>
        <v>4</v>
      </c>
      <c r="D39" s="16">
        <f t="shared" si="1"/>
        <v>16.823622889732903</v>
      </c>
      <c r="E39" s="24">
        <v>32598</v>
      </c>
    </row>
    <row r="40" spans="1:5" x14ac:dyDescent="0.25">
      <c r="A40" s="2" t="s">
        <v>49</v>
      </c>
      <c r="B40" s="3">
        <v>30</v>
      </c>
      <c r="C40" s="16">
        <f t="shared" si="0"/>
        <v>3.3333333333333335</v>
      </c>
      <c r="D40" s="16">
        <f t="shared" si="1"/>
        <v>14.230410140910587</v>
      </c>
      <c r="E40" s="24">
        <v>30772</v>
      </c>
    </row>
    <row r="41" spans="1:5" x14ac:dyDescent="0.25">
      <c r="A41" s="2" t="s">
        <v>50</v>
      </c>
      <c r="B41" s="3">
        <v>30</v>
      </c>
      <c r="C41" s="16">
        <f t="shared" si="0"/>
        <v>3.3333333333333335</v>
      </c>
      <c r="D41" s="16">
        <f t="shared" si="1"/>
        <v>14.230410140910587</v>
      </c>
      <c r="E41" s="24">
        <v>30772</v>
      </c>
    </row>
    <row r="42" spans="1:5" ht="30" x14ac:dyDescent="0.25">
      <c r="A42" s="2" t="s">
        <v>51</v>
      </c>
      <c r="B42" s="2">
        <v>8</v>
      </c>
      <c r="C42" s="16">
        <f t="shared" si="0"/>
        <v>12.5</v>
      </c>
      <c r="D42" s="16">
        <f t="shared" si="1"/>
        <v>43.765867480965092</v>
      </c>
      <c r="E42" s="24">
        <v>38807</v>
      </c>
    </row>
    <row r="43" spans="1:5" x14ac:dyDescent="0.25">
      <c r="A43" s="2" t="s">
        <v>52</v>
      </c>
      <c r="B43" s="2">
        <v>8</v>
      </c>
      <c r="C43" s="16">
        <f t="shared" si="0"/>
        <v>12.5</v>
      </c>
      <c r="D43" s="16">
        <f t="shared" si="1"/>
        <v>43.765867480965092</v>
      </c>
      <c r="E43" s="24">
        <v>38807</v>
      </c>
    </row>
    <row r="44" spans="1:5" ht="30" hidden="1" x14ac:dyDescent="0.25">
      <c r="A44" s="22" t="s">
        <v>53</v>
      </c>
      <c r="B44" s="23"/>
      <c r="C44" s="4"/>
      <c r="D44" s="4"/>
    </row>
    <row r="45" spans="1:5" ht="30" x14ac:dyDescent="0.25">
      <c r="A45" s="2" t="s">
        <v>54</v>
      </c>
      <c r="B45" s="3">
        <v>40</v>
      </c>
      <c r="C45" s="16">
        <f t="shared" si="0"/>
        <v>2.5</v>
      </c>
      <c r="D45" s="16">
        <f t="shared" si="1"/>
        <v>10.874906186625443</v>
      </c>
      <c r="E45" s="24">
        <v>27119</v>
      </c>
    </row>
    <row r="46" spans="1:5" x14ac:dyDescent="0.25">
      <c r="A46" s="2" t="s">
        <v>55</v>
      </c>
      <c r="B46" s="3">
        <v>40</v>
      </c>
      <c r="C46" s="16">
        <f t="shared" si="0"/>
        <v>2.5</v>
      </c>
      <c r="D46" s="16">
        <f t="shared" si="1"/>
        <v>10.874906186625443</v>
      </c>
      <c r="E46" s="24">
        <v>27119</v>
      </c>
    </row>
    <row r="47" spans="1:5" x14ac:dyDescent="0.25">
      <c r="A47" s="2" t="s">
        <v>56</v>
      </c>
      <c r="B47" s="3">
        <v>40</v>
      </c>
      <c r="C47" s="16">
        <f t="shared" si="0"/>
        <v>2.5</v>
      </c>
      <c r="D47" s="16">
        <f t="shared" si="1"/>
        <v>10.874906186625443</v>
      </c>
      <c r="E47" s="24">
        <v>27119</v>
      </c>
    </row>
    <row r="48" spans="1:5" ht="30" x14ac:dyDescent="0.25">
      <c r="A48" s="2" t="s">
        <v>57</v>
      </c>
      <c r="B48" s="3">
        <v>40</v>
      </c>
      <c r="C48" s="16">
        <f t="shared" si="0"/>
        <v>2.5</v>
      </c>
      <c r="D48" s="16">
        <f t="shared" si="1"/>
        <v>10.874906186625443</v>
      </c>
      <c r="E48" s="24">
        <v>27119</v>
      </c>
    </row>
    <row r="49" spans="1:5" x14ac:dyDescent="0.25">
      <c r="A49" s="2" t="s">
        <v>58</v>
      </c>
      <c r="B49" s="3">
        <v>22</v>
      </c>
      <c r="C49" s="16">
        <f t="shared" si="0"/>
        <v>4.5454545454545459</v>
      </c>
      <c r="D49" s="16">
        <f t="shared" si="1"/>
        <v>18.886916921031293</v>
      </c>
      <c r="E49" s="24">
        <v>33694</v>
      </c>
    </row>
    <row r="50" spans="1:5" x14ac:dyDescent="0.25">
      <c r="A50" s="2" t="s">
        <v>59</v>
      </c>
      <c r="B50" s="3">
        <v>35</v>
      </c>
      <c r="C50" s="16">
        <f t="shared" si="0"/>
        <v>2.8571428571428572</v>
      </c>
      <c r="D50" s="16">
        <f t="shared" si="1"/>
        <v>12.328761270313171</v>
      </c>
      <c r="E50" s="24">
        <v>28945</v>
      </c>
    </row>
    <row r="51" spans="1:5" x14ac:dyDescent="0.25">
      <c r="A51" s="2" t="s">
        <v>60</v>
      </c>
      <c r="B51" s="3">
        <v>30</v>
      </c>
      <c r="C51" s="16">
        <f t="shared" si="0"/>
        <v>3.3333333333333335</v>
      </c>
      <c r="D51" s="16">
        <f t="shared" si="1"/>
        <v>14.230410140910587</v>
      </c>
      <c r="E51" s="24">
        <v>30772</v>
      </c>
    </row>
    <row r="52" spans="1:5" x14ac:dyDescent="0.25">
      <c r="A52" s="2" t="s">
        <v>61</v>
      </c>
      <c r="B52" s="3">
        <v>30</v>
      </c>
      <c r="C52" s="16">
        <f t="shared" si="0"/>
        <v>3.3333333333333335</v>
      </c>
      <c r="D52" s="16">
        <f t="shared" si="1"/>
        <v>14.230410140910587</v>
      </c>
      <c r="E52" s="24">
        <v>30772</v>
      </c>
    </row>
    <row r="53" spans="1:5" hidden="1" x14ac:dyDescent="0.25">
      <c r="A53" s="22" t="s">
        <v>11</v>
      </c>
      <c r="B53" s="23"/>
      <c r="C53" s="4"/>
      <c r="D53" s="4"/>
    </row>
    <row r="54" spans="1:5" x14ac:dyDescent="0.25">
      <c r="A54" s="2" t="s">
        <v>62</v>
      </c>
      <c r="B54" s="3">
        <v>20</v>
      </c>
      <c r="C54" s="16">
        <f t="shared" si="0"/>
        <v>5</v>
      </c>
      <c r="D54" s="16">
        <f t="shared" si="1"/>
        <v>20.567176527571853</v>
      </c>
      <c r="E54" s="24">
        <v>34424</v>
      </c>
    </row>
    <row r="55" spans="1:5" x14ac:dyDescent="0.25">
      <c r="A55" s="2" t="s">
        <v>63</v>
      </c>
      <c r="B55" s="3">
        <v>20</v>
      </c>
      <c r="C55" s="16">
        <f t="shared" si="0"/>
        <v>5</v>
      </c>
      <c r="D55" s="16">
        <f t="shared" si="1"/>
        <v>20.567176527571853</v>
      </c>
      <c r="E55" s="24">
        <v>34424</v>
      </c>
    </row>
    <row r="56" spans="1:5" x14ac:dyDescent="0.25">
      <c r="A56" s="2" t="s">
        <v>64</v>
      </c>
      <c r="B56" s="3">
        <v>20</v>
      </c>
      <c r="C56" s="16">
        <f t="shared" si="0"/>
        <v>5</v>
      </c>
      <c r="D56" s="16">
        <f t="shared" si="1"/>
        <v>20.567176527571853</v>
      </c>
      <c r="E56" s="24">
        <v>34424</v>
      </c>
    </row>
    <row r="57" spans="1:5" x14ac:dyDescent="0.25">
      <c r="A57" s="2" t="s">
        <v>65</v>
      </c>
      <c r="B57" s="3">
        <v>20</v>
      </c>
      <c r="C57" s="16">
        <f t="shared" si="0"/>
        <v>5</v>
      </c>
      <c r="D57" s="16">
        <f t="shared" si="1"/>
        <v>20.567176527571853</v>
      </c>
      <c r="E57" s="24">
        <v>34424</v>
      </c>
    </row>
    <row r="58" spans="1:5" x14ac:dyDescent="0.25">
      <c r="A58" s="2" t="s">
        <v>66</v>
      </c>
      <c r="B58" s="3">
        <v>25</v>
      </c>
      <c r="C58" s="16">
        <f t="shared" si="0"/>
        <v>4</v>
      </c>
      <c r="D58" s="16">
        <f t="shared" si="1"/>
        <v>16.823622889732903</v>
      </c>
      <c r="E58" s="24">
        <v>32598</v>
      </c>
    </row>
    <row r="59" spans="1:5" ht="30" hidden="1" x14ac:dyDescent="0.25">
      <c r="A59" s="22" t="s">
        <v>67</v>
      </c>
      <c r="B59" s="23"/>
      <c r="C59" s="4"/>
      <c r="D59" s="4"/>
    </row>
    <row r="60" spans="1:5" x14ac:dyDescent="0.25">
      <c r="A60" s="2" t="s">
        <v>68</v>
      </c>
      <c r="B60" s="3">
        <v>40</v>
      </c>
      <c r="C60" s="16">
        <f t="shared" si="0"/>
        <v>2.5</v>
      </c>
      <c r="D60" s="16">
        <f t="shared" si="1"/>
        <v>10.874906186625443</v>
      </c>
      <c r="E60" s="24">
        <v>27119</v>
      </c>
    </row>
    <row r="61" spans="1:5" x14ac:dyDescent="0.25">
      <c r="A61" s="2" t="s">
        <v>69</v>
      </c>
      <c r="B61" s="3">
        <v>40</v>
      </c>
      <c r="C61" s="16">
        <f t="shared" si="0"/>
        <v>2.5</v>
      </c>
      <c r="D61" s="16">
        <f t="shared" si="1"/>
        <v>10.874906186625443</v>
      </c>
      <c r="E61" s="24">
        <v>27119</v>
      </c>
    </row>
    <row r="62" spans="1:5" x14ac:dyDescent="0.25">
      <c r="A62" s="2" t="s">
        <v>70</v>
      </c>
      <c r="B62" s="3">
        <v>40</v>
      </c>
      <c r="C62" s="16">
        <f t="shared" si="0"/>
        <v>2.5</v>
      </c>
      <c r="D62" s="16">
        <f t="shared" si="1"/>
        <v>10.874906186625443</v>
      </c>
      <c r="E62" s="24">
        <v>27119</v>
      </c>
    </row>
    <row r="63" spans="1:5" x14ac:dyDescent="0.25">
      <c r="A63" s="2" t="s">
        <v>71</v>
      </c>
      <c r="B63" s="3">
        <v>40</v>
      </c>
      <c r="C63" s="16">
        <f t="shared" si="0"/>
        <v>2.5</v>
      </c>
      <c r="D63" s="16">
        <f t="shared" si="1"/>
        <v>10.874906186625443</v>
      </c>
      <c r="E63" s="24">
        <v>27119</v>
      </c>
    </row>
    <row r="64" spans="1:5" x14ac:dyDescent="0.25">
      <c r="A64" s="2" t="s">
        <v>72</v>
      </c>
      <c r="B64" s="3">
        <v>40</v>
      </c>
      <c r="C64" s="16">
        <f t="shared" si="0"/>
        <v>2.5</v>
      </c>
      <c r="D64" s="16">
        <f t="shared" si="1"/>
        <v>10.874906186625443</v>
      </c>
      <c r="E64" s="24">
        <v>27119</v>
      </c>
    </row>
    <row r="65" spans="1:11" x14ac:dyDescent="0.25">
      <c r="A65" s="2" t="s">
        <v>73</v>
      </c>
      <c r="B65" s="3">
        <v>40</v>
      </c>
      <c r="C65" s="16">
        <f t="shared" si="0"/>
        <v>2.5</v>
      </c>
      <c r="D65" s="16">
        <f t="shared" si="1"/>
        <v>10.874906186625443</v>
      </c>
      <c r="E65" s="24">
        <v>27119</v>
      </c>
    </row>
    <row r="66" spans="1:11" x14ac:dyDescent="0.25">
      <c r="A66" s="2" t="s">
        <v>74</v>
      </c>
      <c r="B66" s="3">
        <v>40</v>
      </c>
      <c r="C66" s="16">
        <f t="shared" si="0"/>
        <v>2.5</v>
      </c>
      <c r="D66" s="16">
        <f t="shared" si="1"/>
        <v>10.874906186625443</v>
      </c>
      <c r="E66" s="24">
        <v>27119</v>
      </c>
    </row>
    <row r="67" spans="1:11" x14ac:dyDescent="0.25">
      <c r="A67" s="2" t="s">
        <v>75</v>
      </c>
      <c r="B67" s="3">
        <v>30</v>
      </c>
      <c r="C67" s="16">
        <f t="shared" si="0"/>
        <v>3.3333333333333335</v>
      </c>
      <c r="D67" s="16">
        <f t="shared" si="1"/>
        <v>14.230410140910587</v>
      </c>
      <c r="E67" s="24">
        <v>30772</v>
      </c>
    </row>
    <row r="68" spans="1:11" x14ac:dyDescent="0.25">
      <c r="A68" s="2" t="s">
        <v>76</v>
      </c>
      <c r="B68" s="3">
        <v>40</v>
      </c>
      <c r="C68" s="16">
        <f t="shared" si="0"/>
        <v>2.5</v>
      </c>
      <c r="D68" s="16">
        <f t="shared" si="1"/>
        <v>10.874906186625443</v>
      </c>
      <c r="E68" s="24">
        <v>27119</v>
      </c>
    </row>
    <row r="69" spans="1:11" x14ac:dyDescent="0.25">
      <c r="A69" s="2" t="s">
        <v>77</v>
      </c>
      <c r="B69" s="3">
        <v>40</v>
      </c>
      <c r="C69" s="16">
        <f t="shared" si="0"/>
        <v>2.5</v>
      </c>
      <c r="D69" s="16">
        <f t="shared" si="1"/>
        <v>10.874906186625443</v>
      </c>
      <c r="E69" s="24">
        <v>27119</v>
      </c>
    </row>
    <row r="70" spans="1:11" hidden="1" x14ac:dyDescent="0.25">
      <c r="A70" s="22" t="s">
        <v>78</v>
      </c>
      <c r="B70" s="23"/>
      <c r="C70" s="4"/>
      <c r="D70" s="4"/>
    </row>
    <row r="71" spans="1:11" x14ac:dyDescent="0.25">
      <c r="A71" s="2" t="s">
        <v>79</v>
      </c>
      <c r="B71" s="3">
        <v>25</v>
      </c>
      <c r="C71" s="16">
        <f t="shared" ref="C71:C129" si="2">1/B71*100</f>
        <v>4</v>
      </c>
      <c r="D71" s="16">
        <f t="shared" ref="D71:D129" si="3">(1-((1/100)^(1/B71)))*100</f>
        <v>16.823622889732903</v>
      </c>
      <c r="E71" s="24">
        <v>32598</v>
      </c>
    </row>
    <row r="72" spans="1:11" x14ac:dyDescent="0.25">
      <c r="A72" s="2" t="s">
        <v>80</v>
      </c>
      <c r="B72" s="3">
        <v>25</v>
      </c>
      <c r="C72" s="16">
        <f t="shared" si="2"/>
        <v>4</v>
      </c>
      <c r="D72" s="16">
        <f t="shared" si="3"/>
        <v>16.823622889732903</v>
      </c>
      <c r="E72" s="24">
        <v>32598</v>
      </c>
    </row>
    <row r="73" spans="1:11" ht="30" hidden="1" x14ac:dyDescent="0.25">
      <c r="A73" s="22" t="s">
        <v>81</v>
      </c>
      <c r="B73" s="23"/>
      <c r="C73" s="4"/>
      <c r="D73" s="4"/>
    </row>
    <row r="74" spans="1:11" ht="60" x14ac:dyDescent="0.25">
      <c r="A74" s="2" t="s">
        <v>82</v>
      </c>
      <c r="B74" s="2">
        <v>13</v>
      </c>
      <c r="C74" s="16">
        <f t="shared" si="2"/>
        <v>7.6923076923076925</v>
      </c>
      <c r="D74" s="16">
        <f t="shared" si="3"/>
        <v>29.829617132961715</v>
      </c>
      <c r="E74" s="24">
        <v>36981</v>
      </c>
      <c r="I74">
        <v>100</v>
      </c>
      <c r="J74">
        <v>5</v>
      </c>
      <c r="K74" s="19">
        <v>0.1391</v>
      </c>
    </row>
    <row r="75" spans="1:11" x14ac:dyDescent="0.25">
      <c r="A75" s="2" t="s">
        <v>83</v>
      </c>
      <c r="B75" s="3">
        <v>15</v>
      </c>
      <c r="C75" s="16">
        <f t="shared" si="2"/>
        <v>6.666666666666667</v>
      </c>
      <c r="D75" s="16">
        <f t="shared" si="3"/>
        <v>26.435774554035863</v>
      </c>
      <c r="E75" s="24">
        <v>36250</v>
      </c>
      <c r="J75">
        <f>(I74*(1-K74)^J74)</f>
        <v>47.289371176810576</v>
      </c>
    </row>
    <row r="76" spans="1:11" ht="30" hidden="1" x14ac:dyDescent="0.25">
      <c r="A76" s="22" t="s">
        <v>84</v>
      </c>
      <c r="B76" s="23"/>
      <c r="C76" s="4"/>
      <c r="D76" s="4"/>
      <c r="I76">
        <f>+I74*(1-$K$74)</f>
        <v>86.09</v>
      </c>
    </row>
    <row r="77" spans="1:11" x14ac:dyDescent="0.25">
      <c r="A77" s="2" t="s">
        <v>85</v>
      </c>
      <c r="B77" s="3">
        <v>20</v>
      </c>
      <c r="C77" s="16">
        <f t="shared" si="2"/>
        <v>5</v>
      </c>
      <c r="D77" s="16">
        <f t="shared" si="3"/>
        <v>20.567176527571853</v>
      </c>
      <c r="E77" s="24">
        <v>34424</v>
      </c>
      <c r="I77">
        <f>+I76*(1-$K$74)</f>
        <v>74.114880999999997</v>
      </c>
    </row>
    <row r="78" spans="1:11" x14ac:dyDescent="0.25">
      <c r="A78" s="2" t="s">
        <v>86</v>
      </c>
      <c r="B78" s="3">
        <v>20</v>
      </c>
      <c r="C78" s="16">
        <f t="shared" si="2"/>
        <v>5</v>
      </c>
      <c r="D78" s="16">
        <f t="shared" si="3"/>
        <v>20.567176527571853</v>
      </c>
      <c r="E78" s="24">
        <v>34424</v>
      </c>
      <c r="I78">
        <f>+I77*(1-$K$74)</f>
        <v>63.805501052899999</v>
      </c>
    </row>
    <row r="79" spans="1:11" x14ac:dyDescent="0.25">
      <c r="A79" s="2" t="s">
        <v>87</v>
      </c>
      <c r="B79" s="3">
        <v>20</v>
      </c>
      <c r="C79" s="16">
        <f t="shared" si="2"/>
        <v>5</v>
      </c>
      <c r="D79" s="16">
        <f t="shared" si="3"/>
        <v>20.567176527571853</v>
      </c>
      <c r="E79" s="24">
        <v>34424</v>
      </c>
      <c r="I79">
        <f>+I78*(1-$K$74)</f>
        <v>54.930155856441608</v>
      </c>
    </row>
    <row r="80" spans="1:11" x14ac:dyDescent="0.25">
      <c r="A80" s="2" t="s">
        <v>88</v>
      </c>
      <c r="B80" s="3">
        <v>20</v>
      </c>
      <c r="C80" s="16">
        <f t="shared" si="2"/>
        <v>5</v>
      </c>
      <c r="D80" s="16">
        <f t="shared" si="3"/>
        <v>20.567176527571853</v>
      </c>
      <c r="E80" s="24">
        <v>34424</v>
      </c>
      <c r="I80">
        <f>+I79*(1-$K$74)</f>
        <v>47.289371176810583</v>
      </c>
    </row>
    <row r="81" spans="1:5" hidden="1" x14ac:dyDescent="0.25">
      <c r="A81" s="22" t="s">
        <v>12</v>
      </c>
      <c r="B81" s="23"/>
      <c r="C81" s="4"/>
      <c r="D81" s="4"/>
    </row>
    <row r="82" spans="1:5" ht="30" x14ac:dyDescent="0.25">
      <c r="A82" s="2" t="s">
        <v>89</v>
      </c>
      <c r="B82" s="2">
        <v>12</v>
      </c>
      <c r="C82" s="16">
        <f t="shared" si="2"/>
        <v>8.3333333333333321</v>
      </c>
      <c r="D82" s="16">
        <f t="shared" si="3"/>
        <v>31.870793094203865</v>
      </c>
      <c r="E82" s="24">
        <v>37346</v>
      </c>
    </row>
    <row r="83" spans="1:5" hidden="1" x14ac:dyDescent="0.25">
      <c r="A83" s="22" t="s">
        <v>13</v>
      </c>
      <c r="B83" s="23"/>
      <c r="C83" s="4"/>
      <c r="D83" s="4"/>
    </row>
    <row r="84" spans="1:5" x14ac:dyDescent="0.25">
      <c r="A84" s="2" t="s">
        <v>90</v>
      </c>
      <c r="B84" s="3">
        <v>20</v>
      </c>
      <c r="C84" s="16">
        <f t="shared" si="2"/>
        <v>5</v>
      </c>
      <c r="D84" s="16">
        <f t="shared" si="3"/>
        <v>20.567176527571853</v>
      </c>
      <c r="E84" s="24">
        <v>34424</v>
      </c>
    </row>
    <row r="85" spans="1:5" x14ac:dyDescent="0.25">
      <c r="A85" s="2" t="s">
        <v>91</v>
      </c>
      <c r="B85" s="3">
        <v>15</v>
      </c>
      <c r="C85" s="16">
        <f t="shared" si="2"/>
        <v>6.666666666666667</v>
      </c>
      <c r="D85" s="16">
        <f t="shared" si="3"/>
        <v>26.435774554035863</v>
      </c>
      <c r="E85" s="24">
        <v>36250</v>
      </c>
    </row>
    <row r="86" spans="1:5" x14ac:dyDescent="0.25">
      <c r="A86" s="2" t="s">
        <v>92</v>
      </c>
      <c r="B86" s="3">
        <v>10</v>
      </c>
      <c r="C86" s="16">
        <f t="shared" si="2"/>
        <v>10</v>
      </c>
      <c r="D86" s="16">
        <f t="shared" si="3"/>
        <v>36.904265551980671</v>
      </c>
      <c r="E86" s="24">
        <v>38077</v>
      </c>
    </row>
    <row r="87" spans="1:5" x14ac:dyDescent="0.25">
      <c r="A87" s="2" t="s">
        <v>93</v>
      </c>
      <c r="B87" s="3">
        <v>9</v>
      </c>
      <c r="C87" s="16">
        <f t="shared" si="2"/>
        <v>11.111111111111111</v>
      </c>
      <c r="D87" s="16">
        <f t="shared" si="3"/>
        <v>40.051574968105896</v>
      </c>
      <c r="E87" s="24">
        <v>38442</v>
      </c>
    </row>
    <row r="88" spans="1:5" ht="30" x14ac:dyDescent="0.25">
      <c r="A88" s="2" t="s">
        <v>94</v>
      </c>
      <c r="B88" s="2">
        <v>12</v>
      </c>
      <c r="C88" s="16">
        <f t="shared" si="2"/>
        <v>8.3333333333333321</v>
      </c>
      <c r="D88" s="16">
        <f t="shared" si="3"/>
        <v>31.870793094203865</v>
      </c>
      <c r="E88" s="24">
        <v>37346</v>
      </c>
    </row>
    <row r="89" spans="1:5" x14ac:dyDescent="0.25">
      <c r="A89" s="2" t="s">
        <v>95</v>
      </c>
      <c r="B89" s="3">
        <v>15</v>
      </c>
      <c r="C89" s="16">
        <f t="shared" si="2"/>
        <v>6.666666666666667</v>
      </c>
      <c r="D89" s="16">
        <f t="shared" si="3"/>
        <v>26.435774554035863</v>
      </c>
      <c r="E89" s="24">
        <v>36250</v>
      </c>
    </row>
    <row r="90" spans="1:5" hidden="1" x14ac:dyDescent="0.25">
      <c r="A90" s="22" t="s">
        <v>14</v>
      </c>
      <c r="B90" s="23"/>
      <c r="C90" s="4"/>
      <c r="D90" s="4"/>
    </row>
    <row r="91" spans="1:5" x14ac:dyDescent="0.25">
      <c r="A91" s="2" t="s">
        <v>96</v>
      </c>
      <c r="B91" s="3">
        <v>10</v>
      </c>
      <c r="C91" s="16">
        <f t="shared" si="2"/>
        <v>10</v>
      </c>
      <c r="D91" s="16">
        <f t="shared" si="3"/>
        <v>36.904265551980671</v>
      </c>
      <c r="E91" s="24">
        <v>38077</v>
      </c>
    </row>
    <row r="92" spans="1:5" ht="90" x14ac:dyDescent="0.25">
      <c r="A92" s="2" t="s">
        <v>97</v>
      </c>
      <c r="B92" s="2">
        <v>8</v>
      </c>
      <c r="C92" s="16">
        <f t="shared" si="2"/>
        <v>12.5</v>
      </c>
      <c r="D92" s="16">
        <f t="shared" si="3"/>
        <v>43.765867480965092</v>
      </c>
      <c r="E92" s="24">
        <v>38807</v>
      </c>
    </row>
    <row r="93" spans="1:5" hidden="1" x14ac:dyDescent="0.25">
      <c r="A93" s="22" t="s">
        <v>15</v>
      </c>
      <c r="B93" s="23"/>
      <c r="C93" s="4"/>
      <c r="D93" s="4"/>
    </row>
    <row r="94" spans="1:5" x14ac:dyDescent="0.25">
      <c r="A94" s="2" t="s">
        <v>98</v>
      </c>
      <c r="B94" s="3">
        <v>10</v>
      </c>
      <c r="C94" s="16">
        <f t="shared" si="2"/>
        <v>10</v>
      </c>
      <c r="D94" s="16">
        <f t="shared" si="3"/>
        <v>36.904265551980671</v>
      </c>
      <c r="E94" s="24">
        <v>38077</v>
      </c>
    </row>
    <row r="95" spans="1:5" ht="30" x14ac:dyDescent="0.25">
      <c r="A95" s="2" t="s">
        <v>99</v>
      </c>
      <c r="B95" s="2">
        <v>6</v>
      </c>
      <c r="C95" s="16">
        <f t="shared" si="2"/>
        <v>16.666666666666664</v>
      </c>
      <c r="D95" s="16">
        <f t="shared" si="3"/>
        <v>53.5841116638722</v>
      </c>
      <c r="E95" s="24">
        <v>39538</v>
      </c>
    </row>
    <row r="96" spans="1:5" ht="45" x14ac:dyDescent="0.25">
      <c r="A96" s="2" t="s">
        <v>100</v>
      </c>
      <c r="B96" s="2">
        <v>8</v>
      </c>
      <c r="C96" s="16">
        <f t="shared" si="2"/>
        <v>12.5</v>
      </c>
      <c r="D96" s="16">
        <f t="shared" si="3"/>
        <v>43.765867480965092</v>
      </c>
      <c r="E96" s="24">
        <v>38807</v>
      </c>
    </row>
    <row r="97" spans="1:5" ht="30" x14ac:dyDescent="0.25">
      <c r="A97" s="2" t="s">
        <v>16</v>
      </c>
      <c r="B97" s="2">
        <v>8</v>
      </c>
      <c r="C97" s="16">
        <f t="shared" si="2"/>
        <v>12.5</v>
      </c>
      <c r="D97" s="16">
        <f t="shared" si="3"/>
        <v>43.765867480965092</v>
      </c>
      <c r="E97" s="24">
        <v>38807</v>
      </c>
    </row>
    <row r="98" spans="1:5" ht="30" x14ac:dyDescent="0.25">
      <c r="A98" s="2" t="s">
        <v>101</v>
      </c>
      <c r="B98" s="2">
        <v>8</v>
      </c>
      <c r="C98" s="16">
        <f t="shared" si="2"/>
        <v>12.5</v>
      </c>
      <c r="D98" s="16">
        <f t="shared" si="3"/>
        <v>43.765867480965092</v>
      </c>
      <c r="E98" s="24">
        <v>38807</v>
      </c>
    </row>
    <row r="99" spans="1:5" x14ac:dyDescent="0.25">
      <c r="A99" s="2" t="s">
        <v>17</v>
      </c>
      <c r="B99" s="3"/>
      <c r="C99" s="16"/>
      <c r="D99" s="16"/>
      <c r="E99" s="24"/>
    </row>
    <row r="100" spans="1:5" x14ac:dyDescent="0.25">
      <c r="A100" s="2" t="s">
        <v>18</v>
      </c>
      <c r="B100" s="3"/>
      <c r="C100" s="16"/>
      <c r="D100" s="16"/>
      <c r="E100" s="24"/>
    </row>
    <row r="101" spans="1:5" x14ac:dyDescent="0.25">
      <c r="A101" s="2" t="s">
        <v>102</v>
      </c>
      <c r="B101" s="3">
        <v>25</v>
      </c>
      <c r="C101" s="16">
        <f t="shared" si="2"/>
        <v>4</v>
      </c>
      <c r="D101" s="16">
        <f t="shared" si="3"/>
        <v>16.823622889732903</v>
      </c>
      <c r="E101" s="24">
        <v>32598</v>
      </c>
    </row>
    <row r="102" spans="1:5" ht="30" x14ac:dyDescent="0.25">
      <c r="A102" s="2" t="s">
        <v>103</v>
      </c>
      <c r="B102" s="2">
        <v>20</v>
      </c>
      <c r="C102" s="16">
        <f t="shared" si="2"/>
        <v>5</v>
      </c>
      <c r="D102" s="16">
        <f t="shared" si="3"/>
        <v>20.567176527571853</v>
      </c>
      <c r="E102" s="24">
        <v>34424</v>
      </c>
    </row>
    <row r="103" spans="1:5" x14ac:dyDescent="0.25">
      <c r="A103" s="2" t="s">
        <v>19</v>
      </c>
      <c r="B103" s="3"/>
      <c r="C103" s="16"/>
      <c r="D103" s="16"/>
      <c r="E103" s="24"/>
    </row>
    <row r="104" spans="1:5" x14ac:dyDescent="0.25">
      <c r="A104" s="2" t="s">
        <v>104</v>
      </c>
      <c r="B104" s="3">
        <v>25</v>
      </c>
      <c r="C104" s="16">
        <f t="shared" si="2"/>
        <v>4</v>
      </c>
      <c r="D104" s="16">
        <f t="shared" si="3"/>
        <v>16.823622889732903</v>
      </c>
      <c r="E104" s="24">
        <v>32598</v>
      </c>
    </row>
    <row r="105" spans="1:5" x14ac:dyDescent="0.25">
      <c r="A105" s="2" t="s">
        <v>105</v>
      </c>
      <c r="B105" s="3">
        <v>20</v>
      </c>
      <c r="C105" s="16">
        <f t="shared" si="2"/>
        <v>5</v>
      </c>
      <c r="D105" s="16">
        <f t="shared" si="3"/>
        <v>20.567176527571853</v>
      </c>
      <c r="E105" s="24">
        <v>34424</v>
      </c>
    </row>
    <row r="106" spans="1:5" x14ac:dyDescent="0.25">
      <c r="A106" s="2" t="s">
        <v>106</v>
      </c>
      <c r="B106" s="3">
        <v>30</v>
      </c>
      <c r="C106" s="16">
        <f t="shared" si="2"/>
        <v>3.3333333333333335</v>
      </c>
      <c r="D106" s="16">
        <f t="shared" si="3"/>
        <v>14.230410140910587</v>
      </c>
      <c r="E106" s="24">
        <v>30772</v>
      </c>
    </row>
    <row r="107" spans="1:5" ht="30" x14ac:dyDescent="0.25">
      <c r="A107" s="2" t="s">
        <v>107</v>
      </c>
      <c r="B107" s="3">
        <v>30</v>
      </c>
      <c r="C107" s="16">
        <f t="shared" si="2"/>
        <v>3.3333333333333335</v>
      </c>
      <c r="D107" s="16">
        <f t="shared" si="3"/>
        <v>14.230410140910587</v>
      </c>
      <c r="E107" s="24">
        <v>30772</v>
      </c>
    </row>
    <row r="108" spans="1:5" x14ac:dyDescent="0.25">
      <c r="A108" s="2" t="s">
        <v>108</v>
      </c>
      <c r="B108" s="3">
        <v>30</v>
      </c>
      <c r="C108" s="16">
        <f t="shared" si="2"/>
        <v>3.3333333333333335</v>
      </c>
      <c r="D108" s="16">
        <f t="shared" si="3"/>
        <v>14.230410140910587</v>
      </c>
      <c r="E108" s="24">
        <v>30772</v>
      </c>
    </row>
    <row r="109" spans="1:5" x14ac:dyDescent="0.25">
      <c r="A109" s="2" t="s">
        <v>109</v>
      </c>
      <c r="B109" s="3">
        <v>20</v>
      </c>
      <c r="C109" s="16">
        <f t="shared" si="2"/>
        <v>5</v>
      </c>
      <c r="D109" s="16">
        <f t="shared" si="3"/>
        <v>20.567176527571853</v>
      </c>
      <c r="E109" s="24">
        <v>34424</v>
      </c>
    </row>
    <row r="110" spans="1:5" ht="30" x14ac:dyDescent="0.25">
      <c r="A110" s="2" t="s">
        <v>110</v>
      </c>
      <c r="B110" s="3">
        <v>20</v>
      </c>
      <c r="C110" s="16">
        <f t="shared" si="2"/>
        <v>5</v>
      </c>
      <c r="D110" s="16">
        <f t="shared" si="3"/>
        <v>20.567176527571853</v>
      </c>
      <c r="E110" s="24">
        <v>34424</v>
      </c>
    </row>
    <row r="111" spans="1:5" x14ac:dyDescent="0.25">
      <c r="A111" s="2" t="s">
        <v>111</v>
      </c>
      <c r="B111" s="3">
        <v>25</v>
      </c>
      <c r="C111" s="16">
        <f t="shared" si="2"/>
        <v>4</v>
      </c>
      <c r="D111" s="16">
        <f t="shared" si="3"/>
        <v>16.823622889732903</v>
      </c>
      <c r="E111" s="24">
        <v>32598</v>
      </c>
    </row>
    <row r="112" spans="1:5" x14ac:dyDescent="0.25">
      <c r="A112" s="2" t="s">
        <v>112</v>
      </c>
      <c r="B112" s="3">
        <v>15</v>
      </c>
      <c r="C112" s="16">
        <f t="shared" si="2"/>
        <v>6.666666666666667</v>
      </c>
      <c r="D112" s="16">
        <f t="shared" si="3"/>
        <v>26.435774554035863</v>
      </c>
      <c r="E112" s="24">
        <v>36250</v>
      </c>
    </row>
    <row r="113" spans="1:5" x14ac:dyDescent="0.25">
      <c r="A113" s="2" t="s">
        <v>113</v>
      </c>
      <c r="B113" s="3">
        <v>10</v>
      </c>
      <c r="C113" s="16">
        <f t="shared" si="2"/>
        <v>10</v>
      </c>
      <c r="D113" s="16">
        <f t="shared" si="3"/>
        <v>36.904265551980671</v>
      </c>
      <c r="E113" s="24">
        <v>38077</v>
      </c>
    </row>
    <row r="114" spans="1:5" ht="45" x14ac:dyDescent="0.25">
      <c r="A114" s="2" t="s">
        <v>114</v>
      </c>
      <c r="B114" s="2">
        <v>14</v>
      </c>
      <c r="C114" s="16">
        <f t="shared" si="2"/>
        <v>7.1428571428571423</v>
      </c>
      <c r="D114" s="16">
        <f t="shared" si="3"/>
        <v>28.031432699884796</v>
      </c>
      <c r="E114" s="24">
        <v>36616</v>
      </c>
    </row>
    <row r="115" spans="1:5" hidden="1" x14ac:dyDescent="0.25">
      <c r="A115" s="22" t="s">
        <v>20</v>
      </c>
      <c r="B115" s="23"/>
      <c r="C115" s="4"/>
      <c r="D115" s="4"/>
      <c r="E115" s="21"/>
    </row>
    <row r="116" spans="1:5" x14ac:dyDescent="0.25">
      <c r="A116" s="2" t="s">
        <v>115</v>
      </c>
      <c r="B116" s="3">
        <v>13</v>
      </c>
      <c r="C116" s="16">
        <f t="shared" si="2"/>
        <v>7.6923076923076925</v>
      </c>
      <c r="D116" s="16">
        <f t="shared" si="3"/>
        <v>29.829617132961715</v>
      </c>
      <c r="E116" s="24">
        <v>36981</v>
      </c>
    </row>
    <row r="117" spans="1:5" x14ac:dyDescent="0.25">
      <c r="A117" s="2" t="s">
        <v>116</v>
      </c>
      <c r="B117" s="3">
        <v>28</v>
      </c>
      <c r="C117" s="16">
        <f t="shared" si="2"/>
        <v>3.5714285714285712</v>
      </c>
      <c r="D117" s="16">
        <f t="shared" si="3"/>
        <v>15.165710175592794</v>
      </c>
      <c r="E117" s="24">
        <v>31502</v>
      </c>
    </row>
    <row r="118" spans="1:5" x14ac:dyDescent="0.25">
      <c r="A118" s="2" t="s">
        <v>117</v>
      </c>
      <c r="B118" s="3">
        <v>20</v>
      </c>
      <c r="C118" s="16">
        <f t="shared" si="2"/>
        <v>5</v>
      </c>
      <c r="D118" s="16">
        <f t="shared" si="3"/>
        <v>20.567176527571853</v>
      </c>
      <c r="E118" s="24">
        <v>34424</v>
      </c>
    </row>
    <row r="119" spans="1:5" ht="45" x14ac:dyDescent="0.25">
      <c r="A119" s="2" t="s">
        <v>118</v>
      </c>
      <c r="B119" s="2">
        <v>15</v>
      </c>
      <c r="C119" s="16">
        <f t="shared" si="2"/>
        <v>6.666666666666667</v>
      </c>
      <c r="D119" s="16">
        <f t="shared" si="3"/>
        <v>26.435774554035863</v>
      </c>
      <c r="E119" s="24">
        <v>36250</v>
      </c>
    </row>
    <row r="120" spans="1:5" x14ac:dyDescent="0.25">
      <c r="A120" s="2" t="s">
        <v>119</v>
      </c>
      <c r="B120" s="3">
        <v>15</v>
      </c>
      <c r="C120" s="16">
        <f t="shared" si="2"/>
        <v>6.666666666666667</v>
      </c>
      <c r="D120" s="16">
        <f t="shared" si="3"/>
        <v>26.435774554035863</v>
      </c>
      <c r="E120" s="24">
        <v>36250</v>
      </c>
    </row>
    <row r="121" spans="1:5" x14ac:dyDescent="0.25">
      <c r="A121" s="2" t="s">
        <v>120</v>
      </c>
      <c r="B121" s="3">
        <v>5</v>
      </c>
      <c r="C121" s="16">
        <f t="shared" si="2"/>
        <v>20</v>
      </c>
      <c r="D121" s="16">
        <f t="shared" si="3"/>
        <v>60.189282944650266</v>
      </c>
      <c r="E121" s="24">
        <v>39903</v>
      </c>
    </row>
    <row r="122" spans="1:5" hidden="1" x14ac:dyDescent="0.25">
      <c r="A122" s="22" t="s">
        <v>21</v>
      </c>
      <c r="B122" s="23"/>
      <c r="C122" s="4"/>
      <c r="D122" s="4"/>
      <c r="E122" s="21"/>
    </row>
    <row r="123" spans="1:5" x14ac:dyDescent="0.25">
      <c r="A123" s="2" t="s">
        <v>121</v>
      </c>
      <c r="B123" s="3">
        <v>6</v>
      </c>
      <c r="C123" s="16">
        <f t="shared" si="2"/>
        <v>16.666666666666664</v>
      </c>
      <c r="D123" s="16">
        <f t="shared" si="3"/>
        <v>53.5841116638722</v>
      </c>
      <c r="E123" s="24">
        <v>39538</v>
      </c>
    </row>
    <row r="124" spans="1:5" x14ac:dyDescent="0.25">
      <c r="A124" s="2" t="s">
        <v>122</v>
      </c>
      <c r="B124" s="3">
        <v>3</v>
      </c>
      <c r="C124" s="16">
        <f t="shared" si="2"/>
        <v>33.333333333333329</v>
      </c>
      <c r="D124" s="16">
        <f t="shared" si="3"/>
        <v>78.455653099681157</v>
      </c>
      <c r="E124" s="24">
        <v>40633</v>
      </c>
    </row>
    <row r="125" spans="1:5" hidden="1" x14ac:dyDescent="0.25">
      <c r="A125" s="22" t="s">
        <v>22</v>
      </c>
      <c r="B125" s="23"/>
      <c r="C125" s="4"/>
      <c r="D125" s="4"/>
      <c r="E125" s="21"/>
    </row>
    <row r="126" spans="1:5" x14ac:dyDescent="0.25">
      <c r="A126" s="2" t="s">
        <v>123</v>
      </c>
      <c r="B126" s="3">
        <v>10</v>
      </c>
      <c r="C126" s="16">
        <f t="shared" si="2"/>
        <v>10</v>
      </c>
      <c r="D126" s="16">
        <f t="shared" si="3"/>
        <v>36.904265551980671</v>
      </c>
      <c r="E126" s="24">
        <v>38077</v>
      </c>
    </row>
    <row r="127" spans="1:5" ht="30" x14ac:dyDescent="0.25">
      <c r="A127" s="2" t="s">
        <v>124</v>
      </c>
      <c r="B127" s="3">
        <v>5</v>
      </c>
      <c r="C127" s="16">
        <f t="shared" si="2"/>
        <v>20</v>
      </c>
      <c r="D127" s="16">
        <f t="shared" si="3"/>
        <v>60.189282944650266</v>
      </c>
      <c r="E127" s="24">
        <v>39903</v>
      </c>
    </row>
    <row r="128" spans="1:5" x14ac:dyDescent="0.25">
      <c r="A128" s="2" t="s">
        <v>125</v>
      </c>
      <c r="B128" s="3">
        <v>10</v>
      </c>
      <c r="C128" s="16">
        <f t="shared" si="2"/>
        <v>10</v>
      </c>
      <c r="D128" s="16">
        <f t="shared" si="3"/>
        <v>36.904265551980671</v>
      </c>
      <c r="E128" s="24">
        <v>38077</v>
      </c>
    </row>
    <row r="129" spans="1:5" x14ac:dyDescent="0.25">
      <c r="A129" s="2" t="s">
        <v>126</v>
      </c>
      <c r="B129" s="3">
        <v>15</v>
      </c>
      <c r="C129" s="16">
        <f t="shared" si="2"/>
        <v>6.666666666666667</v>
      </c>
      <c r="D129" s="16">
        <f t="shared" si="3"/>
        <v>26.435774554035863</v>
      </c>
      <c r="E129" s="24">
        <v>36250</v>
      </c>
    </row>
  </sheetData>
  <autoFilter ref="A4:E129">
    <filterColumn colId="4">
      <customFilters>
        <customFilter operator="notEqual" val=" "/>
      </customFilters>
    </filterColumn>
  </autoFilter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133"/>
  <sheetViews>
    <sheetView topLeftCell="A55" workbookViewId="0">
      <selection activeCell="E9" sqref="E9"/>
    </sheetView>
  </sheetViews>
  <sheetFormatPr defaultRowHeight="15" x14ac:dyDescent="0.25"/>
  <cols>
    <col min="7" max="7" width="17.42578125" style="4" customWidth="1"/>
    <col min="10" max="10" width="34.85546875" customWidth="1"/>
    <col min="11" max="11" width="13.42578125" customWidth="1"/>
  </cols>
  <sheetData>
    <row r="3" spans="1:13" x14ac:dyDescent="0.25">
      <c r="J3" s="7"/>
    </row>
    <row r="4" spans="1:13" x14ac:dyDescent="0.25">
      <c r="A4" s="6"/>
      <c r="I4" s="8"/>
    </row>
    <row r="5" spans="1:13" x14ac:dyDescent="0.25">
      <c r="A5" s="6"/>
    </row>
    <row r="6" spans="1:13" ht="15.75" customHeight="1" x14ac:dyDescent="0.25">
      <c r="A6" s="34"/>
      <c r="B6" s="35"/>
      <c r="C6" s="35"/>
      <c r="D6" s="36"/>
      <c r="E6" s="37" t="s">
        <v>132</v>
      </c>
      <c r="F6" s="36"/>
      <c r="J6" s="4"/>
      <c r="K6" s="9"/>
    </row>
    <row r="7" spans="1:13" ht="30.75" customHeight="1" x14ac:dyDescent="0.25">
      <c r="A7" s="25"/>
      <c r="B7" s="25"/>
      <c r="C7" s="25"/>
      <c r="D7" s="25"/>
      <c r="E7" s="10" t="s">
        <v>131</v>
      </c>
      <c r="F7" s="10" t="s">
        <v>133</v>
      </c>
      <c r="G7" s="30" t="s">
        <v>198</v>
      </c>
      <c r="H7" s="30"/>
      <c r="J7" s="1" t="s">
        <v>29</v>
      </c>
      <c r="L7" t="s">
        <v>130</v>
      </c>
    </row>
    <row r="8" spans="1:13" ht="30" x14ac:dyDescent="0.25">
      <c r="A8" s="38">
        <v>1</v>
      </c>
      <c r="B8" s="38"/>
      <c r="C8" s="38"/>
      <c r="D8" s="38"/>
      <c r="E8" s="10">
        <v>2</v>
      </c>
      <c r="F8" s="10">
        <v>3</v>
      </c>
      <c r="G8" s="16" t="s">
        <v>131</v>
      </c>
      <c r="H8" s="3" t="s">
        <v>133</v>
      </c>
      <c r="J8" s="2" t="s">
        <v>0</v>
      </c>
      <c r="K8" s="11" t="s">
        <v>128</v>
      </c>
      <c r="L8" t="s">
        <v>127</v>
      </c>
      <c r="M8" t="s">
        <v>129</v>
      </c>
    </row>
    <row r="9" spans="1:13" ht="25.5" customHeight="1" x14ac:dyDescent="0.25">
      <c r="A9" s="12" t="s">
        <v>134</v>
      </c>
      <c r="B9" s="26" t="s">
        <v>135</v>
      </c>
      <c r="C9" s="26"/>
      <c r="D9" s="26"/>
      <c r="E9" s="13">
        <v>0.05</v>
      </c>
      <c r="F9" s="14">
        <v>1.6299999999999999E-2</v>
      </c>
      <c r="G9" s="4">
        <f>50^(1-E9)</f>
        <v>41.117007971344435</v>
      </c>
      <c r="H9" s="16">
        <f>1/F9</f>
        <v>61.349693251533751</v>
      </c>
      <c r="J9" s="2" t="s">
        <v>1</v>
      </c>
      <c r="K9" s="3"/>
    </row>
    <row r="10" spans="1:13" ht="30" x14ac:dyDescent="0.25">
      <c r="A10" s="17" t="s">
        <v>136</v>
      </c>
      <c r="B10" s="26" t="s">
        <v>137</v>
      </c>
      <c r="C10" s="26"/>
      <c r="D10" s="26"/>
      <c r="E10" s="13">
        <v>0.1</v>
      </c>
      <c r="F10" s="14">
        <v>3.3399999999999999E-2</v>
      </c>
      <c r="G10" s="4">
        <f>50^(1-E10)</f>
        <v>33.812166890312071</v>
      </c>
      <c r="H10" s="16">
        <f t="shared" ref="H10:H69" si="0">1/F10</f>
        <v>29.940119760479043</v>
      </c>
      <c r="J10" s="2" t="s">
        <v>2</v>
      </c>
      <c r="K10" s="3">
        <v>60</v>
      </c>
      <c r="L10" s="18">
        <f>1/K10*100</f>
        <v>1.6666666666666667</v>
      </c>
      <c r="M10" s="18">
        <f>(1-((1/100)^(1/K10)))*100</f>
        <v>7.3881271871206522</v>
      </c>
    </row>
    <row r="11" spans="1:13" ht="38.25" customHeight="1" x14ac:dyDescent="0.25">
      <c r="A11" s="17" t="s">
        <v>138</v>
      </c>
      <c r="B11" s="26" t="s">
        <v>139</v>
      </c>
      <c r="C11" s="26"/>
      <c r="D11" s="26"/>
      <c r="E11" s="13">
        <v>1</v>
      </c>
      <c r="F11" s="13">
        <v>1</v>
      </c>
      <c r="G11" s="4">
        <f>50^(1-E11)</f>
        <v>1</v>
      </c>
      <c r="H11" s="16">
        <f t="shared" si="0"/>
        <v>1</v>
      </c>
      <c r="J11" s="2" t="s">
        <v>3</v>
      </c>
      <c r="K11" s="3">
        <v>30</v>
      </c>
      <c r="L11" s="18">
        <f t="shared" ref="L11:L73" si="1">1/K11*100</f>
        <v>3.3333333333333335</v>
      </c>
      <c r="M11" s="18">
        <f t="shared" ref="M11:M73" si="2">(1-((1/100)^(1/K11)))*100</f>
        <v>14.230410140910587</v>
      </c>
    </row>
    <row r="12" spans="1:13" x14ac:dyDescent="0.25">
      <c r="A12" s="26" t="s">
        <v>140</v>
      </c>
      <c r="B12" s="26"/>
      <c r="C12" s="26"/>
      <c r="D12" s="26"/>
      <c r="E12" s="17"/>
      <c r="F12" s="17"/>
      <c r="G12" s="16"/>
      <c r="H12" s="16"/>
      <c r="J12" s="2" t="s">
        <v>4</v>
      </c>
      <c r="K12" s="3">
        <v>30</v>
      </c>
      <c r="L12" s="18">
        <f t="shared" si="1"/>
        <v>3.3333333333333335</v>
      </c>
      <c r="M12" s="18">
        <f t="shared" si="2"/>
        <v>14.230410140910587</v>
      </c>
    </row>
    <row r="13" spans="1:13" x14ac:dyDescent="0.25">
      <c r="A13" s="27" t="s">
        <v>141</v>
      </c>
      <c r="B13" s="27"/>
      <c r="C13" s="27"/>
      <c r="D13" s="27"/>
      <c r="E13" s="17"/>
      <c r="F13" s="17"/>
      <c r="G13" s="16"/>
      <c r="H13" s="16"/>
      <c r="J13" s="2" t="s">
        <v>23</v>
      </c>
      <c r="K13" s="3">
        <v>5</v>
      </c>
      <c r="L13" s="18">
        <f t="shared" si="1"/>
        <v>20</v>
      </c>
      <c r="M13" s="18">
        <f t="shared" si="2"/>
        <v>60.189282944650266</v>
      </c>
    </row>
    <row r="14" spans="1:13" ht="51" customHeight="1" x14ac:dyDescent="0.25">
      <c r="A14" s="25" t="s">
        <v>142</v>
      </c>
      <c r="B14" s="25"/>
      <c r="C14" s="25"/>
      <c r="D14" s="25"/>
      <c r="E14" s="14">
        <v>0.1391</v>
      </c>
      <c r="F14" s="14">
        <v>4.7500000000000001E-2</v>
      </c>
      <c r="G14" s="4">
        <f t="shared" ref="G14:G15" si="3">50^(1-E14)</f>
        <v>29.01638311216567</v>
      </c>
      <c r="H14" s="16">
        <f t="shared" si="0"/>
        <v>21.05263157894737</v>
      </c>
      <c r="J14" s="2" t="s">
        <v>24</v>
      </c>
      <c r="K14" s="3">
        <v>3</v>
      </c>
      <c r="L14" s="18">
        <f t="shared" si="1"/>
        <v>33.333333333333329</v>
      </c>
      <c r="M14" s="18">
        <f t="shared" si="2"/>
        <v>78.455653099681157</v>
      </c>
    </row>
    <row r="15" spans="1:13" ht="38.25" customHeight="1" x14ac:dyDescent="0.25">
      <c r="A15" s="25" t="s">
        <v>143</v>
      </c>
      <c r="B15" s="25"/>
      <c r="C15" s="25"/>
      <c r="D15" s="25"/>
      <c r="E15" s="14">
        <v>0.15329999999999999</v>
      </c>
      <c r="F15" s="14">
        <v>5.28E-2</v>
      </c>
      <c r="G15" s="4">
        <f t="shared" si="3"/>
        <v>27.44845490331252</v>
      </c>
      <c r="H15" s="16">
        <f t="shared" si="0"/>
        <v>18.939393939393941</v>
      </c>
      <c r="J15" s="2" t="s">
        <v>25</v>
      </c>
      <c r="K15" s="3">
        <v>30</v>
      </c>
      <c r="L15" s="18">
        <f t="shared" si="1"/>
        <v>3.3333333333333335</v>
      </c>
      <c r="M15" s="18">
        <f t="shared" si="2"/>
        <v>14.230410140910587</v>
      </c>
    </row>
    <row r="16" spans="1:13" x14ac:dyDescent="0.25">
      <c r="A16" s="25" t="s">
        <v>144</v>
      </c>
      <c r="B16" s="25"/>
      <c r="C16" s="25"/>
      <c r="D16" s="25"/>
      <c r="E16" s="17"/>
      <c r="F16" s="17"/>
      <c r="G16" s="16"/>
      <c r="H16" s="16"/>
      <c r="J16" s="2" t="s">
        <v>5</v>
      </c>
      <c r="K16" s="3"/>
    </row>
    <row r="17" spans="1:13" ht="51" customHeight="1" x14ac:dyDescent="0.25">
      <c r="A17" s="26" t="s">
        <v>145</v>
      </c>
      <c r="B17" s="26"/>
      <c r="C17" s="26"/>
      <c r="D17" s="17"/>
      <c r="E17" s="28">
        <v>0.2</v>
      </c>
      <c r="F17" s="29">
        <v>7.0699999999999999E-2</v>
      </c>
      <c r="G17" s="4">
        <f>50^(1-$E$17)</f>
        <v>22.865252596366322</v>
      </c>
      <c r="H17" s="16">
        <f>1/$F$17</f>
        <v>14.144271570014144</v>
      </c>
      <c r="J17" s="2" t="s">
        <v>6</v>
      </c>
      <c r="K17" s="3"/>
    </row>
    <row r="18" spans="1:13" ht="53.25" customHeight="1" x14ac:dyDescent="0.25">
      <c r="A18" s="25" t="s">
        <v>146</v>
      </c>
      <c r="B18" s="25"/>
      <c r="C18" s="25"/>
      <c r="D18" s="25"/>
      <c r="E18" s="28"/>
      <c r="F18" s="29"/>
      <c r="G18" s="4">
        <f t="shared" ref="G18:G20" si="4">50^(1-$E$17)</f>
        <v>22.865252596366322</v>
      </c>
      <c r="H18" s="16">
        <f t="shared" ref="H18:H20" si="5">1/$F$17</f>
        <v>14.144271570014144</v>
      </c>
      <c r="J18" s="2" t="s">
        <v>26</v>
      </c>
      <c r="K18" s="3">
        <v>10</v>
      </c>
      <c r="L18">
        <f t="shared" si="1"/>
        <v>10</v>
      </c>
      <c r="M18">
        <f t="shared" si="2"/>
        <v>36.904265551980671</v>
      </c>
    </row>
    <row r="19" spans="1:13" ht="25.5" customHeight="1" x14ac:dyDescent="0.25">
      <c r="A19" s="25" t="s">
        <v>147</v>
      </c>
      <c r="B19" s="25"/>
      <c r="C19" s="25"/>
      <c r="D19" s="25"/>
      <c r="E19" s="28"/>
      <c r="F19" s="29"/>
      <c r="G19" s="4">
        <f t="shared" si="4"/>
        <v>22.865252596366322</v>
      </c>
      <c r="H19" s="16">
        <f t="shared" si="5"/>
        <v>14.144271570014144</v>
      </c>
      <c r="J19" s="2" t="s">
        <v>27</v>
      </c>
      <c r="K19" s="3">
        <v>5</v>
      </c>
      <c r="L19">
        <f t="shared" si="1"/>
        <v>20</v>
      </c>
      <c r="M19">
        <f t="shared" si="2"/>
        <v>60.189282944650266</v>
      </c>
    </row>
    <row r="20" spans="1:13" x14ac:dyDescent="0.25">
      <c r="A20" s="26" t="s">
        <v>148</v>
      </c>
      <c r="B20" s="26"/>
      <c r="C20" s="26"/>
      <c r="D20" s="17"/>
      <c r="E20" s="28"/>
      <c r="F20" s="29"/>
      <c r="G20" s="4">
        <f t="shared" si="4"/>
        <v>22.865252596366322</v>
      </c>
      <c r="H20" s="16">
        <f t="shared" si="5"/>
        <v>14.144271570014144</v>
      </c>
      <c r="J20" s="2" t="s">
        <v>28</v>
      </c>
      <c r="K20" s="3">
        <v>3</v>
      </c>
      <c r="L20">
        <f t="shared" si="1"/>
        <v>33.333333333333329</v>
      </c>
      <c r="M20">
        <f t="shared" si="2"/>
        <v>78.455653099681157</v>
      </c>
    </row>
    <row r="21" spans="1:13" ht="82.5" customHeight="1" x14ac:dyDescent="0.25">
      <c r="A21" s="27" t="s">
        <v>149</v>
      </c>
      <c r="B21" s="27"/>
      <c r="C21" s="27"/>
      <c r="D21" s="27"/>
      <c r="E21" s="13">
        <v>0.2</v>
      </c>
      <c r="F21" s="14">
        <v>7.0699999999999999E-2</v>
      </c>
      <c r="G21" s="4">
        <f t="shared" ref="G21:G28" si="6">50^(1-E21)</f>
        <v>22.865252596366322</v>
      </c>
      <c r="H21" s="16">
        <f t="shared" si="0"/>
        <v>14.144271570014144</v>
      </c>
      <c r="J21" s="2" t="s">
        <v>7</v>
      </c>
      <c r="K21" s="3"/>
    </row>
    <row r="22" spans="1:13" ht="45" x14ac:dyDescent="0.25">
      <c r="A22" s="26" t="s">
        <v>150</v>
      </c>
      <c r="B22" s="26"/>
      <c r="C22" s="26"/>
      <c r="D22" s="26"/>
      <c r="E22" s="13">
        <v>0.2</v>
      </c>
      <c r="F22" s="14">
        <v>7.0699999999999999E-2</v>
      </c>
      <c r="G22" s="4">
        <f t="shared" si="6"/>
        <v>22.865252596366322</v>
      </c>
      <c r="H22" s="16">
        <f t="shared" si="0"/>
        <v>14.144271570014144</v>
      </c>
      <c r="J22" s="2" t="s">
        <v>31</v>
      </c>
      <c r="K22" s="3"/>
    </row>
    <row r="23" spans="1:13" ht="25.5" customHeight="1" x14ac:dyDescent="0.25">
      <c r="A23" s="26" t="s">
        <v>151</v>
      </c>
      <c r="B23" s="26"/>
      <c r="C23" s="26"/>
      <c r="D23" s="26"/>
      <c r="E23" s="14">
        <v>0.25890000000000002</v>
      </c>
      <c r="F23" s="14">
        <v>9.5000000000000001E-2</v>
      </c>
      <c r="G23" s="4">
        <f t="shared" si="6"/>
        <v>18.159616394929294</v>
      </c>
      <c r="H23" s="16">
        <f t="shared" si="0"/>
        <v>10.526315789473685</v>
      </c>
      <c r="J23" s="2" t="s">
        <v>32</v>
      </c>
      <c r="K23" s="3">
        <v>15</v>
      </c>
      <c r="L23">
        <f t="shared" si="1"/>
        <v>6.666666666666667</v>
      </c>
      <c r="M23">
        <f t="shared" si="2"/>
        <v>26.435774554035863</v>
      </c>
    </row>
    <row r="24" spans="1:13" ht="38.25" customHeight="1" x14ac:dyDescent="0.25">
      <c r="A24" s="26" t="s">
        <v>152</v>
      </c>
      <c r="B24" s="26"/>
      <c r="C24" s="26"/>
      <c r="D24" s="26"/>
      <c r="E24" s="13">
        <v>0.2</v>
      </c>
      <c r="F24" s="14">
        <v>7.0699999999999999E-2</v>
      </c>
      <c r="G24" s="4">
        <f t="shared" si="6"/>
        <v>22.865252596366322</v>
      </c>
      <c r="H24" s="16">
        <f t="shared" si="0"/>
        <v>14.144271570014144</v>
      </c>
      <c r="J24" s="2" t="s">
        <v>33</v>
      </c>
      <c r="K24" s="3">
        <v>25</v>
      </c>
      <c r="L24">
        <f t="shared" si="1"/>
        <v>4</v>
      </c>
      <c r="M24">
        <f t="shared" si="2"/>
        <v>16.823622889732903</v>
      </c>
    </row>
    <row r="25" spans="1:13" ht="25.5" customHeight="1" x14ac:dyDescent="0.25">
      <c r="A25" s="26" t="s">
        <v>153</v>
      </c>
      <c r="B25" s="26"/>
      <c r="C25" s="26"/>
      <c r="D25" s="26"/>
      <c r="E25" s="13">
        <v>0.2</v>
      </c>
      <c r="F25" s="14">
        <v>7.0699999999999999E-2</v>
      </c>
      <c r="G25" s="4">
        <f t="shared" si="6"/>
        <v>22.865252596366322</v>
      </c>
      <c r="H25" s="16">
        <f t="shared" si="0"/>
        <v>14.144271570014144</v>
      </c>
      <c r="J25" s="2" t="s">
        <v>8</v>
      </c>
      <c r="K25" s="3"/>
    </row>
    <row r="26" spans="1:13" ht="51" customHeight="1" x14ac:dyDescent="0.25">
      <c r="A26" s="26" t="s">
        <v>154</v>
      </c>
      <c r="B26" s="26"/>
      <c r="C26" s="26"/>
      <c r="D26" s="26"/>
      <c r="E26" s="13">
        <v>0.2</v>
      </c>
      <c r="F26" s="14">
        <v>7.0699999999999999E-2</v>
      </c>
      <c r="G26" s="4">
        <f t="shared" si="6"/>
        <v>22.865252596366322</v>
      </c>
      <c r="H26" s="16">
        <f t="shared" si="0"/>
        <v>14.144271570014144</v>
      </c>
      <c r="J26" s="2" t="s">
        <v>34</v>
      </c>
      <c r="K26" s="3"/>
    </row>
    <row r="27" spans="1:13" ht="27.75" customHeight="1" x14ac:dyDescent="0.25">
      <c r="A27" s="26" t="s">
        <v>155</v>
      </c>
      <c r="B27" s="26"/>
      <c r="C27" s="26"/>
      <c r="D27" s="26"/>
      <c r="E27" s="14">
        <v>0.15620000000000001</v>
      </c>
      <c r="F27" s="14">
        <v>5.3800000000000001E-2</v>
      </c>
      <c r="G27" s="4">
        <f t="shared" si="6"/>
        <v>27.138815570391927</v>
      </c>
      <c r="H27" s="16">
        <f t="shared" si="0"/>
        <v>18.587360594795538</v>
      </c>
      <c r="J27" s="2" t="s">
        <v>35</v>
      </c>
      <c r="K27" s="3">
        <v>13</v>
      </c>
      <c r="L27">
        <f t="shared" si="1"/>
        <v>7.6923076923076925</v>
      </c>
      <c r="M27">
        <f t="shared" si="2"/>
        <v>29.829617132961715</v>
      </c>
    </row>
    <row r="28" spans="1:13" ht="39.75" customHeight="1" x14ac:dyDescent="0.25">
      <c r="A28" s="26" t="s">
        <v>156</v>
      </c>
      <c r="B28" s="26"/>
      <c r="C28" s="26"/>
      <c r="D28" s="26"/>
      <c r="E28" s="14">
        <v>0.16200000000000001</v>
      </c>
      <c r="F28" s="14">
        <v>5.6000000000000001E-2</v>
      </c>
      <c r="G28" s="4">
        <f t="shared" si="6"/>
        <v>26.529976398899624</v>
      </c>
      <c r="H28" s="16">
        <f t="shared" si="0"/>
        <v>17.857142857142858</v>
      </c>
      <c r="J28" s="2" t="s">
        <v>36</v>
      </c>
      <c r="K28" s="3">
        <v>13</v>
      </c>
      <c r="L28">
        <f t="shared" si="1"/>
        <v>7.6923076923076925</v>
      </c>
      <c r="M28">
        <f t="shared" si="2"/>
        <v>29.829617132961715</v>
      </c>
    </row>
    <row r="29" spans="1:13" ht="25.5" customHeight="1" x14ac:dyDescent="0.25">
      <c r="A29" s="26" t="s">
        <v>157</v>
      </c>
      <c r="B29" s="26"/>
      <c r="C29" s="26"/>
      <c r="D29" s="17"/>
      <c r="E29" s="28">
        <v>0.3</v>
      </c>
      <c r="F29" s="29">
        <v>0.11310000000000001</v>
      </c>
      <c r="G29" s="4">
        <f>50^(1-$E$29)</f>
        <v>15.462474735549584</v>
      </c>
      <c r="H29" s="16">
        <f>1/$F$29</f>
        <v>8.8417329796640143</v>
      </c>
      <c r="J29" s="2" t="s">
        <v>9</v>
      </c>
      <c r="K29" s="3"/>
    </row>
    <row r="30" spans="1:13" ht="25.5" customHeight="1" x14ac:dyDescent="0.25">
      <c r="A30" s="26" t="s">
        <v>158</v>
      </c>
      <c r="B30" s="26"/>
      <c r="C30" s="26"/>
      <c r="D30" s="26"/>
      <c r="E30" s="28"/>
      <c r="F30" s="29"/>
      <c r="G30" s="4">
        <f t="shared" ref="G30:G39" si="7">50^(1-$E$29)</f>
        <v>15.462474735549584</v>
      </c>
      <c r="H30" s="16">
        <f t="shared" ref="H30:H40" si="8">1/$F$29</f>
        <v>8.8417329796640143</v>
      </c>
      <c r="J30" s="2" t="s">
        <v>37</v>
      </c>
      <c r="K30" s="3">
        <v>13</v>
      </c>
      <c r="L30">
        <f t="shared" si="1"/>
        <v>7.6923076923076925</v>
      </c>
      <c r="M30">
        <f t="shared" si="2"/>
        <v>29.829617132961715</v>
      </c>
    </row>
    <row r="31" spans="1:13" ht="38.25" customHeight="1" x14ac:dyDescent="0.25">
      <c r="A31" s="26" t="s">
        <v>159</v>
      </c>
      <c r="B31" s="26"/>
      <c r="C31" s="26"/>
      <c r="D31" s="26"/>
      <c r="E31" s="28"/>
      <c r="F31" s="29"/>
      <c r="G31" s="4">
        <f t="shared" si="7"/>
        <v>15.462474735549584</v>
      </c>
      <c r="H31" s="16">
        <f t="shared" si="8"/>
        <v>8.8417329796640143</v>
      </c>
      <c r="J31" s="2" t="s">
        <v>38</v>
      </c>
      <c r="K31" s="3">
        <v>8</v>
      </c>
      <c r="L31">
        <f t="shared" si="1"/>
        <v>12.5</v>
      </c>
      <c r="M31">
        <f t="shared" si="2"/>
        <v>43.765867480965092</v>
      </c>
    </row>
    <row r="32" spans="1:13" ht="38.25" customHeight="1" x14ac:dyDescent="0.25">
      <c r="A32" s="26" t="s">
        <v>160</v>
      </c>
      <c r="B32" s="26"/>
      <c r="C32" s="26"/>
      <c r="D32" s="26"/>
      <c r="E32" s="28"/>
      <c r="F32" s="29"/>
      <c r="G32" s="4">
        <f t="shared" si="7"/>
        <v>15.462474735549584</v>
      </c>
      <c r="H32" s="16">
        <f t="shared" si="8"/>
        <v>8.8417329796640143</v>
      </c>
      <c r="J32" s="2" t="s">
        <v>30</v>
      </c>
      <c r="K32" s="3">
        <v>10</v>
      </c>
      <c r="L32">
        <f t="shared" si="1"/>
        <v>10</v>
      </c>
      <c r="M32">
        <f t="shared" si="2"/>
        <v>36.904265551980671</v>
      </c>
    </row>
    <row r="33" spans="1:13" ht="75" x14ac:dyDescent="0.25">
      <c r="A33" s="26" t="s">
        <v>161</v>
      </c>
      <c r="B33" s="26"/>
      <c r="C33" s="26"/>
      <c r="D33" s="26"/>
      <c r="E33" s="28"/>
      <c r="F33" s="29"/>
      <c r="G33" s="4">
        <f t="shared" si="7"/>
        <v>15.462474735549584</v>
      </c>
      <c r="H33" s="16">
        <f t="shared" si="8"/>
        <v>8.8417329796640143</v>
      </c>
      <c r="J33" s="2" t="s">
        <v>39</v>
      </c>
      <c r="K33" s="3">
        <v>8</v>
      </c>
      <c r="L33">
        <f t="shared" si="1"/>
        <v>12.5</v>
      </c>
      <c r="M33">
        <f t="shared" si="2"/>
        <v>43.765867480965092</v>
      </c>
    </row>
    <row r="34" spans="1:13" ht="38.25" customHeight="1" x14ac:dyDescent="0.25">
      <c r="A34" s="26" t="s">
        <v>162</v>
      </c>
      <c r="B34" s="26"/>
      <c r="C34" s="26"/>
      <c r="D34" s="26"/>
      <c r="E34" s="28"/>
      <c r="F34" s="29"/>
      <c r="G34" s="4">
        <f t="shared" si="7"/>
        <v>15.462474735549584</v>
      </c>
      <c r="H34" s="16">
        <f t="shared" si="8"/>
        <v>8.8417329796640143</v>
      </c>
      <c r="J34" s="2" t="s">
        <v>10</v>
      </c>
      <c r="K34" s="3"/>
    </row>
    <row r="35" spans="1:13" ht="51" customHeight="1" x14ac:dyDescent="0.25">
      <c r="A35" s="26" t="s">
        <v>163</v>
      </c>
      <c r="B35" s="26"/>
      <c r="C35" s="26"/>
      <c r="D35" s="26"/>
      <c r="E35" s="28"/>
      <c r="F35" s="29"/>
      <c r="G35" s="4">
        <f t="shared" si="7"/>
        <v>15.462474735549584</v>
      </c>
      <c r="H35" s="16">
        <f t="shared" si="8"/>
        <v>8.8417329796640143</v>
      </c>
      <c r="J35" s="2" t="s">
        <v>40</v>
      </c>
      <c r="K35" s="3">
        <v>18</v>
      </c>
      <c r="L35">
        <f t="shared" si="1"/>
        <v>5.5555555555555554</v>
      </c>
      <c r="M35">
        <f t="shared" si="2"/>
        <v>22.573631731887289</v>
      </c>
    </row>
    <row r="36" spans="1:13" ht="38.25" customHeight="1" x14ac:dyDescent="0.25">
      <c r="A36" s="26" t="s">
        <v>164</v>
      </c>
      <c r="B36" s="26"/>
      <c r="C36" s="26"/>
      <c r="D36" s="26"/>
      <c r="E36" s="28"/>
      <c r="F36" s="29"/>
      <c r="G36" s="4">
        <f t="shared" si="7"/>
        <v>15.462474735549584</v>
      </c>
      <c r="H36" s="16">
        <f t="shared" si="8"/>
        <v>8.8417329796640143</v>
      </c>
      <c r="J36" s="2" t="s">
        <v>41</v>
      </c>
      <c r="K36" s="2">
        <v>13</v>
      </c>
      <c r="L36">
        <f t="shared" si="1"/>
        <v>7.6923076923076925</v>
      </c>
      <c r="M36">
        <f t="shared" si="2"/>
        <v>29.829617132961715</v>
      </c>
    </row>
    <row r="37" spans="1:13" ht="25.5" customHeight="1" x14ac:dyDescent="0.25">
      <c r="A37" s="26" t="s">
        <v>165</v>
      </c>
      <c r="B37" s="26"/>
      <c r="C37" s="26"/>
      <c r="D37" s="26"/>
      <c r="E37" s="28"/>
      <c r="F37" s="29"/>
      <c r="G37" s="4">
        <f t="shared" si="7"/>
        <v>15.462474735549584</v>
      </c>
      <c r="H37" s="16">
        <f t="shared" si="8"/>
        <v>8.8417329796640143</v>
      </c>
      <c r="J37" s="2" t="s">
        <v>42</v>
      </c>
      <c r="K37" s="3">
        <v>18</v>
      </c>
      <c r="L37">
        <f t="shared" si="1"/>
        <v>5.5555555555555554</v>
      </c>
      <c r="M37">
        <f t="shared" si="2"/>
        <v>22.573631731887289</v>
      </c>
    </row>
    <row r="38" spans="1:13" x14ac:dyDescent="0.25">
      <c r="A38" s="26" t="s">
        <v>166</v>
      </c>
      <c r="B38" s="26"/>
      <c r="C38" s="26"/>
      <c r="D38" s="26"/>
      <c r="E38" s="28"/>
      <c r="F38" s="29"/>
      <c r="G38" s="4">
        <f t="shared" si="7"/>
        <v>15.462474735549584</v>
      </c>
      <c r="H38" s="16">
        <f t="shared" si="8"/>
        <v>8.8417329796640143</v>
      </c>
      <c r="J38" s="2" t="s">
        <v>43</v>
      </c>
      <c r="K38" s="3">
        <v>18</v>
      </c>
      <c r="L38">
        <f t="shared" si="1"/>
        <v>5.5555555555555554</v>
      </c>
      <c r="M38">
        <f t="shared" si="2"/>
        <v>22.573631731887289</v>
      </c>
    </row>
    <row r="39" spans="1:13" ht="51" customHeight="1" x14ac:dyDescent="0.25">
      <c r="A39" s="26" t="s">
        <v>167</v>
      </c>
      <c r="B39" s="26"/>
      <c r="C39" s="26"/>
      <c r="D39" s="17"/>
      <c r="E39" s="28"/>
      <c r="F39" s="29"/>
      <c r="G39" s="4">
        <f t="shared" si="7"/>
        <v>15.462474735549584</v>
      </c>
      <c r="H39" s="16">
        <f t="shared" si="8"/>
        <v>8.8417329796640143</v>
      </c>
      <c r="J39" s="2" t="s">
        <v>44</v>
      </c>
      <c r="K39" s="3"/>
    </row>
    <row r="40" spans="1:13" ht="38.25" customHeight="1" x14ac:dyDescent="0.25">
      <c r="A40" s="26" t="s">
        <v>168</v>
      </c>
      <c r="B40" s="26"/>
      <c r="C40" s="26"/>
      <c r="D40" s="26"/>
      <c r="E40" s="13">
        <v>0.3</v>
      </c>
      <c r="F40" s="14">
        <v>0.11310000000000001</v>
      </c>
      <c r="G40" s="4">
        <f t="shared" ref="G40" si="9">50^(1-E40)</f>
        <v>15.462474735549584</v>
      </c>
      <c r="H40" s="16">
        <f t="shared" si="8"/>
        <v>8.8417329796640143</v>
      </c>
      <c r="J40" s="2" t="s">
        <v>45</v>
      </c>
      <c r="K40" s="3">
        <v>25</v>
      </c>
      <c r="L40">
        <f t="shared" si="1"/>
        <v>4</v>
      </c>
      <c r="M40">
        <f t="shared" si="2"/>
        <v>16.823622889732903</v>
      </c>
    </row>
    <row r="41" spans="1:13" ht="30" x14ac:dyDescent="0.25">
      <c r="A41" s="26" t="s">
        <v>169</v>
      </c>
      <c r="B41" s="26"/>
      <c r="C41" s="26"/>
      <c r="D41" s="17"/>
      <c r="E41" s="17"/>
      <c r="F41" s="17"/>
      <c r="G41" s="16"/>
      <c r="H41" s="16"/>
      <c r="J41" s="2" t="s">
        <v>46</v>
      </c>
      <c r="K41" s="3">
        <v>25</v>
      </c>
      <c r="L41">
        <f t="shared" si="1"/>
        <v>4</v>
      </c>
      <c r="M41">
        <f t="shared" si="2"/>
        <v>16.823622889732903</v>
      </c>
    </row>
    <row r="42" spans="1:13" ht="38.25" customHeight="1" x14ac:dyDescent="0.25">
      <c r="A42" s="26" t="s">
        <v>170</v>
      </c>
      <c r="B42" s="26"/>
      <c r="C42" s="26"/>
      <c r="D42" s="26"/>
      <c r="E42" s="28">
        <v>0.4</v>
      </c>
      <c r="F42" s="29">
        <v>0.16209999999999999</v>
      </c>
      <c r="G42" s="4">
        <f>50^(1-$E$42)</f>
        <v>10.456395525912733</v>
      </c>
      <c r="H42" s="16">
        <f t="shared" si="0"/>
        <v>6.1690314620604569</v>
      </c>
      <c r="J42" s="2" t="s">
        <v>47</v>
      </c>
      <c r="K42" s="3">
        <v>25</v>
      </c>
      <c r="L42">
        <f t="shared" si="1"/>
        <v>4</v>
      </c>
      <c r="M42">
        <f t="shared" si="2"/>
        <v>16.823622889732903</v>
      </c>
    </row>
    <row r="43" spans="1:13" ht="25.5" customHeight="1" x14ac:dyDescent="0.25">
      <c r="A43" s="26" t="s">
        <v>171</v>
      </c>
      <c r="B43" s="26"/>
      <c r="C43" s="26"/>
      <c r="D43" s="26"/>
      <c r="E43" s="28"/>
      <c r="F43" s="29"/>
      <c r="G43" s="4">
        <f>50^(1-$E$42)</f>
        <v>10.456395525912733</v>
      </c>
      <c r="H43" s="16">
        <f>1/F42</f>
        <v>6.1690314620604569</v>
      </c>
      <c r="J43" s="2" t="s">
        <v>48</v>
      </c>
      <c r="K43" s="3">
        <v>25</v>
      </c>
      <c r="L43">
        <f t="shared" si="1"/>
        <v>4</v>
      </c>
      <c r="M43">
        <f t="shared" si="2"/>
        <v>16.823622889732903</v>
      </c>
    </row>
    <row r="44" spans="1:13" ht="27.75" customHeight="1" x14ac:dyDescent="0.25">
      <c r="A44" s="26" t="s">
        <v>172</v>
      </c>
      <c r="B44" s="26"/>
      <c r="C44" s="26"/>
      <c r="D44" s="26"/>
      <c r="E44" s="28">
        <v>0.4</v>
      </c>
      <c r="F44" s="29">
        <v>0.16209999999999999</v>
      </c>
      <c r="G44" s="4">
        <f t="shared" ref="G44" si="10">50^(1-E44)</f>
        <v>10.456395525912733</v>
      </c>
      <c r="H44" s="16">
        <f t="shared" si="0"/>
        <v>6.1690314620604569</v>
      </c>
      <c r="J44" s="2" t="s">
        <v>49</v>
      </c>
      <c r="K44" s="3">
        <v>30</v>
      </c>
      <c r="L44">
        <f t="shared" si="1"/>
        <v>3.3333333333333335</v>
      </c>
      <c r="M44">
        <f t="shared" si="2"/>
        <v>14.230410140910587</v>
      </c>
    </row>
    <row r="45" spans="1:13" ht="25.5" customHeight="1" x14ac:dyDescent="0.25">
      <c r="A45" s="26" t="s">
        <v>173</v>
      </c>
      <c r="B45" s="26"/>
      <c r="C45" s="26"/>
      <c r="D45" s="17"/>
      <c r="E45" s="28"/>
      <c r="F45" s="29"/>
      <c r="G45" s="4">
        <f>50^(1-E44)</f>
        <v>10.456395525912733</v>
      </c>
      <c r="H45" s="16">
        <f>1/F44</f>
        <v>6.1690314620604569</v>
      </c>
      <c r="J45" s="2" t="s">
        <v>50</v>
      </c>
      <c r="K45" s="3">
        <v>30</v>
      </c>
      <c r="L45">
        <f t="shared" si="1"/>
        <v>3.3333333333333335</v>
      </c>
      <c r="M45">
        <f t="shared" si="2"/>
        <v>14.230410140910587</v>
      </c>
    </row>
    <row r="46" spans="1:13" ht="25.5" customHeight="1" x14ac:dyDescent="0.25">
      <c r="A46" s="26" t="s">
        <v>174</v>
      </c>
      <c r="B46" s="26"/>
      <c r="C46" s="26"/>
      <c r="D46" s="26"/>
      <c r="E46" s="28">
        <v>1</v>
      </c>
      <c r="F46" s="28">
        <v>1</v>
      </c>
      <c r="G46" s="16">
        <v>1</v>
      </c>
      <c r="H46" s="16">
        <f t="shared" si="0"/>
        <v>1</v>
      </c>
      <c r="J46" s="2" t="s">
        <v>51</v>
      </c>
      <c r="K46" s="2">
        <v>8</v>
      </c>
      <c r="L46">
        <f t="shared" si="1"/>
        <v>12.5</v>
      </c>
      <c r="M46">
        <f t="shared" si="2"/>
        <v>43.765867480965092</v>
      </c>
    </row>
    <row r="47" spans="1:13" ht="25.5" customHeight="1" x14ac:dyDescent="0.25">
      <c r="A47" s="26" t="s">
        <v>175</v>
      </c>
      <c r="B47" s="26"/>
      <c r="C47" s="26"/>
      <c r="D47" s="26"/>
      <c r="E47" s="28"/>
      <c r="F47" s="28"/>
      <c r="G47" s="16">
        <v>1</v>
      </c>
      <c r="H47" s="16">
        <v>1</v>
      </c>
      <c r="J47" s="2" t="s">
        <v>52</v>
      </c>
      <c r="K47" s="2">
        <v>8</v>
      </c>
      <c r="L47">
        <f t="shared" si="1"/>
        <v>12.5</v>
      </c>
      <c r="M47">
        <f t="shared" si="2"/>
        <v>43.765867480965092</v>
      </c>
    </row>
    <row r="48" spans="1:13" ht="45" x14ac:dyDescent="0.25">
      <c r="A48" s="26" t="s">
        <v>176</v>
      </c>
      <c r="B48" s="26"/>
      <c r="C48" s="26"/>
      <c r="D48" s="26"/>
      <c r="E48" s="28"/>
      <c r="F48" s="28"/>
      <c r="G48" s="16">
        <v>1</v>
      </c>
      <c r="H48" s="16">
        <v>1</v>
      </c>
      <c r="J48" s="2" t="s">
        <v>53</v>
      </c>
      <c r="K48" s="3"/>
    </row>
    <row r="49" spans="1:13" ht="63.75" customHeight="1" x14ac:dyDescent="0.25">
      <c r="A49" s="31" t="s">
        <v>177</v>
      </c>
      <c r="B49" s="32"/>
      <c r="C49" s="32"/>
      <c r="D49" s="33"/>
      <c r="E49" s="28"/>
      <c r="F49" s="28"/>
      <c r="G49" s="16">
        <v>1</v>
      </c>
      <c r="H49" s="16">
        <v>1</v>
      </c>
      <c r="J49" s="2" t="s">
        <v>54</v>
      </c>
      <c r="K49" s="3">
        <v>40</v>
      </c>
      <c r="L49">
        <f t="shared" si="1"/>
        <v>2.5</v>
      </c>
      <c r="M49">
        <f t="shared" si="2"/>
        <v>10.874906186625443</v>
      </c>
    </row>
    <row r="50" spans="1:13" x14ac:dyDescent="0.25">
      <c r="A50" s="26" t="s">
        <v>178</v>
      </c>
      <c r="B50" s="26"/>
      <c r="C50" s="26"/>
      <c r="D50" s="26"/>
      <c r="E50" s="13">
        <v>0.27</v>
      </c>
      <c r="F50" s="13">
        <v>0.1</v>
      </c>
      <c r="G50" s="4">
        <f t="shared" ref="G50" si="11">50^(1-E50)</f>
        <v>17.387938808884055</v>
      </c>
      <c r="H50" s="16">
        <f t="shared" si="0"/>
        <v>10</v>
      </c>
      <c r="J50" s="2" t="s">
        <v>55</v>
      </c>
      <c r="K50" s="3">
        <v>40</v>
      </c>
      <c r="L50">
        <f t="shared" si="1"/>
        <v>2.5</v>
      </c>
      <c r="M50">
        <f t="shared" si="2"/>
        <v>10.874906186625443</v>
      </c>
    </row>
    <row r="51" spans="1:13" ht="25.5" customHeight="1" x14ac:dyDescent="0.25">
      <c r="A51" s="26" t="s">
        <v>179</v>
      </c>
      <c r="B51" s="26"/>
      <c r="C51" s="26"/>
      <c r="D51" s="17"/>
      <c r="E51" s="28">
        <v>1</v>
      </c>
      <c r="F51" s="28">
        <v>1</v>
      </c>
      <c r="G51" s="16">
        <v>1</v>
      </c>
      <c r="H51" s="16">
        <f t="shared" si="0"/>
        <v>1</v>
      </c>
      <c r="J51" s="2" t="s">
        <v>56</v>
      </c>
      <c r="K51" s="3">
        <v>40</v>
      </c>
      <c r="L51">
        <f t="shared" si="1"/>
        <v>2.5</v>
      </c>
      <c r="M51">
        <f t="shared" si="2"/>
        <v>10.874906186625443</v>
      </c>
    </row>
    <row r="52" spans="1:13" ht="30" x14ac:dyDescent="0.25">
      <c r="A52" s="26" t="s">
        <v>180</v>
      </c>
      <c r="B52" s="26"/>
      <c r="C52" s="26"/>
      <c r="D52" s="26"/>
      <c r="E52" s="28"/>
      <c r="F52" s="28"/>
      <c r="G52" s="16">
        <v>1</v>
      </c>
      <c r="H52" s="16">
        <v>1</v>
      </c>
      <c r="J52" s="2" t="s">
        <v>57</v>
      </c>
      <c r="K52" s="3">
        <v>40</v>
      </c>
      <c r="L52">
        <f t="shared" si="1"/>
        <v>2.5</v>
      </c>
      <c r="M52">
        <f t="shared" si="2"/>
        <v>10.874906186625443</v>
      </c>
    </row>
    <row r="53" spans="1:13" ht="102" customHeight="1" x14ac:dyDescent="0.25">
      <c r="A53" s="26" t="s">
        <v>181</v>
      </c>
      <c r="B53" s="26"/>
      <c r="C53" s="26"/>
      <c r="D53" s="26"/>
      <c r="E53" s="28"/>
      <c r="F53" s="28"/>
      <c r="G53" s="16">
        <v>1</v>
      </c>
      <c r="H53" s="16">
        <v>1</v>
      </c>
      <c r="J53" s="2" t="s">
        <v>58</v>
      </c>
      <c r="K53" s="3">
        <v>22</v>
      </c>
      <c r="L53">
        <f t="shared" si="1"/>
        <v>4.5454545454545459</v>
      </c>
      <c r="M53">
        <f t="shared" si="2"/>
        <v>18.886916921031293</v>
      </c>
    </row>
    <row r="54" spans="1:13" x14ac:dyDescent="0.25">
      <c r="A54" s="26" t="s">
        <v>182</v>
      </c>
      <c r="B54" s="26"/>
      <c r="C54" s="26"/>
      <c r="D54" s="26"/>
      <c r="E54" s="28"/>
      <c r="F54" s="28"/>
      <c r="G54" s="16">
        <v>1</v>
      </c>
      <c r="H54" s="16">
        <v>1</v>
      </c>
      <c r="J54" s="2" t="s">
        <v>59</v>
      </c>
      <c r="K54" s="3">
        <v>35</v>
      </c>
      <c r="L54">
        <f t="shared" si="1"/>
        <v>2.8571428571428572</v>
      </c>
      <c r="M54">
        <f t="shared" si="2"/>
        <v>12.328761270313171</v>
      </c>
    </row>
    <row r="55" spans="1:13" ht="25.5" customHeight="1" x14ac:dyDescent="0.25">
      <c r="A55" s="25" t="s">
        <v>183</v>
      </c>
      <c r="B55" s="25"/>
      <c r="C55" s="25"/>
      <c r="D55" s="25"/>
      <c r="E55" s="28"/>
      <c r="F55" s="28"/>
      <c r="G55" s="16">
        <v>1</v>
      </c>
      <c r="H55" s="16">
        <v>1</v>
      </c>
      <c r="J55" s="2" t="s">
        <v>60</v>
      </c>
      <c r="K55" s="3">
        <v>30</v>
      </c>
      <c r="L55">
        <f t="shared" si="1"/>
        <v>3.3333333333333335</v>
      </c>
      <c r="M55">
        <f t="shared" si="2"/>
        <v>14.230410140910587</v>
      </c>
    </row>
    <row r="56" spans="1:13" ht="30" x14ac:dyDescent="0.25">
      <c r="A56" s="25" t="s">
        <v>184</v>
      </c>
      <c r="B56" s="25"/>
      <c r="C56" s="25"/>
      <c r="D56" s="25"/>
      <c r="E56" s="28"/>
      <c r="F56" s="28"/>
      <c r="G56" s="16">
        <v>1</v>
      </c>
      <c r="H56" s="16">
        <v>1</v>
      </c>
      <c r="J56" s="2" t="s">
        <v>61</v>
      </c>
      <c r="K56" s="3">
        <v>30</v>
      </c>
      <c r="L56">
        <f t="shared" si="1"/>
        <v>3.3333333333333335</v>
      </c>
      <c r="M56">
        <f t="shared" si="2"/>
        <v>14.230410140910587</v>
      </c>
    </row>
    <row r="57" spans="1:13" ht="40.5" customHeight="1" x14ac:dyDescent="0.25">
      <c r="A57" s="26" t="s">
        <v>185</v>
      </c>
      <c r="B57" s="26"/>
      <c r="C57" s="26"/>
      <c r="D57" s="26"/>
      <c r="E57" s="28"/>
      <c r="F57" s="28"/>
      <c r="G57" s="16">
        <v>1</v>
      </c>
      <c r="H57" s="16">
        <v>1</v>
      </c>
      <c r="J57" s="2" t="s">
        <v>11</v>
      </c>
      <c r="K57" s="3"/>
    </row>
    <row r="58" spans="1:13" x14ac:dyDescent="0.25">
      <c r="A58" s="26" t="s">
        <v>186</v>
      </c>
      <c r="B58" s="26"/>
      <c r="C58" s="26"/>
      <c r="D58" s="17"/>
      <c r="E58" s="28"/>
      <c r="F58" s="28"/>
      <c r="G58" s="16">
        <v>1</v>
      </c>
      <c r="H58" s="16">
        <v>1</v>
      </c>
      <c r="J58" s="2" t="s">
        <v>62</v>
      </c>
      <c r="K58" s="3">
        <v>20</v>
      </c>
      <c r="L58">
        <f t="shared" si="1"/>
        <v>5</v>
      </c>
      <c r="M58">
        <f t="shared" si="2"/>
        <v>20.567176527571853</v>
      </c>
    </row>
    <row r="59" spans="1:13" hidden="1" x14ac:dyDescent="0.25">
      <c r="A59" s="26" t="s">
        <v>187</v>
      </c>
      <c r="B59" s="26"/>
      <c r="C59" s="26"/>
      <c r="D59" s="26"/>
      <c r="E59" s="17"/>
      <c r="F59" s="17"/>
      <c r="G59" s="16"/>
      <c r="H59" s="16"/>
      <c r="J59" s="2" t="s">
        <v>63</v>
      </c>
      <c r="K59" s="3">
        <v>20</v>
      </c>
      <c r="L59">
        <f t="shared" si="1"/>
        <v>5</v>
      </c>
      <c r="M59" s="18">
        <f t="shared" si="2"/>
        <v>20.567176527571853</v>
      </c>
    </row>
    <row r="60" spans="1:13" hidden="1" x14ac:dyDescent="0.25">
      <c r="A60" s="27" t="s">
        <v>188</v>
      </c>
      <c r="B60" s="27"/>
      <c r="C60" s="27"/>
      <c r="D60" s="27"/>
      <c r="E60" s="14">
        <v>0.18099999999999999</v>
      </c>
      <c r="F60" s="14">
        <v>6.3299999999999995E-2</v>
      </c>
      <c r="G60" s="16">
        <f>100/(100-0.5)^E60</f>
        <v>43.490462117834454</v>
      </c>
      <c r="H60" s="16">
        <f t="shared" si="0"/>
        <v>15.797788309636653</v>
      </c>
      <c r="J60" s="2" t="s">
        <v>64</v>
      </c>
      <c r="K60" s="3">
        <v>20</v>
      </c>
      <c r="L60">
        <f t="shared" si="1"/>
        <v>5</v>
      </c>
      <c r="M60" s="18">
        <f t="shared" si="2"/>
        <v>20.567176527571853</v>
      </c>
    </row>
    <row r="61" spans="1:13" ht="104.25" hidden="1" customHeight="1" x14ac:dyDescent="0.25">
      <c r="A61" s="26" t="s">
        <v>189</v>
      </c>
      <c r="B61" s="26"/>
      <c r="C61" s="26"/>
      <c r="D61" s="26"/>
      <c r="E61" s="14">
        <v>0.25879999999999997</v>
      </c>
      <c r="F61" s="14">
        <v>9.5000000000000001E-2</v>
      </c>
      <c r="G61" s="16">
        <f>100/(100-0.5)^E61</f>
        <v>30.40628673965168</v>
      </c>
      <c r="H61" s="16">
        <f t="shared" si="0"/>
        <v>10.526315789473685</v>
      </c>
      <c r="J61" s="2" t="s">
        <v>65</v>
      </c>
      <c r="K61" s="3">
        <v>20</v>
      </c>
      <c r="L61">
        <f t="shared" si="1"/>
        <v>5</v>
      </c>
      <c r="M61" s="18">
        <f t="shared" si="2"/>
        <v>20.567176527571853</v>
      </c>
    </row>
    <row r="62" spans="1:13" hidden="1" x14ac:dyDescent="0.25">
      <c r="A62" s="26" t="s">
        <v>190</v>
      </c>
      <c r="B62" s="26"/>
      <c r="C62" s="26"/>
      <c r="D62" s="26"/>
      <c r="E62" s="17"/>
      <c r="F62" s="17"/>
      <c r="G62" s="16"/>
      <c r="H62" s="16"/>
      <c r="J62" s="2" t="s">
        <v>66</v>
      </c>
      <c r="K62" s="3">
        <v>25</v>
      </c>
      <c r="L62">
        <f t="shared" si="1"/>
        <v>4</v>
      </c>
      <c r="M62" s="18">
        <f t="shared" si="2"/>
        <v>16.823622889732903</v>
      </c>
    </row>
    <row r="63" spans="1:13" ht="30" hidden="1" x14ac:dyDescent="0.25">
      <c r="A63" s="26" t="s">
        <v>191</v>
      </c>
      <c r="B63" s="26"/>
      <c r="C63" s="26"/>
      <c r="D63" s="26"/>
      <c r="E63" s="14"/>
      <c r="F63" s="13"/>
      <c r="G63" s="16"/>
      <c r="H63" s="16"/>
      <c r="J63" s="2" t="s">
        <v>67</v>
      </c>
      <c r="K63" s="3"/>
      <c r="M63" s="18"/>
    </row>
    <row r="64" spans="1:13" ht="25.5" hidden="1" customHeight="1" x14ac:dyDescent="0.25">
      <c r="A64" s="25" t="s">
        <v>192</v>
      </c>
      <c r="B64" s="25"/>
      <c r="C64" s="25"/>
      <c r="D64" s="25"/>
      <c r="E64" s="14">
        <v>0.27050000000000002</v>
      </c>
      <c r="F64" s="13">
        <v>0.1</v>
      </c>
      <c r="G64" s="16">
        <f t="shared" ref="G64:G66" si="12">100/(100-0.5)^E64</f>
        <v>28.813025040124575</v>
      </c>
      <c r="H64" s="16">
        <f t="shared" si="0"/>
        <v>10</v>
      </c>
      <c r="J64" s="2" t="s">
        <v>68</v>
      </c>
      <c r="K64" s="3">
        <v>40</v>
      </c>
      <c r="L64">
        <f t="shared" si="1"/>
        <v>2.5</v>
      </c>
      <c r="M64" s="18">
        <f t="shared" si="2"/>
        <v>10.874906186625443</v>
      </c>
    </row>
    <row r="65" spans="1:13" ht="38.25" hidden="1" customHeight="1" x14ac:dyDescent="0.25">
      <c r="A65" s="25" t="s">
        <v>193</v>
      </c>
      <c r="B65" s="25"/>
      <c r="C65" s="25"/>
      <c r="D65" s="25"/>
      <c r="E65" s="14">
        <v>0.19800000000000001</v>
      </c>
      <c r="F65" s="13">
        <v>7.0000000000000007E-2</v>
      </c>
      <c r="G65" s="16">
        <f t="shared" si="12"/>
        <v>40.218977946328202</v>
      </c>
      <c r="H65" s="16">
        <f t="shared" si="0"/>
        <v>14.285714285714285</v>
      </c>
      <c r="J65" s="2" t="s">
        <v>69</v>
      </c>
      <c r="K65" s="3">
        <v>40</v>
      </c>
      <c r="L65">
        <f t="shared" si="1"/>
        <v>2.5</v>
      </c>
      <c r="M65" s="18">
        <f t="shared" si="2"/>
        <v>10.874906186625443</v>
      </c>
    </row>
    <row r="66" spans="1:13" hidden="1" x14ac:dyDescent="0.25">
      <c r="A66" s="25" t="s">
        <v>194</v>
      </c>
      <c r="B66" s="25"/>
      <c r="C66" s="25"/>
      <c r="D66" s="25"/>
      <c r="E66" s="14">
        <v>0.14599999999999999</v>
      </c>
      <c r="F66" s="13">
        <v>0.05</v>
      </c>
      <c r="G66" s="16">
        <f t="shared" si="12"/>
        <v>51.087874015494208</v>
      </c>
      <c r="H66" s="16">
        <f t="shared" si="0"/>
        <v>20</v>
      </c>
      <c r="J66" s="2" t="s">
        <v>70</v>
      </c>
      <c r="K66" s="3">
        <v>40</v>
      </c>
      <c r="L66">
        <f t="shared" si="1"/>
        <v>2.5</v>
      </c>
      <c r="M66" s="18">
        <f t="shared" si="2"/>
        <v>10.874906186625443</v>
      </c>
    </row>
    <row r="67" spans="1:13" ht="25.5" hidden="1" customHeight="1" x14ac:dyDescent="0.25">
      <c r="A67" s="26" t="s">
        <v>195</v>
      </c>
      <c r="B67" s="26"/>
      <c r="C67" s="26"/>
      <c r="D67" s="26"/>
      <c r="E67" s="17"/>
      <c r="F67" s="17"/>
      <c r="G67" s="16"/>
      <c r="H67" s="16"/>
      <c r="J67" s="2" t="s">
        <v>71</v>
      </c>
      <c r="K67" s="3">
        <v>40</v>
      </c>
      <c r="L67">
        <f t="shared" si="1"/>
        <v>2.5</v>
      </c>
      <c r="M67" s="18">
        <f t="shared" si="2"/>
        <v>10.874906186625443</v>
      </c>
    </row>
    <row r="68" spans="1:13" hidden="1" x14ac:dyDescent="0.25">
      <c r="A68" s="25" t="s">
        <v>196</v>
      </c>
      <c r="B68" s="25"/>
      <c r="C68" s="25"/>
      <c r="D68" s="25"/>
      <c r="E68" s="13">
        <v>0.2</v>
      </c>
      <c r="F68" s="14">
        <v>7.0699999999999999E-2</v>
      </c>
      <c r="G68" s="16">
        <f t="shared" ref="G68:G69" si="13">100/(100-0.5)^E68</f>
        <v>39.850647644233192</v>
      </c>
      <c r="H68" s="16">
        <f t="shared" si="0"/>
        <v>14.144271570014144</v>
      </c>
      <c r="J68" s="2" t="s">
        <v>72</v>
      </c>
      <c r="K68" s="3">
        <v>40</v>
      </c>
      <c r="L68">
        <f t="shared" si="1"/>
        <v>2.5</v>
      </c>
      <c r="M68" s="18">
        <f t="shared" si="2"/>
        <v>10.874906186625443</v>
      </c>
    </row>
    <row r="69" spans="1:13" hidden="1" x14ac:dyDescent="0.25">
      <c r="A69" s="25" t="s">
        <v>197</v>
      </c>
      <c r="B69" s="25"/>
      <c r="C69" s="25"/>
      <c r="D69" s="25"/>
      <c r="E69" s="13">
        <v>0.1</v>
      </c>
      <c r="F69" s="14">
        <v>3.3399999999999999E-2</v>
      </c>
      <c r="G69" s="16">
        <f t="shared" si="13"/>
        <v>63.127369376707911</v>
      </c>
      <c r="H69" s="16">
        <f t="shared" si="0"/>
        <v>29.940119760479043</v>
      </c>
      <c r="J69" s="2" t="s">
        <v>73</v>
      </c>
      <c r="K69" s="3">
        <v>40</v>
      </c>
      <c r="L69">
        <f t="shared" si="1"/>
        <v>2.5</v>
      </c>
      <c r="M69" s="18">
        <f t="shared" si="2"/>
        <v>10.874906186625443</v>
      </c>
    </row>
    <row r="70" spans="1:13" hidden="1" x14ac:dyDescent="0.25">
      <c r="J70" s="2" t="s">
        <v>74</v>
      </c>
      <c r="K70" s="3">
        <v>40</v>
      </c>
      <c r="L70">
        <f t="shared" si="1"/>
        <v>2.5</v>
      </c>
      <c r="M70" s="18">
        <f t="shared" si="2"/>
        <v>10.874906186625443</v>
      </c>
    </row>
    <row r="71" spans="1:13" x14ac:dyDescent="0.25">
      <c r="J71" s="2" t="s">
        <v>75</v>
      </c>
      <c r="K71" s="3">
        <v>30</v>
      </c>
      <c r="L71">
        <f t="shared" si="1"/>
        <v>3.3333333333333335</v>
      </c>
      <c r="M71" s="18">
        <f t="shared" si="2"/>
        <v>14.230410140910587</v>
      </c>
    </row>
    <row r="72" spans="1:13" x14ac:dyDescent="0.25">
      <c r="J72" s="2" t="s">
        <v>76</v>
      </c>
      <c r="K72" s="3">
        <v>40</v>
      </c>
      <c r="L72">
        <f t="shared" si="1"/>
        <v>2.5</v>
      </c>
      <c r="M72" s="18">
        <f t="shared" si="2"/>
        <v>10.874906186625443</v>
      </c>
    </row>
    <row r="73" spans="1:13" x14ac:dyDescent="0.25">
      <c r="J73" s="2" t="s">
        <v>77</v>
      </c>
      <c r="K73" s="3">
        <v>40</v>
      </c>
      <c r="L73">
        <f t="shared" si="1"/>
        <v>2.5</v>
      </c>
      <c r="M73" s="18">
        <f t="shared" si="2"/>
        <v>10.874906186625443</v>
      </c>
    </row>
    <row r="74" spans="1:13" ht="30" x14ac:dyDescent="0.25">
      <c r="J74" s="2" t="s">
        <v>78</v>
      </c>
      <c r="K74" s="3"/>
      <c r="M74" s="18"/>
    </row>
    <row r="75" spans="1:13" ht="30" x14ac:dyDescent="0.25">
      <c r="J75" s="2" t="s">
        <v>79</v>
      </c>
      <c r="K75" s="3">
        <v>25</v>
      </c>
      <c r="L75">
        <f t="shared" ref="L75:L133" si="14">1/K75*100</f>
        <v>4</v>
      </c>
      <c r="M75" s="18">
        <f t="shared" ref="M75:M133" si="15">(1-((1/100)^(1/K75)))*100</f>
        <v>16.823622889732903</v>
      </c>
    </row>
    <row r="76" spans="1:13" x14ac:dyDescent="0.25">
      <c r="J76" s="2" t="s">
        <v>80</v>
      </c>
      <c r="K76" s="3">
        <v>25</v>
      </c>
      <c r="L76">
        <f t="shared" si="14"/>
        <v>4</v>
      </c>
      <c r="M76" s="18">
        <f t="shared" si="15"/>
        <v>16.823622889732903</v>
      </c>
    </row>
    <row r="77" spans="1:13" ht="45" x14ac:dyDescent="0.25">
      <c r="J77" s="2" t="s">
        <v>81</v>
      </c>
      <c r="K77" s="3"/>
      <c r="M77" s="18"/>
    </row>
    <row r="78" spans="1:13" ht="90" x14ac:dyDescent="0.25">
      <c r="J78" s="2" t="s">
        <v>82</v>
      </c>
      <c r="K78" s="2">
        <v>13</v>
      </c>
      <c r="L78">
        <f t="shared" si="14"/>
        <v>7.6923076923076925</v>
      </c>
      <c r="M78" s="18">
        <f t="shared" si="15"/>
        <v>29.829617132961715</v>
      </c>
    </row>
    <row r="79" spans="1:13" x14ac:dyDescent="0.25">
      <c r="J79" s="2" t="s">
        <v>83</v>
      </c>
      <c r="K79" s="3">
        <v>15</v>
      </c>
      <c r="L79">
        <f t="shared" si="14"/>
        <v>6.666666666666667</v>
      </c>
      <c r="M79" s="18">
        <f t="shared" si="15"/>
        <v>26.435774554035863</v>
      </c>
    </row>
    <row r="80" spans="1:13" ht="45" x14ac:dyDescent="0.25">
      <c r="J80" s="2" t="s">
        <v>84</v>
      </c>
      <c r="K80" s="3"/>
      <c r="M80" s="18"/>
    </row>
    <row r="81" spans="10:13" x14ac:dyDescent="0.25">
      <c r="J81" s="2" t="s">
        <v>85</v>
      </c>
      <c r="K81" s="3">
        <v>20</v>
      </c>
      <c r="L81">
        <f t="shared" si="14"/>
        <v>5</v>
      </c>
      <c r="M81" s="18">
        <f t="shared" si="15"/>
        <v>20.567176527571853</v>
      </c>
    </row>
    <row r="82" spans="10:13" x14ac:dyDescent="0.25">
      <c r="J82" s="2" t="s">
        <v>86</v>
      </c>
      <c r="K82" s="3">
        <v>20</v>
      </c>
      <c r="L82">
        <f t="shared" si="14"/>
        <v>5</v>
      </c>
      <c r="M82" s="18">
        <f t="shared" si="15"/>
        <v>20.567176527571853</v>
      </c>
    </row>
    <row r="83" spans="10:13" ht="30" x14ac:dyDescent="0.25">
      <c r="J83" s="2" t="s">
        <v>87</v>
      </c>
      <c r="K83" s="3">
        <v>20</v>
      </c>
      <c r="L83">
        <f t="shared" si="14"/>
        <v>5</v>
      </c>
      <c r="M83" s="18">
        <f t="shared" si="15"/>
        <v>20.567176527571853</v>
      </c>
    </row>
    <row r="84" spans="10:13" x14ac:dyDescent="0.25">
      <c r="J84" s="2" t="s">
        <v>88</v>
      </c>
      <c r="K84" s="3">
        <v>20</v>
      </c>
      <c r="L84">
        <f t="shared" si="14"/>
        <v>5</v>
      </c>
      <c r="M84" s="18">
        <f t="shared" si="15"/>
        <v>20.567176527571853</v>
      </c>
    </row>
    <row r="85" spans="10:13" ht="30" x14ac:dyDescent="0.25">
      <c r="J85" s="2" t="s">
        <v>12</v>
      </c>
      <c r="K85" s="3"/>
      <c r="M85" s="18"/>
    </row>
    <row r="86" spans="10:13" ht="45" x14ac:dyDescent="0.25">
      <c r="J86" s="2" t="s">
        <v>89</v>
      </c>
      <c r="K86" s="2">
        <v>12</v>
      </c>
      <c r="L86">
        <f t="shared" si="14"/>
        <v>8.3333333333333321</v>
      </c>
      <c r="M86" s="18">
        <f t="shared" si="15"/>
        <v>31.870793094203865</v>
      </c>
    </row>
    <row r="87" spans="10:13" x14ac:dyDescent="0.25">
      <c r="J87" s="2" t="s">
        <v>13</v>
      </c>
      <c r="K87" s="3"/>
      <c r="M87" s="18"/>
    </row>
    <row r="88" spans="10:13" ht="30" x14ac:dyDescent="0.25">
      <c r="J88" s="2" t="s">
        <v>90</v>
      </c>
      <c r="K88" s="3">
        <v>20</v>
      </c>
      <c r="L88">
        <f t="shared" si="14"/>
        <v>5</v>
      </c>
      <c r="M88" s="18">
        <f t="shared" si="15"/>
        <v>20.567176527571853</v>
      </c>
    </row>
    <row r="89" spans="10:13" ht="30" x14ac:dyDescent="0.25">
      <c r="J89" s="2" t="s">
        <v>91</v>
      </c>
      <c r="K89" s="3">
        <v>15</v>
      </c>
      <c r="L89">
        <f t="shared" si="14"/>
        <v>6.666666666666667</v>
      </c>
      <c r="M89" s="18">
        <f t="shared" si="15"/>
        <v>26.435774554035863</v>
      </c>
    </row>
    <row r="90" spans="10:13" ht="30" x14ac:dyDescent="0.25">
      <c r="J90" s="2" t="s">
        <v>92</v>
      </c>
      <c r="K90" s="3">
        <v>10</v>
      </c>
      <c r="L90">
        <f t="shared" si="14"/>
        <v>10</v>
      </c>
      <c r="M90" s="18">
        <f t="shared" si="15"/>
        <v>36.904265551980671</v>
      </c>
    </row>
    <row r="91" spans="10:13" x14ac:dyDescent="0.25">
      <c r="J91" s="2" t="s">
        <v>93</v>
      </c>
      <c r="K91" s="3">
        <v>9</v>
      </c>
      <c r="L91">
        <f t="shared" si="14"/>
        <v>11.111111111111111</v>
      </c>
      <c r="M91" s="18">
        <f t="shared" si="15"/>
        <v>40.051574968105896</v>
      </c>
    </row>
    <row r="92" spans="10:13" ht="45" x14ac:dyDescent="0.25">
      <c r="J92" s="2" t="s">
        <v>94</v>
      </c>
      <c r="K92" s="2">
        <v>12</v>
      </c>
      <c r="L92">
        <f t="shared" si="14"/>
        <v>8.3333333333333321</v>
      </c>
      <c r="M92" s="18">
        <f t="shared" si="15"/>
        <v>31.870793094203865</v>
      </c>
    </row>
    <row r="93" spans="10:13" ht="30" x14ac:dyDescent="0.25">
      <c r="J93" s="2" t="s">
        <v>95</v>
      </c>
      <c r="K93" s="3">
        <v>15</v>
      </c>
      <c r="L93">
        <f t="shared" si="14"/>
        <v>6.666666666666667</v>
      </c>
      <c r="M93" s="18">
        <f t="shared" si="15"/>
        <v>26.435774554035863</v>
      </c>
    </row>
    <row r="94" spans="10:13" x14ac:dyDescent="0.25">
      <c r="J94" s="2" t="s">
        <v>14</v>
      </c>
      <c r="K94" s="3"/>
      <c r="M94" s="18"/>
    </row>
    <row r="95" spans="10:13" x14ac:dyDescent="0.25">
      <c r="J95" s="2" t="s">
        <v>96</v>
      </c>
      <c r="K95" s="3">
        <v>10</v>
      </c>
      <c r="L95">
        <f t="shared" si="14"/>
        <v>10</v>
      </c>
      <c r="M95" s="18">
        <f t="shared" si="15"/>
        <v>36.904265551980671</v>
      </c>
    </row>
    <row r="96" spans="10:13" ht="135" x14ac:dyDescent="0.25">
      <c r="J96" s="2" t="s">
        <v>97</v>
      </c>
      <c r="K96" s="2">
        <v>8</v>
      </c>
      <c r="L96">
        <f t="shared" si="14"/>
        <v>12.5</v>
      </c>
      <c r="M96" s="18">
        <f t="shared" si="15"/>
        <v>43.765867480965092</v>
      </c>
    </row>
    <row r="97" spans="10:13" x14ac:dyDescent="0.25">
      <c r="J97" s="2" t="s">
        <v>15</v>
      </c>
      <c r="K97" s="3"/>
      <c r="M97" s="18"/>
    </row>
    <row r="98" spans="10:13" ht="30" x14ac:dyDescent="0.25">
      <c r="J98" s="2" t="s">
        <v>98</v>
      </c>
      <c r="K98" s="3">
        <v>10</v>
      </c>
      <c r="L98">
        <f t="shared" si="14"/>
        <v>10</v>
      </c>
      <c r="M98" s="18">
        <f t="shared" si="15"/>
        <v>36.904265551980671</v>
      </c>
    </row>
    <row r="99" spans="10:13" ht="45" x14ac:dyDescent="0.25">
      <c r="J99" s="2" t="s">
        <v>99</v>
      </c>
      <c r="K99" s="2">
        <v>6</v>
      </c>
      <c r="L99">
        <f t="shared" si="14"/>
        <v>16.666666666666664</v>
      </c>
      <c r="M99" s="18">
        <f t="shared" si="15"/>
        <v>53.5841116638722</v>
      </c>
    </row>
    <row r="100" spans="10:13" ht="45" x14ac:dyDescent="0.25">
      <c r="J100" s="2" t="s">
        <v>100</v>
      </c>
      <c r="K100" s="2">
        <v>8</v>
      </c>
      <c r="L100">
        <f t="shared" si="14"/>
        <v>12.5</v>
      </c>
      <c r="M100" s="18">
        <f t="shared" si="15"/>
        <v>43.765867480965092</v>
      </c>
    </row>
    <row r="101" spans="10:13" ht="30" x14ac:dyDescent="0.25">
      <c r="J101" s="2" t="s">
        <v>16</v>
      </c>
      <c r="K101" s="2">
        <v>8</v>
      </c>
      <c r="L101">
        <f t="shared" si="14"/>
        <v>12.5</v>
      </c>
      <c r="M101" s="18">
        <f t="shared" si="15"/>
        <v>43.765867480965092</v>
      </c>
    </row>
    <row r="102" spans="10:13" ht="45" x14ac:dyDescent="0.25">
      <c r="J102" s="2" t="s">
        <v>101</v>
      </c>
      <c r="K102" s="2">
        <v>8</v>
      </c>
      <c r="L102">
        <f t="shared" si="14"/>
        <v>12.5</v>
      </c>
      <c r="M102" s="18">
        <f t="shared" si="15"/>
        <v>43.765867480965092</v>
      </c>
    </row>
    <row r="103" spans="10:13" x14ac:dyDescent="0.25">
      <c r="J103" s="2" t="s">
        <v>17</v>
      </c>
      <c r="K103" s="3"/>
      <c r="M103" s="18"/>
    </row>
    <row r="104" spans="10:13" x14ac:dyDescent="0.25">
      <c r="J104" s="2" t="s">
        <v>18</v>
      </c>
      <c r="K104" s="3"/>
      <c r="M104" s="18"/>
    </row>
    <row r="105" spans="10:13" x14ac:dyDescent="0.25">
      <c r="J105" s="2" t="s">
        <v>102</v>
      </c>
      <c r="K105" s="3">
        <v>25</v>
      </c>
      <c r="L105">
        <f t="shared" si="14"/>
        <v>4</v>
      </c>
      <c r="M105" s="18">
        <f t="shared" si="15"/>
        <v>16.823622889732903</v>
      </c>
    </row>
    <row r="106" spans="10:13" ht="45" x14ac:dyDescent="0.25">
      <c r="J106" s="2" t="s">
        <v>103</v>
      </c>
      <c r="K106" s="2">
        <v>20</v>
      </c>
      <c r="L106">
        <f t="shared" si="14"/>
        <v>5</v>
      </c>
      <c r="M106" s="18">
        <f t="shared" si="15"/>
        <v>20.567176527571853</v>
      </c>
    </row>
    <row r="107" spans="10:13" x14ac:dyDescent="0.25">
      <c r="J107" s="2" t="s">
        <v>19</v>
      </c>
      <c r="K107" s="3"/>
      <c r="M107" s="18"/>
    </row>
    <row r="108" spans="10:13" x14ac:dyDescent="0.25">
      <c r="J108" s="2" t="s">
        <v>104</v>
      </c>
      <c r="K108" s="3">
        <v>25</v>
      </c>
      <c r="L108">
        <f t="shared" si="14"/>
        <v>4</v>
      </c>
      <c r="M108" s="18">
        <f t="shared" si="15"/>
        <v>16.823622889732903</v>
      </c>
    </row>
    <row r="109" spans="10:13" x14ac:dyDescent="0.25">
      <c r="J109" s="2" t="s">
        <v>105</v>
      </c>
      <c r="K109" s="3">
        <v>20</v>
      </c>
      <c r="L109">
        <f t="shared" si="14"/>
        <v>5</v>
      </c>
      <c r="M109" s="18">
        <f t="shared" si="15"/>
        <v>20.567176527571853</v>
      </c>
    </row>
    <row r="110" spans="10:13" x14ac:dyDescent="0.25">
      <c r="J110" s="2" t="s">
        <v>106</v>
      </c>
      <c r="K110" s="3">
        <v>30</v>
      </c>
      <c r="L110">
        <f t="shared" si="14"/>
        <v>3.3333333333333335</v>
      </c>
      <c r="M110" s="18">
        <f t="shared" si="15"/>
        <v>14.230410140910587</v>
      </c>
    </row>
    <row r="111" spans="10:13" ht="45" x14ac:dyDescent="0.25">
      <c r="J111" s="2" t="s">
        <v>107</v>
      </c>
      <c r="K111" s="3">
        <v>30</v>
      </c>
      <c r="L111">
        <f t="shared" si="14"/>
        <v>3.3333333333333335</v>
      </c>
      <c r="M111" s="18">
        <f t="shared" si="15"/>
        <v>14.230410140910587</v>
      </c>
    </row>
    <row r="112" spans="10:13" ht="30" x14ac:dyDescent="0.25">
      <c r="J112" s="2" t="s">
        <v>108</v>
      </c>
      <c r="K112" s="3">
        <v>30</v>
      </c>
      <c r="L112">
        <f t="shared" si="14"/>
        <v>3.3333333333333335</v>
      </c>
      <c r="M112" s="18">
        <f t="shared" si="15"/>
        <v>14.230410140910587</v>
      </c>
    </row>
    <row r="113" spans="10:13" ht="30" x14ac:dyDescent="0.25">
      <c r="J113" s="2" t="s">
        <v>109</v>
      </c>
      <c r="K113" s="3">
        <v>20</v>
      </c>
      <c r="L113">
        <f t="shared" si="14"/>
        <v>5</v>
      </c>
      <c r="M113" s="18">
        <f t="shared" si="15"/>
        <v>20.567176527571853</v>
      </c>
    </row>
    <row r="114" spans="10:13" ht="30" x14ac:dyDescent="0.25">
      <c r="J114" s="2" t="s">
        <v>110</v>
      </c>
      <c r="K114" s="3">
        <v>20</v>
      </c>
      <c r="L114">
        <f t="shared" si="14"/>
        <v>5</v>
      </c>
      <c r="M114" s="18">
        <f t="shared" si="15"/>
        <v>20.567176527571853</v>
      </c>
    </row>
    <row r="115" spans="10:13" x14ac:dyDescent="0.25">
      <c r="J115" s="2" t="s">
        <v>111</v>
      </c>
      <c r="K115" s="3">
        <v>25</v>
      </c>
      <c r="L115">
        <f t="shared" si="14"/>
        <v>4</v>
      </c>
      <c r="M115" s="18">
        <f t="shared" si="15"/>
        <v>16.823622889732903</v>
      </c>
    </row>
    <row r="116" spans="10:13" x14ac:dyDescent="0.25">
      <c r="J116" s="2" t="s">
        <v>112</v>
      </c>
      <c r="K116" s="3">
        <v>15</v>
      </c>
      <c r="L116">
        <f t="shared" si="14"/>
        <v>6.666666666666667</v>
      </c>
      <c r="M116" s="18">
        <f t="shared" si="15"/>
        <v>26.435774554035863</v>
      </c>
    </row>
    <row r="117" spans="10:13" x14ac:dyDescent="0.25">
      <c r="J117" s="2" t="s">
        <v>113</v>
      </c>
      <c r="K117" s="3">
        <v>10</v>
      </c>
      <c r="L117">
        <f t="shared" si="14"/>
        <v>10</v>
      </c>
      <c r="M117" s="18">
        <f t="shared" si="15"/>
        <v>36.904265551980671</v>
      </c>
    </row>
    <row r="118" spans="10:13" ht="45" x14ac:dyDescent="0.25">
      <c r="J118" s="2" t="s">
        <v>114</v>
      </c>
      <c r="K118" s="2">
        <v>14</v>
      </c>
      <c r="L118">
        <f t="shared" si="14"/>
        <v>7.1428571428571423</v>
      </c>
      <c r="M118" s="18">
        <f t="shared" si="15"/>
        <v>28.031432699884796</v>
      </c>
    </row>
    <row r="119" spans="10:13" ht="30" x14ac:dyDescent="0.25">
      <c r="J119" s="2" t="s">
        <v>20</v>
      </c>
      <c r="K119" s="3"/>
      <c r="M119" s="18" t="e">
        <f t="shared" si="15"/>
        <v>#DIV/0!</v>
      </c>
    </row>
    <row r="120" spans="10:13" x14ac:dyDescent="0.25">
      <c r="J120" s="2" t="s">
        <v>115</v>
      </c>
      <c r="K120" s="3">
        <v>13</v>
      </c>
      <c r="L120">
        <f t="shared" si="14"/>
        <v>7.6923076923076925</v>
      </c>
      <c r="M120" s="18">
        <f t="shared" si="15"/>
        <v>29.829617132961715</v>
      </c>
    </row>
    <row r="121" spans="10:13" x14ac:dyDescent="0.25">
      <c r="J121" s="2" t="s">
        <v>116</v>
      </c>
      <c r="K121" s="3">
        <v>28</v>
      </c>
      <c r="L121">
        <f t="shared" si="14"/>
        <v>3.5714285714285712</v>
      </c>
      <c r="M121" s="18">
        <f t="shared" si="15"/>
        <v>15.165710175592794</v>
      </c>
    </row>
    <row r="122" spans="10:13" x14ac:dyDescent="0.25">
      <c r="J122" s="2" t="s">
        <v>117</v>
      </c>
      <c r="K122" s="3">
        <v>20</v>
      </c>
      <c r="L122">
        <f t="shared" si="14"/>
        <v>5</v>
      </c>
      <c r="M122" s="18">
        <f t="shared" si="15"/>
        <v>20.567176527571853</v>
      </c>
    </row>
    <row r="123" spans="10:13" ht="60" x14ac:dyDescent="0.25">
      <c r="J123" s="2" t="s">
        <v>118</v>
      </c>
      <c r="K123" s="2">
        <v>15</v>
      </c>
      <c r="L123">
        <f t="shared" si="14"/>
        <v>6.666666666666667</v>
      </c>
      <c r="M123" s="18">
        <f t="shared" si="15"/>
        <v>26.435774554035863</v>
      </c>
    </row>
    <row r="124" spans="10:13" x14ac:dyDescent="0.25">
      <c r="J124" s="2" t="s">
        <v>119</v>
      </c>
      <c r="K124" s="3">
        <v>15</v>
      </c>
      <c r="L124">
        <f t="shared" si="14"/>
        <v>6.666666666666667</v>
      </c>
      <c r="M124" s="18">
        <f t="shared" si="15"/>
        <v>26.435774554035863</v>
      </c>
    </row>
    <row r="125" spans="10:13" x14ac:dyDescent="0.25">
      <c r="J125" s="2" t="s">
        <v>120</v>
      </c>
      <c r="K125" s="3">
        <v>5</v>
      </c>
      <c r="L125">
        <f t="shared" si="14"/>
        <v>20</v>
      </c>
      <c r="M125" s="18">
        <f t="shared" si="15"/>
        <v>60.189282944650266</v>
      </c>
    </row>
    <row r="126" spans="10:13" ht="30" x14ac:dyDescent="0.25">
      <c r="J126" s="2" t="s">
        <v>21</v>
      </c>
      <c r="K126" s="3"/>
      <c r="M126" s="18"/>
    </row>
    <row r="127" spans="10:13" x14ac:dyDescent="0.25">
      <c r="J127" s="2" t="s">
        <v>121</v>
      </c>
      <c r="K127" s="3">
        <v>6</v>
      </c>
      <c r="L127">
        <f t="shared" si="14"/>
        <v>16.666666666666664</v>
      </c>
      <c r="M127" s="18">
        <f t="shared" si="15"/>
        <v>53.5841116638722</v>
      </c>
    </row>
    <row r="128" spans="10:13" ht="30" x14ac:dyDescent="0.25">
      <c r="J128" s="2" t="s">
        <v>122</v>
      </c>
      <c r="K128" s="3">
        <v>3</v>
      </c>
      <c r="L128">
        <f t="shared" si="14"/>
        <v>33.333333333333329</v>
      </c>
      <c r="M128" s="18">
        <f t="shared" si="15"/>
        <v>78.455653099681157</v>
      </c>
    </row>
    <row r="129" spans="10:13" x14ac:dyDescent="0.25">
      <c r="J129" s="2" t="s">
        <v>22</v>
      </c>
      <c r="K129" s="3"/>
      <c r="M129" s="18"/>
    </row>
    <row r="130" spans="10:13" x14ac:dyDescent="0.25">
      <c r="J130" s="2" t="s">
        <v>123</v>
      </c>
      <c r="K130" s="3">
        <v>10</v>
      </c>
      <c r="L130">
        <f t="shared" si="14"/>
        <v>10</v>
      </c>
      <c r="M130" s="18">
        <f t="shared" si="15"/>
        <v>36.904265551980671</v>
      </c>
    </row>
    <row r="131" spans="10:13" ht="30" x14ac:dyDescent="0.25">
      <c r="J131" s="2" t="s">
        <v>124</v>
      </c>
      <c r="K131" s="3">
        <v>5</v>
      </c>
      <c r="L131">
        <f t="shared" si="14"/>
        <v>20</v>
      </c>
      <c r="M131" s="18">
        <f t="shared" si="15"/>
        <v>60.189282944650266</v>
      </c>
    </row>
    <row r="132" spans="10:13" ht="30" x14ac:dyDescent="0.25">
      <c r="J132" s="2" t="s">
        <v>125</v>
      </c>
      <c r="K132" s="3">
        <v>10</v>
      </c>
      <c r="L132">
        <f t="shared" si="14"/>
        <v>10</v>
      </c>
      <c r="M132" s="18">
        <f t="shared" si="15"/>
        <v>36.904265551980671</v>
      </c>
    </row>
    <row r="133" spans="10:13" ht="30" x14ac:dyDescent="0.25">
      <c r="J133" s="2" t="s">
        <v>126</v>
      </c>
      <c r="K133" s="3">
        <v>15</v>
      </c>
      <c r="L133">
        <f t="shared" si="14"/>
        <v>6.666666666666667</v>
      </c>
      <c r="M133" s="18">
        <f t="shared" si="15"/>
        <v>26.435774554035863</v>
      </c>
    </row>
  </sheetData>
  <mergeCells count="78">
    <mergeCell ref="A6:D6"/>
    <mergeCell ref="E6:F6"/>
    <mergeCell ref="A7:D7"/>
    <mergeCell ref="A8:D8"/>
    <mergeCell ref="B9:D9"/>
    <mergeCell ref="A15:D15"/>
    <mergeCell ref="A16:D16"/>
    <mergeCell ref="A17:C17"/>
    <mergeCell ref="G7:H7"/>
    <mergeCell ref="A49:D49"/>
    <mergeCell ref="E17:E20"/>
    <mergeCell ref="F17:F20"/>
    <mergeCell ref="B10:D10"/>
    <mergeCell ref="B11:D11"/>
    <mergeCell ref="A12:D12"/>
    <mergeCell ref="A13:D13"/>
    <mergeCell ref="A14:D14"/>
    <mergeCell ref="A21:D21"/>
    <mergeCell ref="A22:D22"/>
    <mergeCell ref="A25:D25"/>
    <mergeCell ref="A26:D26"/>
    <mergeCell ref="A18:D18"/>
    <mergeCell ref="A19:D19"/>
    <mergeCell ref="A20:C20"/>
    <mergeCell ref="A23:D23"/>
    <mergeCell ref="A24:D24"/>
    <mergeCell ref="A27:D27"/>
    <mergeCell ref="A28:D28"/>
    <mergeCell ref="A29:C29"/>
    <mergeCell ref="E29:E39"/>
    <mergeCell ref="F29:F39"/>
    <mergeCell ref="A37:D37"/>
    <mergeCell ref="A38:D38"/>
    <mergeCell ref="A39:C39"/>
    <mergeCell ref="A30:D30"/>
    <mergeCell ref="A31:D31"/>
    <mergeCell ref="A32:D32"/>
    <mergeCell ref="A33:D33"/>
    <mergeCell ref="A34:D34"/>
    <mergeCell ref="A35:D35"/>
    <mergeCell ref="A36:D36"/>
    <mergeCell ref="A40:D40"/>
    <mergeCell ref="A41:C41"/>
    <mergeCell ref="A42:D42"/>
    <mergeCell ref="E42:E43"/>
    <mergeCell ref="F42:F43"/>
    <mergeCell ref="A43:D43"/>
    <mergeCell ref="A44:D44"/>
    <mergeCell ref="E44:E45"/>
    <mergeCell ref="F44:F45"/>
    <mergeCell ref="A48:D48"/>
    <mergeCell ref="A45:C45"/>
    <mergeCell ref="A46:D46"/>
    <mergeCell ref="E46:E49"/>
    <mergeCell ref="F46:F49"/>
    <mergeCell ref="A47:D47"/>
    <mergeCell ref="A50:D50"/>
    <mergeCell ref="A51:C51"/>
    <mergeCell ref="E51:E58"/>
    <mergeCell ref="A57:D57"/>
    <mergeCell ref="A58:C58"/>
    <mergeCell ref="F51:F58"/>
    <mergeCell ref="A52:D52"/>
    <mergeCell ref="A53:D53"/>
    <mergeCell ref="A54:D54"/>
    <mergeCell ref="A55:D55"/>
    <mergeCell ref="A56:D56"/>
    <mergeCell ref="A65:D65"/>
    <mergeCell ref="A66:D66"/>
    <mergeCell ref="A67:D67"/>
    <mergeCell ref="A68:D68"/>
    <mergeCell ref="A69:D69"/>
    <mergeCell ref="A64:D64"/>
    <mergeCell ref="A59:D59"/>
    <mergeCell ref="A60:D60"/>
    <mergeCell ref="A61:D61"/>
    <mergeCell ref="A62:D62"/>
    <mergeCell ref="A63:D63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8"/>
  <sheetViews>
    <sheetView workbookViewId="0">
      <selection activeCell="C2" sqref="C2"/>
    </sheetView>
  </sheetViews>
  <sheetFormatPr defaultRowHeight="15" x14ac:dyDescent="0.25"/>
  <sheetData>
    <row r="2" spans="2:6" x14ac:dyDescent="0.25">
      <c r="C2" s="20">
        <v>0.25890000000000002</v>
      </c>
    </row>
    <row r="3" spans="2:6" x14ac:dyDescent="0.25">
      <c r="B3" s="4">
        <v>100</v>
      </c>
      <c r="C3" s="4">
        <f>B3*$C$2</f>
        <v>25.89</v>
      </c>
      <c r="D3" s="15">
        <f>+(B3-0.5)/100^C2</f>
        <v>30.201122211518257</v>
      </c>
      <c r="E3">
        <v>0.51</v>
      </c>
      <c r="F3" t="s">
        <v>199</v>
      </c>
    </row>
    <row r="4" spans="2:6" x14ac:dyDescent="0.25">
      <c r="B4" s="4">
        <f>+B3-C3</f>
        <v>74.11</v>
      </c>
      <c r="C4" s="4">
        <f t="shared" ref="C4:C67" si="0">B4*$C$2</f>
        <v>19.187079000000001</v>
      </c>
      <c r="D4">
        <f>+(B3*0.5)^(1-C2)</f>
        <v>18.159616394929294</v>
      </c>
      <c r="E4">
        <v>5.1000000000000004E-3</v>
      </c>
      <c r="F4" t="s">
        <v>200</v>
      </c>
    </row>
    <row r="5" spans="2:6" x14ac:dyDescent="0.25">
      <c r="B5" s="4">
        <f t="shared" ref="B5:B39" si="1">+B4-C4</f>
        <v>54.922921000000002</v>
      </c>
      <c r="C5" s="4">
        <f t="shared" si="0"/>
        <v>14.219544246900002</v>
      </c>
      <c r="F5">
        <f>0.9^(50-1)</f>
        <v>5.7264168970223616E-3</v>
      </c>
    </row>
    <row r="6" spans="2:6" x14ac:dyDescent="0.25">
      <c r="B6" s="4">
        <f t="shared" si="1"/>
        <v>40.703376753100002</v>
      </c>
      <c r="C6" s="4">
        <f t="shared" si="0"/>
        <v>10.53810424137759</v>
      </c>
    </row>
    <row r="7" spans="2:6" x14ac:dyDescent="0.25">
      <c r="B7" s="4">
        <f t="shared" si="1"/>
        <v>30.165272511722414</v>
      </c>
      <c r="C7" s="4">
        <f t="shared" si="0"/>
        <v>7.8097890532849332</v>
      </c>
    </row>
    <row r="8" spans="2:6" x14ac:dyDescent="0.25">
      <c r="B8" s="4">
        <f t="shared" si="1"/>
        <v>22.35548345843748</v>
      </c>
      <c r="C8" s="4">
        <f t="shared" si="0"/>
        <v>5.7878346673894638</v>
      </c>
    </row>
    <row r="9" spans="2:6" x14ac:dyDescent="0.25">
      <c r="B9" s="4">
        <f t="shared" si="1"/>
        <v>16.567648791048015</v>
      </c>
      <c r="C9" s="4">
        <f t="shared" si="0"/>
        <v>4.2893642720023317</v>
      </c>
    </row>
    <row r="10" spans="2:6" x14ac:dyDescent="0.25">
      <c r="B10" s="4">
        <f t="shared" si="1"/>
        <v>12.278284519045684</v>
      </c>
      <c r="C10" s="4">
        <f t="shared" si="0"/>
        <v>3.1788478619809277</v>
      </c>
    </row>
    <row r="11" spans="2:6" x14ac:dyDescent="0.25">
      <c r="B11" s="4">
        <f t="shared" si="1"/>
        <v>9.0994366570647571</v>
      </c>
      <c r="C11" s="4">
        <f t="shared" si="0"/>
        <v>2.3558441505140659</v>
      </c>
    </row>
    <row r="12" spans="2:6" x14ac:dyDescent="0.25">
      <c r="B12" s="4">
        <f t="shared" si="1"/>
        <v>6.7435925065506908</v>
      </c>
      <c r="C12" s="4">
        <f t="shared" si="0"/>
        <v>1.745916099945974</v>
      </c>
    </row>
    <row r="13" spans="2:6" x14ac:dyDescent="0.25">
      <c r="B13" s="4">
        <f t="shared" si="1"/>
        <v>4.9976764066047163</v>
      </c>
      <c r="C13" s="4">
        <f t="shared" si="0"/>
        <v>1.2938984216699612</v>
      </c>
    </row>
    <row r="14" spans="2:6" x14ac:dyDescent="0.25">
      <c r="B14" s="4">
        <f t="shared" si="1"/>
        <v>3.7037779849347552</v>
      </c>
      <c r="C14" s="4">
        <f t="shared" si="0"/>
        <v>0.95890812029960815</v>
      </c>
    </row>
    <row r="15" spans="2:6" x14ac:dyDescent="0.25">
      <c r="B15" s="4">
        <f t="shared" si="1"/>
        <v>2.744869864635147</v>
      </c>
      <c r="C15" s="4">
        <f t="shared" si="0"/>
        <v>0.71064680795403967</v>
      </c>
    </row>
    <row r="16" spans="2:6" x14ac:dyDescent="0.25">
      <c r="B16" s="4">
        <f t="shared" si="1"/>
        <v>2.0342230566811073</v>
      </c>
      <c r="C16" s="4">
        <f t="shared" si="0"/>
        <v>0.52666034937473871</v>
      </c>
    </row>
    <row r="17" spans="2:3" x14ac:dyDescent="0.25">
      <c r="B17" s="4">
        <f t="shared" si="1"/>
        <v>1.5075627073063687</v>
      </c>
      <c r="C17" s="4">
        <f t="shared" si="0"/>
        <v>0.39030798492161889</v>
      </c>
    </row>
    <row r="18" spans="2:3" x14ac:dyDescent="0.25">
      <c r="B18" s="4">
        <f t="shared" si="1"/>
        <v>1.1172547223847498</v>
      </c>
      <c r="C18" s="4">
        <f t="shared" si="0"/>
        <v>0.28925724762541172</v>
      </c>
    </row>
    <row r="19" spans="2:3" x14ac:dyDescent="0.25">
      <c r="B19" s="4">
        <f t="shared" si="1"/>
        <v>0.82799747475933805</v>
      </c>
      <c r="C19" s="4">
        <f t="shared" si="0"/>
        <v>0.21436854621519263</v>
      </c>
    </row>
    <row r="20" spans="2:3" x14ac:dyDescent="0.25">
      <c r="B20" s="4">
        <f t="shared" si="1"/>
        <v>0.61362892854414541</v>
      </c>
      <c r="C20" s="4">
        <f t="shared" si="0"/>
        <v>0.15886852960007927</v>
      </c>
    </row>
    <row r="21" spans="2:3" x14ac:dyDescent="0.25">
      <c r="B21" s="4">
        <f t="shared" si="1"/>
        <v>0.45476039894406617</v>
      </c>
      <c r="C21" s="4">
        <f t="shared" si="0"/>
        <v>0.11773746728661874</v>
      </c>
    </row>
    <row r="22" spans="2:3" x14ac:dyDescent="0.25">
      <c r="B22" s="4">
        <f t="shared" si="1"/>
        <v>0.33702293165744746</v>
      </c>
      <c r="C22" s="4">
        <f t="shared" si="0"/>
        <v>8.7255237006113151E-2</v>
      </c>
    </row>
    <row r="23" spans="2:3" x14ac:dyDescent="0.25">
      <c r="B23" s="4">
        <f t="shared" si="1"/>
        <v>0.2497676946513343</v>
      </c>
      <c r="C23" s="4">
        <f t="shared" si="0"/>
        <v>6.4664856145230459E-2</v>
      </c>
    </row>
    <row r="24" spans="2:3" x14ac:dyDescent="0.25">
      <c r="B24" s="4">
        <f t="shared" si="1"/>
        <v>0.18510283850610385</v>
      </c>
      <c r="C24" s="4">
        <f t="shared" si="0"/>
        <v>4.7923124889230291E-2</v>
      </c>
    </row>
    <row r="25" spans="2:3" x14ac:dyDescent="0.25">
      <c r="B25" s="4">
        <f t="shared" si="1"/>
        <v>0.13717971361687356</v>
      </c>
      <c r="C25" s="4">
        <f t="shared" si="0"/>
        <v>3.551582785540857E-2</v>
      </c>
    </row>
    <row r="26" spans="2:3" x14ac:dyDescent="0.25">
      <c r="B26" s="4">
        <f t="shared" si="1"/>
        <v>0.10166388576146498</v>
      </c>
      <c r="C26" s="4">
        <f t="shared" si="0"/>
        <v>2.6320780023643287E-2</v>
      </c>
    </row>
    <row r="27" spans="2:3" x14ac:dyDescent="0.25">
      <c r="B27" s="4">
        <f t="shared" si="1"/>
        <v>7.53431057378217E-2</v>
      </c>
      <c r="C27" s="4">
        <f t="shared" si="0"/>
        <v>1.9506330075522039E-2</v>
      </c>
    </row>
    <row r="28" spans="2:3" x14ac:dyDescent="0.25">
      <c r="B28" s="4">
        <f t="shared" si="1"/>
        <v>5.5836775662299665E-2</v>
      </c>
      <c r="C28" s="4">
        <f t="shared" si="0"/>
        <v>1.4456141218969385E-2</v>
      </c>
    </row>
    <row r="29" spans="2:3" x14ac:dyDescent="0.25">
      <c r="B29" s="4">
        <f t="shared" si="1"/>
        <v>4.1380634443330282E-2</v>
      </c>
      <c r="C29" s="4">
        <f t="shared" si="0"/>
        <v>1.071344625737821E-2</v>
      </c>
    </row>
    <row r="30" spans="2:3" x14ac:dyDescent="0.25">
      <c r="B30" s="4">
        <f t="shared" si="1"/>
        <v>3.0667188185952071E-2</v>
      </c>
      <c r="C30" s="4">
        <f t="shared" si="0"/>
        <v>7.9397350213429915E-3</v>
      </c>
    </row>
    <row r="31" spans="2:3" x14ac:dyDescent="0.25">
      <c r="B31" s="4">
        <f t="shared" si="1"/>
        <v>2.2727453164609078E-2</v>
      </c>
      <c r="C31" s="4">
        <f t="shared" si="0"/>
        <v>5.8841376243172908E-3</v>
      </c>
    </row>
    <row r="32" spans="2:3" x14ac:dyDescent="0.25">
      <c r="B32" s="4">
        <f t="shared" si="1"/>
        <v>1.6843315540291788E-2</v>
      </c>
      <c r="C32" s="4">
        <f t="shared" si="0"/>
        <v>4.3607343933815441E-3</v>
      </c>
    </row>
    <row r="33" spans="2:3" x14ac:dyDescent="0.25">
      <c r="B33" s="4">
        <f t="shared" si="1"/>
        <v>1.2482581146910244E-2</v>
      </c>
      <c r="C33" s="4">
        <f t="shared" si="0"/>
        <v>3.2317402589350625E-3</v>
      </c>
    </row>
    <row r="34" spans="2:3" x14ac:dyDescent="0.25">
      <c r="B34" s="4">
        <f t="shared" si="1"/>
        <v>9.250840887975181E-3</v>
      </c>
      <c r="C34" s="4">
        <f t="shared" si="0"/>
        <v>2.3950427058967746E-3</v>
      </c>
    </row>
    <row r="35" spans="2:3" x14ac:dyDescent="0.25">
      <c r="B35" s="4">
        <f t="shared" si="1"/>
        <v>6.8557981820784059E-3</v>
      </c>
      <c r="C35" s="4">
        <f t="shared" si="0"/>
        <v>1.7749661493400995E-3</v>
      </c>
    </row>
    <row r="36" spans="2:3" x14ac:dyDescent="0.25">
      <c r="B36" s="4">
        <f t="shared" si="1"/>
        <v>5.0808320327383064E-3</v>
      </c>
      <c r="C36" s="4">
        <f t="shared" si="0"/>
        <v>1.3154274132759476E-3</v>
      </c>
    </row>
    <row r="37" spans="2:3" x14ac:dyDescent="0.25">
      <c r="B37" s="4">
        <f t="shared" si="1"/>
        <v>3.765404619462359E-3</v>
      </c>
      <c r="C37" s="4">
        <f t="shared" si="0"/>
        <v>9.7486325597880485E-4</v>
      </c>
    </row>
    <row r="38" spans="2:3" x14ac:dyDescent="0.25">
      <c r="B38" s="4">
        <f t="shared" si="1"/>
        <v>2.7905413634835541E-3</v>
      </c>
      <c r="C38" s="4">
        <f t="shared" si="0"/>
        <v>7.2247115900589225E-4</v>
      </c>
    </row>
    <row r="39" spans="2:3" x14ac:dyDescent="0.25">
      <c r="B39" s="4">
        <f t="shared" si="1"/>
        <v>2.0680702044776618E-3</v>
      </c>
      <c r="C39" s="4">
        <f t="shared" si="0"/>
        <v>5.3542337593926663E-4</v>
      </c>
    </row>
    <row r="40" spans="2:3" x14ac:dyDescent="0.25">
      <c r="B40" s="4">
        <f t="shared" ref="B40:B68" si="2">+B39-C39</f>
        <v>1.5326468285383951E-3</v>
      </c>
      <c r="C40" s="4">
        <f t="shared" si="0"/>
        <v>3.9680226390859054E-4</v>
      </c>
    </row>
    <row r="41" spans="2:3" x14ac:dyDescent="0.25">
      <c r="B41" s="4">
        <f t="shared" si="2"/>
        <v>1.1358445646298047E-3</v>
      </c>
      <c r="C41" s="4">
        <f t="shared" si="0"/>
        <v>2.9407015778265647E-4</v>
      </c>
    </row>
    <row r="42" spans="2:3" x14ac:dyDescent="0.25">
      <c r="B42" s="4">
        <f t="shared" si="2"/>
        <v>8.417744068471482E-4</v>
      </c>
      <c r="C42" s="4">
        <f t="shared" si="0"/>
        <v>2.1793539393272668E-4</v>
      </c>
    </row>
    <row r="43" spans="2:3" x14ac:dyDescent="0.25">
      <c r="B43" s="4">
        <f t="shared" si="2"/>
        <v>6.2383901291442154E-4</v>
      </c>
      <c r="C43" s="4">
        <f t="shared" si="0"/>
        <v>1.6151192044354374E-4</v>
      </c>
    </row>
    <row r="44" spans="2:3" x14ac:dyDescent="0.25">
      <c r="B44" s="4">
        <f t="shared" si="2"/>
        <v>4.623270924708778E-4</v>
      </c>
      <c r="C44" s="4">
        <f t="shared" si="0"/>
        <v>1.1969648424071027E-4</v>
      </c>
    </row>
    <row r="45" spans="2:3" x14ac:dyDescent="0.25">
      <c r="B45" s="4">
        <f t="shared" si="2"/>
        <v>3.4263060823016753E-4</v>
      </c>
      <c r="C45" s="4">
        <f t="shared" si="0"/>
        <v>8.8707064470790376E-5</v>
      </c>
    </row>
    <row r="46" spans="2:3" x14ac:dyDescent="0.25">
      <c r="B46" s="4">
        <f t="shared" si="2"/>
        <v>2.5392354375937713E-4</v>
      </c>
      <c r="C46" s="4">
        <f t="shared" si="0"/>
        <v>6.5740805479302741E-5</v>
      </c>
    </row>
    <row r="47" spans="2:3" x14ac:dyDescent="0.25">
      <c r="B47" s="4">
        <f t="shared" si="2"/>
        <v>1.881827382800744E-4</v>
      </c>
      <c r="C47" s="4">
        <f t="shared" si="0"/>
        <v>4.8720510940711264E-5</v>
      </c>
    </row>
    <row r="48" spans="2:3" x14ac:dyDescent="0.25">
      <c r="B48" s="4">
        <f t="shared" si="2"/>
        <v>1.3946222733936313E-4</v>
      </c>
      <c r="C48" s="4">
        <f t="shared" si="0"/>
        <v>3.6106770658161116E-5</v>
      </c>
    </row>
    <row r="49" spans="2:3" x14ac:dyDescent="0.25">
      <c r="B49" s="4">
        <f t="shared" si="2"/>
        <v>1.0335545668120201E-4</v>
      </c>
      <c r="C49" s="4">
        <f t="shared" si="0"/>
        <v>2.6758727734763201E-5</v>
      </c>
    </row>
    <row r="50" spans="2:3" x14ac:dyDescent="0.25">
      <c r="B50" s="4">
        <f t="shared" si="2"/>
        <v>7.6596728946438811E-5</v>
      </c>
      <c r="C50" s="4">
        <f t="shared" si="0"/>
        <v>1.9830893124233009E-5</v>
      </c>
    </row>
    <row r="51" spans="2:3" x14ac:dyDescent="0.25">
      <c r="B51" s="4">
        <f t="shared" si="2"/>
        <v>5.6765835822205802E-5</v>
      </c>
      <c r="C51" s="4">
        <f t="shared" si="0"/>
        <v>1.4696674894369084E-5</v>
      </c>
    </row>
    <row r="52" spans="2:3" x14ac:dyDescent="0.25">
      <c r="B52" s="4">
        <f t="shared" si="2"/>
        <v>4.2069160927836717E-5</v>
      </c>
      <c r="C52" s="4">
        <f t="shared" si="0"/>
        <v>1.0891705764216926E-5</v>
      </c>
    </row>
    <row r="53" spans="2:3" x14ac:dyDescent="0.25">
      <c r="B53" s="4">
        <f t="shared" si="2"/>
        <v>3.117745516361979E-5</v>
      </c>
      <c r="C53" s="4">
        <f t="shared" si="0"/>
        <v>8.0718431418611649E-6</v>
      </c>
    </row>
    <row r="54" spans="2:3" x14ac:dyDescent="0.25">
      <c r="B54" s="4">
        <f t="shared" si="2"/>
        <v>2.3105612021758627E-5</v>
      </c>
      <c r="C54" s="4">
        <f t="shared" si="0"/>
        <v>5.9820429524333086E-6</v>
      </c>
    </row>
    <row r="55" spans="2:3" x14ac:dyDescent="0.25">
      <c r="B55" s="4">
        <f t="shared" si="2"/>
        <v>1.7123569069325318E-5</v>
      </c>
      <c r="C55" s="4">
        <f t="shared" si="0"/>
        <v>4.4332920320483252E-6</v>
      </c>
    </row>
    <row r="56" spans="2:3" x14ac:dyDescent="0.25">
      <c r="B56" s="4">
        <f t="shared" si="2"/>
        <v>1.2690277037276993E-5</v>
      </c>
      <c r="C56" s="4">
        <f t="shared" si="0"/>
        <v>3.285512724951014E-6</v>
      </c>
    </row>
    <row r="57" spans="2:3" x14ac:dyDescent="0.25">
      <c r="B57" s="4">
        <f t="shared" si="2"/>
        <v>9.4047643123259792E-6</v>
      </c>
      <c r="C57" s="4">
        <f t="shared" si="0"/>
        <v>2.4348934804611961E-6</v>
      </c>
    </row>
    <row r="58" spans="2:3" x14ac:dyDescent="0.25">
      <c r="B58" s="4">
        <f t="shared" si="2"/>
        <v>6.9698708318647831E-6</v>
      </c>
      <c r="C58" s="4">
        <f t="shared" si="0"/>
        <v>1.8044995583697925E-6</v>
      </c>
    </row>
    <row r="59" spans="2:3" x14ac:dyDescent="0.25">
      <c r="B59" s="4">
        <f t="shared" si="2"/>
        <v>5.1653712734949908E-6</v>
      </c>
      <c r="C59" s="4">
        <f t="shared" si="0"/>
        <v>1.3373146227078531E-6</v>
      </c>
    </row>
    <row r="60" spans="2:3" x14ac:dyDescent="0.25">
      <c r="B60" s="4">
        <f t="shared" si="2"/>
        <v>3.8280566507871375E-6</v>
      </c>
      <c r="C60" s="4">
        <f t="shared" si="0"/>
        <v>9.9108386688879003E-7</v>
      </c>
    </row>
    <row r="61" spans="2:3" x14ac:dyDescent="0.25">
      <c r="B61" s="4">
        <f t="shared" si="2"/>
        <v>2.8369727838983472E-6</v>
      </c>
      <c r="C61" s="4">
        <f t="shared" si="0"/>
        <v>7.344922537512822E-7</v>
      </c>
    </row>
    <row r="62" spans="2:3" x14ac:dyDescent="0.25">
      <c r="B62" s="4">
        <f t="shared" si="2"/>
        <v>2.1024805301470649E-6</v>
      </c>
      <c r="C62" s="4">
        <f t="shared" si="0"/>
        <v>5.4433220925507515E-7</v>
      </c>
    </row>
    <row r="63" spans="2:3" x14ac:dyDescent="0.25">
      <c r="B63" s="4">
        <f t="shared" si="2"/>
        <v>1.5581483208919898E-6</v>
      </c>
      <c r="C63" s="4">
        <f t="shared" si="0"/>
        <v>4.0340460027893619E-7</v>
      </c>
    </row>
    <row r="64" spans="2:3" x14ac:dyDescent="0.25">
      <c r="B64" s="4">
        <f t="shared" si="2"/>
        <v>1.1547437206130536E-6</v>
      </c>
      <c r="C64" s="4">
        <f t="shared" si="0"/>
        <v>2.9896314926671957E-7</v>
      </c>
    </row>
    <row r="65" spans="2:3" x14ac:dyDescent="0.25">
      <c r="B65" s="4">
        <f t="shared" si="2"/>
        <v>8.5578057134633405E-7</v>
      </c>
      <c r="C65" s="4">
        <f t="shared" si="0"/>
        <v>2.2156158992156589E-7</v>
      </c>
    </row>
    <row r="66" spans="2:3" x14ac:dyDescent="0.25">
      <c r="B66" s="4">
        <f t="shared" si="2"/>
        <v>6.342189814247681E-7</v>
      </c>
      <c r="C66" s="4">
        <f t="shared" si="0"/>
        <v>1.6419929429087247E-7</v>
      </c>
    </row>
    <row r="67" spans="2:3" x14ac:dyDescent="0.25">
      <c r="B67" s="4">
        <f t="shared" si="2"/>
        <v>4.7001968713389563E-7</v>
      </c>
      <c r="C67" s="4">
        <f t="shared" si="0"/>
        <v>1.2168809699896559E-7</v>
      </c>
    </row>
    <row r="68" spans="2:3" x14ac:dyDescent="0.25">
      <c r="B68" s="4">
        <f t="shared" si="2"/>
        <v>3.4833159013493007E-7</v>
      </c>
      <c r="C68" s="4">
        <f t="shared" ref="C68" si="3">B68*$C$2</f>
        <v>9.0183048685933405E-8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</vt:lpstr>
      <vt:lpstr>old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2015-08-20T01:12:05Z</dcterms:modified>
</cp:coreProperties>
</file>