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hidePivotFieldList="1"/>
  <mc:AlternateContent xmlns:mc="http://schemas.openxmlformats.org/markup-compatibility/2006">
    <mc:Choice Requires="x15">
      <x15ac:absPath xmlns:x15ac="http://schemas.microsoft.com/office/spreadsheetml/2010/11/ac" url="D:\Sumit\Study Documents\Formats\"/>
    </mc:Choice>
  </mc:AlternateContent>
  <xr:revisionPtr revIDLastSave="0" documentId="8_{288FAA33-3816-4DC4-A38B-F5BFC79590E4}" xr6:coauthVersionLast="47" xr6:coauthVersionMax="47" xr10:uidLastSave="{00000000-0000-0000-0000-000000000000}"/>
  <bookViews>
    <workbookView xWindow="-110" yWindow="-110" windowWidth="19420" windowHeight="10300" tabRatio="947" activeTab="1" xr2:uid="{00000000-000D-0000-FFFF-FFFF00000000}"/>
  </bookViews>
  <sheets>
    <sheet name="Introduction " sheetId="20" r:id="rId1"/>
    <sheet name="Financial Statements" sheetId="24" r:id="rId2"/>
    <sheet name="Note No. 1 &amp; 2" sheetId="18" r:id="rId3"/>
    <sheet name="3-22" sheetId="3" r:id="rId4"/>
    <sheet name="Ageing schedule" sheetId="53" state="hidden" r:id="rId5"/>
    <sheet name="PPE 12" sheetId="51" r:id="rId6"/>
    <sheet name="23-32" sheetId="25" r:id="rId7"/>
    <sheet name="33-61" sheetId="26" r:id="rId8"/>
    <sheet name="Ratio" sheetId="52" r:id="rId9"/>
  </sheets>
  <externalReferences>
    <externalReference r:id="rId10"/>
    <externalReference r:id="rId11"/>
    <externalReference r:id="rId12"/>
  </externalReferences>
  <definedNames>
    <definedName name="_xlnm._FilterDatabase" localSheetId="2" hidden="1">'Note No. 1 &amp; 2'!$A$4:$G$101</definedName>
    <definedName name="A" localSheetId="5">#REF!</definedName>
    <definedName name="A">#REF!</definedName>
    <definedName name="adf">[1]List!$C$2:$C$40</definedName>
    <definedName name="adg">[1]List!$B$2:$B$140</definedName>
    <definedName name="G13g81" localSheetId="5">'[2]annexure to schedule -BS'!#REF!</definedName>
    <definedName name="G13g81">'[2]annexure to schedule -BS'!#REF!</definedName>
    <definedName name="mainhead" localSheetId="5">[3]List!$A$2:$A$140</definedName>
    <definedName name="mainhead">#REF!</definedName>
    <definedName name="mainheadlist" localSheetId="5">[3]List!$C$2:$C$40</definedName>
    <definedName name="mainheadlist">#REF!</definedName>
    <definedName name="mainheadstart" localSheetId="5">[3]List!$A$1</definedName>
    <definedName name="mainheadstart">#REF!</definedName>
    <definedName name="_xlnm.Print_Area" localSheetId="6">'23-32'!$A$1:$H$108</definedName>
    <definedName name="_xlnm.Print_Area" localSheetId="3">'3-22'!$A$1:$J$249</definedName>
    <definedName name="_xlnm.Print_Area" localSheetId="7">'33-61'!$A$1:$H$316</definedName>
    <definedName name="_xlnm.Print_Area" localSheetId="4">'Ageing schedule'!$A$1:$J$33</definedName>
    <definedName name="_xlnm.Print_Area" localSheetId="1">'Financial Statements'!$A$2:$J$185</definedName>
    <definedName name="_xlnm.Print_Area" localSheetId="2">'Note No. 1 &amp; 2'!$A$1:$H$94</definedName>
    <definedName name="_xlnm.Print_Area" localSheetId="5">'PPE 12'!$A$1:$M$53</definedName>
    <definedName name="_xlnm.Print_Titles" localSheetId="6">'23-32'!$1:$7</definedName>
    <definedName name="_xlnm.Print_Titles" localSheetId="3">'3-22'!$1:$7</definedName>
    <definedName name="_xlnm.Print_Titles" localSheetId="7">'33-61'!$1:$4</definedName>
    <definedName name="_xlnm.Print_Titles" localSheetId="2">'Note No. 1 &amp; 2'!$1:$5</definedName>
    <definedName name="subhead" localSheetId="5">[3]List!$B$2:$B$140</definedName>
    <definedName name="subhead">#REF!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05" i="24" l="1"/>
  <c r="F155" i="24"/>
  <c r="E155" i="24"/>
  <c r="D45" i="26"/>
  <c r="C45" i="26"/>
  <c r="I221" i="3"/>
  <c r="H221" i="3"/>
  <c r="G221" i="3"/>
  <c r="F221" i="3"/>
  <c r="E221" i="3"/>
  <c r="D221" i="3"/>
  <c r="C221" i="3"/>
  <c r="J220" i="3"/>
  <c r="J219" i="3"/>
  <c r="J218" i="3"/>
  <c r="J217" i="3"/>
  <c r="I213" i="3"/>
  <c r="H213" i="3"/>
  <c r="G213" i="3"/>
  <c r="F213" i="3"/>
  <c r="E213" i="3"/>
  <c r="D213" i="3"/>
  <c r="C213" i="3"/>
  <c r="J212" i="3"/>
  <c r="J211" i="3"/>
  <c r="J210" i="3"/>
  <c r="J209" i="3"/>
  <c r="J213" i="3" s="1"/>
  <c r="J45" i="3"/>
  <c r="J59" i="3" s="1"/>
  <c r="J71" i="3" s="1"/>
  <c r="J82" i="3" s="1"/>
  <c r="J87" i="3" s="1"/>
  <c r="J92" i="3" s="1"/>
  <c r="J105" i="3" s="1"/>
  <c r="J127" i="3" s="1"/>
  <c r="J135" i="3" s="1"/>
  <c r="J140" i="3" s="1"/>
  <c r="J154" i="3" s="1"/>
  <c r="J168" i="3" s="1"/>
  <c r="J174" i="3" s="1"/>
  <c r="J183" i="3" s="1"/>
  <c r="J194" i="3" s="1"/>
  <c r="J223" i="3" s="1"/>
  <c r="J236" i="3" s="1"/>
  <c r="J245" i="3" s="1"/>
  <c r="I45" i="3"/>
  <c r="I59" i="3" s="1"/>
  <c r="I71" i="3" s="1"/>
  <c r="I82" i="3" s="1"/>
  <c r="I87" i="3" s="1"/>
  <c r="I92" i="3" s="1"/>
  <c r="I105" i="3" s="1"/>
  <c r="I127" i="3" s="1"/>
  <c r="I135" i="3" s="1"/>
  <c r="I140" i="3" s="1"/>
  <c r="I154" i="3" s="1"/>
  <c r="I168" i="3" s="1"/>
  <c r="I174" i="3" s="1"/>
  <c r="I183" i="3" s="1"/>
  <c r="I194" i="3" s="1"/>
  <c r="I223" i="3" s="1"/>
  <c r="I236" i="3" s="1"/>
  <c r="I245" i="3" s="1"/>
  <c r="I125" i="3"/>
  <c r="H125" i="3"/>
  <c r="G125" i="3"/>
  <c r="F125" i="3"/>
  <c r="E125" i="3"/>
  <c r="H117" i="3"/>
  <c r="G117" i="3"/>
  <c r="F117" i="3"/>
  <c r="E117" i="3"/>
  <c r="I116" i="3"/>
  <c r="I115" i="3"/>
  <c r="I114" i="3"/>
  <c r="I113" i="3"/>
  <c r="I117" i="3" l="1"/>
  <c r="A109" i="24" l="1"/>
  <c r="A174" i="24" s="1"/>
  <c r="A305" i="26" s="1"/>
  <c r="H161" i="26"/>
  <c r="H163" i="26" s="1"/>
  <c r="G161" i="26"/>
  <c r="H34" i="25"/>
  <c r="G34" i="25"/>
  <c r="G26" i="25"/>
  <c r="H26" i="25"/>
  <c r="J107" i="3"/>
  <c r="J106" i="3"/>
  <c r="I107" i="3"/>
  <c r="I106" i="3"/>
  <c r="J25" i="53"/>
  <c r="I33" i="53"/>
  <c r="H33" i="53"/>
  <c r="G33" i="53"/>
  <c r="F33" i="53"/>
  <c r="E33" i="53"/>
  <c r="D33" i="53"/>
  <c r="C33" i="53"/>
  <c r="J32" i="53"/>
  <c r="J31" i="53"/>
  <c r="J30" i="53"/>
  <c r="J29" i="53"/>
  <c r="J204" i="3"/>
  <c r="F46" i="24" s="1"/>
  <c r="I204" i="3"/>
  <c r="E46" i="24" s="1"/>
  <c r="I25" i="53"/>
  <c r="H25" i="53"/>
  <c r="G25" i="53"/>
  <c r="F25" i="53"/>
  <c r="E25" i="53"/>
  <c r="D25" i="53"/>
  <c r="C25" i="53"/>
  <c r="J24" i="53"/>
  <c r="J23" i="53"/>
  <c r="J22" i="53"/>
  <c r="J21" i="53"/>
  <c r="A129" i="3"/>
  <c r="A130" i="3" s="1"/>
  <c r="H16" i="53"/>
  <c r="G16" i="53"/>
  <c r="F16" i="53"/>
  <c r="E16" i="53"/>
  <c r="H8" i="53"/>
  <c r="G8" i="53"/>
  <c r="F8" i="53"/>
  <c r="E8" i="53"/>
  <c r="I7" i="53"/>
  <c r="I6" i="53"/>
  <c r="I5" i="53"/>
  <c r="I4" i="53"/>
  <c r="F166" i="24"/>
  <c r="E166" i="24"/>
  <c r="F165" i="24"/>
  <c r="E165" i="24"/>
  <c r="F156" i="24"/>
  <c r="E156" i="24"/>
  <c r="G296" i="26"/>
  <c r="H250" i="26"/>
  <c r="G210" i="26"/>
  <c r="G247" i="26" s="1"/>
  <c r="G283" i="26" s="1"/>
  <c r="H210" i="26"/>
  <c r="H247" i="26" s="1"/>
  <c r="H283" i="26" s="1"/>
  <c r="H50" i="25"/>
  <c r="F79" i="24" s="1"/>
  <c r="G50" i="25"/>
  <c r="E79" i="24" s="1"/>
  <c r="F19" i="24"/>
  <c r="E19" i="24"/>
  <c r="E12" i="24"/>
  <c r="F11" i="24"/>
  <c r="E11" i="24"/>
  <c r="I35" i="51"/>
  <c r="H35" i="51"/>
  <c r="G35" i="51"/>
  <c r="E35" i="51"/>
  <c r="D35" i="51"/>
  <c r="C35" i="51"/>
  <c r="M34" i="51"/>
  <c r="M35" i="51" s="1"/>
  <c r="J34" i="51"/>
  <c r="J35" i="51" s="1"/>
  <c r="F34" i="51"/>
  <c r="F35" i="51" s="1"/>
  <c r="M19" i="51"/>
  <c r="I158" i="3"/>
  <c r="E40" i="24" s="1"/>
  <c r="H83" i="25"/>
  <c r="F83" i="24" s="1"/>
  <c r="G83" i="25"/>
  <c r="E83" i="24" s="1"/>
  <c r="G37" i="25"/>
  <c r="J249" i="3"/>
  <c r="F49" i="24" s="1"/>
  <c r="I249" i="3"/>
  <c r="E49" i="24" s="1"/>
  <c r="I230" i="3"/>
  <c r="E47" i="24" s="1"/>
  <c r="J230" i="3"/>
  <c r="F47" i="24" s="1"/>
  <c r="J178" i="3"/>
  <c r="J181" i="3" s="1"/>
  <c r="I178" i="3"/>
  <c r="I181" i="3" s="1"/>
  <c r="D39" i="24"/>
  <c r="D19" i="24"/>
  <c r="D20" i="24" s="1"/>
  <c r="D23" i="24" s="1"/>
  <c r="D24" i="24" s="1"/>
  <c r="D27" i="24" s="1"/>
  <c r="D28" i="24" s="1"/>
  <c r="D32" i="24" s="1"/>
  <c r="J172" i="3"/>
  <c r="F41" i="24" s="1"/>
  <c r="I172" i="3"/>
  <c r="E41" i="24" s="1"/>
  <c r="J101" i="3"/>
  <c r="F164" i="24" s="1"/>
  <c r="I101" i="3"/>
  <c r="I90" i="3"/>
  <c r="E20" i="24" s="1"/>
  <c r="J90" i="3"/>
  <c r="F20" i="24" s="1"/>
  <c r="I85" i="3"/>
  <c r="E23" i="24" s="1"/>
  <c r="J85" i="3"/>
  <c r="I67" i="3"/>
  <c r="I19" i="3"/>
  <c r="J108" i="3" l="1"/>
  <c r="E44" i="24"/>
  <c r="F44" i="24"/>
  <c r="I8" i="53"/>
  <c r="I16" i="53"/>
  <c r="L34" i="51"/>
  <c r="L35" i="51" s="1"/>
  <c r="F71" i="24"/>
  <c r="E71" i="24"/>
  <c r="I108" i="3" l="1"/>
  <c r="G295" i="26"/>
  <c r="M66" i="51" l="1"/>
  <c r="M67" i="51" s="1"/>
  <c r="C66" i="51"/>
  <c r="C67" i="51" s="1"/>
  <c r="E127" i="24" l="1"/>
  <c r="K129" i="26" l="1"/>
  <c r="N64" i="51" l="1"/>
  <c r="H253" i="26" l="1"/>
  <c r="H252" i="26"/>
  <c r="H219" i="26"/>
  <c r="F182" i="24" l="1"/>
  <c r="F181" i="24"/>
  <c r="F117" i="24"/>
  <c r="F116" i="24"/>
  <c r="F119" i="24"/>
  <c r="F184" i="24" s="1"/>
  <c r="F118" i="24"/>
  <c r="F183" i="24" s="1"/>
  <c r="S70" i="51"/>
  <c r="N69" i="51"/>
  <c r="R68" i="51"/>
  <c r="R67" i="51"/>
  <c r="L66" i="51"/>
  <c r="L67" i="51" s="1"/>
  <c r="L70" i="51" s="1"/>
  <c r="J66" i="51"/>
  <c r="J67" i="51" s="1"/>
  <c r="J70" i="51" s="1"/>
  <c r="I66" i="51"/>
  <c r="I67" i="51" s="1"/>
  <c r="I70" i="51" s="1"/>
  <c r="H66" i="51"/>
  <c r="H67" i="51" s="1"/>
  <c r="G66" i="51"/>
  <c r="F66" i="51"/>
  <c r="E66" i="51"/>
  <c r="D66" i="51"/>
  <c r="N65" i="51"/>
  <c r="N63" i="51"/>
  <c r="N62" i="51"/>
  <c r="N60" i="51"/>
  <c r="I31" i="51"/>
  <c r="H31" i="51"/>
  <c r="G31" i="51"/>
  <c r="E31" i="51"/>
  <c r="D31" i="51"/>
  <c r="C31" i="51"/>
  <c r="M30" i="51"/>
  <c r="M31" i="51" s="1"/>
  <c r="J30" i="51"/>
  <c r="J31" i="51" s="1"/>
  <c r="F30" i="51"/>
  <c r="F31" i="51" s="1"/>
  <c r="I27" i="51"/>
  <c r="H27" i="51"/>
  <c r="G27" i="51"/>
  <c r="E27" i="51"/>
  <c r="D27" i="51"/>
  <c r="C27" i="51"/>
  <c r="M25" i="51"/>
  <c r="M27" i="51" s="1"/>
  <c r="J25" i="51"/>
  <c r="J27" i="51" s="1"/>
  <c r="F25" i="51"/>
  <c r="F27" i="51" s="1"/>
  <c r="A24" i="51"/>
  <c r="A30" i="51" s="1"/>
  <c r="A34" i="51" s="1"/>
  <c r="I21" i="51"/>
  <c r="H21" i="51"/>
  <c r="G21" i="51"/>
  <c r="D21" i="51"/>
  <c r="C21" i="51"/>
  <c r="J19" i="51"/>
  <c r="F19" i="51"/>
  <c r="M18" i="51"/>
  <c r="J18" i="51"/>
  <c r="F18" i="51"/>
  <c r="M17" i="51"/>
  <c r="J17" i="51"/>
  <c r="E21" i="51"/>
  <c r="M15" i="51"/>
  <c r="J15" i="51"/>
  <c r="F15" i="51"/>
  <c r="M14" i="51"/>
  <c r="J14" i="51"/>
  <c r="F14" i="51"/>
  <c r="M13" i="51"/>
  <c r="J13" i="51"/>
  <c r="F13" i="51"/>
  <c r="M11" i="51"/>
  <c r="J11" i="51"/>
  <c r="F11" i="51"/>
  <c r="L15" i="51" l="1"/>
  <c r="N26" i="51" s="1"/>
  <c r="L19" i="51"/>
  <c r="L18" i="51"/>
  <c r="L14" i="51"/>
  <c r="L13" i="51"/>
  <c r="M21" i="51"/>
  <c r="D37" i="51"/>
  <c r="J21" i="51"/>
  <c r="I71" i="51"/>
  <c r="S25" i="51"/>
  <c r="S26" i="51" s="1"/>
  <c r="F67" i="51"/>
  <c r="F70" i="51" s="1"/>
  <c r="L71" i="51"/>
  <c r="S63" i="51"/>
  <c r="H70" i="51"/>
  <c r="D67" i="51"/>
  <c r="D70" i="51" s="1"/>
  <c r="E67" i="51"/>
  <c r="E70" i="51" s="1"/>
  <c r="G67" i="51"/>
  <c r="G70" i="51" s="1"/>
  <c r="J71" i="51"/>
  <c r="F17" i="51"/>
  <c r="L17" i="51" s="1"/>
  <c r="L30" i="51"/>
  <c r="L31" i="51" s="1"/>
  <c r="C70" i="51"/>
  <c r="L11" i="51"/>
  <c r="M68" i="51"/>
  <c r="N68" i="51" s="1"/>
  <c r="C71" i="51"/>
  <c r="L25" i="51"/>
  <c r="L27" i="51" s="1"/>
  <c r="E34" i="24" s="1"/>
  <c r="S62" i="51" l="1"/>
  <c r="L21" i="51"/>
  <c r="N21" i="51" s="1"/>
  <c r="F71" i="51"/>
  <c r="F21" i="51"/>
  <c r="G71" i="51"/>
  <c r="N66" i="51"/>
  <c r="D71" i="51"/>
  <c r="E71" i="51"/>
  <c r="H71" i="51"/>
  <c r="M71" i="51"/>
  <c r="L37" i="51" l="1"/>
  <c r="E33" i="24"/>
  <c r="M70" i="51"/>
  <c r="N67" i="51"/>
  <c r="N70" i="51" s="1"/>
  <c r="N71" i="51" l="1"/>
  <c r="S71" i="51" l="1"/>
  <c r="S72" i="51" s="1"/>
  <c r="O71" i="51"/>
  <c r="O72" i="51" s="1"/>
  <c r="G11" i="25" l="1"/>
  <c r="G47" i="25" l="1"/>
  <c r="E25" i="24" l="1"/>
  <c r="I192" i="3" l="1"/>
  <c r="E45" i="24" s="1"/>
  <c r="I243" i="3" l="1"/>
  <c r="E48" i="24" s="1"/>
  <c r="I133" i="3"/>
  <c r="G56" i="25"/>
  <c r="E132" i="24"/>
  <c r="E154" i="24" s="1"/>
  <c r="I138" i="3" l="1"/>
  <c r="E28" i="24" s="1"/>
  <c r="E27" i="24"/>
  <c r="E17" i="24"/>
  <c r="G73" i="25"/>
  <c r="G67" i="25" s="1"/>
  <c r="G21" i="25"/>
  <c r="G10" i="25" s="1"/>
  <c r="E131" i="24"/>
  <c r="E136" i="24" l="1"/>
  <c r="E160" i="24" s="1"/>
  <c r="E26" i="24"/>
  <c r="E135" i="24"/>
  <c r="E159" i="24" s="1"/>
  <c r="E134" i="24"/>
  <c r="E171" i="24"/>
  <c r="E74" i="24"/>
  <c r="G78" i="25"/>
  <c r="G68" i="25"/>
  <c r="E81" i="24" s="1"/>
  <c r="G40" i="25"/>
  <c r="E78" i="24" s="1"/>
  <c r="J116" i="26"/>
  <c r="E138" i="24" l="1"/>
  <c r="E82" i="24"/>
  <c r="E168" i="24"/>
  <c r="E157" i="24"/>
  <c r="G142" i="26"/>
  <c r="G18" i="25"/>
  <c r="G9" i="25" s="1"/>
  <c r="G13" i="25" s="1"/>
  <c r="E73" i="24" s="1"/>
  <c r="G102" i="25" l="1"/>
  <c r="G107" i="25" l="1"/>
  <c r="E93" i="24" s="1"/>
  <c r="E84" i="24"/>
  <c r="E75" i="24"/>
  <c r="A2" i="26" l="1"/>
  <c r="A172" i="24" l="1"/>
  <c r="H179" i="26" l="1"/>
  <c r="J179" i="26" s="1"/>
  <c r="G179" i="26"/>
  <c r="K179" i="26" l="1"/>
  <c r="I179" i="26"/>
  <c r="G174" i="26"/>
  <c r="H148" i="26" l="1"/>
  <c r="G148" i="26"/>
  <c r="H143" i="26"/>
  <c r="F141" i="26" s="1"/>
  <c r="F142" i="26" l="1"/>
  <c r="F127" i="24" l="1"/>
  <c r="D119" i="24"/>
  <c r="D118" i="24"/>
  <c r="G314" i="26" l="1"/>
  <c r="G315" i="26"/>
  <c r="D183" i="24"/>
  <c r="F314" i="26"/>
  <c r="D184" i="24"/>
  <c r="F315" i="26"/>
  <c r="H34" i="24" l="1"/>
  <c r="H33" i="24" l="1"/>
  <c r="H174" i="26" l="1"/>
  <c r="H153" i="26"/>
  <c r="J38" i="24" l="1"/>
  <c r="J20" i="24"/>
  <c r="H20" i="24"/>
  <c r="J19" i="3"/>
  <c r="J10" i="24"/>
  <c r="F25" i="24"/>
  <c r="J41" i="24" l="1"/>
  <c r="G60" i="25"/>
  <c r="G61" i="25" s="1"/>
  <c r="E80" i="24" s="1"/>
  <c r="J67" i="3"/>
  <c r="E146" i="24"/>
  <c r="J18" i="24"/>
  <c r="J28" i="24" l="1"/>
  <c r="J17" i="24"/>
  <c r="J45" i="24"/>
  <c r="J46" i="24"/>
  <c r="J24" i="24"/>
  <c r="J40" i="24"/>
  <c r="J23" i="24"/>
  <c r="J192" i="3"/>
  <c r="F45" i="24" s="1"/>
  <c r="H11" i="25"/>
  <c r="H95" i="24"/>
  <c r="J138" i="3" l="1"/>
  <c r="F28" i="24" s="1"/>
  <c r="E149" i="24"/>
  <c r="F26" i="24"/>
  <c r="J48" i="24"/>
  <c r="H27" i="24"/>
  <c r="H48" i="24"/>
  <c r="J49" i="24"/>
  <c r="J47" i="24"/>
  <c r="H49" i="24"/>
  <c r="J83" i="24"/>
  <c r="E85" i="24"/>
  <c r="J158" i="3"/>
  <c r="F40" i="24" s="1"/>
  <c r="H47" i="25"/>
  <c r="H56" i="25"/>
  <c r="E164" i="24"/>
  <c r="H45" i="24"/>
  <c r="H24" i="24"/>
  <c r="H28" i="24"/>
  <c r="J93" i="24"/>
  <c r="J188" i="24" s="1"/>
  <c r="H23" i="24"/>
  <c r="J243" i="3"/>
  <c r="F48" i="24" s="1"/>
  <c r="H80" i="24" l="1"/>
  <c r="H40" i="24"/>
  <c r="E87" i="24"/>
  <c r="F132" i="24"/>
  <c r="F154" i="24" s="1"/>
  <c r="F136" i="24"/>
  <c r="F160" i="24" s="1"/>
  <c r="J96" i="24"/>
  <c r="H17" i="24"/>
  <c r="J74" i="24"/>
  <c r="E129" i="24" l="1"/>
  <c r="E139" i="24" s="1"/>
  <c r="E89" i="24"/>
  <c r="E91" i="24" s="1"/>
  <c r="J81" i="24"/>
  <c r="J82" i="24"/>
  <c r="J84" i="24"/>
  <c r="H46" i="24" l="1"/>
  <c r="J73" i="24"/>
  <c r="I74" i="24" l="1"/>
  <c r="I93" i="24"/>
  <c r="I83" i="24"/>
  <c r="I81" i="24"/>
  <c r="I96" i="24"/>
  <c r="I82" i="24"/>
  <c r="I84" i="24"/>
  <c r="J75" i="24"/>
  <c r="C159" i="24" l="1"/>
  <c r="C155" i="24"/>
  <c r="H35" i="24" l="1"/>
  <c r="H261" i="26" l="1"/>
  <c r="H229" i="26"/>
  <c r="H233" i="26" s="1"/>
  <c r="G229" i="26"/>
  <c r="H47" i="24" l="1"/>
  <c r="E170" i="24"/>
  <c r="F171" i="24" l="1"/>
  <c r="J149" i="3"/>
  <c r="F38" i="24" s="1"/>
  <c r="F50" i="24" s="1"/>
  <c r="H10" i="24"/>
  <c r="H38" i="24"/>
  <c r="H60" i="25"/>
  <c r="H61" i="25" s="1"/>
  <c r="F80" i="24" s="1"/>
  <c r="J80" i="24" l="1"/>
  <c r="I80" i="24" s="1"/>
  <c r="J78" i="24"/>
  <c r="I78" i="24" s="1"/>
  <c r="J151" i="3"/>
  <c r="J15" i="3"/>
  <c r="F10" i="24" s="1"/>
  <c r="I149" i="3"/>
  <c r="E38" i="24" s="1"/>
  <c r="J85" i="24" l="1"/>
  <c r="J87" i="24" s="1"/>
  <c r="J89" i="24" s="1"/>
  <c r="I89" i="24" s="1"/>
  <c r="I151" i="3"/>
  <c r="I15" i="3"/>
  <c r="E10" i="24" s="1"/>
  <c r="I85" i="24" l="1"/>
  <c r="J97" i="24"/>
  <c r="I87" i="24"/>
  <c r="I97" i="24" l="1"/>
  <c r="J103" i="24"/>
  <c r="J104" i="24"/>
  <c r="J35" i="24" l="1"/>
  <c r="J50" i="24" l="1"/>
  <c r="D10" i="24" l="1"/>
  <c r="J11" i="24" l="1"/>
  <c r="J12" i="24" s="1"/>
  <c r="E50" i="24" l="1"/>
  <c r="G253" i="26" l="1"/>
  <c r="G252" i="26"/>
  <c r="G232" i="26"/>
  <c r="G233" i="26"/>
  <c r="G224" i="26"/>
  <c r="G272" i="26" s="1"/>
  <c r="G225" i="26"/>
  <c r="G279" i="26" s="1"/>
  <c r="H234" i="26"/>
  <c r="H235" i="26" s="1"/>
  <c r="H256" i="26" s="1"/>
  <c r="H227" i="26"/>
  <c r="H239" i="26"/>
  <c r="H260" i="26" s="1"/>
  <c r="H267" i="26" s="1"/>
  <c r="H241" i="26" l="1"/>
  <c r="H244" i="26" s="1"/>
  <c r="D182" i="24" l="1"/>
  <c r="D181" i="24"/>
  <c r="A182" i="24"/>
  <c r="A180" i="24"/>
  <c r="G313" i="26" l="1"/>
  <c r="G312" i="26"/>
  <c r="F313" i="26"/>
  <c r="F312" i="26"/>
  <c r="D117" i="24"/>
  <c r="D116" i="24"/>
  <c r="D61" i="24"/>
  <c r="D60" i="24"/>
  <c r="E161" i="24" l="1"/>
  <c r="H41" i="24" l="1"/>
  <c r="H50" i="24" s="1"/>
  <c r="H278" i="26"/>
  <c r="G278" i="26"/>
  <c r="G268" i="26"/>
  <c r="G234" i="26"/>
  <c r="G235" i="26" s="1"/>
  <c r="G256" i="26" s="1"/>
  <c r="G236" i="26" l="1"/>
  <c r="H236" i="26"/>
  <c r="H273" i="26"/>
  <c r="H277" i="26" s="1"/>
  <c r="H280" i="26" s="1"/>
  <c r="G276" i="26" s="1"/>
  <c r="H262" i="26"/>
  <c r="H257" i="26"/>
  <c r="G257" i="26"/>
  <c r="G198" i="26"/>
  <c r="G207" i="26" s="1"/>
  <c r="G239" i="26" s="1"/>
  <c r="G222" i="26" l="1"/>
  <c r="G227" i="26" s="1"/>
  <c r="G240" i="26" s="1"/>
  <c r="G261" i="26" s="1"/>
  <c r="G213" i="26"/>
  <c r="G219" i="26" s="1"/>
  <c r="G260" i="26"/>
  <c r="G241" i="26" l="1"/>
  <c r="G244" i="26" s="1"/>
  <c r="G267" i="26"/>
  <c r="G273" i="26" s="1"/>
  <c r="G277" i="26" s="1"/>
  <c r="G280" i="26" s="1"/>
  <c r="G262" i="26"/>
  <c r="A311" i="26" l="1"/>
  <c r="A313" i="26"/>
  <c r="A315" i="26"/>
  <c r="A316" i="26"/>
  <c r="A2" i="3" l="1"/>
  <c r="A1" i="3"/>
  <c r="J50" i="3" l="1"/>
  <c r="I47" i="3" s="1"/>
  <c r="I50" i="3" l="1"/>
  <c r="A1" i="26" l="1"/>
  <c r="A2" i="25"/>
  <c r="A1" i="25"/>
  <c r="F151" i="26" l="1"/>
  <c r="F147" i="26"/>
  <c r="F146" i="26"/>
  <c r="F152" i="26"/>
  <c r="F143" i="26"/>
  <c r="A45" i="3"/>
  <c r="A10" i="3"/>
  <c r="A13" i="3" s="1"/>
  <c r="A16" i="3" s="1"/>
  <c r="A21" i="3" s="1"/>
  <c r="A28" i="3" s="1"/>
  <c r="A40" i="3" s="1"/>
  <c r="J12" i="3" l="1"/>
  <c r="F153" i="26"/>
  <c r="F148" i="26"/>
  <c r="A59" i="3"/>
  <c r="D11" i="24"/>
  <c r="A46" i="3"/>
  <c r="A52" i="3" s="1"/>
  <c r="I12" i="3" l="1"/>
  <c r="A61" i="3"/>
  <c r="A65" i="3" s="1"/>
  <c r="A66" i="3" s="1"/>
  <c r="A69" i="3" s="1"/>
  <c r="A71" i="3"/>
  <c r="A82" i="3" l="1"/>
  <c r="A64" i="3"/>
  <c r="A72" i="3"/>
  <c r="A76" i="3" s="1"/>
  <c r="A83" i="3" l="1"/>
  <c r="A84" i="3" s="1"/>
  <c r="A87" i="3"/>
  <c r="A92" i="3" s="1"/>
  <c r="A88" i="3" l="1"/>
  <c r="A89" i="3" s="1"/>
  <c r="A105" i="3"/>
  <c r="A94" i="3"/>
  <c r="A97" i="3" l="1"/>
  <c r="A98" i="3" s="1"/>
  <c r="A99" i="3" s="1"/>
  <c r="A100" i="3" s="1"/>
  <c r="A103" i="3" s="1"/>
  <c r="A4" i="53"/>
  <c r="A5" i="53" s="1"/>
  <c r="A6" i="53" s="1"/>
  <c r="A7" i="53" s="1"/>
  <c r="A12" i="53"/>
  <c r="A13" i="53" s="1"/>
  <c r="A14" i="53" s="1"/>
  <c r="A15" i="53" s="1"/>
  <c r="A127" i="3"/>
  <c r="A135" i="3" s="1"/>
  <c r="A140" i="3" s="1"/>
  <c r="A141" i="3" s="1"/>
  <c r="A142" i="3" s="1"/>
  <c r="A147" i="3" s="1"/>
  <c r="A148" i="3" s="1"/>
  <c r="D38" i="24" l="1"/>
  <c r="A154" i="3"/>
  <c r="A155" i="3" l="1"/>
  <c r="A168" i="3"/>
  <c r="D40" i="24"/>
  <c r="A136" i="3"/>
  <c r="A137" i="3" s="1"/>
  <c r="A156" i="3" l="1"/>
  <c r="A157" i="3" s="1"/>
  <c r="A169" i="3"/>
  <c r="A170" i="3" s="1"/>
  <c r="A171" i="3" s="1"/>
  <c r="D41" i="24"/>
  <c r="D44" i="24" s="1"/>
  <c r="A131" i="3"/>
  <c r="A132" i="3" s="1"/>
  <c r="D45" i="24" l="1"/>
  <c r="D46" i="24" s="1"/>
  <c r="D47" i="24" s="1"/>
  <c r="D48" i="24" s="1"/>
  <c r="D49" i="24" s="1"/>
  <c r="D73" i="24" s="1"/>
  <c r="D74" i="24" s="1"/>
  <c r="D78" i="24" s="1"/>
  <c r="D79" i="24" s="1"/>
  <c r="D80" i="24" s="1"/>
  <c r="D81" i="24" s="1"/>
  <c r="D82" i="24" s="1"/>
  <c r="D83" i="24" s="1"/>
  <c r="D84" i="24" s="1"/>
  <c r="D93" i="24" s="1"/>
  <c r="A174" i="3"/>
  <c r="A183" i="3" s="1"/>
  <c r="A194" i="3" s="1"/>
  <c r="A185" i="3" l="1"/>
  <c r="A186" i="3" s="1"/>
  <c r="A187" i="3" s="1"/>
  <c r="A188" i="3" s="1"/>
  <c r="A189" i="3" s="1"/>
  <c r="A190" i="3" s="1"/>
  <c r="A191" i="3" s="1"/>
  <c r="A223" i="3"/>
  <c r="A236" i="3" l="1"/>
  <c r="A245" i="3" l="1"/>
  <c r="A8" i="25" l="1"/>
  <c r="A28" i="25" l="1"/>
  <c r="A9" i="25"/>
  <c r="A10" i="25" s="1"/>
  <c r="A11" i="25" s="1"/>
  <c r="A12" i="25" s="1"/>
  <c r="A63" i="24"/>
  <c r="A120" i="24" s="1"/>
  <c r="A185" i="24" s="1"/>
  <c r="A62" i="24"/>
  <c r="A119" i="24" s="1"/>
  <c r="A184" i="24" s="1"/>
  <c r="A61" i="24"/>
  <c r="A117" i="24" s="1"/>
  <c r="A59" i="24"/>
  <c r="A115" i="24" s="1"/>
  <c r="A3" i="24"/>
  <c r="A29" i="25" l="1"/>
  <c r="A30" i="25" s="1"/>
  <c r="A31" i="25" s="1"/>
  <c r="A32" i="25" s="1"/>
  <c r="A33" i="25" s="1"/>
  <c r="A36" i="25"/>
  <c r="A48" i="25" s="1"/>
  <c r="A52" i="25" s="1"/>
  <c r="A65" i="24"/>
  <c r="A121" i="24"/>
  <c r="A66" i="24"/>
  <c r="A122" i="24"/>
  <c r="A2" i="18" l="1"/>
  <c r="A1" i="18"/>
  <c r="A63" i="25" l="1"/>
  <c r="A64" i="25" l="1"/>
  <c r="A65" i="25" s="1"/>
  <c r="A66" i="25" s="1"/>
  <c r="A67" i="25" s="1"/>
  <c r="A75" i="25"/>
  <c r="A80" i="25" s="1"/>
  <c r="A85" i="25" s="1"/>
  <c r="A104" i="25" s="1"/>
  <c r="A6" i="26" s="1"/>
  <c r="A76" i="25" l="1"/>
  <c r="A77" i="25" s="1"/>
  <c r="A16" i="26" l="1"/>
  <c r="A23" i="26" s="1"/>
  <c r="A25" i="26" s="1"/>
  <c r="A33" i="26" s="1"/>
  <c r="A47" i="26" s="1"/>
  <c r="A51" i="26" s="1"/>
  <c r="A57" i="26" s="1"/>
  <c r="A7" i="26"/>
  <c r="A11" i="26" s="1"/>
  <c r="A62" i="26" l="1"/>
  <c r="A67" i="26" s="1"/>
  <c r="A69" i="26" s="1"/>
  <c r="A75" i="26" s="1"/>
  <c r="A82" i="26" s="1"/>
  <c r="A84" i="26" s="1"/>
  <c r="A86" i="26" s="1"/>
  <c r="A88" i="26" l="1"/>
  <c r="A99" i="26" s="1"/>
  <c r="A101" i="26" s="1"/>
  <c r="A110" i="26" s="1"/>
  <c r="A120" i="26" l="1"/>
  <c r="A124" i="26" s="1"/>
  <c r="A128" i="26" s="1"/>
  <c r="A129" i="26" s="1"/>
  <c r="A134" i="26" s="1"/>
  <c r="A136" i="26" l="1"/>
  <c r="A155" i="26" s="1"/>
  <c r="A158" i="26" s="1"/>
  <c r="A166" i="26" s="1"/>
  <c r="A140" i="26" l="1"/>
  <c r="A145" i="26" s="1"/>
  <c r="A150" i="26" s="1"/>
  <c r="A168" i="26"/>
  <c r="A169" i="26" s="1"/>
  <c r="A181" i="26" s="1"/>
  <c r="A182" i="26" l="1"/>
  <c r="A183" i="26" s="1"/>
  <c r="A186" i="26" s="1"/>
  <c r="A289" i="26" s="1"/>
  <c r="A290" i="26" s="1"/>
  <c r="A303" i="26" s="1"/>
  <c r="A170" i="26"/>
  <c r="A175" i="26" s="1"/>
  <c r="J79" i="3"/>
  <c r="I77" i="3" s="1"/>
  <c r="I79" i="3" l="1"/>
  <c r="E167" i="24" l="1"/>
  <c r="J27" i="24" l="1"/>
  <c r="J29" i="24" s="1"/>
  <c r="J51" i="24" s="1"/>
  <c r="J133" i="3"/>
  <c r="F27" i="24" l="1"/>
  <c r="E150" i="24"/>
  <c r="E151" i="24" l="1"/>
  <c r="E169" i="24" s="1"/>
  <c r="H93" i="24" l="1"/>
  <c r="H188" i="24" s="1"/>
  <c r="J189" i="24" s="1"/>
  <c r="H21" i="25"/>
  <c r="H10" i="25" s="1"/>
  <c r="H83" i="24" l="1"/>
  <c r="J190" i="24"/>
  <c r="H190" i="24"/>
  <c r="F150" i="24"/>
  <c r="H18" i="25"/>
  <c r="H9" i="25" s="1"/>
  <c r="H13" i="25" s="1"/>
  <c r="F73" i="24" s="1"/>
  <c r="H73" i="25"/>
  <c r="H67" i="25" s="1"/>
  <c r="G153" i="26" l="1"/>
  <c r="F134" i="24"/>
  <c r="H78" i="25"/>
  <c r="F82" i="24" s="1"/>
  <c r="F74" i="24"/>
  <c r="F131" i="24"/>
  <c r="H68" i="25"/>
  <c r="F81" i="24" s="1"/>
  <c r="H74" i="24"/>
  <c r="H102" i="25"/>
  <c r="H84" i="24"/>
  <c r="H40" i="25"/>
  <c r="F78" i="24" s="1"/>
  <c r="H82" i="24"/>
  <c r="H78" i="24"/>
  <c r="H81" i="24"/>
  <c r="H107" i="25" l="1"/>
  <c r="F93" i="24" s="1"/>
  <c r="F84" i="24"/>
  <c r="F168" i="24"/>
  <c r="F157" i="24"/>
  <c r="F138" i="24"/>
  <c r="F167" i="24" s="1"/>
  <c r="F135" i="24"/>
  <c r="F159" i="24" s="1"/>
  <c r="F161" i="24" s="1"/>
  <c r="H73" i="24"/>
  <c r="H85" i="24"/>
  <c r="G143" i="26" l="1"/>
  <c r="E142" i="26" s="1"/>
  <c r="F85" i="24"/>
  <c r="F75" i="24"/>
  <c r="E141" i="26" l="1"/>
  <c r="E143" i="26" s="1"/>
  <c r="E151" i="26"/>
  <c r="E152" i="26"/>
  <c r="E147" i="26"/>
  <c r="E146" i="26"/>
  <c r="G85" i="24"/>
  <c r="G82" i="24"/>
  <c r="G80" i="24"/>
  <c r="G93" i="24"/>
  <c r="G74" i="24"/>
  <c r="G83" i="24"/>
  <c r="H75" i="24"/>
  <c r="H87" i="24" s="1"/>
  <c r="H89" i="24" s="1"/>
  <c r="G89" i="24" s="1"/>
  <c r="G84" i="24"/>
  <c r="G78" i="24"/>
  <c r="G81" i="24"/>
  <c r="F87" i="24"/>
  <c r="F89" i="24" s="1"/>
  <c r="F91" i="24" l="1"/>
  <c r="E148" i="26"/>
  <c r="E153" i="26"/>
  <c r="F129" i="24"/>
  <c r="F139" i="24" s="1"/>
  <c r="F151" i="24" s="1"/>
  <c r="F169" i="24" s="1"/>
  <c r="G87" i="24"/>
  <c r="J75" i="3" l="1"/>
  <c r="I73" i="3" l="1"/>
  <c r="I75" i="3" s="1"/>
  <c r="I80" i="3" s="1"/>
  <c r="J80" i="3"/>
  <c r="E96" i="24"/>
  <c r="H96" i="24"/>
  <c r="E97" i="24" l="1"/>
  <c r="H18" i="24"/>
  <c r="F18" i="24"/>
  <c r="E18" i="24"/>
  <c r="F96" i="24"/>
  <c r="G96" i="24"/>
  <c r="H97" i="24"/>
  <c r="E103" i="24" l="1"/>
  <c r="E104" i="24"/>
  <c r="F97" i="24"/>
  <c r="G97" i="24"/>
  <c r="H103" i="24"/>
  <c r="H104" i="24"/>
  <c r="G163" i="26" l="1"/>
  <c r="F104" i="24"/>
  <c r="F103" i="24"/>
  <c r="F187" i="24"/>
  <c r="F191" i="24"/>
  <c r="J56" i="3"/>
  <c r="J57" i="3" l="1"/>
  <c r="F29" i="24" s="1"/>
  <c r="I53" i="3"/>
  <c r="H11" i="24" l="1"/>
  <c r="H12" i="24" s="1"/>
  <c r="H29" i="24" s="1"/>
  <c r="H51" i="24" s="1"/>
  <c r="I56" i="3"/>
  <c r="I57" i="3" s="1"/>
  <c r="E29"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umesh</author>
  </authors>
  <commentList>
    <comment ref="H83" authorId="0" shapeId="0" xr:uid="{00000000-0006-0000-0C00-000003000000}">
      <text>
        <r>
          <rPr>
            <sz val="9"/>
            <color indexed="81"/>
            <rFont val="Tahoma"/>
            <family val="2"/>
          </rPr>
          <t>Manual Figure</t>
        </r>
      </text>
    </comment>
    <comment ref="J83" authorId="0" shapeId="0" xr:uid="{00000000-0006-0000-0C00-000004000000}">
      <text>
        <r>
          <rPr>
            <sz val="9"/>
            <color indexed="81"/>
            <rFont val="Tahoma"/>
            <family val="2"/>
          </rPr>
          <t>Manual Figure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Umesh</author>
  </authors>
  <commentList>
    <comment ref="C64" authorId="0" shapeId="0" xr:uid="{00000000-0006-0000-0800-000001000000}">
      <text>
        <r>
          <rPr>
            <sz val="9"/>
            <color indexed="81"/>
            <rFont val="Tahoma"/>
            <family val="2"/>
          </rPr>
          <t xml:space="preserve">1143819/ LAST YEAR CLAIM AMOUNT PART, 10668926.85 
</t>
        </r>
      </text>
    </comment>
    <comment ref="M64" authorId="0" shapeId="0" xr:uid="{00000000-0006-0000-0800-000002000000}">
      <text>
        <r>
          <rPr>
            <sz val="9"/>
            <color indexed="81"/>
            <rFont val="Tahoma"/>
            <family val="2"/>
          </rPr>
          <t>2180122/ LAST YEAR CLAIM RECEIVED, 348250/ SALVAGE VALUE</t>
        </r>
      </text>
    </comment>
  </commentList>
</comments>
</file>

<file path=xl/sharedStrings.xml><?xml version="1.0" encoding="utf-8"?>
<sst xmlns="http://schemas.openxmlformats.org/spreadsheetml/2006/main" count="1375" uniqueCount="865">
  <si>
    <t>Particulars</t>
  </si>
  <si>
    <t>Total</t>
  </si>
  <si>
    <t>Addition during the year</t>
  </si>
  <si>
    <t>Deduction during the year</t>
  </si>
  <si>
    <t xml:space="preserve">Gross Block  </t>
  </si>
  <si>
    <t>Net Block</t>
  </si>
  <si>
    <t>Tangible Assets</t>
  </si>
  <si>
    <t>II</t>
  </si>
  <si>
    <t>As per our report of even date attached.</t>
  </si>
  <si>
    <t>Others</t>
  </si>
  <si>
    <t xml:space="preserve"> </t>
  </si>
  <si>
    <t>Rent</t>
  </si>
  <si>
    <t xml:space="preserve">   (Previous Year)</t>
  </si>
  <si>
    <t>Name</t>
  </si>
  <si>
    <t>Trade Payables</t>
  </si>
  <si>
    <t>Raw Material</t>
  </si>
  <si>
    <t>Finished Goods</t>
  </si>
  <si>
    <t>Other Income</t>
  </si>
  <si>
    <t>Reconciliation Of Number of Shares</t>
  </si>
  <si>
    <t>Building</t>
  </si>
  <si>
    <t>Security Deposits</t>
  </si>
  <si>
    <t>Interest Income</t>
  </si>
  <si>
    <t xml:space="preserve">Finished goods </t>
  </si>
  <si>
    <t>Work in progress</t>
  </si>
  <si>
    <t>Closing balance</t>
  </si>
  <si>
    <t>Sale of Products</t>
  </si>
  <si>
    <t>I</t>
  </si>
  <si>
    <t>Opening balance</t>
  </si>
  <si>
    <t>Investment In Equity Instruments</t>
  </si>
  <si>
    <t>Prepaid Expenses</t>
  </si>
  <si>
    <t>Employees State Insurance</t>
  </si>
  <si>
    <t>Provident fund</t>
  </si>
  <si>
    <t>Note No.</t>
  </si>
  <si>
    <t>Depreciation</t>
  </si>
  <si>
    <t>Other Current Assets</t>
  </si>
  <si>
    <t>Intangible Asset</t>
  </si>
  <si>
    <t xml:space="preserve">Computer Software </t>
  </si>
  <si>
    <t>III</t>
  </si>
  <si>
    <t>See accompanying notes forming part of the financial statements</t>
  </si>
  <si>
    <t>Share Capital</t>
  </si>
  <si>
    <t>Reserves &amp; Surplus</t>
  </si>
  <si>
    <t>Long Term Provisions</t>
  </si>
  <si>
    <t>Basis of Accounting</t>
  </si>
  <si>
    <t>Inventories</t>
  </si>
  <si>
    <t>Revenue Recognition</t>
  </si>
  <si>
    <t xml:space="preserve">Revenue is recognised to the extent that it is probable that the economic benefits will flow to the company and the revenue can be reliably measured. </t>
  </si>
  <si>
    <t>Expenditure</t>
  </si>
  <si>
    <t>Expenditure is accounted on accrual basis and provision is made for all known losses and liabilities.</t>
  </si>
  <si>
    <t>Taxation</t>
  </si>
  <si>
    <t>Provisions, Contingent Liabilities and Contingent Assets</t>
  </si>
  <si>
    <t>Provisions involving substantial degree of estimation in measurement are recognized when there is a present obligation as a result of past events and it is probable that there will be outflow of resources. Contingent Liabilities are not recognized, but are disclosed in the notes. Contingent assets are neither recognized nor disclosed in the financial statements.</t>
  </si>
  <si>
    <t>In the opinion of the board of directors the current assets, loan &amp; advances are realisable in ordinary course of business at least equal to the amount at which they are stated in the Balance Sheet.</t>
  </si>
  <si>
    <t xml:space="preserve">The company has not received information from vendor and service provider regarding their status under the Micro, Small and Medium Enterprises Development Act, 2006 and hence, disclosures relating to amounts unpaid as at the year end together with interest paid/payable under this Act have not been given. </t>
  </si>
  <si>
    <t xml:space="preserve">Additional Information </t>
  </si>
  <si>
    <t>Net Profit after tax for the year has been used as the numerator and number of shares has been used as denominator for calculating the basic and diluted earnings per shares</t>
  </si>
  <si>
    <t>Weighted average number of Equity Share</t>
  </si>
  <si>
    <t>Basic and Diluted Earnings per share</t>
  </si>
  <si>
    <t xml:space="preserve">The Directors have waived off their right to claim the sitting fees for the Board Meeting attended by them. </t>
  </si>
  <si>
    <t>There are no indications of impairment on any individual cash generating assets or on cash generating units in the opinion of management and therefore no test of impairment is carried out.</t>
  </si>
  <si>
    <t>Partner</t>
  </si>
  <si>
    <t>Director</t>
  </si>
  <si>
    <t>Chartered Accountants</t>
  </si>
  <si>
    <t>Amount</t>
  </si>
  <si>
    <t>Raw Materials</t>
  </si>
  <si>
    <t>Stores &amp; Spares</t>
  </si>
  <si>
    <t xml:space="preserve">CIN </t>
  </si>
  <si>
    <t>Calculation of depreciation as per Income Tax Act - 1961</t>
  </si>
  <si>
    <t>Block</t>
  </si>
  <si>
    <t>Car</t>
  </si>
  <si>
    <t>Computer</t>
  </si>
  <si>
    <t>Rate of deprciation</t>
  </si>
  <si>
    <t>ADDITIONS IN  I HALF</t>
  </si>
  <si>
    <t>ADDITIONS IN II HALF</t>
  </si>
  <si>
    <t>WDV Before Depreciation</t>
  </si>
  <si>
    <t>Additional depreciation</t>
  </si>
  <si>
    <t>Reserves and Surplus</t>
  </si>
  <si>
    <t>Deferred Tax</t>
  </si>
  <si>
    <t xml:space="preserve">Trade Receivables </t>
  </si>
  <si>
    <t>Surplus (Statement of Profit &amp; Loss )</t>
  </si>
  <si>
    <t>Other Current Liabilities</t>
  </si>
  <si>
    <t>Short Term Provisions</t>
  </si>
  <si>
    <t>NAME OF THE COMPANY</t>
  </si>
  <si>
    <t>MEMBERSHIP NO.</t>
  </si>
  <si>
    <t>CHARTERED ACCOUNTANT</t>
  </si>
  <si>
    <t>PLACE</t>
  </si>
  <si>
    <t>DATE</t>
  </si>
  <si>
    <t>1.</t>
  </si>
  <si>
    <t>2.</t>
  </si>
  <si>
    <t>3.</t>
  </si>
  <si>
    <t>4.</t>
  </si>
  <si>
    <t>I.</t>
  </si>
  <si>
    <t>II.</t>
  </si>
  <si>
    <t>III.</t>
  </si>
  <si>
    <t>IV.</t>
  </si>
  <si>
    <t>a.</t>
  </si>
  <si>
    <t>b.</t>
  </si>
  <si>
    <t>c.</t>
  </si>
  <si>
    <t>d.</t>
  </si>
  <si>
    <t>e.</t>
  </si>
  <si>
    <t>f.</t>
  </si>
  <si>
    <t>g.</t>
  </si>
  <si>
    <t>Note No. 1 : Corporate Information</t>
  </si>
  <si>
    <t>Note No. 2 : Significant Accounting Policies</t>
  </si>
  <si>
    <t>Current Tax is determined on the profit of the year in accordance with the provisions of the Income Tax Act, 1961.</t>
  </si>
  <si>
    <t>Deferred Tax is calculated at the rates and laws that have been enacted or substantively enacted as at the Balance Sheet date and is recognized on timing difference that originate in one period and are capable of reversal in one or more subsequent periods. Deferred tax assets, subject to consideration of prudence, are recognized and carried forward only to the extent that they can be realized.</t>
  </si>
  <si>
    <t>h.</t>
  </si>
  <si>
    <t xml:space="preserve">                   For and on behalf of the Board of Directors</t>
  </si>
  <si>
    <t>EQUITY AND LIABILITIES</t>
  </si>
  <si>
    <t>Share application money pending allotment</t>
  </si>
  <si>
    <t>Non-Current Liabilities</t>
  </si>
  <si>
    <t>Deferred tax liabilities (Net)</t>
  </si>
  <si>
    <t>Long-term borrowings</t>
  </si>
  <si>
    <t>Current Liabilities</t>
  </si>
  <si>
    <t>Short-term borrowings</t>
  </si>
  <si>
    <t>Trade payables</t>
  </si>
  <si>
    <t>Other current liabilities</t>
  </si>
  <si>
    <t>ASSETS</t>
  </si>
  <si>
    <t>Non-current assets</t>
  </si>
  <si>
    <t>Non Current Investments</t>
  </si>
  <si>
    <t>Long term loans and advances</t>
  </si>
  <si>
    <t>Other Non Current Assets</t>
  </si>
  <si>
    <t>Current Assets</t>
  </si>
  <si>
    <t>Trade Receivables</t>
  </si>
  <si>
    <t>Short Term Loans and Advances</t>
  </si>
  <si>
    <t xml:space="preserve">Total </t>
  </si>
  <si>
    <t xml:space="preserve"> (ii)  Intangible Assets</t>
  </si>
  <si>
    <t>EXPENSES</t>
  </si>
  <si>
    <t>Employee Benefit Expenses</t>
  </si>
  <si>
    <t>Cost of Materials Consumed</t>
  </si>
  <si>
    <t>Finance Cost</t>
  </si>
  <si>
    <t>Other Expenses</t>
  </si>
  <si>
    <t>Revenue from Operations</t>
  </si>
  <si>
    <t>Tax Expense</t>
  </si>
  <si>
    <t>Tax related to Previous years</t>
  </si>
  <si>
    <t>Basic</t>
  </si>
  <si>
    <t>Diluted</t>
  </si>
  <si>
    <t>IV</t>
  </si>
  <si>
    <t>V</t>
  </si>
  <si>
    <t>VI</t>
  </si>
  <si>
    <t>Authorized Share Capital</t>
  </si>
  <si>
    <t>Issued , Subscribed &amp; Fully Paid up Capital</t>
  </si>
  <si>
    <t>List of Shareholders holding more than 5% of Equity Shares of the company</t>
  </si>
  <si>
    <t>% of Shares</t>
  </si>
  <si>
    <t>Number of Shares</t>
  </si>
  <si>
    <t>Terms / Rights attached to Equity Shares</t>
  </si>
  <si>
    <t xml:space="preserve">Add : Addition during the year </t>
  </si>
  <si>
    <t xml:space="preserve">Less : Deduction during the year </t>
  </si>
  <si>
    <t>Add : Profit During the Year</t>
  </si>
  <si>
    <t>Less : Loss during the year / Appropriations</t>
  </si>
  <si>
    <t>Long Term Borrowings</t>
  </si>
  <si>
    <t>Deferred Tax Liability ( Net )</t>
  </si>
  <si>
    <t>During the Year</t>
  </si>
  <si>
    <t>Deferred Tax Liability on Account of Depreciation</t>
  </si>
  <si>
    <t>Short Term Borrowings</t>
  </si>
  <si>
    <t>Long Term Loans &amp; Advances</t>
  </si>
  <si>
    <t>Other non current assets</t>
  </si>
  <si>
    <t>Note :</t>
  </si>
  <si>
    <t>Cash on hand</t>
  </si>
  <si>
    <t>Short term Loan &amp; Advances</t>
  </si>
  <si>
    <t>Balance with Revenue Authorities</t>
  </si>
  <si>
    <t>Sale of Services</t>
  </si>
  <si>
    <t>Other Operating Revenue</t>
  </si>
  <si>
    <t>Sub Total ( A )</t>
  </si>
  <si>
    <t>Sale of Products Comprise of</t>
  </si>
  <si>
    <t>Manufactured Goods</t>
  </si>
  <si>
    <t>Sub Total ( B )</t>
  </si>
  <si>
    <t>Sale of Services Comprise of</t>
  </si>
  <si>
    <t>i.)</t>
  </si>
  <si>
    <t>ii.)</t>
  </si>
  <si>
    <t>iii.)</t>
  </si>
  <si>
    <t>Other Operating Revenue comprise of</t>
  </si>
  <si>
    <t>Duty Drawback &amp; Other Incentives</t>
  </si>
  <si>
    <t>Opening Stock</t>
  </si>
  <si>
    <t>Add : Purchases</t>
  </si>
  <si>
    <t>Less : Closing</t>
  </si>
  <si>
    <t>Material Consumed Comprises of</t>
  </si>
  <si>
    <t>Changes in inventories of Finished Goods, Work in Progress and Stock in trade</t>
  </si>
  <si>
    <t>Inventories at the end of the year</t>
  </si>
  <si>
    <t>Inventories at the beginning of the year</t>
  </si>
  <si>
    <t>Net Increase / (Decrease) ( A - B )</t>
  </si>
  <si>
    <t>Staff welfare Expenses</t>
  </si>
  <si>
    <t>Details of Contribution to various Funds</t>
  </si>
  <si>
    <t>Contribution to Various Funds</t>
  </si>
  <si>
    <t>Finance Costs</t>
  </si>
  <si>
    <t>Interest Expense</t>
  </si>
  <si>
    <t>Other Borrowing Costs</t>
  </si>
  <si>
    <t>Consumption of Stores &amp; Spares</t>
  </si>
  <si>
    <t>Power &amp; Fuel Expenses</t>
  </si>
  <si>
    <t>Repair &amp; Maintenance - Building</t>
  </si>
  <si>
    <t>Repair &amp; Maintenance - Plant &amp; Machinery</t>
  </si>
  <si>
    <t>Insurance</t>
  </si>
  <si>
    <t>Miscellaneous Expenses</t>
  </si>
  <si>
    <t>Add :- Number of Shares Issued during the period</t>
  </si>
  <si>
    <t xml:space="preserve">Based on the information available with the company, the balance due to Micro, Small and Medium Enterprises as defined under the MSMED Act 2006 is Rs. Nil (Previous Year Rs. Nil) and no interest has been paid or is payable under the terms of the MSMED Act 2006. </t>
  </si>
  <si>
    <t>Related Party Disclosure</t>
  </si>
  <si>
    <t xml:space="preserve">Entities over which Company, or key management personnel or their relatives, exercise significant influence: </t>
  </si>
  <si>
    <t>Name of Related Party</t>
  </si>
  <si>
    <t>Details of Related Parties</t>
  </si>
  <si>
    <t>Key Managerial Personnel:</t>
  </si>
  <si>
    <t>Relative of Key Managerial Personnel:</t>
  </si>
  <si>
    <r>
      <rPr>
        <b/>
        <u/>
        <sz val="12"/>
        <color theme="1"/>
        <rFont val="Calibri"/>
        <family val="2"/>
        <scheme val="minor"/>
      </rPr>
      <t>Note :</t>
    </r>
    <r>
      <rPr>
        <u/>
        <sz val="12"/>
        <color theme="1"/>
        <rFont val="Calibri"/>
        <family val="2"/>
        <scheme val="minor"/>
      </rPr>
      <t xml:space="preserve"> Related Parties have been identified by the management</t>
    </r>
  </si>
  <si>
    <t>i.</t>
  </si>
  <si>
    <t>Name of Party</t>
  </si>
  <si>
    <t>Nature of Balance</t>
  </si>
  <si>
    <t xml:space="preserve">Dividend Remitted in Foreign Currency </t>
  </si>
  <si>
    <t>Earnings in Foreign Currency</t>
  </si>
  <si>
    <t>Expenditure in Foreign Exchange</t>
  </si>
  <si>
    <t>Value of Imports on C.I.F basis</t>
  </si>
  <si>
    <t>Details of consumption of items</t>
  </si>
  <si>
    <t>Imported</t>
  </si>
  <si>
    <t>Indigenous</t>
  </si>
  <si>
    <t>Components</t>
  </si>
  <si>
    <t>% of Total Consumption</t>
  </si>
  <si>
    <t>For the year ended on</t>
  </si>
  <si>
    <t>From Related Parties</t>
  </si>
  <si>
    <t>Plant &amp; Machinery</t>
  </si>
  <si>
    <t>Short - term provisions</t>
  </si>
  <si>
    <t>For and on behalf of the Board of Directors</t>
  </si>
  <si>
    <t>EPS</t>
  </si>
  <si>
    <t>PU</t>
  </si>
  <si>
    <t>Furniture &amp; Fixtures</t>
  </si>
  <si>
    <t>Motor Cycle &amp; Scooter</t>
  </si>
  <si>
    <t>L. C. V</t>
  </si>
  <si>
    <t>Office Equipments</t>
  </si>
  <si>
    <t>DEDUCTIONS</t>
  </si>
  <si>
    <t xml:space="preserve"> Earning per equity share of Rs. 10/- each  </t>
  </si>
  <si>
    <t>Advances paid towards the acquisition of fixed assets outstanding at each balance sheet date are disclosed as “Capital Advances” under Long Term Loans and advances.</t>
  </si>
  <si>
    <t>Leave encashment benefits are accounted for on due basis and the same are accounted for on actual calculation.</t>
  </si>
  <si>
    <t>Foreign Exchange Transactions</t>
  </si>
  <si>
    <t>Investments</t>
  </si>
  <si>
    <t>Long term investments are stated at cost of acquisition. Provision, if any, is made to recognise a decline other than a temporary , in the value of long term investments.</t>
  </si>
  <si>
    <t>Investments that are readily realizable and are intended to be held for not more than one year from the balance sheet date are classified as current investments and are stated at lower of cost and fair market value. All other investments are classified as long term investments.</t>
  </si>
  <si>
    <t>j.</t>
  </si>
  <si>
    <t>Segment Reporting</t>
  </si>
  <si>
    <t>k.</t>
  </si>
  <si>
    <t>Total Depreciation</t>
  </si>
  <si>
    <t>l.</t>
  </si>
  <si>
    <t>m.</t>
  </si>
  <si>
    <t>n.</t>
  </si>
  <si>
    <t>o.</t>
  </si>
  <si>
    <t>Trade Receivable</t>
  </si>
  <si>
    <t>Sale</t>
  </si>
  <si>
    <t>Rent Income</t>
  </si>
  <si>
    <t>Present Value of Obligation as at the beginning of the period</t>
  </si>
  <si>
    <t>Acquisition adjustment</t>
  </si>
  <si>
    <t>Interest Cost</t>
  </si>
  <si>
    <t>Past Service Cost</t>
  </si>
  <si>
    <t>Curtailment Cost / (Credit)</t>
  </si>
  <si>
    <t>Settlement Cost / (Credit)</t>
  </si>
  <si>
    <t>Benefit Paid</t>
  </si>
  <si>
    <t>Actuarial (gain)/ loss on obligations</t>
  </si>
  <si>
    <t>Present Value of Obligation as at the end of the period</t>
  </si>
  <si>
    <t>Fair Value of Plan Assets at the beginning of the period</t>
  </si>
  <si>
    <t>Acquisition Adjustments</t>
  </si>
  <si>
    <t>Expected Return on Plan Assets</t>
  </si>
  <si>
    <t>Contributions</t>
  </si>
  <si>
    <t>Benefits Paid</t>
  </si>
  <si>
    <t>Actuarial Gain /( loss) on Plan Assets</t>
  </si>
  <si>
    <t xml:space="preserve">Fair Value of Plan Assets at the end of the period </t>
  </si>
  <si>
    <t>Fair value of plan asset at the beginning of period</t>
  </si>
  <si>
    <t>Actual return on plan assets</t>
  </si>
  <si>
    <t>Fair value of plan assets at the end of period</t>
  </si>
  <si>
    <t xml:space="preserve">Excess of actual over expected return on plan assets </t>
  </si>
  <si>
    <t>Actuarial gain/(loss) for the period – Obligation</t>
  </si>
  <si>
    <t>Actuarial (gain)/loss for the period - Plan Assets</t>
  </si>
  <si>
    <t>Total (gain) / loss for the period</t>
  </si>
  <si>
    <t>Actuarial (gain) / loss recognized in the period</t>
  </si>
  <si>
    <t>Unrecognized actuarial (gains) / losses at the end of period</t>
  </si>
  <si>
    <t>Fair Value of Plan Assets as at the end of the period</t>
  </si>
  <si>
    <t>Funded Status</t>
  </si>
  <si>
    <t>Unrecognized Actuarial (gains) / losses</t>
  </si>
  <si>
    <t>Un recognised past service cost (non vested benefit)</t>
  </si>
  <si>
    <t xml:space="preserve">Net Liability Recognized in Balance Sheet </t>
  </si>
  <si>
    <t>Net actuarial (gain)/ loss recognized in the period</t>
  </si>
  <si>
    <t>Expenses Recognized in the statement of Profit &amp; Loss</t>
  </si>
  <si>
    <t>Plan Assets</t>
  </si>
  <si>
    <t>Surplus (Deficit)</t>
  </si>
  <si>
    <t>Experience adjustments on plan liabilities (Loss)/Gain</t>
  </si>
  <si>
    <t>Experience adjustments on plan assets (Loss)/Gain</t>
  </si>
  <si>
    <t xml:space="preserve">     (ii) Payment made out of the fund                                  </t>
  </si>
  <si>
    <t xml:space="preserve">Actual return on plan assets                                                 </t>
  </si>
  <si>
    <t>Property, Government securities, Bonds, equity shares, special deposits, Bank balance, 
Fixed deposits etc..</t>
  </si>
  <si>
    <t>Funds managed by Insurer</t>
  </si>
  <si>
    <t xml:space="preserve">Present value of obligation as at end of period                  </t>
  </si>
  <si>
    <t>Employee Benefits :</t>
  </si>
  <si>
    <t>Actuarial assumptions</t>
  </si>
  <si>
    <t>Discount Rate</t>
  </si>
  <si>
    <t>Rate of Increase in compensation levels</t>
  </si>
  <si>
    <t>Rate of return on plan assets</t>
  </si>
  <si>
    <t>Changes in Present Value of obligations during the period</t>
  </si>
  <si>
    <t>Current service cost</t>
  </si>
  <si>
    <t>Changes in the fair value of plan assets during the period</t>
  </si>
  <si>
    <t>Fair value of plan assets</t>
  </si>
  <si>
    <t>Actuarial Gain / Loss recognised for the period</t>
  </si>
  <si>
    <t>The amounts to be recognised in balance sheet and the statement of profit &amp; loss</t>
  </si>
  <si>
    <t>Recognition of expenses of the enterprise</t>
  </si>
  <si>
    <t>Expected return on plan assets</t>
  </si>
  <si>
    <t>Amount for the current period</t>
  </si>
  <si>
    <t>Reconciliation statement of expenses in the statement of profit &amp; loss</t>
  </si>
  <si>
    <t>Present value of obligation as at the beginning of the period</t>
  </si>
  <si>
    <t>Benefit Paid :</t>
  </si>
  <si>
    <t xml:space="preserve">     (i)  Directly paid by the enterprises</t>
  </si>
  <si>
    <t>Expenses recognized in the statement of profit &amp; loss</t>
  </si>
  <si>
    <t>Major Categories of plan assets ( as percentage of total plan assets )</t>
  </si>
  <si>
    <t>Present Value of Obligations at the end of the period</t>
  </si>
  <si>
    <t>V.</t>
  </si>
  <si>
    <t>VI.</t>
  </si>
  <si>
    <t>VII.</t>
  </si>
  <si>
    <t>VIII.</t>
  </si>
  <si>
    <t>IX.</t>
  </si>
  <si>
    <t>X.</t>
  </si>
  <si>
    <t>Movement in the liability recognized in the balance sheet</t>
  </si>
  <si>
    <t>Opening Net liability</t>
  </si>
  <si>
    <t>Expenses as above</t>
  </si>
  <si>
    <t>Benefits paid directly by the enterprise</t>
  </si>
  <si>
    <t>Contributions paid into the fund</t>
  </si>
  <si>
    <t>Closing Net Liability</t>
  </si>
  <si>
    <t>The company has considered business segment as the primary segment for disclosure. The company is primarily engaged in the manufacture of thermocol and puf panels, which in the context of Accounting Standard 17 on Segment Reporting are considered the only two reportable segment.</t>
  </si>
  <si>
    <t>Cash Flow from Operating Activities</t>
  </si>
  <si>
    <t>Net profit as per The Statement of Profit &amp; Loss before Tax</t>
  </si>
  <si>
    <t>Profit on Sale of asset</t>
  </si>
  <si>
    <t>Expenses related with financing activities</t>
  </si>
  <si>
    <t>Operating Profit Before Working Capital Changes</t>
  </si>
  <si>
    <t>Adjustment for Current Assets &amp; Liabilities</t>
  </si>
  <si>
    <t>(Increase)/Decrease in trade receivable</t>
  </si>
  <si>
    <t>(Increase)/Decrease in stock in trade</t>
  </si>
  <si>
    <t>(Increase)/Decrease in other current assets</t>
  </si>
  <si>
    <t>Direct taxes paid</t>
  </si>
  <si>
    <t>Increase/(Decrease) in trade payable</t>
  </si>
  <si>
    <t>( A )</t>
  </si>
  <si>
    <t>(B)</t>
  </si>
  <si>
    <t>Purchase of fixed assets</t>
  </si>
  <si>
    <t>Cash flow from Investment Activities</t>
  </si>
  <si>
    <t>( B )</t>
  </si>
  <si>
    <t>Cash flow from Financing Activities</t>
  </si>
  <si>
    <t>(C)</t>
  </si>
  <si>
    <t>( C )</t>
  </si>
  <si>
    <t>Opening Cash &amp; Cash Equivalents</t>
  </si>
  <si>
    <t>Closing Cash &amp; Cash Equivalents</t>
  </si>
  <si>
    <t>Adjustment for:-</t>
  </si>
  <si>
    <t>Sale of Fixed Assets</t>
  </si>
  <si>
    <t>Increase/(Decrease) in current liabilities</t>
  </si>
  <si>
    <t>p.</t>
  </si>
  <si>
    <t>DIRECTOR 1</t>
  </si>
  <si>
    <t>DIRECTOR 2</t>
  </si>
  <si>
    <t>Interest &amp; other finance expenses paid</t>
  </si>
  <si>
    <t xml:space="preserve"> (iii) Capital Work in Progress</t>
  </si>
  <si>
    <t>Operating Cycle</t>
  </si>
  <si>
    <t>Details of loans given, investments made and security provided covered under section 186(4) of the Companies Act, 2013:-</t>
  </si>
  <si>
    <t>Loan Given - Year end Balances</t>
  </si>
  <si>
    <t>Purpose</t>
  </si>
  <si>
    <t>Business Purpose</t>
  </si>
  <si>
    <t>Loan Given - Amount given in current year</t>
  </si>
  <si>
    <t>Foreign exchange loss / (gain)</t>
  </si>
  <si>
    <t>Cash Generated from (utilized in) Operating activities</t>
  </si>
  <si>
    <t>Cash generate from (utilised in) Investing activities</t>
  </si>
  <si>
    <t>Cash generated from (utilised in) Financing activities</t>
  </si>
  <si>
    <t>MAT credit is recognized as an asset when and to the extent there is convincing evidence that the company will pay normal tax during the specified period. The company reviews the same at each balance sheet date and writes down the carrying amount of MAT credit entitlement to the extent there is no longer convincing evidence to the effect that the Company will pay normal tax during the specified period.</t>
  </si>
  <si>
    <t>Cost includes cost of purchase and other costs included in bringing the inventories to their present location and condition. The method of valuation of various categories of inventory are as follows :-</t>
  </si>
  <si>
    <r>
      <rPr>
        <u/>
        <sz val="12"/>
        <rFont val="Calibri"/>
        <family val="2"/>
        <scheme val="minor"/>
      </rPr>
      <t>Work in Progress &amp; Finished goods</t>
    </r>
    <r>
      <rPr>
        <sz val="12"/>
        <rFont val="Calibri"/>
        <family val="2"/>
        <scheme val="minor"/>
      </rPr>
      <t xml:space="preserve"> : Cost of Raw Material Consumed plus appropriate share of overheads.</t>
    </r>
  </si>
  <si>
    <r>
      <rPr>
        <u/>
        <sz val="12"/>
        <rFont val="Calibri"/>
        <family val="2"/>
        <scheme val="minor"/>
      </rPr>
      <t>Stores, Spares &amp; Packing Materials</t>
    </r>
    <r>
      <rPr>
        <sz val="12"/>
        <rFont val="Calibri"/>
        <family val="2"/>
        <scheme val="minor"/>
      </rPr>
      <t xml:space="preserve"> : At Cost ( FIFO Method )</t>
    </r>
  </si>
  <si>
    <t>Cash and Bank Balance</t>
  </si>
  <si>
    <t>(Refer Note No. 2 b for method of valuation)</t>
  </si>
  <si>
    <t>Foreign Exchange fluctuation</t>
  </si>
  <si>
    <t>Provision for Excise duty</t>
  </si>
  <si>
    <t>Closing balance (A)</t>
  </si>
  <si>
    <t>Closing balance (B)</t>
  </si>
  <si>
    <t>The following tables set forth the status of  liabilities of the company on A/c of Gratuity and the related plan assets as recognized in the balance sheet and the statement of profit &amp; loss :-</t>
  </si>
  <si>
    <t>Accumulated Depreciation</t>
  </si>
  <si>
    <t>Deferred Tax Asset on Account of Gratuity</t>
  </si>
  <si>
    <t>Corporate Social responsibility Expenses</t>
  </si>
  <si>
    <t>The company has only one class of equity share having par value of Rs.10 per share. Each holder of the equity share is entilted to one vote per share. Whenever the company declares dividend it will be paid in Indian Rupees.</t>
  </si>
  <si>
    <t>( Amount in Rs. )</t>
  </si>
  <si>
    <t>Travelling &amp; Conveyance</t>
  </si>
  <si>
    <t>Bad Debts</t>
  </si>
  <si>
    <t>The basic earnings per share is calculated by dividing the net profit after tax for the year by the weighted average number of equity shares outstanding during the year. For the purpose of calculating diluted earnings per share, net profit after tax during the year and the weighted average number of shares outstanding during the year are adjusted for the effect of all dilutive potential equity shares. The dilutive potential equity shares are deemed converted as of the beginning of the year unless they have been issued at a later date. The dilutive potential equity shares are adjusted for the proceeds receivable had the shares been actually issued at fair value (i.e. average market value of the outstanding shares). Anti dilutive effect of any potential equity shares is ignored in the calculation of earnings per share.</t>
  </si>
  <si>
    <t>Earning Per Share</t>
  </si>
  <si>
    <t>Cash Flow Statements</t>
  </si>
  <si>
    <t>Cash flow are reported using indirect method, whereby net profit before tax is adjusted for the effects of transaction of non-cash nature and any deferrals or accruals of past or future cash receipts or payments. The cash flow from regular revenue generating, investing and financing activities of the Company are segregated.</t>
  </si>
  <si>
    <t>Additional depreciation on Addition in II Half of Last Year</t>
  </si>
  <si>
    <t>Computers</t>
  </si>
  <si>
    <t>Furniture &amp; Fittings</t>
  </si>
  <si>
    <t>Motor Vehicles</t>
  </si>
  <si>
    <t>q.</t>
  </si>
  <si>
    <t>(Increase)/Decrease in long term loans &amp; advances</t>
  </si>
  <si>
    <t>(Increase)/Decrease in short term loans &amp; advances</t>
  </si>
  <si>
    <t>Increase/(Decrease) in provisions</t>
  </si>
  <si>
    <t>Rental Income</t>
  </si>
  <si>
    <t>Investment in Subsidiary company</t>
  </si>
  <si>
    <t>Increase/(Decrease) in Short term borrowings</t>
  </si>
  <si>
    <t>Increase/(Decrease) in Long term borrowings</t>
  </si>
  <si>
    <t>Use of estimates</t>
  </si>
  <si>
    <t>All the known income and expenditure and assets and liabilities have been taken into account and that all the expenditure debited to the profit and loss account have been exclusively incurred for the purpose of the company’s business.</t>
  </si>
  <si>
    <t>Balance in the accounts of debtors, creditors and advances are subject to confirmation/ reconciliation/adjustment from the respective parties.</t>
  </si>
  <si>
    <t>Provision others</t>
  </si>
  <si>
    <t>No employee is in receipt of remuneration exceeding in aggregate of Rs. 1,02,00,000/- if employed throughout the year or Rs. 8,50,000/- per month if employed for a part of the year.</t>
  </si>
  <si>
    <t>Solar Equipments</t>
  </si>
  <si>
    <t>Non Current Investment</t>
  </si>
  <si>
    <t>The financial statement of the company have been prepared in accordance with the Generally Accepted Accounting Principles in India (Indian GAAP) to comply with the Accounting Standards specified under Section 133 the Companies Act, 2013, read with Rule 7 of the Companies Accounting Rules, 2014 and the relevant provisions of the Companies Act ("the 2013Act"), 2013. The financial statements have been prepared on accrual basis under the historical cost convention. The accounting policies adopted in the preparation of the financial statements are consistent with those followed in the previous year.</t>
  </si>
  <si>
    <t>Tangible Assets and Depreciation</t>
  </si>
  <si>
    <t>Gains or losses arising from derecognition of fixed assets are measured as the difference between the net disposal proceeds and the carrying amount of the asset and are recognized in the statement of profit and loss when the asset is derecognized.</t>
  </si>
  <si>
    <t>Intangible Assets</t>
  </si>
  <si>
    <r>
      <rPr>
        <u/>
        <sz val="12"/>
        <rFont val="Calibri"/>
        <family val="2"/>
        <scheme val="minor"/>
      </rPr>
      <t>Raw Materials</t>
    </r>
    <r>
      <rPr>
        <sz val="12"/>
        <rFont val="Calibri"/>
        <family val="2"/>
        <scheme val="minor"/>
      </rPr>
      <t xml:space="preserve"> : At lower of cost or net realisable value (FIFO Method)</t>
    </r>
  </si>
  <si>
    <t>Employees Retirement Benefits</t>
  </si>
  <si>
    <r>
      <rPr>
        <i/>
        <sz val="11"/>
        <color theme="1"/>
        <rFont val="Calibri"/>
        <family val="2"/>
        <scheme val="minor"/>
      </rPr>
      <t xml:space="preserve">(i) </t>
    </r>
    <r>
      <rPr>
        <i/>
        <u/>
        <sz val="11"/>
        <color theme="1"/>
        <rFont val="Calibri"/>
        <family val="2"/>
        <scheme val="minor"/>
      </rPr>
      <t xml:space="preserve">Short Term Employee Benefits </t>
    </r>
  </si>
  <si>
    <t xml:space="preserve"> The  undiscounted  amount  of  short  term  employee  benefits  expected to be  paid in  exchange for  the services  rendered  by  employees are recognised  as an  expense  during  the  period  when  the  employees   render the  services.</t>
  </si>
  <si>
    <r>
      <rPr>
        <i/>
        <sz val="11"/>
        <color theme="1"/>
        <rFont val="Calibri"/>
        <family val="2"/>
        <scheme val="minor"/>
      </rPr>
      <t xml:space="preserve">(ii) </t>
    </r>
    <r>
      <rPr>
        <i/>
        <u/>
        <sz val="11"/>
        <color theme="1"/>
        <rFont val="Calibri"/>
        <family val="2"/>
        <scheme val="minor"/>
      </rPr>
      <t>Post-Employment Benefit</t>
    </r>
  </si>
  <si>
    <t>Defined Contribution Plans</t>
  </si>
  <si>
    <t xml:space="preserve">A defined contribution  plan is  a  post-employment  benefit  plan  under which the  Company  pays  specified  contributions  to a  separate entity. The Company makes  specified  monthly contributions  towards Provident Fund, Superannuation  Fund  and  Pension  Scheme. The Company’s contribution is recognised as an expense in the Profit and Loss Statement during the period in which the employee renders the related  </t>
  </si>
  <si>
    <t>Defined Benefit Plans</t>
  </si>
  <si>
    <t>Gratuity  liability is a  defined benefit obligation and is provided for on the basis of an actuarial valuation on projected unit credit (PUC)  method  at  the end  of each year. Actuarial  gains/losses are  immediately  taken to the statement  of profit  and loss  and are not deferred. Accumulated gratuity, which is  expected to be utilized within the next 12 months, is treated as short-term employee benefit  and which is expected to be carried forward beyond 12 months, as long term employees benefit for measurement purpose.</t>
  </si>
  <si>
    <t>Foreign currency transactions are recorded in the reporting currency, by applying to the foreign currency amount the exchange rate between the reporting currency and the foreign currency at the date of the transaction.</t>
  </si>
  <si>
    <t>(ii) Conversion</t>
  </si>
  <si>
    <t>Foreign currency monetary items are retranslated using the exchange rate prevailing at the reporting date.</t>
  </si>
  <si>
    <t>(iii)  Exchange difference</t>
  </si>
  <si>
    <r>
      <t>(i)</t>
    </r>
    <r>
      <rPr>
        <b/>
        <sz val="7"/>
        <color rgb="FF000000"/>
        <rFont val="Calibri"/>
        <family val="2"/>
        <scheme val="minor"/>
      </rPr>
      <t xml:space="preserve">  </t>
    </r>
    <r>
      <rPr>
        <b/>
        <sz val="11"/>
        <color rgb="FF000000"/>
        <rFont val="Calibri"/>
        <family val="2"/>
        <scheme val="minor"/>
      </rPr>
      <t>Initial Recognition</t>
    </r>
  </si>
  <si>
    <t>Exchange differences arising on the settlement of monetary items or on reporting Company monetary items at rates different from those at which they were initially recorded during the year, or reported in previous financial statements, are recognized as income or as expenses in the year in which they arise.</t>
  </si>
  <si>
    <t>Borrowing Costs</t>
  </si>
  <si>
    <t>Borrowing cost includes interest, amortization of ancillary cost incurred in connection with the arrangement of borrowings and exchange differences arising from foreign currency borrowings to the extent they are regarded as an adjustment to the interest cost.</t>
  </si>
  <si>
    <t>Borrowing costs directly attributable to the acquisition, construction or production of an asset that necessarily takes a substantial period of time to get ready for its intended use or sale are capitalized as part of the cost of the respective asset. All other borrowing costs are expensed in the period they occur.</t>
  </si>
  <si>
    <t>Sale of Goods</t>
  </si>
  <si>
    <t>Income from Services</t>
  </si>
  <si>
    <t>Interest income is recognized on a time proportion basis taking into account the amount outstanding and the applicable interest rate. Interest income is included under the head “other income” in the statement of profit and loss.</t>
  </si>
  <si>
    <t>Interest income</t>
  </si>
  <si>
    <t>Tangible Assets are recorded at cost except Land less accumulated depreciation and impairment losses, if any. The company capitalizes all costs relating to acquisition and installation of Fixed Assets. Borrowing costs are capitalized as part of qualifying fixed assets.</t>
  </si>
  <si>
    <t>Tangible assets are measured on cost basis except land. Land measured at revaluation model. Land is Leasehold for a period of 99 Years.</t>
  </si>
  <si>
    <t>Based on the nature of products/activitiy of the company and the normal time between acquisition of assets and their realisation in cash or cash equvalents, the company has determined its operating cycle as 12 months for the purpose of classification of its assets and liabilities as current and non-current.</t>
  </si>
  <si>
    <t>Intangible assets are stated at the consideration paid for acquisition less accumulated amortization and impairement loss if any. Intangible assets are amortized on a straight line basis over the estimated economic life. Costs relating to software, which are acquired, are capitalized and amortized on a straight line basis over their useful lives not exceeding Five years.</t>
  </si>
  <si>
    <t>Other income is recognized on accrual basis.</t>
  </si>
  <si>
    <t>The preparation of financial statements in conformity with Indian GAAP requires managements to make judgments, estimates and assumption that affect the reported amounts of revenues, expenses, assets and liabilities and the disclosure of contingent liabilities, at the end of the reporting period. Although these estimates are based on the management's best knowledge of current events and actions, uncertainty about these assumptions and estimates could result in the outcomes requiring a material adjustment to the carrying amounts of assets or liabilities in future periods.</t>
  </si>
  <si>
    <t>The company has entered into transactions with the following related parties</t>
  </si>
  <si>
    <t>Nature of Transactions</t>
  </si>
  <si>
    <t>Sale of goods</t>
  </si>
  <si>
    <t>Purchase of goods</t>
  </si>
  <si>
    <t>Name of Lender</t>
  </si>
  <si>
    <t>( Amount in Rs.)</t>
  </si>
  <si>
    <t>Face Value Per Share ( In Rs. )</t>
  </si>
  <si>
    <t>Net Profit/(Loss) after tax ( In Rs. )</t>
  </si>
  <si>
    <t>Director's Salary</t>
  </si>
  <si>
    <t>Income from Installation Service is recognised in the statement of profit and loss account when the project is completed.The Company collects service tax on Insstallation on behalf of the government and, therefore, it is not an economic benefit flowing to the Company. Hence, it is excluded from revenue.</t>
  </si>
  <si>
    <t xml:space="preserve">Capital Advances </t>
  </si>
  <si>
    <t>Previous's Year Figures have been regrouped/reclassified wherever necessary to correspond with the current year's classification/disclosure.</t>
  </si>
  <si>
    <t>Effect Foreign Exchange fluctuation</t>
  </si>
  <si>
    <t>Depreciation for the Year 2017-18</t>
  </si>
  <si>
    <t>SALES FORCE+ USD</t>
  </si>
  <si>
    <t>Subsequent expenditure related to an item of fixed asset is added to its book value only if it increases the future benefits from the existing asset beyond its previously assessed standard of performance. All other expenses on existing fixed assets, including day-to-day repair and maintenance expenditure and cost of replacing parts, are charged to the statement of profit and loss for the period during which such expenses are incurred.</t>
  </si>
  <si>
    <t>Loss on Sale of asset</t>
  </si>
  <si>
    <t>Note No. 12 : Property, Plant &amp; Equipments</t>
  </si>
  <si>
    <t>Revenue from, sale of goods including cartage is recognised in the statement of profit and loss account when the significant risk and reward of ownership have been transferred to the buyer. The Company collects sales taxes and value added taxes (VAT/GST) on behalf of the government and, therefore, these are not economic benefits flowing to the Company. Hence, they are excluded from revenue. Excise duty deducted from revenue (gross) is the amount that is included in the revenue (gross) and not the entire amount of liability arising during the year.</t>
  </si>
  <si>
    <r>
      <rPr>
        <u/>
        <sz val="12"/>
        <rFont val="Calibri"/>
        <family val="2"/>
        <scheme val="minor"/>
      </rPr>
      <t>Finished goods</t>
    </r>
    <r>
      <rPr>
        <sz val="12"/>
        <rFont val="Calibri"/>
        <family val="2"/>
        <scheme val="minor"/>
      </rPr>
      <t xml:space="preserve"> : Cost of Raw Material Consumed plus appropriate share of overheads based  on normal operating capacity.</t>
    </r>
  </si>
  <si>
    <t>In the event of liquidation of the Company, the holders of Equity Shares will be entitled to receive any of the remaining assets of the Company, after distribution of all preferential amounts. However, no such preferential amounts exist curently. The distribution will be in proportion to the number of Equity Shares held by the Shareholders.</t>
  </si>
  <si>
    <t xml:space="preserve">The loans and advances made by company are unsecured and treated as current assets and not prejudicial to the interest of the company.  </t>
  </si>
  <si>
    <t>The company has obtained the declaration from Directors stating therein that the amount so advanced to the company has not been given out of the funds borrowed/acquired from others by them.</t>
  </si>
  <si>
    <t>Corporate Social Responsibility</t>
  </si>
  <si>
    <t>As per Section 135 of the companies act,2013, a company, meeting the applicability threshold, needs to spend at least 2% of its average net profit for the immediately preceding three financial years on corporate social responsiility (CSR) activities. The areas for CSR activities are eradication of hunger and malnutrition, promoting education, art and culture, healthcare, destitute care and rehabilitation, environment sustainability, disaster relief and rural development projects. A CSR committee has been formed by the company as per the act. The fund were primarily allocated to a corpus and utilized through the year on these activities which are specified in Schedule VII of the Companies Act,2013</t>
  </si>
  <si>
    <t>b) Amount spent during the year on:</t>
  </si>
  <si>
    <t xml:space="preserve">Particulars </t>
  </si>
  <si>
    <t>Yet to be paid in cash</t>
  </si>
  <si>
    <t xml:space="preserve">Chartered Accountants                                                      </t>
  </si>
  <si>
    <t xml:space="preserve">Chartered Accountants                                                         </t>
  </si>
  <si>
    <t>Net Increase (Decrease) in Cash and cash equivalents           ( A+B+C )</t>
  </si>
  <si>
    <t xml:space="preserve">Chartered Accountants                                                                            </t>
  </si>
  <si>
    <t>Number Of Equity Shares as at the beginning of the Financial year</t>
  </si>
  <si>
    <t>Number Of Equity Shares as at the end of the financial Years</t>
  </si>
  <si>
    <t>Balance Sheet as at 31st March 2022</t>
  </si>
  <si>
    <t>As at  31st March 2022</t>
  </si>
  <si>
    <t>As at  31st March 2021</t>
  </si>
  <si>
    <t>Shareholders' Funds</t>
  </si>
  <si>
    <t>Money received against share warrants</t>
  </si>
  <si>
    <t>Other Long term liabilities</t>
  </si>
  <si>
    <t>-total outstanding dues of creditors other than micro and small enterprises</t>
  </si>
  <si>
    <t>-total outstanding dues of micro and small enterprises</t>
  </si>
  <si>
    <t>Property, Plant &amp; Equipments and Intangible assets</t>
  </si>
  <si>
    <t xml:space="preserve">  (i)  Property, Plant and Equipment</t>
  </si>
  <si>
    <t>(iv) Intangible assets under development</t>
  </si>
  <si>
    <t>Deferred tax assets (net)</t>
  </si>
  <si>
    <t>Current Investments</t>
  </si>
  <si>
    <t>Total Income</t>
  </si>
  <si>
    <t>Purchases of Stock-in-Trade</t>
  </si>
  <si>
    <t>Change in Inventories of FG, WIP and stock in trade</t>
  </si>
  <si>
    <t>Depreciation and Amortization Expense</t>
  </si>
  <si>
    <t>Profit before exceptional and extraordinary items and tax</t>
  </si>
  <si>
    <t> Exceptional items</t>
  </si>
  <si>
    <t>Profit before extraordinary items and tax </t>
  </si>
  <si>
    <t>Extraordinary items</t>
  </si>
  <si>
    <t>Profit before tax </t>
  </si>
  <si>
    <t>Statement of Profit &amp; Loss for the Year ended on 31st March, 2022</t>
  </si>
  <si>
    <t>Profit (Loss) for the period from continuing operations</t>
  </si>
  <si>
    <t>Profit/(loss) from discontinuing operations</t>
  </si>
  <si>
    <t>Tax expense of discontinuing operations</t>
  </si>
  <si>
    <t>Profit/(loss) from Discontinuing operations (after tax) (XII-XIII)</t>
  </si>
  <si>
    <t>Profit/ (Loss) after tax (XI + XIV)</t>
  </si>
  <si>
    <t>VII</t>
  </si>
  <si>
    <t>VIII</t>
  </si>
  <si>
    <t>IX</t>
  </si>
  <si>
    <t>X</t>
  </si>
  <si>
    <t>XI</t>
  </si>
  <si>
    <t>XII</t>
  </si>
  <si>
    <t>XIII</t>
  </si>
  <si>
    <t>XIV</t>
  </si>
  <si>
    <t>XV</t>
  </si>
  <si>
    <t>XVI</t>
  </si>
  <si>
    <r>
      <t>Cash Flow Statement for the year ended as on 31</t>
    </r>
    <r>
      <rPr>
        <b/>
        <u/>
        <vertAlign val="superscript"/>
        <sz val="14"/>
        <rFont val="Calibri"/>
        <family val="2"/>
        <scheme val="minor"/>
      </rPr>
      <t>st</t>
    </r>
    <r>
      <rPr>
        <b/>
        <u/>
        <sz val="14"/>
        <rFont val="Calibri"/>
        <family val="2"/>
        <scheme val="minor"/>
      </rPr>
      <t xml:space="preserve"> March, 2022</t>
    </r>
  </si>
  <si>
    <t>Notes Forming Part of the Financial Statements as at 31-03-2022</t>
  </si>
  <si>
    <t>As at                   31st March, 2022</t>
  </si>
  <si>
    <t>As at                   31st March, 2021</t>
  </si>
  <si>
    <t>….... (Previous Year…..) Equity Shares of Rs. 10/- each.</t>
  </si>
  <si>
    <t>…...(Previous Year…..) Equity Shares of Rs. 10/- each.</t>
  </si>
  <si>
    <t>31.03.2022</t>
  </si>
  <si>
    <t>31.03.2021</t>
  </si>
  <si>
    <t>Promoter Name</t>
  </si>
  <si>
    <t>No. of Shares**</t>
  </si>
  <si>
    <t>%of total shares**</t>
  </si>
  <si>
    <t>% Change during the year***</t>
  </si>
  <si>
    <t>2021-22</t>
  </si>
  <si>
    <t>2020-21</t>
  </si>
  <si>
    <t>Details of Shares held by promoters</t>
  </si>
  <si>
    <t>Securities Premium</t>
  </si>
  <si>
    <t>Term Loan</t>
  </si>
  <si>
    <t>Loans and advances from related parties</t>
  </si>
  <si>
    <t>Other Loans and advances</t>
  </si>
  <si>
    <t>-From Banks</t>
  </si>
  <si>
    <t>-From Other Parties</t>
  </si>
  <si>
    <t>Terms of repayment of term loans and other loans shall be stated. Period and amount of continuing default as on the Balance Sheet date in repayment of loans and interest, shall be specified separately in each case.
Where loans have been guaranteed by directors or others, the aggregate amount of such loans under each head shall be disclosed.</t>
  </si>
  <si>
    <t>(Secured)/(Unsecured)</t>
  </si>
  <si>
    <t>Net ( A - B)</t>
  </si>
  <si>
    <t>Other Long term Liabilities</t>
  </si>
  <si>
    <t>Other</t>
  </si>
  <si>
    <t>Provision for Employee Benefits</t>
  </si>
  <si>
    <t>Others (specify nature)</t>
  </si>
  <si>
    <t>Loans repayable on demand</t>
  </si>
  <si>
    <t>(Secured/Unsecured)</t>
  </si>
  <si>
    <t>Deposits</t>
  </si>
  <si>
    <t>Other loans and advances (specify nature).</t>
  </si>
  <si>
    <t>-From other parties</t>
  </si>
  <si>
    <t>Current maturities of finance lease obligations</t>
  </si>
  <si>
    <t>Interest accrued but not due on borrowings</t>
  </si>
  <si>
    <t>Interest accrued and due on borrowings</t>
  </si>
  <si>
    <t>Income received in advance</t>
  </si>
  <si>
    <t>Less than 1 year</t>
  </si>
  <si>
    <t>1-2 years</t>
  </si>
  <si>
    <t>2-3 years</t>
  </si>
  <si>
    <t>More than 3 years</t>
  </si>
  <si>
    <t>MSME</t>
  </si>
  <si>
    <t>Disputed dues-MSME</t>
  </si>
  <si>
    <t>Disputed dues-Other</t>
  </si>
  <si>
    <t>Outstanding for following periods from due date of payment (2020-21)</t>
  </si>
  <si>
    <t>Outstanding for following periods from due date of payment (2021-22)</t>
  </si>
  <si>
    <t xml:space="preserve">( 12500 ( P.Y. 12500) Equity Shares of Rs. 10/- each of….) </t>
  </si>
  <si>
    <t>( 10000 ( P.Y. 10000) Equity Shares of Rs. 10/- each of….)</t>
  </si>
  <si>
    <t>( Quoted/Unquoted, Trade and Valued at cost )</t>
  </si>
  <si>
    <t>In Subsidiary/JV/Associates/Controlled Companies</t>
  </si>
  <si>
    <t>Investments in partnership firms</t>
  </si>
  <si>
    <t>Investment property</t>
  </si>
  <si>
    <t>Other non-current investments (specify nature)</t>
  </si>
  <si>
    <t>Aggregate amount of Unquoted Investment</t>
  </si>
  <si>
    <t>Aggregate amount of quoted investments and market value</t>
  </si>
  <si>
    <t>Other loans and advances (Specify Nature)</t>
  </si>
  <si>
    <t>Long Term Trade Receivables (including trade receivables on deferred credit terms)</t>
  </si>
  <si>
    <t>Other (Specify Nature)</t>
  </si>
  <si>
    <t>The basis of valuation of individual investments</t>
  </si>
  <si>
    <t>Work-in-Progress</t>
  </si>
  <si>
    <t>Stock-in-trade (in respect of goods acquired for trading)</t>
  </si>
  <si>
    <t>Loose tools</t>
  </si>
  <si>
    <t>Others (specify nature</t>
  </si>
  <si>
    <t>Debts due by directors or other officers of the company or any of them either severally or jointly with any other person or debts due by firms or private companies respectively in which any director is a partner or a director or a member should be separately stated.</t>
  </si>
  <si>
    <t>Cash and cash equivalents</t>
  </si>
  <si>
    <t>Balances with Banks</t>
  </si>
  <si>
    <t>Cheques, drafts on hand</t>
  </si>
  <si>
    <t>Loans &amp; Advances (Unsecured/Secured/Doubtful, Considered Good)</t>
  </si>
  <si>
    <t>-to related parties</t>
  </si>
  <si>
    <t>Loans &amp; Advances to employees/other</t>
  </si>
  <si>
    <t>Loans and advances due by directors or other officers of the company or any of them either severally or jointly with any other person or amounts due by firms or private companies respectively in which any director is a partner or a director or a member shall be separately stated.</t>
  </si>
  <si>
    <t>unamortized premium on forward contracts</t>
  </si>
  <si>
    <t>unbilled Revenue</t>
  </si>
  <si>
    <t>Security Deposit</t>
  </si>
  <si>
    <r>
      <t>Year ended 31</t>
    </r>
    <r>
      <rPr>
        <b/>
        <vertAlign val="superscript"/>
        <sz val="12"/>
        <rFont val="Calibri"/>
        <family val="2"/>
        <scheme val="minor"/>
      </rPr>
      <t>st</t>
    </r>
    <r>
      <rPr>
        <b/>
        <sz val="12"/>
        <rFont val="Calibri"/>
        <family val="2"/>
        <scheme val="minor"/>
      </rPr>
      <t xml:space="preserve"> March, 2021</t>
    </r>
  </si>
  <si>
    <r>
      <t>Year ended 31</t>
    </r>
    <r>
      <rPr>
        <b/>
        <vertAlign val="superscript"/>
        <sz val="12"/>
        <rFont val="Calibri"/>
        <family val="2"/>
        <scheme val="minor"/>
      </rPr>
      <t>st</t>
    </r>
    <r>
      <rPr>
        <b/>
        <sz val="12"/>
        <rFont val="Calibri"/>
        <family val="2"/>
        <scheme val="minor"/>
      </rPr>
      <t xml:space="preserve"> March, 2022</t>
    </r>
  </si>
  <si>
    <t>Payment to Auditor</t>
  </si>
  <si>
    <t xml:space="preserve"> - as Tax Audit</t>
  </si>
  <si>
    <t xml:space="preserve"> - as Statutory Audit</t>
  </si>
  <si>
    <t xml:space="preserve"> - as GST Audit</t>
  </si>
  <si>
    <t>Less: Excise duty</t>
  </si>
  <si>
    <t>Gratuity fund</t>
  </si>
  <si>
    <t>Rates &amp; Taxes, excluding taxes on income</t>
  </si>
  <si>
    <t>Amortization</t>
  </si>
  <si>
    <t>Current tax (MAT)</t>
  </si>
  <si>
    <t>Less : MAT credit entitlement</t>
  </si>
  <si>
    <t>Net Current tax</t>
  </si>
  <si>
    <t>Current tax</t>
  </si>
  <si>
    <r>
      <t>As at                   31</t>
    </r>
    <r>
      <rPr>
        <b/>
        <vertAlign val="superscript"/>
        <sz val="12"/>
        <rFont val="Calibri"/>
        <family val="2"/>
        <scheme val="minor"/>
      </rPr>
      <t>st</t>
    </r>
    <r>
      <rPr>
        <b/>
        <sz val="12"/>
        <rFont val="Calibri"/>
        <family val="2"/>
        <scheme val="minor"/>
      </rPr>
      <t xml:space="preserve"> March, 2022</t>
    </r>
  </si>
  <si>
    <r>
      <t>As at                   31</t>
    </r>
    <r>
      <rPr>
        <b/>
        <vertAlign val="superscript"/>
        <sz val="12"/>
        <rFont val="Calibri"/>
        <family val="2"/>
        <scheme val="minor"/>
      </rPr>
      <t>st</t>
    </r>
    <r>
      <rPr>
        <b/>
        <sz val="12"/>
        <rFont val="Calibri"/>
        <family val="2"/>
        <scheme val="minor"/>
      </rPr>
      <t xml:space="preserve"> March, 2021</t>
    </r>
  </si>
  <si>
    <t>Ratio</t>
  </si>
  <si>
    <t>Numerator</t>
  </si>
  <si>
    <t>Denominator</t>
  </si>
  <si>
    <t>Current Period</t>
  </si>
  <si>
    <t>Previous Period</t>
  </si>
  <si>
    <t>% Variance</t>
  </si>
  <si>
    <t>Reason for variance</t>
  </si>
  <si>
    <t>Current Ratio</t>
  </si>
  <si>
    <t>Debt-equity ratio</t>
  </si>
  <si>
    <t>Return on capital employed</t>
  </si>
  <si>
    <t>Return on investment</t>
  </si>
  <si>
    <t>Debt service coverage ratio</t>
  </si>
  <si>
    <t>Return on equity ratio</t>
  </si>
  <si>
    <t>Inventory turnover ratio</t>
  </si>
  <si>
    <t>Trade receivables turnover ratio</t>
  </si>
  <si>
    <t>Trade payables turnover ratio</t>
  </si>
  <si>
    <t>Net capital turnover ratio</t>
  </si>
  <si>
    <t>Net profit ratio</t>
  </si>
  <si>
    <t>Total Debt</t>
  </si>
  <si>
    <t>Shareholder’s Equity</t>
  </si>
  <si>
    <t>Earnings available for debt service</t>
  </si>
  <si>
    <t>Debt Service</t>
  </si>
  <si>
    <t>Net Profits after taxes – Preference Dividend (if any)</t>
  </si>
  <si>
    <t>Average Shareholder’s Equity</t>
  </si>
  <si>
    <t>Cost of goods sold OR sales</t>
  </si>
  <si>
    <t>Average Inventory</t>
  </si>
  <si>
    <t>Net Credit Sales</t>
  </si>
  <si>
    <t>Average Accounts Receivable</t>
  </si>
  <si>
    <t>Net Credit Purchases</t>
  </si>
  <si>
    <t>Average Trade Payables</t>
  </si>
  <si>
    <t>Net Sales</t>
  </si>
  <si>
    <t>Average Working Capital</t>
  </si>
  <si>
    <t>Net Profit</t>
  </si>
  <si>
    <t>Earning before interest and taxes</t>
  </si>
  <si>
    <t>Capital Employed</t>
  </si>
  <si>
    <t>Claims against the company not acknowledged as debt</t>
  </si>
  <si>
    <t>Guarantees</t>
  </si>
  <si>
    <t>Other money for which the company is contingently liable</t>
  </si>
  <si>
    <t>Contingent liabilities and commitments (to the extent not provided for)</t>
  </si>
  <si>
    <t>Contingent liabilities</t>
  </si>
  <si>
    <t>Commitments</t>
  </si>
  <si>
    <t>Estimated amount of contracts remaining to be executed on capital account and not provided for;</t>
  </si>
  <si>
    <t>Uncalled liability on shares and other investments partly paid</t>
  </si>
  <si>
    <t>Other commitments (specify nature).</t>
  </si>
  <si>
    <t>Title deeds of Immovable Property not held in name of the Company</t>
  </si>
  <si>
    <t>Relevant line item in the Balance sheet</t>
  </si>
  <si>
    <t>Description of item of property</t>
  </si>
  <si>
    <t>Gross carrying value</t>
  </si>
  <si>
    <t>Title deeds held in the name of</t>
  </si>
  <si>
    <t>Whether title deed holder is a promoter, director or relative# of promoter*/director or employee of promoter/</t>
  </si>
  <si>
    <t>Property held since which date</t>
  </si>
  <si>
    <t>Reason for not being held in the name of the company**</t>
  </si>
  <si>
    <t>Where the Company has revalued its Property, Plant and Equipment, the company shall disclose as to whether the revaluation is based on the valuation by a registered valuer as defined under rule 2 of the Companies (Registered Valuers and Valuation) Rules, 2017.</t>
  </si>
  <si>
    <t>Relationship with Struck off Companies. The details are as follows:</t>
  </si>
  <si>
    <t>Name of the struck off company</t>
  </si>
  <si>
    <t>Nature of transactions with struck off company</t>
  </si>
  <si>
    <t>Balance outstanding as at current period</t>
  </si>
  <si>
    <t>Relationship with the struck off company, if any, to be disclosed</t>
  </si>
  <si>
    <t>Balance outstanding as at previous period</t>
  </si>
  <si>
    <t>Investment in securities</t>
  </si>
  <si>
    <t>Receivables</t>
  </si>
  <si>
    <t>Payables</t>
  </si>
  <si>
    <t>Shares held by struck off company</t>
  </si>
  <si>
    <t>Other outstanding balances (to be specified)</t>
  </si>
  <si>
    <t>Disclosure Regarding analytical ratios:</t>
  </si>
  <si>
    <t>Repayable on demand or without specifying any terms or period of repayment</t>
  </si>
  <si>
    <t>Type of Borrower</t>
  </si>
  <si>
    <t>% of Total loan &amp; Advances in the nature of loan</t>
  </si>
  <si>
    <t>Amount outstanding in the nature of loan</t>
  </si>
  <si>
    <t>S.no.</t>
  </si>
  <si>
    <t>Promoters</t>
  </si>
  <si>
    <t>Directors</t>
  </si>
  <si>
    <t>KMPs</t>
  </si>
  <si>
    <t>Related Parties</t>
  </si>
  <si>
    <t>Loans and advances to related parties (Secured/Unsecured considered good) Refer note no.</t>
  </si>
  <si>
    <t>Details of Benami Property held-Where any proceedings have been initiated or pending against the company for holding any benami property</t>
  </si>
  <si>
    <t>Security of current assets against borrowings from banks or financial institutions on the basis of security of current assets:</t>
  </si>
  <si>
    <t>Quarter</t>
  </si>
  <si>
    <t>Name of bank</t>
  </si>
  <si>
    <t>Particulars of Securities Provided</t>
  </si>
  <si>
    <t>Amount as per books of account</t>
  </si>
  <si>
    <t>Amount as reported in the quarterly return/ statement</t>
  </si>
  <si>
    <t>Amount of difference</t>
  </si>
  <si>
    <t>Reason for material discrepancies</t>
  </si>
  <si>
    <t>June-2021</t>
  </si>
  <si>
    <t>Bank</t>
  </si>
  <si>
    <t>0</t>
  </si>
  <si>
    <t>Sep-2021</t>
  </si>
  <si>
    <t>Utilisation of Borrowed funds and share premium-Given or taken both</t>
  </si>
  <si>
    <t>Assessment Year</t>
  </si>
  <si>
    <t>Section of the Act</t>
  </si>
  <si>
    <t>Amount disclosed in tax return</t>
  </si>
  <si>
    <t>Transaction description along with value treated as income</t>
  </si>
  <si>
    <t>Assessment status</t>
  </si>
  <si>
    <t>Whether transaction recorded in books of accounts?</t>
  </si>
  <si>
    <t>FY in which transaction is recorded</t>
  </si>
  <si>
    <t>In case the company has not recorded / disclosed in the books of accounts – reason for not recording / disclosing.</t>
  </si>
  <si>
    <t>Disclosure regarding details of crypto currency or virtual currency:</t>
  </si>
  <si>
    <t>Crypto Currency or Virtual Currency</t>
  </si>
  <si>
    <t>Purchase</t>
  </si>
  <si>
    <t>profit or loss on transactions</t>
  </si>
  <si>
    <t>amount of currency held as at the reporting date</t>
  </si>
  <si>
    <t>Deposits or advances from any person for the purpose of trading or investing in Crypto Currency / Virtual Currency</t>
  </si>
  <si>
    <t>Raw materials</t>
  </si>
  <si>
    <t>Components and spare parts</t>
  </si>
  <si>
    <t>Capital goods</t>
  </si>
  <si>
    <t>Export of goods calculated on F.O.B. basis</t>
  </si>
  <si>
    <t>Royalty, know-how, professional and consultation fees</t>
  </si>
  <si>
    <t>Interest and dividend</t>
  </si>
  <si>
    <t>Other income, indicating the nature thereof</t>
  </si>
  <si>
    <t xml:space="preserve"> Spares parts</t>
  </si>
  <si>
    <t>Registration of charges or satisfaction with Registrar of Companies</t>
  </si>
  <si>
    <t>reason for delay in registration</t>
  </si>
  <si>
    <t>description of the charges or satisfaction</t>
  </si>
  <si>
    <t>period (in days or months) by which such charge had to be registered</t>
  </si>
  <si>
    <t>Name of Charge</t>
  </si>
  <si>
    <t>Statutory Date</t>
  </si>
  <si>
    <t>PPE</t>
  </si>
  <si>
    <t>PPE retired from active use and held for disposal</t>
  </si>
  <si>
    <t>others</t>
  </si>
  <si>
    <t>Land Building</t>
  </si>
  <si>
    <t>also indicate if in dispute</t>
  </si>
  <si>
    <t>Name of Company</t>
  </si>
  <si>
    <t>CIN</t>
  </si>
  <si>
    <t>As on 01.04.2021</t>
  </si>
  <si>
    <t>As on 31.03.2022</t>
  </si>
  <si>
    <t>As on 31.03.2021</t>
  </si>
  <si>
    <t>Intangible assets under development</t>
  </si>
  <si>
    <t>Leasehold Land</t>
  </si>
  <si>
    <t>Freehold Land</t>
  </si>
  <si>
    <t>Office Building</t>
  </si>
  <si>
    <t>Factory Building</t>
  </si>
  <si>
    <t>WDV AS ON 1.4.2021</t>
  </si>
  <si>
    <t>WDV as on 31.03.2022</t>
  </si>
  <si>
    <t>AS AT MARCH 31.03.2022</t>
  </si>
  <si>
    <t>Amount in CWIP for a period of</t>
  </si>
  <si>
    <t>CWIP</t>
  </si>
  <si>
    <t>Projects in progress</t>
  </si>
  <si>
    <t>Projects temporarily suspended</t>
  </si>
  <si>
    <t>Note no.</t>
  </si>
  <si>
    <t>Capital Work in Progress (refer note no.)</t>
  </si>
  <si>
    <t>To be completed in</t>
  </si>
  <si>
    <t>Project 1</t>
  </si>
  <si>
    <t>Project 2</t>
  </si>
  <si>
    <t>CWIP/Intangible assets under development aging schedule</t>
  </si>
  <si>
    <t>Capital-work-in progress/Intangible assets under development, whose completion is overdue or has exceeded its cost compared to its original plan</t>
  </si>
  <si>
    <t>Details where company is Wilful defualter</t>
  </si>
  <si>
    <t>Financial Institution</t>
  </si>
  <si>
    <t>Other Lender</t>
  </si>
  <si>
    <t>Date of Declaration as a wilful defaulter</t>
  </si>
  <si>
    <t>Nature of Defaults</t>
  </si>
  <si>
    <t>Details of such property, including year of acquisition</t>
  </si>
  <si>
    <t>Details of Beneficiaries</t>
  </si>
  <si>
    <t>If property is not in the books, then the fact shall be stated with reasons</t>
  </si>
  <si>
    <t>If property is in the books, then reference to BS</t>
  </si>
  <si>
    <t>If any proceeding against the company then disclose the details</t>
  </si>
  <si>
    <t>Nature of proceedings, status of same and company‘s view on same</t>
  </si>
  <si>
    <t xml:space="preserve">Name of Company </t>
  </si>
  <si>
    <t>CIN -</t>
  </si>
  <si>
    <t>Traded Goods</t>
  </si>
  <si>
    <r>
      <t>As at                    31</t>
    </r>
    <r>
      <rPr>
        <b/>
        <vertAlign val="superscript"/>
        <sz val="12"/>
        <rFont val="Calibri"/>
        <family val="2"/>
        <scheme val="minor"/>
      </rPr>
      <t>st</t>
    </r>
    <r>
      <rPr>
        <b/>
        <sz val="12"/>
        <rFont val="Calibri"/>
        <family val="2"/>
        <scheme val="minor"/>
      </rPr>
      <t xml:space="preserve"> March, 2022</t>
    </r>
  </si>
  <si>
    <r>
      <t>As at                    31</t>
    </r>
    <r>
      <rPr>
        <b/>
        <vertAlign val="superscript"/>
        <sz val="12"/>
        <rFont val="Calibri"/>
        <family val="2"/>
        <scheme val="minor"/>
      </rPr>
      <t>st</t>
    </r>
    <r>
      <rPr>
        <b/>
        <sz val="12"/>
        <rFont val="Calibri"/>
        <family val="2"/>
        <scheme val="minor"/>
      </rPr>
      <t xml:space="preserve"> March, 2021</t>
    </r>
  </si>
  <si>
    <t>During 2020-21</t>
  </si>
  <si>
    <t>During 2021-22</t>
  </si>
  <si>
    <r>
      <t>As at                    31</t>
    </r>
    <r>
      <rPr>
        <b/>
        <vertAlign val="superscript"/>
        <sz val="12"/>
        <color theme="1"/>
        <rFont val="Calibri"/>
        <family val="2"/>
        <scheme val="minor"/>
      </rPr>
      <t>st</t>
    </r>
    <r>
      <rPr>
        <b/>
        <sz val="12"/>
        <color theme="1"/>
        <rFont val="Calibri"/>
        <family val="2"/>
        <scheme val="minor"/>
      </rPr>
      <t xml:space="preserve"> March, 2022</t>
    </r>
  </si>
  <si>
    <t>As at                    31st March, 2021</t>
  </si>
  <si>
    <r>
      <t>As at 31</t>
    </r>
    <r>
      <rPr>
        <b/>
        <vertAlign val="superscript"/>
        <sz val="12"/>
        <rFont val="Calibri"/>
        <family val="2"/>
        <scheme val="minor"/>
      </rPr>
      <t>st</t>
    </r>
    <r>
      <rPr>
        <b/>
        <sz val="12"/>
        <rFont val="Calibri"/>
        <family val="2"/>
        <scheme val="minor"/>
      </rPr>
      <t xml:space="preserve"> March, 2022</t>
    </r>
  </si>
  <si>
    <r>
      <t>As at 31</t>
    </r>
    <r>
      <rPr>
        <b/>
        <vertAlign val="superscript"/>
        <sz val="12"/>
        <rFont val="Calibri"/>
        <family val="2"/>
        <scheme val="minor"/>
      </rPr>
      <t>st</t>
    </r>
    <r>
      <rPr>
        <b/>
        <sz val="12"/>
        <rFont val="Calibri"/>
        <family val="2"/>
        <scheme val="minor"/>
      </rPr>
      <t xml:space="preserve"> March, 2021</t>
    </r>
  </si>
  <si>
    <t>a) Gross amount required to be spent by the company during the year is Rs./-</t>
  </si>
  <si>
    <t>Paid in cash</t>
  </si>
  <si>
    <t>Construction / acquisition of any asset</t>
  </si>
  <si>
    <t>On purposes other than (i) above</t>
  </si>
  <si>
    <t>The amount of shortfall at the end of the year out of the amount required to be spent by the Company during the year</t>
  </si>
  <si>
    <t>The total of previous years’ shortfall amounts</t>
  </si>
  <si>
    <t>The reason for above shortfalls by way of a note</t>
  </si>
  <si>
    <t>The nature of CSR activities undertaken by the Company</t>
  </si>
  <si>
    <t>Or</t>
  </si>
  <si>
    <t>Details of MSME</t>
  </si>
  <si>
    <t>The interest due thereon remaining unpaid to any supplier as at the end of accounting year</t>
  </si>
  <si>
    <t>The principal amount remaining unpaid to any supplier as at the end of accounting year</t>
  </si>
  <si>
    <t>The amount of interest paid by the buyer under MSMED Act, 2006 along with the amounts of the payment made to the supplier beyond the appointed day during each accounting year</t>
  </si>
  <si>
    <t>Principal</t>
  </si>
  <si>
    <t>Interest paid +Principal paid during the year</t>
  </si>
  <si>
    <t>The amount of interest due and payable for the period (where the principal has been paid but interest under the MSMED Act, 2006 but interest not paid)</t>
  </si>
  <si>
    <t>The amount of interest accrued and remaining unpaid at the end of accounting year</t>
  </si>
  <si>
    <t>The amount of further interest due and payable even in the succeeding year, until such date when the interest dues as above are actually paid to the small enterprise, for the purpose of disallowance as a deductible expenditure under section 23 of MSMED Act 2006</t>
  </si>
  <si>
    <t>Future interest</t>
  </si>
  <si>
    <t>Interest due closing</t>
  </si>
  <si>
    <t>Interest accured</t>
  </si>
  <si>
    <t>Interest due and not paid</t>
  </si>
  <si>
    <t>&gt; 3 years</t>
  </si>
  <si>
    <t>&lt;  1 year</t>
  </si>
  <si>
    <t>the location of the Registrar</t>
  </si>
  <si>
    <t>Not due</t>
  </si>
  <si>
    <t>Current Maturity of Long Term Debt</t>
  </si>
  <si>
    <t>Other payables (specify nature)</t>
  </si>
  <si>
    <t>Trade payable ageing schedule</t>
  </si>
  <si>
    <t>Trade receivable ageing schedule</t>
  </si>
  <si>
    <t>&lt;  6 months</t>
  </si>
  <si>
    <t>6month-1 years</t>
  </si>
  <si>
    <t>Note no. 10.1.1</t>
  </si>
  <si>
    <t>Disputed Trade Receivables – considered good</t>
  </si>
  <si>
    <t>Disputed Trade Receivables – considered doubtful</t>
  </si>
  <si>
    <t>Undisputed Trade Receivables – considered doubtful</t>
  </si>
  <si>
    <t>Undisputed Trade Receivables – considered good</t>
  </si>
  <si>
    <t>-with related parties</t>
  </si>
  <si>
    <t>-with others</t>
  </si>
  <si>
    <t>Unsecured, considered good</t>
  </si>
  <si>
    <t>Secured, Considered good</t>
  </si>
  <si>
    <t>Doubtful</t>
  </si>
  <si>
    <t>S.no</t>
  </si>
  <si>
    <t>Unbilled amount</t>
  </si>
  <si>
    <t>Other current investments (specify nature)</t>
  </si>
  <si>
    <t>- in current account</t>
  </si>
  <si>
    <t>Fixed deposit less than 3 month</t>
  </si>
  <si>
    <t>Fixed deposit more than 3 month but less than 12 months</t>
  </si>
  <si>
    <t>Less: Non Current portion shown in non-current assets (Refer note no.)</t>
  </si>
  <si>
    <t>Fixed deposit more than 12 months (Refer note no.)</t>
  </si>
  <si>
    <t>Details of Fixed deposit</t>
  </si>
  <si>
    <t>Due to Micro and Small enterprises (refer note no.10.3 &amp; 10.4)</t>
  </si>
  <si>
    <t>Due to Others (refer note no. 10.4)</t>
  </si>
  <si>
    <t>Details of partnership firm inculding capital, Ratio, Profit</t>
  </si>
  <si>
    <t>Scrap sale</t>
  </si>
  <si>
    <t>Profit on Sale of Property, Plant &amp; Equipment</t>
  </si>
  <si>
    <t>Profit from Firm/LLp</t>
  </si>
  <si>
    <t>Foreign Exchange Gain</t>
  </si>
  <si>
    <t>Foreign Exchange fluctuation (Loss)</t>
  </si>
  <si>
    <t>Salary &amp; Wages (Inculding bonus)</t>
  </si>
  <si>
    <t>Employee Benefits Expenses</t>
  </si>
  <si>
    <t>Current Tax (Net of Mat)</t>
  </si>
  <si>
    <t>31st March, 2021</t>
  </si>
  <si>
    <r>
      <t>31</t>
    </r>
    <r>
      <rPr>
        <b/>
        <vertAlign val="superscript"/>
        <sz val="12"/>
        <rFont val="Calibri"/>
        <family val="2"/>
        <scheme val="minor"/>
      </rPr>
      <t>st</t>
    </r>
    <r>
      <rPr>
        <b/>
        <sz val="12"/>
        <rFont val="Calibri"/>
        <family val="2"/>
        <scheme val="minor"/>
      </rPr>
      <t xml:space="preserve"> March, 2022</t>
    </r>
  </si>
  <si>
    <t>ABC Private Limited ("the company")is a private limited company domiciled in India, incorporated under the provisions of Companies Act, 1956/2013. The company is engaged in the business of manufacturing/trading/service of…..................</t>
  </si>
  <si>
    <t>Firm Registration No.</t>
  </si>
  <si>
    <t>For ABC</t>
  </si>
  <si>
    <t>Depreciation on PPE is provided on Written Down Value Method at the rates and in the manner prescribed in the "Schedule II" of the Companies Act, 2013.</t>
  </si>
  <si>
    <t>FY 2021-22</t>
  </si>
  <si>
    <t>FY 2020-21</t>
  </si>
  <si>
    <t>Reason for Variance</t>
  </si>
  <si>
    <t>(a) Current Ratio</t>
  </si>
  <si>
    <t>(b) Debt-Equity Ratio</t>
  </si>
  <si>
    <t>Paid-up debt capital (Long term
borrowings+Short term borrowings)</t>
  </si>
  <si>
    <t>Shareholder’s Equity (Total Equity)</t>
  </si>
  <si>
    <t>(c) Debt Service Coverage Ratio</t>
  </si>
  <si>
    <t>Profit after tax+Finance costs+ Depreciation and amortization expenses+Loss/(Gain) on sale of Property Plant &amp; Equipment+Exceptional items</t>
  </si>
  <si>
    <t>Finance Costs + lease
payments+Scheduled principal
repayments of long term borrowings</t>
  </si>
  <si>
    <t>(d) Return on Equity Ratio</t>
  </si>
  <si>
    <t xml:space="preserve">Profit for the year </t>
  </si>
  <si>
    <t>(e) Inventory turnover ratio</t>
  </si>
  <si>
    <t>Revenue from operations</t>
  </si>
  <si>
    <t>(f) Trade Receivables turnover ratio</t>
  </si>
  <si>
    <t>Average trade receivables</t>
  </si>
  <si>
    <t>(g) Trade payables turnover ratio</t>
  </si>
  <si>
    <t>Total Purchases for material consumed+ closing inventory*-Opening inventory*
* inventory excluding Finished Goods &amp; Stock in process</t>
  </si>
  <si>
    <t>Closing Trade Payables</t>
  </si>
  <si>
    <t>(h) Net capital turnover ratio</t>
  </si>
  <si>
    <t>Working Capital+current maturities of
long term borrowings</t>
  </si>
  <si>
    <t>(i) Net profit ratio</t>
  </si>
  <si>
    <t>Profit for the year</t>
  </si>
  <si>
    <t>(j) Return on Capital employed</t>
  </si>
  <si>
    <t>(k) Return on investment</t>
  </si>
  <si>
    <t>No scheme of Arrangements has been approved by competent authority in terms of sections 230 to 237 of the Companies Act,2013 in respect of the Company.</t>
  </si>
  <si>
    <t>The company has not provided nor taken any loan or advance to/from any other person or entity or invested any funds or provided any guarantee or security with the understanding that benefit of the transaction will go to a third party, the ultimate beneficiary.</t>
  </si>
  <si>
    <t>Disclosure regarding undisclosed income 
                                                                                                                    or 
The Company has not recorded any transaction in the books of accounts during the year ended 31 March 2022 and 31 March 2021 that has been surrendered or disclosed as income in  the tax assessments under the Income Tax Act, 1961.</t>
  </si>
  <si>
    <t>As at
31st March 2022</t>
  </si>
  <si>
    <t>As at
31st March 2021</t>
  </si>
  <si>
    <t>Note no. 10.4</t>
  </si>
  <si>
    <t>Where loans have been guaranteed by directors or others, the aggregate amount of such loans under each head shall be disclosed. Period and amount of default as on the Balance Sheet date in repayment of loans and interest, shall be specified separately in each case. current maturities of Long term borrowings shall be disclosed separately.</t>
  </si>
  <si>
    <t>Tangible Net Worth + Total Debt + Deferred Tax Liabilities</t>
  </si>
  <si>
    <t xml:space="preserve">Time weighted average invested funds in investments                                                                                                                     </t>
  </si>
  <si>
    <t xml:space="preserve">Income generated from invested funds                                    </t>
  </si>
  <si>
    <t>Debtors</t>
  </si>
  <si>
    <t>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</si>
</sst>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quot;$&quot;#,##0_);\(&quot;$&quot;#,##0\)"/>
    <numFmt numFmtId="165" formatCode="_(* #,##0_);_(* \(#,##0\);_(* &quot;-&quot;_);_(@_)"/>
    <numFmt numFmtId="166" formatCode="_(* #,##0.00_);_(* \(#,##0.00\);_(* &quot;-&quot;??_);_(@_)"/>
    <numFmt numFmtId="167" formatCode="_-* #,##0.00_-;\-* #,##0.00_-;_-* &quot;-&quot;??_-;_-@_-"/>
    <numFmt numFmtId="168" formatCode="_(* #,##0_);_(* \(#,##0\);_(* &quot;-&quot;??_);_(@_)"/>
    <numFmt numFmtId="169" formatCode="&quot;$&quot;\ #,##0;\-&quot;$&quot;\ #,##0"/>
    <numFmt numFmtId="170" formatCode="dd\.mm\.yyyy;@"/>
    <numFmt numFmtId="171" formatCode="_-* #,##0_-;\-* #,##0_-;_-* &quot;-&quot;??_-;_-@_-"/>
    <numFmt numFmtId="172" formatCode="0.0"/>
    <numFmt numFmtId="173" formatCode="_(* #,##0.0000_);_(* \(#,##0.0000\);_(* &quot;-&quot;??_);_(@_)"/>
    <numFmt numFmtId="174" formatCode="_ * #,##0_ ;_ * \-#,##0_ ;_ * &quot;-&quot;??_ ;_ @_ "/>
    <numFmt numFmtId="175" formatCode="_(* #,##0.000000_);_(* \(#,##0.000000\);_(* &quot;-&quot;??_);_(@_)"/>
    <numFmt numFmtId="176" formatCode="[$-F800]dddd\,\ mmmm\ dd\,\ yyyy"/>
  </numFmts>
  <fonts count="7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Helv"/>
      <charset val="204"/>
    </font>
    <font>
      <sz val="12"/>
      <color theme="1"/>
      <name val="Calibri"/>
      <family val="2"/>
      <scheme val="minor"/>
    </font>
    <font>
      <sz val="10"/>
      <name val="Arial"/>
      <family val="2"/>
    </font>
    <font>
      <sz val="16"/>
      <color theme="1"/>
      <name val="Calibri"/>
      <family val="2"/>
      <scheme val="minor"/>
    </font>
    <font>
      <sz val="12"/>
      <name val="Calibri"/>
      <family val="2"/>
      <scheme val="minor"/>
    </font>
    <font>
      <b/>
      <sz val="12"/>
      <name val="Calibri"/>
      <family val="2"/>
      <scheme val="minor"/>
    </font>
    <font>
      <b/>
      <u/>
      <sz val="12"/>
      <name val="Calibri"/>
      <family val="2"/>
      <scheme val="minor"/>
    </font>
    <font>
      <sz val="12"/>
      <color rgb="FF000000"/>
      <name val="Calibri"/>
      <family val="2"/>
      <scheme val="minor"/>
    </font>
    <font>
      <u/>
      <sz val="12"/>
      <name val="Calibri"/>
      <family val="2"/>
      <scheme val="minor"/>
    </font>
    <font>
      <i/>
      <sz val="12"/>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sz val="14"/>
      <color theme="1"/>
      <name val="Calibri"/>
      <family val="2"/>
      <scheme val="minor"/>
    </font>
    <font>
      <u/>
      <sz val="14"/>
      <name val="Calibri"/>
      <family val="2"/>
      <scheme val="minor"/>
    </font>
    <font>
      <b/>
      <vertAlign val="superscript"/>
      <sz val="12"/>
      <name val="Calibri"/>
      <family val="2"/>
      <scheme val="minor"/>
    </font>
    <font>
      <b/>
      <u/>
      <sz val="14"/>
      <name val="Calibri"/>
      <family val="2"/>
      <scheme val="minor"/>
    </font>
    <font>
      <b/>
      <u/>
      <vertAlign val="superscript"/>
      <sz val="14"/>
      <name val="Calibri"/>
      <family val="2"/>
      <scheme val="minor"/>
    </font>
    <font>
      <b/>
      <sz val="18"/>
      <color theme="1"/>
      <name val="Calibri"/>
      <family val="2"/>
      <scheme val="minor"/>
    </font>
    <font>
      <sz val="11"/>
      <name val="Calibri"/>
      <family val="2"/>
      <scheme val="minor"/>
    </font>
    <font>
      <sz val="9"/>
      <color indexed="81"/>
      <name val="Tahoma"/>
      <family val="2"/>
    </font>
    <font>
      <b/>
      <sz val="11"/>
      <name val="Calibri"/>
      <family val="2"/>
      <scheme val="minor"/>
    </font>
    <font>
      <i/>
      <sz val="11"/>
      <name val="Calibri"/>
      <family val="2"/>
      <scheme val="minor"/>
    </font>
    <font>
      <i/>
      <u/>
      <sz val="11"/>
      <color theme="1"/>
      <name val="Calibri"/>
      <family val="2"/>
      <scheme val="minor"/>
    </font>
    <font>
      <i/>
      <sz val="11"/>
      <color theme="1"/>
      <name val="Calibri"/>
      <family val="2"/>
      <scheme val="minor"/>
    </font>
    <font>
      <b/>
      <sz val="11"/>
      <color rgb="FF000000"/>
      <name val="Calibri"/>
      <family val="2"/>
      <scheme val="minor"/>
    </font>
    <font>
      <b/>
      <sz val="7"/>
      <color rgb="FF000000"/>
      <name val="Calibri"/>
      <family val="2"/>
      <scheme val="minor"/>
    </font>
    <font>
      <i/>
      <u/>
      <sz val="12"/>
      <name val="Calibri"/>
      <family val="2"/>
      <scheme val="minor"/>
    </font>
    <font>
      <b/>
      <sz val="11"/>
      <color theme="1"/>
      <name val="Calibri"/>
      <family val="2"/>
      <scheme val="minor"/>
    </font>
    <font>
      <sz val="10"/>
      <name val="Calibri"/>
      <family val="2"/>
      <scheme val="minor"/>
    </font>
    <font>
      <b/>
      <vertAlign val="superscript"/>
      <sz val="12"/>
      <color theme="1"/>
      <name val="Calibri"/>
      <family val="2"/>
      <scheme val="minor"/>
    </font>
    <font>
      <sz val="12"/>
      <color rgb="FFFF0000"/>
      <name val="Verdana"/>
      <family val="2"/>
    </font>
    <font>
      <sz val="11"/>
      <color theme="1"/>
      <name val="Verdana"/>
      <family val="2"/>
    </font>
    <font>
      <sz val="11"/>
      <color rgb="FF333333"/>
      <name val="Arial"/>
      <family val="2"/>
    </font>
    <font>
      <b/>
      <sz val="10"/>
      <name val="Arial"/>
      <family val="2"/>
    </font>
    <font>
      <sz val="10"/>
      <name val="Courier"/>
      <family val="3"/>
    </font>
    <font>
      <b/>
      <sz val="11"/>
      <name val="Times New Roman"/>
      <family val="1"/>
    </font>
    <font>
      <sz val="11"/>
      <name val="Times New Roman"/>
      <family val="1"/>
    </font>
    <font>
      <b/>
      <sz val="11"/>
      <name val="Arial"/>
      <family val="2"/>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FFFF00"/>
        <bgColor indexed="64"/>
      </patternFill>
    </fill>
    <fill>
      <patternFill patternType="solid">
        <fgColor theme="0"/>
        <bgColor indexed="64"/>
      </patternFill>
    </fill>
  </fills>
  <borders count="8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s>
  <cellStyleXfs count="99">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167" fontId="13" fillId="0" borderId="0" applyFill="0" applyBorder="0" applyAlignment="0" applyProtection="0"/>
    <xf numFmtId="167" fontId="31" fillId="0" borderId="0" applyFill="0" applyBorder="0" applyAlignment="0" applyProtection="0"/>
    <xf numFmtId="167" fontId="31" fillId="0" borderId="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9" fontId="31" fillId="0" borderId="0" applyFont="0" applyFill="0" applyBorder="0" applyAlignment="0" applyProtection="0"/>
    <xf numFmtId="169" fontId="31" fillId="0" borderId="0" applyFont="0" applyFill="0" applyBorder="0" applyAlignment="0" applyProtection="0"/>
    <xf numFmtId="164" fontId="31" fillId="0" borderId="0" applyFont="0" applyFill="0" applyBorder="0" applyAlignment="0" applyProtection="0"/>
    <xf numFmtId="166" fontId="31" fillId="0" borderId="0" applyFon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4" fillId="0" borderId="0"/>
    <xf numFmtId="0" fontId="31" fillId="0" borderId="0"/>
    <xf numFmtId="0" fontId="31" fillId="0" borderId="0"/>
    <xf numFmtId="0" fontId="31" fillId="0" borderId="0"/>
    <xf numFmtId="0" fontId="31" fillId="0" borderId="0"/>
    <xf numFmtId="0" fontId="31" fillId="0" borderId="0"/>
    <xf numFmtId="0" fontId="13" fillId="0" borderId="0"/>
    <xf numFmtId="0" fontId="31" fillId="23" borderId="7" applyNumberFormat="0" applyAlignment="0" applyProtection="0"/>
    <xf numFmtId="0" fontId="27" fillId="20" borderId="8" applyNumberFormat="0" applyAlignment="0" applyProtection="0"/>
    <xf numFmtId="9" fontId="31" fillId="0" borderId="0" applyFont="0" applyFill="0" applyBorder="0" applyAlignment="0" applyProtection="0"/>
    <xf numFmtId="0" fontId="32" fillId="0" borderId="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34" fillId="0" borderId="0"/>
    <xf numFmtId="0" fontId="13" fillId="0" borderId="0"/>
    <xf numFmtId="0" fontId="13" fillId="0" borderId="0"/>
    <xf numFmtId="0" fontId="10" fillId="0" borderId="0"/>
    <xf numFmtId="166" fontId="14" fillId="0" borderId="0" applyFont="0" applyFill="0" applyBorder="0" applyAlignment="0" applyProtection="0"/>
    <xf numFmtId="9"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9" fontId="13" fillId="0" borderId="0" applyFont="0" applyFill="0" applyBorder="0" applyAlignment="0" applyProtection="0"/>
    <xf numFmtId="0" fontId="13" fillId="0" borderId="0"/>
    <xf numFmtId="0" fontId="10" fillId="0" borderId="0"/>
    <xf numFmtId="0" fontId="9" fillId="0" borderId="0"/>
    <xf numFmtId="0" fontId="8" fillId="0" borderId="0"/>
    <xf numFmtId="166" fontId="13" fillId="0" borderId="0" applyFont="0" applyFill="0" applyBorder="0" applyAlignment="0" applyProtection="0"/>
    <xf numFmtId="0" fontId="7" fillId="0" borderId="0"/>
    <xf numFmtId="0" fontId="13" fillId="0" borderId="0"/>
    <xf numFmtId="0" fontId="6" fillId="0" borderId="0"/>
    <xf numFmtId="0" fontId="6" fillId="0" borderId="0"/>
    <xf numFmtId="0" fontId="5" fillId="0" borderId="0"/>
    <xf numFmtId="0" fontId="4" fillId="0" borderId="0"/>
    <xf numFmtId="43" fontId="4" fillId="0" borderId="0" applyFont="0" applyFill="0" applyBorder="0" applyAlignment="0" applyProtection="0"/>
    <xf numFmtId="0" fontId="3" fillId="0" borderId="0"/>
    <xf numFmtId="0" fontId="3" fillId="0" borderId="0"/>
    <xf numFmtId="0" fontId="2" fillId="0" borderId="0"/>
    <xf numFmtId="0" fontId="67" fillId="0" borderId="0"/>
    <xf numFmtId="0" fontId="1" fillId="0" borderId="0"/>
  </cellStyleXfs>
  <cellXfs count="1031">
    <xf numFmtId="0" fontId="0" fillId="0" borderId="0" xfId="0"/>
    <xf numFmtId="0" fontId="36" fillId="0" borderId="0" xfId="0" applyFont="1" applyAlignment="1">
      <alignment vertical="center" wrapText="1"/>
    </xf>
    <xf numFmtId="0" fontId="36" fillId="0" borderId="12" xfId="0" applyFont="1" applyBorder="1" applyAlignment="1">
      <alignment vertical="center" wrapText="1"/>
    </xf>
    <xf numFmtId="0" fontId="36" fillId="0" borderId="32" xfId="0" applyFont="1" applyBorder="1" applyAlignment="1">
      <alignment vertical="center" wrapText="1"/>
    </xf>
    <xf numFmtId="0" fontId="33" fillId="0" borderId="0" xfId="66" applyFont="1" applyAlignment="1">
      <alignment horizontal="right" vertical="center" wrapText="1"/>
    </xf>
    <xf numFmtId="49" fontId="36" fillId="0" borderId="0" xfId="0" applyNumberFormat="1" applyFont="1" applyAlignment="1">
      <alignment vertical="center" wrapText="1"/>
    </xf>
    <xf numFmtId="170" fontId="36" fillId="0" borderId="0" xfId="0" applyNumberFormat="1" applyFont="1" applyAlignment="1">
      <alignment vertical="center" wrapText="1"/>
    </xf>
    <xf numFmtId="0" fontId="36" fillId="0" borderId="12" xfId="0" applyFont="1" applyFill="1" applyBorder="1" applyAlignment="1">
      <alignment vertical="center" wrapText="1"/>
    </xf>
    <xf numFmtId="0" fontId="39" fillId="0" borderId="0" xfId="66" applyFont="1" applyAlignment="1">
      <alignment vertical="center" wrapText="1"/>
    </xf>
    <xf numFmtId="0" fontId="33" fillId="0" borderId="0" xfId="66" applyFont="1" applyFill="1" applyAlignment="1">
      <alignment vertical="center" wrapText="1"/>
    </xf>
    <xf numFmtId="0" fontId="39" fillId="0" borderId="0" xfId="66" applyFont="1" applyAlignment="1">
      <alignment horizontal="left" vertical="center"/>
    </xf>
    <xf numFmtId="0" fontId="36" fillId="0" borderId="0" xfId="0" applyFont="1" applyAlignment="1">
      <alignment horizontal="center" vertical="top" wrapText="1"/>
    </xf>
    <xf numFmtId="0" fontId="36" fillId="0" borderId="0" xfId="0" quotePrefix="1" applyFont="1" applyFill="1" applyAlignment="1">
      <alignment horizontal="center" vertical="top" wrapText="1"/>
    </xf>
    <xf numFmtId="0" fontId="33" fillId="0" borderId="0" xfId="64" applyFont="1" applyFill="1" applyAlignment="1">
      <alignment vertical="center" wrapText="1"/>
    </xf>
    <xf numFmtId="0" fontId="36" fillId="0" borderId="21" xfId="0" applyFont="1" applyBorder="1" applyAlignment="1">
      <alignment vertical="center" wrapText="1"/>
    </xf>
    <xf numFmtId="0" fontId="33" fillId="0" borderId="0" xfId="64" applyFont="1" applyAlignment="1">
      <alignment horizontal="center" vertical="top" wrapText="1"/>
    </xf>
    <xf numFmtId="0" fontId="37" fillId="0" borderId="0" xfId="0" applyFont="1" applyAlignment="1">
      <alignment horizontal="center" vertical="top" wrapText="1"/>
    </xf>
    <xf numFmtId="0" fontId="36" fillId="0" borderId="0" xfId="0" applyFont="1" applyFill="1" applyAlignment="1">
      <alignment horizontal="center" vertical="top" wrapText="1"/>
    </xf>
    <xf numFmtId="167" fontId="36" fillId="0" borderId="0" xfId="28" applyFont="1" applyFill="1" applyBorder="1" applyAlignment="1">
      <alignment vertical="center" wrapText="1"/>
    </xf>
    <xf numFmtId="0" fontId="37" fillId="0" borderId="34" xfId="0" applyFont="1" applyFill="1" applyBorder="1" applyAlignment="1">
      <alignment horizontal="center" vertical="center" wrapText="1"/>
    </xf>
    <xf numFmtId="0" fontId="36" fillId="0" borderId="38" xfId="0" applyFont="1" applyFill="1" applyBorder="1" applyAlignment="1">
      <alignment horizontal="center" vertical="center" wrapText="1"/>
    </xf>
    <xf numFmtId="0" fontId="36" fillId="0" borderId="38" xfId="0" quotePrefix="1" applyFont="1" applyFill="1" applyBorder="1" applyAlignment="1">
      <alignment horizontal="center" vertical="center" wrapText="1"/>
    </xf>
    <xf numFmtId="0" fontId="36" fillId="0" borderId="45" xfId="0" quotePrefix="1" applyFont="1" applyFill="1" applyBorder="1" applyAlignment="1">
      <alignment horizontal="center" vertical="center" wrapText="1"/>
    </xf>
    <xf numFmtId="0" fontId="36" fillId="0" borderId="45" xfId="0" applyFont="1" applyFill="1" applyBorder="1" applyAlignment="1">
      <alignment horizontal="center" vertical="center" wrapText="1"/>
    </xf>
    <xf numFmtId="0" fontId="36" fillId="0" borderId="0" xfId="0" applyFont="1" applyFill="1" applyBorder="1" applyAlignment="1">
      <alignment horizontal="right" vertical="center"/>
    </xf>
    <xf numFmtId="167" fontId="36" fillId="0" borderId="47" xfId="28" applyFont="1" applyFill="1" applyBorder="1" applyAlignment="1">
      <alignment vertical="center" wrapText="1"/>
    </xf>
    <xf numFmtId="0" fontId="36" fillId="0" borderId="26" xfId="0" applyFont="1" applyFill="1" applyBorder="1" applyAlignment="1">
      <alignment horizontal="center" vertical="center" wrapText="1"/>
    </xf>
    <xf numFmtId="167" fontId="36" fillId="0" borderId="49" xfId="28" applyFont="1" applyFill="1" applyBorder="1" applyAlignment="1">
      <alignment vertical="center" wrapText="1"/>
    </xf>
    <xf numFmtId="0" fontId="36" fillId="0" borderId="12" xfId="0" applyFont="1" applyFill="1" applyBorder="1" applyAlignment="1">
      <alignment horizontal="center" vertical="center" wrapText="1"/>
    </xf>
    <xf numFmtId="0" fontId="36" fillId="0" borderId="0" xfId="0" applyFont="1" applyBorder="1" applyAlignment="1">
      <alignment vertical="center" wrapText="1"/>
    </xf>
    <xf numFmtId="0" fontId="33" fillId="0" borderId="0" xfId="64" applyFont="1" applyAlignment="1">
      <alignment horizontal="left" vertical="top" wrapText="1"/>
    </xf>
    <xf numFmtId="0" fontId="35" fillId="0" borderId="0" xfId="64" applyFont="1" applyAlignment="1">
      <alignment horizontal="left" vertical="center" wrapText="1"/>
    </xf>
    <xf numFmtId="0" fontId="33" fillId="0" borderId="0" xfId="64" applyFont="1" applyAlignment="1">
      <alignment horizontal="left" vertical="center" wrapText="1"/>
    </xf>
    <xf numFmtId="0" fontId="37" fillId="0" borderId="0" xfId="0" applyFont="1" applyBorder="1" applyAlignment="1">
      <alignment horizontal="center" vertical="center" wrapText="1"/>
    </xf>
    <xf numFmtId="9" fontId="36" fillId="0" borderId="0" xfId="0" applyNumberFormat="1" applyFont="1" applyBorder="1" applyAlignment="1">
      <alignment vertical="center" wrapText="1"/>
    </xf>
    <xf numFmtId="10" fontId="36" fillId="0" borderId="0" xfId="0" applyNumberFormat="1" applyFont="1" applyBorder="1" applyAlignment="1">
      <alignment vertical="center" wrapText="1"/>
    </xf>
    <xf numFmtId="167" fontId="36" fillId="0" borderId="0" xfId="0" applyNumberFormat="1" applyFont="1" applyBorder="1" applyAlignment="1">
      <alignment vertical="center" wrapText="1"/>
    </xf>
    <xf numFmtId="0" fontId="41" fillId="0" borderId="0" xfId="0" applyFont="1" applyBorder="1" applyAlignment="1">
      <alignment vertical="center" wrapText="1"/>
    </xf>
    <xf numFmtId="167" fontId="36" fillId="0" borderId="0" xfId="79" applyNumberFormat="1" applyFont="1" applyBorder="1" applyAlignment="1">
      <alignment vertical="center" wrapText="1"/>
    </xf>
    <xf numFmtId="167" fontId="36" fillId="0" borderId="0" xfId="28" applyFont="1" applyBorder="1" applyAlignment="1">
      <alignment horizontal="right" vertical="center" wrapText="1"/>
    </xf>
    <xf numFmtId="167" fontId="36" fillId="0" borderId="0" xfId="79" applyNumberFormat="1" applyFont="1" applyBorder="1" applyAlignment="1">
      <alignment horizontal="center" vertical="center" wrapText="1"/>
    </xf>
    <xf numFmtId="9" fontId="36" fillId="0" borderId="0" xfId="78" applyNumberFormat="1" applyFont="1" applyBorder="1" applyAlignment="1">
      <alignment horizontal="center" vertical="center" wrapText="1"/>
    </xf>
    <xf numFmtId="0" fontId="36" fillId="0" borderId="39" xfId="0" applyFont="1" applyBorder="1" applyAlignment="1">
      <alignment vertical="center" wrapText="1"/>
    </xf>
    <xf numFmtId="0" fontId="41" fillId="0" borderId="21" xfId="0" applyFont="1" applyBorder="1" applyAlignment="1">
      <alignment horizontal="right" vertical="center" wrapText="1"/>
    </xf>
    <xf numFmtId="0" fontId="37" fillId="0" borderId="21" xfId="0" applyFont="1" applyBorder="1" applyAlignment="1">
      <alignment vertical="center" wrapText="1"/>
    </xf>
    <xf numFmtId="0" fontId="36" fillId="0" borderId="45" xfId="0" applyFont="1" applyBorder="1" applyAlignment="1">
      <alignment horizontal="center" vertical="center" wrapText="1"/>
    </xf>
    <xf numFmtId="0" fontId="36" fillId="0" borderId="56" xfId="0" applyFont="1" applyBorder="1" applyAlignment="1">
      <alignment horizontal="center" vertical="center" wrapText="1"/>
    </xf>
    <xf numFmtId="0" fontId="37" fillId="0" borderId="19" xfId="0" applyFont="1" applyBorder="1" applyAlignment="1">
      <alignment horizontal="right" vertical="center" wrapText="1"/>
    </xf>
    <xf numFmtId="0" fontId="36" fillId="0" borderId="24" xfId="0" applyFont="1" applyBorder="1" applyAlignment="1">
      <alignment horizontal="center" vertical="center" wrapText="1"/>
    </xf>
    <xf numFmtId="0" fontId="37" fillId="0" borderId="45" xfId="0" quotePrefix="1" applyFont="1" applyFill="1" applyBorder="1" applyAlignment="1">
      <alignment horizontal="center" vertical="center" wrapText="1"/>
    </xf>
    <xf numFmtId="0" fontId="37" fillId="0" borderId="45" xfId="0" applyFont="1" applyFill="1" applyBorder="1" applyAlignment="1">
      <alignment horizontal="center" vertical="center" wrapText="1"/>
    </xf>
    <xf numFmtId="2" fontId="36" fillId="0" borderId="45" xfId="0" applyNumberFormat="1" applyFont="1" applyFill="1" applyBorder="1" applyAlignment="1">
      <alignment horizontal="center" vertical="center" wrapText="1"/>
    </xf>
    <xf numFmtId="166" fontId="36" fillId="0" borderId="12" xfId="28" applyNumberFormat="1" applyFont="1" applyFill="1" applyBorder="1" applyAlignment="1">
      <alignment vertical="center" wrapText="1"/>
    </xf>
    <xf numFmtId="166" fontId="36" fillId="0" borderId="39" xfId="28" applyNumberFormat="1" applyFont="1" applyFill="1" applyBorder="1" applyAlignment="1">
      <alignment vertical="center" wrapText="1"/>
    </xf>
    <xf numFmtId="166" fontId="36" fillId="0" borderId="0" xfId="28" applyNumberFormat="1" applyFont="1" applyFill="1" applyBorder="1" applyAlignment="1">
      <alignment vertical="center" wrapText="1"/>
    </xf>
    <xf numFmtId="166" fontId="36" fillId="0" borderId="35" xfId="28" applyNumberFormat="1" applyFont="1" applyFill="1" applyBorder="1" applyAlignment="1">
      <alignment vertical="center" wrapText="1"/>
    </xf>
    <xf numFmtId="166" fontId="36" fillId="0" borderId="41" xfId="28" applyNumberFormat="1" applyFont="1" applyFill="1" applyBorder="1" applyAlignment="1">
      <alignment vertical="center" wrapText="1"/>
    </xf>
    <xf numFmtId="0" fontId="36" fillId="0" borderId="56" xfId="0" applyFont="1" applyFill="1" applyBorder="1" applyAlignment="1">
      <alignment horizontal="center" vertical="center" wrapText="1"/>
    </xf>
    <xf numFmtId="166" fontId="36" fillId="0" borderId="10" xfId="28" applyNumberFormat="1" applyFont="1" applyFill="1" applyBorder="1" applyAlignment="1">
      <alignment vertical="center" wrapText="1"/>
    </xf>
    <xf numFmtId="0" fontId="36" fillId="0" borderId="66" xfId="0" applyFont="1" applyFill="1" applyBorder="1" applyAlignment="1">
      <alignment vertical="center" wrapText="1"/>
    </xf>
    <xf numFmtId="166" fontId="36" fillId="0" borderId="67" xfId="28" applyNumberFormat="1" applyFont="1" applyFill="1" applyBorder="1" applyAlignment="1">
      <alignment vertical="center" wrapText="1"/>
    </xf>
    <xf numFmtId="0" fontId="36" fillId="0" borderId="58" xfId="0" applyFont="1" applyFill="1" applyBorder="1" applyAlignment="1">
      <alignment vertical="center" wrapText="1"/>
    </xf>
    <xf numFmtId="0" fontId="37" fillId="0" borderId="43" xfId="28" applyNumberFormat="1" applyFont="1" applyFill="1" applyBorder="1" applyAlignment="1">
      <alignment horizontal="center" vertical="center" wrapText="1"/>
    </xf>
    <xf numFmtId="166" fontId="36" fillId="0" borderId="27" xfId="28" applyNumberFormat="1" applyFont="1" applyFill="1" applyBorder="1" applyAlignment="1">
      <alignment vertical="center" wrapText="1"/>
    </xf>
    <xf numFmtId="0" fontId="37" fillId="0" borderId="45" xfId="0" quotePrefix="1" applyFont="1" applyFill="1" applyBorder="1" applyAlignment="1">
      <alignment horizontal="center" vertical="top" wrapText="1"/>
    </xf>
    <xf numFmtId="166" fontId="36" fillId="0" borderId="66" xfId="28" applyNumberFormat="1" applyFont="1" applyFill="1" applyBorder="1" applyAlignment="1">
      <alignment vertical="center" wrapText="1"/>
    </xf>
    <xf numFmtId="166" fontId="36" fillId="0" borderId="27" xfId="28" applyNumberFormat="1" applyFont="1" applyFill="1" applyBorder="1" applyAlignment="1">
      <alignment horizontal="justify" vertical="center" wrapText="1"/>
    </xf>
    <xf numFmtId="166" fontId="36" fillId="0" borderId="41" xfId="28" applyNumberFormat="1" applyFont="1" applyFill="1" applyBorder="1" applyAlignment="1">
      <alignment horizontal="justify" vertical="center" wrapText="1"/>
    </xf>
    <xf numFmtId="0" fontId="36" fillId="0" borderId="38" xfId="0" applyFont="1" applyFill="1" applyBorder="1" applyAlignment="1">
      <alignment horizontal="center" vertical="top" wrapText="1"/>
    </xf>
    <xf numFmtId="0" fontId="36" fillId="0" borderId="40" xfId="0" applyFont="1" applyFill="1" applyBorder="1" applyAlignment="1">
      <alignment horizontal="center" vertical="center" wrapText="1"/>
    </xf>
    <xf numFmtId="49" fontId="37" fillId="0" borderId="11" xfId="0" applyNumberFormat="1" applyFont="1" applyFill="1" applyBorder="1" applyAlignment="1">
      <alignment horizontal="center" vertical="center" wrapText="1"/>
    </xf>
    <xf numFmtId="49" fontId="36" fillId="0" borderId="12" xfId="0" applyNumberFormat="1" applyFont="1" applyFill="1" applyBorder="1" applyAlignment="1">
      <alignment horizontal="justify" vertical="center" wrapText="1"/>
    </xf>
    <xf numFmtId="9" fontId="36" fillId="0" borderId="37" xfId="78" applyFont="1" applyFill="1" applyBorder="1" applyAlignment="1">
      <alignment horizontal="center" vertical="center" wrapText="1"/>
    </xf>
    <xf numFmtId="166" fontId="36" fillId="0" borderId="0" xfId="28" applyNumberFormat="1" applyFont="1" applyFill="1" applyBorder="1" applyAlignment="1">
      <alignment horizontal="justify" vertical="center" wrapText="1"/>
    </xf>
    <xf numFmtId="166" fontId="36" fillId="0" borderId="39" xfId="28" applyNumberFormat="1" applyFont="1" applyFill="1" applyBorder="1" applyAlignment="1">
      <alignment horizontal="justify" vertical="center" wrapText="1"/>
    </xf>
    <xf numFmtId="0" fontId="37" fillId="0" borderId="45" xfId="0" applyFont="1" applyFill="1" applyBorder="1" applyAlignment="1">
      <alignment horizontal="center" vertical="top" wrapText="1"/>
    </xf>
    <xf numFmtId="0" fontId="36" fillId="0" borderId="44" xfId="0" applyFont="1" applyFill="1" applyBorder="1" applyAlignment="1">
      <alignment horizontal="center" vertical="center" wrapText="1"/>
    </xf>
    <xf numFmtId="167" fontId="36" fillId="0" borderId="13" xfId="28" applyFont="1" applyFill="1" applyBorder="1" applyAlignment="1">
      <alignment horizontal="right" vertical="center" wrapText="1"/>
    </xf>
    <xf numFmtId="0" fontId="37" fillId="0" borderId="66" xfId="0" applyFont="1" applyFill="1" applyBorder="1" applyAlignment="1">
      <alignment horizontal="right" vertical="center" wrapText="1"/>
    </xf>
    <xf numFmtId="166" fontId="36" fillId="0" borderId="0" xfId="0" applyNumberFormat="1" applyFont="1" applyFill="1" applyBorder="1" applyAlignment="1">
      <alignment vertical="center" wrapText="1"/>
    </xf>
    <xf numFmtId="166" fontId="36" fillId="0" borderId="47" xfId="0" applyNumberFormat="1" applyFont="1" applyFill="1" applyBorder="1" applyAlignment="1">
      <alignment vertical="center" wrapText="1"/>
    </xf>
    <xf numFmtId="0" fontId="36" fillId="0" borderId="0" xfId="0" applyFont="1" applyFill="1" applyBorder="1" applyAlignment="1">
      <alignment vertical="center"/>
    </xf>
    <xf numFmtId="0" fontId="36" fillId="0" borderId="11" xfId="0" applyFont="1" applyFill="1" applyBorder="1" applyAlignment="1">
      <alignment horizontal="right" vertical="center" wrapText="1"/>
    </xf>
    <xf numFmtId="166" fontId="36" fillId="0" borderId="47" xfId="28" applyNumberFormat="1" applyFont="1" applyFill="1" applyBorder="1" applyAlignment="1">
      <alignment vertical="center" wrapText="1"/>
    </xf>
    <xf numFmtId="0" fontId="36" fillId="0" borderId="21" xfId="0" applyFont="1" applyBorder="1" applyAlignment="1">
      <alignment horizontal="left" vertical="center" wrapText="1"/>
    </xf>
    <xf numFmtId="0" fontId="36" fillId="0" borderId="32" xfId="0" applyFont="1" applyBorder="1" applyAlignment="1">
      <alignment horizontal="left" vertical="center" wrapText="1"/>
    </xf>
    <xf numFmtId="166" fontId="36" fillId="0" borderId="29" xfId="0" applyNumberFormat="1" applyFont="1" applyFill="1" applyBorder="1" applyAlignment="1">
      <alignment vertical="center" wrapText="1"/>
    </xf>
    <xf numFmtId="49" fontId="36" fillId="0" borderId="0" xfId="0" applyNumberFormat="1" applyFont="1" applyFill="1" applyBorder="1" applyAlignment="1">
      <alignment horizontal="right" vertical="center"/>
    </xf>
    <xf numFmtId="49" fontId="36" fillId="0" borderId="39" xfId="28" applyNumberFormat="1" applyFont="1" applyFill="1" applyBorder="1" applyAlignment="1">
      <alignment horizontal="right" vertical="center" wrapText="1"/>
    </xf>
    <xf numFmtId="49" fontId="36" fillId="24" borderId="0" xfId="0" quotePrefix="1" applyNumberFormat="1" applyFont="1" applyFill="1" applyAlignment="1">
      <alignment vertical="center" wrapText="1"/>
    </xf>
    <xf numFmtId="0" fontId="37" fillId="0" borderId="0" xfId="0" applyFont="1" applyFill="1" applyBorder="1" applyAlignment="1">
      <alignment horizontal="center" vertical="center" wrapText="1"/>
    </xf>
    <xf numFmtId="168" fontId="37" fillId="0" borderId="50" xfId="28" applyNumberFormat="1" applyFont="1" applyFill="1" applyBorder="1" applyAlignment="1">
      <alignment vertical="center" wrapText="1"/>
    </xf>
    <xf numFmtId="168" fontId="36" fillId="0" borderId="0" xfId="0" applyNumberFormat="1" applyFont="1" applyFill="1" applyBorder="1" applyAlignment="1">
      <alignment vertical="center" wrapText="1"/>
    </xf>
    <xf numFmtId="168" fontId="36" fillId="0" borderId="47" xfId="0" applyNumberFormat="1" applyFont="1" applyFill="1" applyBorder="1" applyAlignment="1">
      <alignment vertical="center" wrapText="1"/>
    </xf>
    <xf numFmtId="168" fontId="37" fillId="0" borderId="25" xfId="0" applyNumberFormat="1" applyFont="1" applyFill="1" applyBorder="1" applyAlignment="1">
      <alignment vertical="center" wrapText="1"/>
    </xf>
    <xf numFmtId="168" fontId="36" fillId="0" borderId="0" xfId="28" applyNumberFormat="1" applyFont="1" applyFill="1" applyBorder="1" applyAlignment="1">
      <alignment vertical="center" wrapText="1"/>
    </xf>
    <xf numFmtId="168" fontId="36" fillId="0" borderId="47" xfId="28" applyNumberFormat="1" applyFont="1" applyFill="1" applyBorder="1" applyAlignment="1">
      <alignment vertical="center" wrapText="1"/>
    </xf>
    <xf numFmtId="168" fontId="36" fillId="0" borderId="25" xfId="28" applyNumberFormat="1" applyFont="1" applyFill="1" applyBorder="1" applyAlignment="1">
      <alignment vertical="center" wrapText="1"/>
    </xf>
    <xf numFmtId="168" fontId="36" fillId="0" borderId="68" xfId="28" applyNumberFormat="1" applyFont="1" applyFill="1" applyBorder="1" applyAlignment="1">
      <alignment vertical="center" wrapText="1"/>
    </xf>
    <xf numFmtId="167" fontId="37" fillId="0" borderId="22" xfId="79" applyNumberFormat="1" applyFont="1" applyBorder="1" applyAlignment="1">
      <alignment horizontal="center" vertical="center" wrapText="1"/>
    </xf>
    <xf numFmtId="167" fontId="37" fillId="0" borderId="23" xfId="79" applyNumberFormat="1" applyFont="1" applyBorder="1" applyAlignment="1">
      <alignment horizontal="center" vertical="center" wrapText="1"/>
    </xf>
    <xf numFmtId="167" fontId="37" fillId="0" borderId="23" xfId="80" applyNumberFormat="1" applyFont="1" applyBorder="1" applyAlignment="1">
      <alignment horizontal="center" vertical="center" wrapText="1"/>
    </xf>
    <xf numFmtId="167" fontId="37" fillId="0" borderId="70" xfId="79" applyNumberFormat="1" applyFont="1" applyBorder="1" applyAlignment="1">
      <alignment horizontal="center" vertical="center" wrapText="1"/>
    </xf>
    <xf numFmtId="165" fontId="36" fillId="0" borderId="13" xfId="28" applyNumberFormat="1" applyFont="1" applyBorder="1" applyAlignment="1">
      <alignment vertical="center" wrapText="1"/>
    </xf>
    <xf numFmtId="165" fontId="36" fillId="0" borderId="25" xfId="28" applyNumberFormat="1" applyFont="1" applyBorder="1" applyAlignment="1">
      <alignment vertical="center" wrapText="1"/>
    </xf>
    <xf numFmtId="165" fontId="36" fillId="0" borderId="37" xfId="28" applyNumberFormat="1" applyFont="1" applyBorder="1" applyAlignment="1">
      <alignment vertical="center" wrapText="1"/>
    </xf>
    <xf numFmtId="165" fontId="36" fillId="0" borderId="64" xfId="28" applyNumberFormat="1" applyFont="1" applyBorder="1" applyAlignment="1">
      <alignment vertical="center" wrapText="1"/>
    </xf>
    <xf numFmtId="167" fontId="37" fillId="0" borderId="24" xfId="79" applyNumberFormat="1" applyFont="1" applyBorder="1" applyAlignment="1">
      <alignment vertical="center" wrapText="1"/>
    </xf>
    <xf numFmtId="167" fontId="37" fillId="0" borderId="55" xfId="79" applyNumberFormat="1" applyFont="1" applyBorder="1" applyAlignment="1">
      <alignment vertical="center" wrapText="1"/>
    </xf>
    <xf numFmtId="0" fontId="37" fillId="0" borderId="38" xfId="0" quotePrefix="1" applyFont="1" applyFill="1" applyBorder="1" applyAlignment="1">
      <alignment horizontal="center" vertical="top" wrapText="1"/>
    </xf>
    <xf numFmtId="0" fontId="37" fillId="0" borderId="39" xfId="0" applyFont="1" applyFill="1" applyBorder="1" applyAlignment="1">
      <alignment horizontal="center" vertical="center" wrapText="1"/>
    </xf>
    <xf numFmtId="0" fontId="36" fillId="0" borderId="40" xfId="0" applyFont="1" applyFill="1" applyBorder="1" applyAlignment="1">
      <alignment horizontal="left" vertical="center"/>
    </xf>
    <xf numFmtId="0" fontId="37" fillId="0" borderId="27" xfId="0" applyFont="1" applyFill="1" applyBorder="1" applyAlignment="1">
      <alignment horizontal="left" vertical="center"/>
    </xf>
    <xf numFmtId="166" fontId="36" fillId="0" borderId="27" xfId="28" applyNumberFormat="1" applyFont="1" applyFill="1" applyBorder="1" applyAlignment="1">
      <alignment horizontal="left" vertical="center"/>
    </xf>
    <xf numFmtId="166" fontId="36" fillId="0" borderId="41" xfId="28" applyNumberFormat="1" applyFont="1" applyFill="1" applyBorder="1" applyAlignment="1">
      <alignment horizontal="left" vertical="center"/>
    </xf>
    <xf numFmtId="0" fontId="37" fillId="0" borderId="65" xfId="0" applyFont="1" applyFill="1" applyBorder="1" applyAlignment="1">
      <alignment horizontal="right" vertical="center" wrapText="1"/>
    </xf>
    <xf numFmtId="0" fontId="37" fillId="0" borderId="11" xfId="0" applyFont="1" applyFill="1" applyBorder="1" applyAlignment="1">
      <alignment horizontal="center" vertical="center" wrapText="1"/>
    </xf>
    <xf numFmtId="0" fontId="37" fillId="0" borderId="53" xfId="0" applyFont="1" applyFill="1" applyBorder="1" applyAlignment="1">
      <alignment horizontal="left" vertical="center"/>
    </xf>
    <xf numFmtId="166" fontId="36" fillId="0" borderId="13" xfId="78" applyNumberFormat="1" applyFont="1" applyFill="1" applyBorder="1" applyAlignment="1">
      <alignment horizontal="justify" vertical="center" wrapText="1"/>
    </xf>
    <xf numFmtId="166" fontId="36" fillId="0" borderId="25" xfId="78" applyNumberFormat="1" applyFont="1" applyFill="1" applyBorder="1" applyAlignment="1">
      <alignment horizontal="justify" vertical="center" wrapText="1"/>
    </xf>
    <xf numFmtId="10" fontId="36" fillId="0" borderId="13" xfId="78" applyNumberFormat="1" applyFont="1" applyFill="1" applyBorder="1" applyAlignment="1" applyProtection="1">
      <alignment horizontal="center" vertical="center" wrapText="1"/>
      <protection locked="0"/>
    </xf>
    <xf numFmtId="10" fontId="36" fillId="0" borderId="13" xfId="78" applyNumberFormat="1" applyFont="1" applyFill="1" applyBorder="1" applyAlignment="1">
      <alignment horizontal="center" vertical="center" wrapText="1"/>
    </xf>
    <xf numFmtId="168" fontId="36" fillId="0" borderId="13" xfId="28" applyNumberFormat="1" applyFont="1" applyFill="1" applyBorder="1" applyAlignment="1" applyProtection="1">
      <alignment vertical="center" wrapText="1"/>
      <protection locked="0"/>
    </xf>
    <xf numFmtId="168" fontId="36" fillId="0" borderId="13" xfId="28" applyNumberFormat="1" applyFont="1" applyFill="1" applyBorder="1" applyAlignment="1">
      <alignment vertical="center" wrapText="1"/>
    </xf>
    <xf numFmtId="0" fontId="36" fillId="0" borderId="66" xfId="0" applyFont="1" applyFill="1" applyBorder="1" applyAlignment="1" applyProtection="1">
      <alignment vertical="center" wrapText="1"/>
      <protection locked="0"/>
    </xf>
    <xf numFmtId="0" fontId="36" fillId="0" borderId="66" xfId="0" applyNumberFormat="1" applyFont="1" applyFill="1" applyBorder="1" applyAlignment="1">
      <alignment vertical="center" wrapText="1"/>
    </xf>
    <xf numFmtId="172" fontId="37" fillId="0" borderId="45" xfId="0" applyNumberFormat="1" applyFont="1" applyBorder="1" applyAlignment="1">
      <alignment horizontal="center" vertical="center" wrapText="1"/>
    </xf>
    <xf numFmtId="168" fontId="51" fillId="0" borderId="12" xfId="0" applyNumberFormat="1" applyFont="1" applyBorder="1" applyAlignment="1">
      <alignment vertical="center" wrapText="1"/>
    </xf>
    <xf numFmtId="168" fontId="51" fillId="0" borderId="21" xfId="0" applyNumberFormat="1" applyFont="1" applyBorder="1" applyAlignment="1">
      <alignment vertical="center" wrapText="1"/>
    </xf>
    <xf numFmtId="168" fontId="51" fillId="0" borderId="39" xfId="0" applyNumberFormat="1" applyFont="1" applyBorder="1" applyAlignment="1">
      <alignment vertical="center" wrapText="1"/>
    </xf>
    <xf numFmtId="168" fontId="53" fillId="0" borderId="13" xfId="28" applyNumberFormat="1" applyFont="1" applyBorder="1" applyAlignment="1">
      <alignment vertical="center" wrapText="1"/>
    </xf>
    <xf numFmtId="168" fontId="53" fillId="0" borderId="13" xfId="0" applyNumberFormat="1" applyFont="1" applyBorder="1" applyAlignment="1">
      <alignment vertical="center" wrapText="1"/>
    </xf>
    <xf numFmtId="168" fontId="51" fillId="0" borderId="21" xfId="28" applyNumberFormat="1" applyFont="1" applyBorder="1" applyAlignment="1">
      <alignment vertical="center" wrapText="1"/>
    </xf>
    <xf numFmtId="168" fontId="51" fillId="0" borderId="39" xfId="28" applyNumberFormat="1" applyFont="1" applyBorder="1" applyAlignment="1">
      <alignment vertical="center" wrapText="1"/>
    </xf>
    <xf numFmtId="168" fontId="51" fillId="0" borderId="12" xfId="28" applyNumberFormat="1" applyFont="1" applyBorder="1" applyAlignment="1">
      <alignment vertical="center" wrapText="1"/>
    </xf>
    <xf numFmtId="168" fontId="54" fillId="0" borderId="12" xfId="0" applyNumberFormat="1" applyFont="1" applyBorder="1" applyAlignment="1">
      <alignment vertical="center" wrapText="1"/>
    </xf>
    <xf numFmtId="168" fontId="54" fillId="0" borderId="21" xfId="0" applyNumberFormat="1" applyFont="1" applyBorder="1" applyAlignment="1">
      <alignment vertical="center" wrapText="1"/>
    </xf>
    <xf numFmtId="168" fontId="54" fillId="0" borderId="39" xfId="0" applyNumberFormat="1" applyFont="1" applyBorder="1" applyAlignment="1">
      <alignment vertical="center" wrapText="1"/>
    </xf>
    <xf numFmtId="168" fontId="51" fillId="0" borderId="21" xfId="0" applyNumberFormat="1" applyFont="1" applyFill="1" applyBorder="1" applyAlignment="1">
      <alignment horizontal="right" vertical="center" wrapText="1"/>
    </xf>
    <xf numFmtId="168" fontId="51" fillId="0" borderId="21" xfId="28" applyNumberFormat="1" applyFont="1" applyFill="1" applyBorder="1" applyAlignment="1">
      <alignment horizontal="right" vertical="center" wrapText="1"/>
    </xf>
    <xf numFmtId="0" fontId="53" fillId="0" borderId="37" xfId="0" applyFont="1" applyBorder="1" applyAlignment="1">
      <alignment horizontal="center" vertical="center" wrapText="1"/>
    </xf>
    <xf numFmtId="0" fontId="53" fillId="0" borderId="54" xfId="0" applyFont="1" applyBorder="1" applyAlignment="1">
      <alignment horizontal="center" vertical="center" wrapText="1"/>
    </xf>
    <xf numFmtId="10" fontId="36" fillId="0" borderId="12" xfId="78" applyNumberFormat="1" applyFont="1" applyFill="1" applyBorder="1" applyAlignment="1">
      <alignment horizontal="center" vertical="center" wrapText="1"/>
    </xf>
    <xf numFmtId="10" fontId="36" fillId="0" borderId="12" xfId="0" quotePrefix="1" applyNumberFormat="1" applyFont="1" applyFill="1" applyBorder="1" applyAlignment="1">
      <alignment horizontal="justify" vertical="center" wrapText="1"/>
    </xf>
    <xf numFmtId="10" fontId="36" fillId="0" borderId="0" xfId="0" quotePrefix="1" applyNumberFormat="1" applyFont="1" applyFill="1" applyBorder="1" applyAlignment="1">
      <alignment horizontal="justify" vertical="center" wrapText="1"/>
    </xf>
    <xf numFmtId="168" fontId="36" fillId="0" borderId="12" xfId="28" applyNumberFormat="1" applyFont="1" applyFill="1" applyBorder="1" applyAlignment="1">
      <alignment vertical="center" wrapText="1"/>
    </xf>
    <xf numFmtId="168" fontId="36" fillId="0" borderId="39" xfId="28" applyNumberFormat="1" applyFont="1" applyFill="1" applyBorder="1" applyAlignment="1">
      <alignment vertical="center" wrapText="1"/>
    </xf>
    <xf numFmtId="168" fontId="36" fillId="0" borderId="14" xfId="28" applyNumberFormat="1" applyFont="1" applyFill="1" applyBorder="1" applyAlignment="1">
      <alignment vertical="center" wrapText="1"/>
    </xf>
    <xf numFmtId="168" fontId="36" fillId="0" borderId="28" xfId="28" applyNumberFormat="1" applyFont="1" applyFill="1" applyBorder="1" applyAlignment="1">
      <alignment vertical="center" wrapText="1"/>
    </xf>
    <xf numFmtId="168" fontId="36" fillId="0" borderId="13" xfId="28" applyNumberFormat="1" applyFont="1" applyFill="1" applyBorder="1" applyAlignment="1">
      <alignment horizontal="center" vertical="center" wrapText="1"/>
    </xf>
    <xf numFmtId="168" fontId="37" fillId="0" borderId="59" xfId="28" applyNumberFormat="1" applyFont="1" applyFill="1" applyBorder="1" applyAlignment="1">
      <alignment horizontal="center" vertical="center" wrapText="1"/>
    </xf>
    <xf numFmtId="168" fontId="37" fillId="0" borderId="64" xfId="28" applyNumberFormat="1" applyFont="1" applyFill="1" applyBorder="1" applyAlignment="1">
      <alignment horizontal="center" vertical="center" wrapText="1"/>
    </xf>
    <xf numFmtId="168" fontId="36" fillId="0" borderId="13" xfId="78" applyNumberFormat="1" applyFont="1" applyFill="1" applyBorder="1" applyAlignment="1">
      <alignment horizontal="justify" vertical="center" wrapText="1"/>
    </xf>
    <xf numFmtId="168" fontId="36" fillId="0" borderId="25" xfId="78" applyNumberFormat="1" applyFont="1" applyFill="1" applyBorder="1" applyAlignment="1">
      <alignment horizontal="justify" vertical="center" wrapText="1"/>
    </xf>
    <xf numFmtId="168" fontId="36" fillId="0" borderId="0" xfId="28" applyNumberFormat="1" applyFont="1" applyFill="1" applyBorder="1" applyAlignment="1">
      <alignment horizontal="justify" vertical="center" wrapText="1"/>
    </xf>
    <xf numFmtId="168" fontId="36" fillId="0" borderId="39" xfId="28" applyNumberFormat="1" applyFont="1" applyFill="1" applyBorder="1" applyAlignment="1">
      <alignment horizontal="justify" vertical="center" wrapText="1"/>
    </xf>
    <xf numFmtId="168" fontId="37" fillId="0" borderId="13" xfId="28" applyNumberFormat="1" applyFont="1" applyFill="1" applyBorder="1" applyAlignment="1">
      <alignment vertical="center" wrapText="1"/>
    </xf>
    <xf numFmtId="168" fontId="36" fillId="0" borderId="57" xfId="28" applyNumberFormat="1" applyFont="1" applyFill="1" applyBorder="1" applyAlignment="1">
      <alignment vertical="center" wrapText="1"/>
    </xf>
    <xf numFmtId="168" fontId="37" fillId="0" borderId="37" xfId="28" applyNumberFormat="1" applyFont="1" applyFill="1" applyBorder="1" applyAlignment="1">
      <alignment vertical="center" wrapText="1"/>
    </xf>
    <xf numFmtId="168" fontId="36" fillId="0" borderId="15" xfId="28" applyNumberFormat="1" applyFont="1" applyFill="1" applyBorder="1" applyAlignment="1">
      <alignment vertical="center" wrapText="1"/>
    </xf>
    <xf numFmtId="168" fontId="36" fillId="0" borderId="35" xfId="28" applyNumberFormat="1" applyFont="1" applyFill="1" applyBorder="1" applyAlignment="1">
      <alignment vertical="center" wrapText="1"/>
    </xf>
    <xf numFmtId="168" fontId="37" fillId="0" borderId="25" xfId="28" applyNumberFormat="1" applyFont="1" applyFill="1" applyBorder="1" applyAlignment="1">
      <alignment vertical="center" wrapText="1"/>
    </xf>
    <xf numFmtId="168" fontId="37" fillId="0" borderId="28" xfId="28" applyNumberFormat="1" applyFont="1" applyFill="1" applyBorder="1" applyAlignment="1">
      <alignment vertical="center" wrapText="1"/>
    </xf>
    <xf numFmtId="168" fontId="37" fillId="0" borderId="12" xfId="28" applyNumberFormat="1" applyFont="1" applyFill="1" applyBorder="1" applyAlignment="1">
      <alignment vertical="center" wrapText="1"/>
    </xf>
    <xf numFmtId="168" fontId="37" fillId="0" borderId="64" xfId="28" applyNumberFormat="1" applyFont="1" applyFill="1" applyBorder="1" applyAlignment="1">
      <alignment vertical="center" wrapText="1"/>
    </xf>
    <xf numFmtId="0" fontId="37" fillId="0" borderId="44" xfId="0" quotePrefix="1" applyFont="1" applyFill="1" applyBorder="1" applyAlignment="1">
      <alignment horizontal="center" vertical="center" wrapText="1"/>
    </xf>
    <xf numFmtId="0" fontId="36" fillId="0" borderId="40" xfId="0" applyFont="1" applyFill="1" applyBorder="1" applyAlignment="1">
      <alignment horizontal="center" vertical="top" wrapText="1"/>
    </xf>
    <xf numFmtId="0" fontId="37" fillId="0" borderId="65" xfId="0" applyFont="1" applyFill="1" applyBorder="1" applyAlignment="1">
      <alignment horizontal="justify" vertical="center" wrapText="1"/>
    </xf>
    <xf numFmtId="0" fontId="37" fillId="0" borderId="66" xfId="0" applyFont="1" applyFill="1" applyBorder="1" applyAlignment="1">
      <alignment horizontal="justify" vertical="center" wrapText="1"/>
    </xf>
    <xf numFmtId="166" fontId="36" fillId="0" borderId="66" xfId="28" applyNumberFormat="1" applyFont="1" applyFill="1" applyBorder="1" applyAlignment="1">
      <alignment horizontal="justify" vertical="center" wrapText="1"/>
    </xf>
    <xf numFmtId="166" fontId="36" fillId="0" borderId="67" xfId="28" applyNumberFormat="1" applyFont="1" applyFill="1" applyBorder="1" applyAlignment="1">
      <alignment horizontal="justify" vertical="center" wrapText="1"/>
    </xf>
    <xf numFmtId="168" fontId="36" fillId="0" borderId="39" xfId="0" applyNumberFormat="1" applyFont="1" applyFill="1" applyBorder="1" applyAlignment="1">
      <alignment vertical="center" wrapText="1"/>
    </xf>
    <xf numFmtId="168" fontId="37" fillId="0" borderId="39" xfId="0" applyNumberFormat="1" applyFont="1" applyFill="1" applyBorder="1" applyAlignment="1">
      <alignment vertical="center" wrapText="1"/>
    </xf>
    <xf numFmtId="168" fontId="36" fillId="0" borderId="12" xfId="0" applyNumberFormat="1" applyFont="1" applyFill="1" applyBorder="1" applyAlignment="1">
      <alignment vertical="center" wrapText="1"/>
    </xf>
    <xf numFmtId="0" fontId="37" fillId="0" borderId="38" xfId="0" applyFont="1" applyFill="1" applyBorder="1" applyAlignment="1">
      <alignment horizontal="center" vertical="center" wrapText="1"/>
    </xf>
    <xf numFmtId="0" fontId="42" fillId="0" borderId="38" xfId="66" applyFont="1" applyFill="1" applyBorder="1" applyAlignment="1">
      <alignment horizontal="left" vertical="center"/>
    </xf>
    <xf numFmtId="0" fontId="33" fillId="0" borderId="0" xfId="66" applyFont="1" applyFill="1" applyBorder="1" applyAlignment="1">
      <alignment horizontal="right" vertical="center" wrapText="1"/>
    </xf>
    <xf numFmtId="0" fontId="42" fillId="0" borderId="0" xfId="66" applyFont="1" applyFill="1" applyBorder="1" applyAlignment="1">
      <alignment horizontal="justify" vertical="center" wrapText="1"/>
    </xf>
    <xf numFmtId="0" fontId="33" fillId="0" borderId="0" xfId="66" applyFont="1" applyFill="1" applyBorder="1" applyAlignment="1">
      <alignment vertical="center" wrapText="1"/>
    </xf>
    <xf numFmtId="0" fontId="33" fillId="0" borderId="39" xfId="66" applyFont="1" applyFill="1" applyBorder="1" applyAlignment="1">
      <alignment vertical="center" wrapText="1"/>
    </xf>
    <xf numFmtId="0" fontId="42" fillId="0" borderId="0" xfId="66" applyFont="1" applyFill="1" applyBorder="1" applyAlignment="1">
      <alignment horizontal="left" vertical="center"/>
    </xf>
    <xf numFmtId="0" fontId="42" fillId="0" borderId="39" xfId="66" applyFont="1" applyFill="1" applyBorder="1" applyAlignment="1">
      <alignment horizontal="left" vertical="center"/>
    </xf>
    <xf numFmtId="0" fontId="33" fillId="0" borderId="38" xfId="66" applyFont="1" applyFill="1" applyBorder="1" applyAlignment="1">
      <alignment horizontal="left" vertical="center"/>
    </xf>
    <xf numFmtId="0" fontId="42" fillId="0" borderId="0" xfId="66" applyFont="1" applyFill="1" applyBorder="1" applyAlignment="1">
      <alignment vertical="center" wrapText="1"/>
    </xf>
    <xf numFmtId="49" fontId="42" fillId="0" borderId="38" xfId="66" applyNumberFormat="1" applyFont="1" applyFill="1" applyBorder="1" applyAlignment="1">
      <alignment horizontal="left" vertical="center"/>
    </xf>
    <xf numFmtId="0" fontId="39" fillId="0" borderId="0" xfId="66" applyFont="1" applyFill="1" applyBorder="1" applyAlignment="1">
      <alignment vertical="center" wrapText="1"/>
    </xf>
    <xf numFmtId="49" fontId="42" fillId="0" borderId="0" xfId="66" applyNumberFormat="1" applyFont="1" applyFill="1" applyBorder="1" applyAlignment="1">
      <alignment horizontal="right" vertical="center"/>
    </xf>
    <xf numFmtId="0" fontId="39" fillId="0" borderId="38" xfId="66" applyFont="1" applyFill="1" applyBorder="1" applyAlignment="1">
      <alignment horizontal="left" vertical="center"/>
    </xf>
    <xf numFmtId="49" fontId="39" fillId="0" borderId="38" xfId="66" applyNumberFormat="1" applyFont="1" applyFill="1" applyBorder="1" applyAlignment="1">
      <alignment horizontal="left" vertical="center"/>
    </xf>
    <xf numFmtId="49" fontId="39" fillId="0" borderId="40" xfId="66" applyNumberFormat="1" applyFont="1" applyFill="1" applyBorder="1" applyAlignment="1">
      <alignment horizontal="left" vertical="center"/>
    </xf>
    <xf numFmtId="0" fontId="33" fillId="0" borderId="27" xfId="66" applyFont="1" applyFill="1" applyBorder="1" applyAlignment="1">
      <alignment horizontal="right" vertical="center" wrapText="1"/>
    </xf>
    <xf numFmtId="0" fontId="33" fillId="0" borderId="27" xfId="66" applyFont="1" applyFill="1" applyBorder="1" applyAlignment="1">
      <alignment vertical="center" wrapText="1"/>
    </xf>
    <xf numFmtId="0" fontId="33" fillId="0" borderId="41" xfId="66" applyFont="1" applyFill="1" applyBorder="1" applyAlignment="1">
      <alignment vertical="center" wrapText="1"/>
    </xf>
    <xf numFmtId="168" fontId="37" fillId="0" borderId="50" xfId="0" applyNumberFormat="1" applyFont="1" applyFill="1" applyBorder="1" applyAlignment="1">
      <alignment vertical="center" wrapText="1"/>
    </xf>
    <xf numFmtId="0" fontId="39" fillId="0" borderId="38" xfId="66" applyNumberFormat="1" applyFont="1" applyFill="1" applyBorder="1" applyAlignment="1">
      <alignment horizontal="left" vertical="center"/>
    </xf>
    <xf numFmtId="0" fontId="36" fillId="0" borderId="0" xfId="0" quotePrefix="1" applyFont="1" applyAlignment="1">
      <alignment vertical="center" wrapText="1"/>
    </xf>
    <xf numFmtId="0" fontId="42" fillId="0" borderId="0" xfId="66" applyFont="1" applyFill="1" applyBorder="1" applyAlignment="1">
      <alignment horizontal="right" vertical="center"/>
    </xf>
    <xf numFmtId="0" fontId="37" fillId="0" borderId="44" xfId="0" applyFont="1" applyFill="1" applyBorder="1" applyAlignment="1">
      <alignment horizontal="center" vertical="center" wrapText="1"/>
    </xf>
    <xf numFmtId="0" fontId="37" fillId="0" borderId="65" xfId="0" applyFont="1" applyFill="1" applyBorder="1" applyAlignment="1">
      <alignment horizontal="left" vertical="center" wrapText="1"/>
    </xf>
    <xf numFmtId="167" fontId="36" fillId="0" borderId="66" xfId="28" applyFont="1" applyFill="1" applyBorder="1" applyAlignment="1">
      <alignment vertical="center" wrapText="1"/>
    </xf>
    <xf numFmtId="0" fontId="37" fillId="0" borderId="26" xfId="0" quotePrefix="1" applyFont="1" applyFill="1" applyBorder="1" applyAlignment="1">
      <alignment horizontal="center" vertical="top" wrapText="1"/>
    </xf>
    <xf numFmtId="0" fontId="37" fillId="0" borderId="11" xfId="0" quotePrefix="1" applyFont="1" applyFill="1" applyBorder="1" applyAlignment="1">
      <alignment horizontal="left" vertical="center" wrapText="1"/>
    </xf>
    <xf numFmtId="168" fontId="37" fillId="0" borderId="57" xfId="0" applyNumberFormat="1" applyFont="1" applyFill="1" applyBorder="1" applyAlignment="1">
      <alignment vertical="center" wrapText="1"/>
    </xf>
    <xf numFmtId="168" fontId="36" fillId="0" borderId="0" xfId="0" applyNumberFormat="1" applyFont="1" applyBorder="1" applyAlignment="1">
      <alignment vertical="center" wrapText="1"/>
    </xf>
    <xf numFmtId="0" fontId="36" fillId="0" borderId="71" xfId="0" applyFont="1" applyBorder="1" applyAlignment="1">
      <alignment horizontal="center" vertical="center" wrapText="1"/>
    </xf>
    <xf numFmtId="0" fontId="41" fillId="0" borderId="31" xfId="0" applyFont="1" applyBorder="1" applyAlignment="1">
      <alignment horizontal="right" vertical="center" wrapText="1"/>
    </xf>
    <xf numFmtId="168" fontId="51" fillId="0" borderId="15" xfId="0" applyNumberFormat="1" applyFont="1" applyBorder="1" applyAlignment="1">
      <alignment vertical="center" wrapText="1"/>
    </xf>
    <xf numFmtId="168" fontId="51" fillId="0" borderId="31" xfId="0" applyNumberFormat="1" applyFont="1" applyBorder="1" applyAlignment="1">
      <alignment vertical="center" wrapText="1"/>
    </xf>
    <xf numFmtId="168" fontId="51" fillId="0" borderId="31" xfId="28" applyNumberFormat="1" applyFont="1" applyFill="1" applyBorder="1" applyAlignment="1">
      <alignment horizontal="right" vertical="center" wrapText="1"/>
    </xf>
    <xf numFmtId="168" fontId="51" fillId="0" borderId="31" xfId="28" applyNumberFormat="1" applyFont="1" applyBorder="1" applyAlignment="1">
      <alignment vertical="center" wrapText="1"/>
    </xf>
    <xf numFmtId="168" fontId="51" fillId="0" borderId="63" xfId="0" applyNumberFormat="1" applyFont="1" applyBorder="1" applyAlignment="1">
      <alignment vertical="center" wrapText="1"/>
    </xf>
    <xf numFmtId="0" fontId="36" fillId="0" borderId="55" xfId="0" applyFont="1" applyBorder="1" applyAlignment="1">
      <alignment horizontal="center" vertical="center" wrapText="1"/>
    </xf>
    <xf numFmtId="0" fontId="41" fillId="0" borderId="54" xfId="0" applyFont="1" applyBorder="1" applyAlignment="1">
      <alignment horizontal="right" vertical="center" wrapText="1"/>
    </xf>
    <xf numFmtId="168" fontId="51" fillId="0" borderId="37" xfId="0" applyNumberFormat="1" applyFont="1" applyBorder="1" applyAlignment="1">
      <alignment vertical="center" wrapText="1"/>
    </xf>
    <xf numFmtId="168" fontId="51" fillId="0" borderId="54" xfId="0" applyNumberFormat="1" applyFont="1" applyBorder="1" applyAlignment="1">
      <alignment vertical="center" wrapText="1"/>
    </xf>
    <xf numFmtId="168" fontId="51" fillId="0" borderId="54" xfId="28" applyNumberFormat="1" applyFont="1" applyFill="1" applyBorder="1" applyAlignment="1">
      <alignment horizontal="right" vertical="center" wrapText="1"/>
    </xf>
    <xf numFmtId="168" fontId="51" fillId="0" borderId="54" xfId="28" applyNumberFormat="1" applyFont="1" applyBorder="1" applyAlignment="1">
      <alignment vertical="center" wrapText="1"/>
    </xf>
    <xf numFmtId="168" fontId="51" fillId="0" borderId="60" xfId="0" applyNumberFormat="1" applyFont="1" applyBorder="1" applyAlignment="1">
      <alignment vertical="center" wrapText="1"/>
    </xf>
    <xf numFmtId="9" fontId="36" fillId="0" borderId="57" xfId="78" applyFont="1" applyFill="1" applyBorder="1" applyAlignment="1">
      <alignment horizontal="center" vertical="center" wrapText="1"/>
    </xf>
    <xf numFmtId="9" fontId="36" fillId="0" borderId="13" xfId="78"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61" xfId="0" applyFont="1" applyFill="1" applyBorder="1" applyAlignment="1">
      <alignment horizontal="center" vertical="center" wrapText="1"/>
    </xf>
    <xf numFmtId="0" fontId="36" fillId="0" borderId="53" xfId="0" applyFont="1" applyFill="1" applyBorder="1" applyAlignment="1">
      <alignment vertical="center" wrapText="1"/>
    </xf>
    <xf numFmtId="0" fontId="36" fillId="0" borderId="27" xfId="0" applyFont="1" applyFill="1" applyBorder="1" applyAlignment="1">
      <alignment vertical="center" wrapText="1"/>
    </xf>
    <xf numFmtId="0" fontId="36" fillId="0" borderId="41" xfId="0" applyFont="1" applyFill="1" applyBorder="1" applyAlignment="1">
      <alignment vertical="center" wrapText="1"/>
    </xf>
    <xf numFmtId="0" fontId="37" fillId="0" borderId="30" xfId="0" applyFont="1" applyFill="1" applyBorder="1" applyAlignment="1">
      <alignment horizontal="right" vertical="center" wrapText="1"/>
    </xf>
    <xf numFmtId="0" fontId="37" fillId="0" borderId="63" xfId="0" applyFont="1" applyFill="1" applyBorder="1" applyAlignment="1">
      <alignment horizontal="right" vertical="center" wrapText="1"/>
    </xf>
    <xf numFmtId="49" fontId="37" fillId="0" borderId="65" xfId="0" applyNumberFormat="1" applyFont="1" applyFill="1" applyBorder="1" applyAlignment="1">
      <alignment horizontal="right" vertical="center" wrapText="1"/>
    </xf>
    <xf numFmtId="49" fontId="37" fillId="0" borderId="66" xfId="0" applyNumberFormat="1" applyFont="1" applyFill="1" applyBorder="1" applyAlignment="1">
      <alignment horizontal="right" vertical="center" wrapText="1"/>
    </xf>
    <xf numFmtId="167" fontId="36" fillId="0" borderId="67" xfId="28" applyFont="1" applyFill="1" applyBorder="1" applyAlignment="1">
      <alignment vertical="center" wrapText="1"/>
    </xf>
    <xf numFmtId="167" fontId="36" fillId="0" borderId="39" xfId="28" applyFont="1" applyFill="1" applyBorder="1" applyAlignment="1">
      <alignment vertical="center" wrapText="1"/>
    </xf>
    <xf numFmtId="168" fontId="37" fillId="0" borderId="75" xfId="28" applyNumberFormat="1" applyFont="1" applyFill="1" applyBorder="1" applyAlignment="1">
      <alignment vertical="center" wrapText="1"/>
    </xf>
    <xf numFmtId="0" fontId="37" fillId="0" borderId="48" xfId="0" applyFont="1" applyFill="1" applyBorder="1" applyAlignment="1">
      <alignment horizontal="center" vertical="center" wrapText="1"/>
    </xf>
    <xf numFmtId="166" fontId="36" fillId="0" borderId="49" xfId="28" applyNumberFormat="1" applyFont="1" applyFill="1" applyBorder="1" applyAlignment="1">
      <alignment vertical="center" wrapText="1"/>
    </xf>
    <xf numFmtId="168" fontId="36" fillId="0" borderId="25" xfId="28" applyNumberFormat="1" applyFont="1" applyFill="1" applyBorder="1" applyAlignment="1" applyProtection="1">
      <alignment vertical="center" wrapText="1"/>
      <protection locked="0"/>
    </xf>
    <xf numFmtId="168" fontId="36" fillId="0" borderId="49" xfId="28" applyNumberFormat="1" applyFont="1" applyFill="1" applyBorder="1" applyAlignment="1">
      <alignment vertical="center" wrapText="1"/>
    </xf>
    <xf numFmtId="166" fontId="36" fillId="0" borderId="39" xfId="0" applyNumberFormat="1" applyFont="1" applyFill="1" applyBorder="1" applyAlignment="1">
      <alignment vertical="center" wrapText="1"/>
    </xf>
    <xf numFmtId="166" fontId="36" fillId="0" borderId="41" xfId="0" applyNumberFormat="1" applyFont="1" applyFill="1" applyBorder="1" applyAlignment="1">
      <alignment vertical="center" wrapText="1"/>
    </xf>
    <xf numFmtId="0" fontId="36" fillId="0" borderId="47" xfId="0" applyFont="1" applyFill="1" applyBorder="1" applyAlignment="1">
      <alignment vertical="center" wrapText="1"/>
    </xf>
    <xf numFmtId="0" fontId="37" fillId="0" borderId="66" xfId="0" applyFont="1" applyFill="1" applyBorder="1" applyAlignment="1">
      <alignment horizontal="center" vertical="center" wrapText="1"/>
    </xf>
    <xf numFmtId="168" fontId="36" fillId="0" borderId="14" xfId="28" applyNumberFormat="1" applyFont="1" applyFill="1" applyBorder="1" applyAlignment="1">
      <alignment horizontal="center" vertical="center" wrapText="1"/>
    </xf>
    <xf numFmtId="0" fontId="37" fillId="0" borderId="51" xfId="0" quotePrefix="1" applyFont="1" applyFill="1" applyBorder="1" applyAlignment="1">
      <alignment horizontal="center" vertical="top" wrapText="1"/>
    </xf>
    <xf numFmtId="49" fontId="37" fillId="0" borderId="37" xfId="0" applyNumberFormat="1" applyFont="1" applyFill="1" applyBorder="1" applyAlignment="1">
      <alignment horizontal="center" vertical="center" wrapText="1"/>
    </xf>
    <xf numFmtId="168" fontId="36" fillId="0" borderId="37" xfId="78" applyNumberFormat="1" applyFont="1" applyFill="1" applyBorder="1" applyAlignment="1">
      <alignment horizontal="justify" vertical="center" wrapText="1"/>
    </xf>
    <xf numFmtId="168" fontId="36" fillId="0" borderId="64" xfId="78" applyNumberFormat="1" applyFont="1" applyFill="1" applyBorder="1" applyAlignment="1">
      <alignment horizontal="justify" vertical="center" wrapText="1"/>
    </xf>
    <xf numFmtId="49" fontId="37" fillId="0" borderId="13" xfId="0" applyNumberFormat="1" applyFont="1" applyFill="1" applyBorder="1" applyAlignment="1">
      <alignment horizontal="center" vertical="top" wrapText="1"/>
    </xf>
    <xf numFmtId="168" fontId="36" fillId="0" borderId="0" xfId="78" applyNumberFormat="1" applyFont="1" applyFill="1" applyBorder="1" applyAlignment="1">
      <alignment horizontal="justify" vertical="center" wrapText="1"/>
    </xf>
    <xf numFmtId="168" fontId="36" fillId="0" borderId="39" xfId="78" applyNumberFormat="1" applyFont="1" applyFill="1" applyBorder="1" applyAlignment="1">
      <alignment horizontal="justify" vertical="center" wrapText="1"/>
    </xf>
    <xf numFmtId="168" fontId="36" fillId="0" borderId="15" xfId="78" applyNumberFormat="1" applyFont="1" applyFill="1" applyBorder="1" applyAlignment="1">
      <alignment horizontal="justify" vertical="center" wrapText="1"/>
    </xf>
    <xf numFmtId="168" fontId="36" fillId="0" borderId="62" xfId="78" applyNumberFormat="1" applyFont="1" applyFill="1" applyBorder="1" applyAlignment="1">
      <alignment horizontal="justify" vertical="center" wrapText="1"/>
    </xf>
    <xf numFmtId="49" fontId="37" fillId="0" borderId="20" xfId="0" applyNumberFormat="1" applyFont="1" applyFill="1" applyBorder="1" applyAlignment="1">
      <alignment horizontal="center" vertical="center" wrapText="1"/>
    </xf>
    <xf numFmtId="168" fontId="36" fillId="0" borderId="30" xfId="78" applyNumberFormat="1" applyFont="1" applyFill="1" applyBorder="1" applyAlignment="1">
      <alignment horizontal="justify" vertical="center" wrapText="1"/>
    </xf>
    <xf numFmtId="168" fontId="36" fillId="0" borderId="63" xfId="78" applyNumberFormat="1" applyFont="1" applyFill="1" applyBorder="1" applyAlignment="1">
      <alignment horizontal="justify" vertical="center" wrapText="1"/>
    </xf>
    <xf numFmtId="10" fontId="36" fillId="0" borderId="0" xfId="78" applyNumberFormat="1" applyFont="1" applyFill="1" applyBorder="1" applyAlignment="1">
      <alignment horizontal="center" vertical="center" wrapText="1"/>
    </xf>
    <xf numFmtId="10" fontId="36" fillId="0" borderId="39" xfId="78" applyNumberFormat="1" applyFont="1" applyFill="1" applyBorder="1" applyAlignment="1">
      <alignment horizontal="center" vertical="center" wrapText="1"/>
    </xf>
    <xf numFmtId="0" fontId="36" fillId="0" borderId="45" xfId="0" applyFont="1" applyFill="1" applyBorder="1" applyAlignment="1">
      <alignment horizontal="left" vertical="center"/>
    </xf>
    <xf numFmtId="0" fontId="36" fillId="0" borderId="45" xfId="0" applyFont="1" applyFill="1" applyBorder="1" applyAlignment="1">
      <alignment vertical="center" wrapText="1"/>
    </xf>
    <xf numFmtId="168" fontId="36" fillId="0" borderId="13" xfId="28" applyNumberFormat="1" applyFont="1" applyBorder="1" applyAlignment="1">
      <alignment vertical="center" wrapText="1"/>
    </xf>
    <xf numFmtId="168" fontId="37" fillId="0" borderId="35" xfId="28" applyNumberFormat="1" applyFont="1" applyFill="1" applyBorder="1" applyAlignment="1">
      <alignment vertical="center" wrapText="1"/>
    </xf>
    <xf numFmtId="168" fontId="37" fillId="0" borderId="49" xfId="28" applyNumberFormat="1" applyFont="1" applyFill="1" applyBorder="1" applyAlignment="1">
      <alignment vertical="center" wrapText="1"/>
    </xf>
    <xf numFmtId="171" fontId="36" fillId="0" borderId="13" xfId="0" applyNumberFormat="1" applyFont="1" applyFill="1" applyBorder="1" applyAlignment="1">
      <alignment horizontal="right" vertical="center" wrapText="1"/>
    </xf>
    <xf numFmtId="171" fontId="36" fillId="0" borderId="25" xfId="0" applyNumberFormat="1" applyFont="1" applyFill="1" applyBorder="1" applyAlignment="1">
      <alignment horizontal="right" vertical="center" wrapText="1"/>
    </xf>
    <xf numFmtId="168" fontId="37" fillId="0" borderId="37" xfId="28" applyNumberFormat="1" applyFont="1" applyFill="1" applyBorder="1" applyAlignment="1">
      <alignment horizontal="center" vertical="center" wrapText="1"/>
    </xf>
    <xf numFmtId="168" fontId="53" fillId="0" borderId="25" xfId="28" applyNumberFormat="1" applyFont="1" applyBorder="1" applyAlignment="1">
      <alignment vertical="center" wrapText="1"/>
    </xf>
    <xf numFmtId="168" fontId="53" fillId="0" borderId="25" xfId="0" applyNumberFormat="1" applyFont="1" applyBorder="1" applyAlignment="1">
      <alignment vertical="center" wrapText="1"/>
    </xf>
    <xf numFmtId="168" fontId="37" fillId="0" borderId="66" xfId="28" applyNumberFormat="1" applyFont="1" applyFill="1" applyBorder="1" applyAlignment="1">
      <alignment horizontal="center" vertical="center" wrapText="1"/>
    </xf>
    <xf numFmtId="168" fontId="37" fillId="0" borderId="67" xfId="28" applyNumberFormat="1" applyFont="1" applyFill="1" applyBorder="1" applyAlignment="1">
      <alignment horizontal="center" vertical="center" wrapText="1"/>
    </xf>
    <xf numFmtId="0" fontId="37" fillId="0" borderId="63" xfId="0" applyFont="1" applyFill="1" applyBorder="1" applyAlignment="1">
      <alignment horizontal="center" vertical="center" wrapText="1"/>
    </xf>
    <xf numFmtId="0" fontId="36" fillId="0" borderId="44" xfId="0" applyFont="1" applyFill="1" applyBorder="1" applyAlignment="1">
      <alignment horizontal="left" vertical="center"/>
    </xf>
    <xf numFmtId="168" fontId="37" fillId="0" borderId="15" xfId="28" applyNumberFormat="1" applyFont="1" applyFill="1" applyBorder="1" applyAlignment="1">
      <alignment vertical="center" wrapText="1"/>
    </xf>
    <xf numFmtId="166" fontId="36" fillId="25" borderId="41" xfId="0" applyNumberFormat="1" applyFont="1" applyFill="1" applyBorder="1" applyAlignment="1">
      <alignment horizontal="center" vertical="center" wrapText="1"/>
    </xf>
    <xf numFmtId="49" fontId="36" fillId="0" borderId="33" xfId="0" applyNumberFormat="1" applyFont="1" applyFill="1" applyBorder="1" applyAlignment="1">
      <alignment horizontal="center" vertical="center" wrapText="1"/>
    </xf>
    <xf numFmtId="0" fontId="36" fillId="0" borderId="39" xfId="0" applyFont="1" applyFill="1" applyBorder="1" applyAlignment="1">
      <alignment vertical="center" wrapText="1"/>
    </xf>
    <xf numFmtId="0" fontId="48" fillId="0" borderId="0" xfId="0" applyFont="1" applyFill="1" applyBorder="1" applyAlignment="1">
      <alignment vertical="center" wrapText="1"/>
    </xf>
    <xf numFmtId="49" fontId="42" fillId="0" borderId="39" xfId="66" applyNumberFormat="1" applyFont="1" applyFill="1" applyBorder="1" applyAlignment="1">
      <alignment horizontal="right" vertical="center"/>
    </xf>
    <xf numFmtId="0" fontId="42" fillId="0" borderId="39" xfId="66" applyFont="1" applyFill="1" applyBorder="1" applyAlignment="1">
      <alignment horizontal="right" vertical="center"/>
    </xf>
    <xf numFmtId="165" fontId="36" fillId="0" borderId="0" xfId="0" applyNumberFormat="1" applyFont="1" applyBorder="1" applyAlignment="1">
      <alignment vertical="center" wrapText="1"/>
    </xf>
    <xf numFmtId="0" fontId="33" fillId="0" borderId="0" xfId="64" applyFont="1" applyFill="1" applyBorder="1" applyAlignment="1">
      <alignment vertical="center" wrapText="1"/>
    </xf>
    <xf numFmtId="49" fontId="45" fillId="0" borderId="0" xfId="64" applyNumberFormat="1" applyFont="1" applyFill="1" applyBorder="1" applyAlignment="1">
      <alignment vertical="center" wrapText="1"/>
    </xf>
    <xf numFmtId="0" fontId="33" fillId="0" borderId="0" xfId="64" applyFont="1" applyFill="1" applyBorder="1" applyAlignment="1">
      <alignment horizontal="left" vertical="top" wrapText="1"/>
    </xf>
    <xf numFmtId="0" fontId="35" fillId="0" borderId="0" xfId="64" applyFont="1" applyFill="1" applyBorder="1" applyAlignment="1">
      <alignment horizontal="left" vertical="center" wrapText="1"/>
    </xf>
    <xf numFmtId="0" fontId="36" fillId="0" borderId="0" xfId="0" applyFont="1" applyFill="1" applyBorder="1" applyAlignment="1">
      <alignment horizontal="center" vertical="top" wrapText="1"/>
    </xf>
    <xf numFmtId="168" fontId="36" fillId="0" borderId="29" xfId="28" applyNumberFormat="1" applyFont="1" applyFill="1" applyBorder="1" applyAlignment="1">
      <alignment vertical="center" wrapText="1"/>
    </xf>
    <xf numFmtId="0" fontId="33" fillId="0" borderId="0" xfId="64" applyFont="1" applyFill="1" applyBorder="1" applyAlignment="1">
      <alignment horizontal="center" vertical="center" wrapText="1"/>
    </xf>
    <xf numFmtId="0" fontId="36" fillId="0" borderId="0" xfId="0" applyFont="1"/>
    <xf numFmtId="171" fontId="51" fillId="0" borderId="12" xfId="28" applyNumberFormat="1" applyFont="1" applyBorder="1" applyAlignment="1">
      <alignment vertical="center" wrapText="1"/>
    </xf>
    <xf numFmtId="171" fontId="51" fillId="0" borderId="21" xfId="28" applyNumberFormat="1" applyFont="1" applyBorder="1" applyAlignment="1">
      <alignment vertical="center" wrapText="1"/>
    </xf>
    <xf numFmtId="171" fontId="51" fillId="0" borderId="21" xfId="28" applyNumberFormat="1" applyFont="1" applyFill="1" applyBorder="1" applyAlignment="1">
      <alignment horizontal="right" vertical="center" wrapText="1"/>
    </xf>
    <xf numFmtId="171" fontId="51" fillId="0" borderId="39" xfId="28" applyNumberFormat="1" applyFont="1" applyBorder="1" applyAlignment="1">
      <alignment vertical="center" wrapText="1"/>
    </xf>
    <xf numFmtId="0" fontId="37" fillId="0" borderId="77" xfId="0" applyFont="1" applyFill="1" applyBorder="1" applyAlignment="1">
      <alignment horizontal="center" vertical="center" wrapText="1"/>
    </xf>
    <xf numFmtId="168" fontId="36" fillId="0" borderId="78" xfId="0" applyNumberFormat="1" applyFont="1" applyFill="1" applyBorder="1" applyAlignment="1">
      <alignment vertical="center" wrapText="1"/>
    </xf>
    <xf numFmtId="166" fontId="36" fillId="0" borderId="78" xfId="0" applyNumberFormat="1" applyFont="1" applyFill="1" applyBorder="1" applyAlignment="1">
      <alignment vertical="center" wrapText="1"/>
    </xf>
    <xf numFmtId="166" fontId="36" fillId="0" borderId="79" xfId="0" applyNumberFormat="1" applyFont="1" applyFill="1" applyBorder="1" applyAlignment="1">
      <alignment vertical="center" wrapText="1"/>
    </xf>
    <xf numFmtId="168" fontId="36" fillId="0" borderId="12" xfId="0" applyNumberFormat="1" applyFont="1" applyFill="1" applyBorder="1" applyAlignment="1">
      <alignment horizontal="center" vertical="center" wrapText="1"/>
    </xf>
    <xf numFmtId="168" fontId="37" fillId="0" borderId="13" xfId="0" applyNumberFormat="1" applyFont="1" applyFill="1" applyBorder="1" applyAlignment="1">
      <alignment vertical="center" wrapText="1"/>
    </xf>
    <xf numFmtId="168" fontId="37" fillId="0" borderId="12" xfId="0" applyNumberFormat="1" applyFont="1" applyFill="1" applyBorder="1" applyAlignment="1">
      <alignment vertical="center" wrapText="1"/>
    </xf>
    <xf numFmtId="168" fontId="37" fillId="0" borderId="47" xfId="28" applyNumberFormat="1" applyFont="1" applyFill="1" applyBorder="1" applyAlignment="1">
      <alignment vertical="center" wrapText="1"/>
    </xf>
    <xf numFmtId="168" fontId="36" fillId="0" borderId="25" xfId="28" applyNumberFormat="1" applyFont="1" applyFill="1" applyBorder="1" applyAlignment="1">
      <alignment horizontal="center" vertical="center" wrapText="1"/>
    </xf>
    <xf numFmtId="49" fontId="50" fillId="0" borderId="0" xfId="64" applyNumberFormat="1" applyFont="1" applyFill="1" applyBorder="1" applyAlignment="1">
      <alignment vertical="center" wrapText="1"/>
    </xf>
    <xf numFmtId="49" fontId="50" fillId="0" borderId="66" xfId="64" applyNumberFormat="1" applyFont="1" applyFill="1" applyBorder="1" applyAlignment="1">
      <alignment vertical="center" wrapText="1"/>
    </xf>
    <xf numFmtId="10" fontId="36" fillId="0" borderId="39" xfId="78" applyNumberFormat="1" applyFont="1" applyFill="1" applyBorder="1" applyAlignment="1">
      <alignment vertical="center" wrapText="1"/>
    </xf>
    <xf numFmtId="2" fontId="48" fillId="0" borderId="0" xfId="0" applyNumberFormat="1" applyFont="1" applyFill="1" applyBorder="1" applyAlignment="1">
      <alignment horizontal="left" vertical="center" wrapText="1"/>
    </xf>
    <xf numFmtId="166" fontId="36" fillId="25" borderId="41" xfId="0" applyNumberFormat="1" applyFont="1" applyFill="1" applyBorder="1" applyAlignment="1">
      <alignment horizontal="right" vertical="center" wrapText="1"/>
    </xf>
    <xf numFmtId="173" fontId="36" fillId="0" borderId="0" xfId="0" applyNumberFormat="1" applyFont="1" applyBorder="1" applyAlignment="1">
      <alignment vertical="center" wrapText="1"/>
    </xf>
    <xf numFmtId="166" fontId="36" fillId="0" borderId="0" xfId="0" applyNumberFormat="1" applyFont="1" applyBorder="1" applyAlignment="1">
      <alignment vertical="center" wrapText="1"/>
    </xf>
    <xf numFmtId="0" fontId="37" fillId="0" borderId="25" xfId="0" applyFont="1" applyFill="1" applyBorder="1" applyAlignment="1">
      <alignment horizontal="center" vertical="center" wrapText="1"/>
    </xf>
    <xf numFmtId="10" fontId="36" fillId="0" borderId="25" xfId="78" applyNumberFormat="1" applyFont="1" applyFill="1" applyBorder="1" applyAlignment="1">
      <alignment horizontal="center" vertical="center" wrapText="1"/>
    </xf>
    <xf numFmtId="0" fontId="36" fillId="0" borderId="0" xfId="0" applyFont="1" applyFill="1" applyBorder="1" applyAlignment="1">
      <alignment vertical="top" wrapText="1"/>
    </xf>
    <xf numFmtId="49" fontId="39" fillId="0" borderId="69" xfId="66" applyNumberFormat="1" applyFont="1" applyFill="1" applyBorder="1" applyAlignment="1">
      <alignment horizontal="left" vertical="center"/>
    </xf>
    <xf numFmtId="0" fontId="33" fillId="0" borderId="66" xfId="66" applyFont="1" applyFill="1" applyBorder="1" applyAlignment="1">
      <alignment horizontal="right" vertical="center" wrapText="1"/>
    </xf>
    <xf numFmtId="0" fontId="33" fillId="0" borderId="66" xfId="66" applyFont="1" applyFill="1" applyBorder="1" applyAlignment="1">
      <alignment vertical="center" wrapText="1"/>
    </xf>
    <xf numFmtId="0" fontId="33" fillId="0" borderId="67" xfId="66" applyFont="1" applyFill="1" applyBorder="1" applyAlignment="1">
      <alignment vertical="center" wrapText="1"/>
    </xf>
    <xf numFmtId="0" fontId="36" fillId="0" borderId="13" xfId="0" applyFont="1" applyBorder="1" applyAlignment="1">
      <alignment vertical="center" wrapText="1"/>
    </xf>
    <xf numFmtId="9" fontId="37" fillId="0" borderId="13" xfId="78" applyNumberFormat="1" applyFont="1" applyBorder="1" applyAlignment="1">
      <alignment horizontal="center" vertical="center" wrapText="1"/>
    </xf>
    <xf numFmtId="9" fontId="37" fillId="0" borderId="13" xfId="81" applyNumberFormat="1" applyFont="1" applyBorder="1" applyAlignment="1">
      <alignment horizontal="center" vertical="center" wrapText="1"/>
    </xf>
    <xf numFmtId="9" fontId="36" fillId="0" borderId="13" xfId="78" applyNumberFormat="1" applyFont="1" applyBorder="1" applyAlignment="1">
      <alignment horizontal="center" vertical="center" wrapText="1"/>
    </xf>
    <xf numFmtId="9" fontId="36" fillId="0" borderId="13" xfId="81" applyNumberFormat="1" applyFont="1" applyBorder="1" applyAlignment="1">
      <alignment horizontal="center" vertical="center" wrapText="1"/>
    </xf>
    <xf numFmtId="0" fontId="36" fillId="0" borderId="23" xfId="0" applyFont="1" applyBorder="1" applyAlignment="1">
      <alignment vertical="center" wrapText="1"/>
    </xf>
    <xf numFmtId="9" fontId="37" fillId="0" borderId="24" xfId="78" applyNumberFormat="1" applyFont="1" applyBorder="1" applyAlignment="1">
      <alignment vertical="center" wrapText="1"/>
    </xf>
    <xf numFmtId="9" fontId="37" fillId="0" borderId="25" xfId="78" applyNumberFormat="1" applyFont="1" applyBorder="1" applyAlignment="1">
      <alignment horizontal="center" vertical="center" wrapText="1"/>
    </xf>
    <xf numFmtId="9" fontId="36" fillId="0" borderId="24" xfId="78" applyNumberFormat="1" applyFont="1" applyBorder="1" applyAlignment="1">
      <alignment vertical="center" wrapText="1"/>
    </xf>
    <xf numFmtId="9" fontId="36" fillId="0" borderId="25" xfId="78" applyNumberFormat="1" applyFont="1" applyBorder="1" applyAlignment="1">
      <alignment horizontal="center" vertical="center" wrapText="1"/>
    </xf>
    <xf numFmtId="0" fontId="36" fillId="0" borderId="37" xfId="0" applyFont="1" applyBorder="1" applyAlignment="1">
      <alignment vertical="center" wrapText="1"/>
    </xf>
    <xf numFmtId="168" fontId="36" fillId="0" borderId="37" xfId="28" applyNumberFormat="1" applyFont="1" applyFill="1" applyBorder="1" applyAlignment="1">
      <alignment vertical="center" wrapText="1"/>
    </xf>
    <xf numFmtId="168" fontId="36" fillId="0" borderId="64" xfId="28" applyNumberFormat="1" applyFont="1" applyFill="1" applyBorder="1" applyAlignment="1">
      <alignment vertical="center" wrapText="1"/>
    </xf>
    <xf numFmtId="168" fontId="38" fillId="0" borderId="0" xfId="0" applyNumberFormat="1" applyFont="1" applyBorder="1" applyAlignment="1">
      <alignment vertical="center" wrapText="1"/>
    </xf>
    <xf numFmtId="168" fontId="41" fillId="0" borderId="0" xfId="0" applyNumberFormat="1" applyFont="1" applyBorder="1" applyAlignment="1">
      <alignment vertical="center" wrapText="1"/>
    </xf>
    <xf numFmtId="0" fontId="33" fillId="0" borderId="0" xfId="64" applyFont="1" applyAlignment="1">
      <alignment vertical="center" wrapText="1"/>
    </xf>
    <xf numFmtId="168" fontId="36" fillId="0" borderId="16" xfId="0" quotePrefix="1" applyNumberFormat="1" applyFont="1" applyFill="1" applyBorder="1" applyAlignment="1">
      <alignment horizontal="right" vertical="center" wrapText="1"/>
    </xf>
    <xf numFmtId="168" fontId="37" fillId="0" borderId="0" xfId="0" quotePrefix="1" applyNumberFormat="1" applyFont="1" applyFill="1" applyBorder="1" applyAlignment="1">
      <alignment horizontal="right" vertical="center" wrapText="1"/>
    </xf>
    <xf numFmtId="165" fontId="36" fillId="0" borderId="12" xfId="0" applyNumberFormat="1" applyFont="1" applyFill="1" applyBorder="1" applyAlignment="1">
      <alignment horizontal="center" vertical="center" wrapText="1"/>
    </xf>
    <xf numFmtId="168" fontId="33" fillId="0" borderId="0" xfId="66" applyNumberFormat="1" applyFont="1" applyFill="1" applyBorder="1" applyAlignment="1">
      <alignment vertical="center" wrapText="1"/>
    </xf>
    <xf numFmtId="0" fontId="36" fillId="0" borderId="65" xfId="0" applyFont="1" applyFill="1" applyBorder="1" applyAlignment="1">
      <alignment horizontal="justify" vertical="center" wrapText="1"/>
    </xf>
    <xf numFmtId="10" fontId="36" fillId="0" borderId="12" xfId="0" applyNumberFormat="1" applyFont="1" applyFill="1" applyBorder="1" applyAlignment="1">
      <alignment horizontal="center" vertical="center" wrapText="1"/>
    </xf>
    <xf numFmtId="10" fontId="36" fillId="0" borderId="0" xfId="0" applyNumberFormat="1" applyFont="1" applyFill="1" applyBorder="1" applyAlignment="1">
      <alignment horizontal="center" vertical="center" wrapText="1"/>
    </xf>
    <xf numFmtId="0" fontId="37" fillId="0" borderId="21" xfId="0" applyFont="1" applyFill="1" applyBorder="1" applyAlignment="1">
      <alignment horizontal="right" vertical="center" wrapText="1"/>
    </xf>
    <xf numFmtId="0" fontId="33" fillId="0" borderId="0" xfId="66" applyFont="1" applyAlignment="1">
      <alignment vertical="center" wrapText="1"/>
    </xf>
    <xf numFmtId="0" fontId="36" fillId="0" borderId="0" xfId="0" applyFont="1" applyFill="1" applyBorder="1" applyAlignment="1">
      <alignment vertical="center" wrapText="1"/>
    </xf>
    <xf numFmtId="0" fontId="36" fillId="0" borderId="0" xfId="0" applyFont="1" applyAlignment="1">
      <alignment horizontal="justify" vertical="center" wrapText="1"/>
    </xf>
    <xf numFmtId="0" fontId="36" fillId="0" borderId="0" xfId="0" applyFont="1" applyFill="1" applyAlignment="1">
      <alignment horizontal="justify" vertical="center" wrapText="1"/>
    </xf>
    <xf numFmtId="0" fontId="36" fillId="0" borderId="0" xfId="0" applyFont="1" applyAlignment="1">
      <alignment horizontal="left" vertical="center" wrapText="1"/>
    </xf>
    <xf numFmtId="0" fontId="36" fillId="0" borderId="0" xfId="0" applyFont="1" applyFill="1" applyBorder="1" applyAlignment="1">
      <alignment horizontal="center" vertical="center" wrapText="1"/>
    </xf>
    <xf numFmtId="49" fontId="37" fillId="0" borderId="15" xfId="0" applyNumberFormat="1" applyFont="1" applyFill="1" applyBorder="1" applyAlignment="1">
      <alignment horizontal="center" vertical="center" wrapText="1"/>
    </xf>
    <xf numFmtId="49" fontId="37" fillId="0" borderId="0" xfId="0" applyNumberFormat="1" applyFont="1" applyFill="1" applyBorder="1" applyAlignment="1">
      <alignment horizontal="justify" vertical="center" wrapText="1"/>
    </xf>
    <xf numFmtId="0" fontId="37" fillId="0" borderId="15" xfId="0" applyFont="1" applyFill="1" applyBorder="1" applyAlignment="1">
      <alignment horizontal="center" vertical="center" wrapText="1"/>
    </xf>
    <xf numFmtId="168" fontId="36" fillId="0" borderId="15" xfId="28" applyNumberFormat="1" applyFont="1" applyFill="1" applyBorder="1" applyAlignment="1">
      <alignment horizontal="center" vertical="center" wrapText="1"/>
    </xf>
    <xf numFmtId="168" fontId="36" fillId="0" borderId="0" xfId="28" applyNumberFormat="1" applyFont="1" applyFill="1" applyBorder="1" applyAlignment="1">
      <alignment horizontal="center" vertical="center" wrapText="1"/>
    </xf>
    <xf numFmtId="166" fontId="61" fillId="0" borderId="39" xfId="0" applyNumberFormat="1" applyFont="1" applyFill="1" applyBorder="1" applyAlignment="1">
      <alignment vertical="center" wrapText="1"/>
    </xf>
    <xf numFmtId="166" fontId="61" fillId="0" borderId="47" xfId="0" applyNumberFormat="1" applyFont="1" applyFill="1" applyBorder="1" applyAlignment="1">
      <alignment vertical="center" wrapText="1"/>
    </xf>
    <xf numFmtId="166" fontId="61" fillId="0" borderId="41" xfId="0" applyNumberFormat="1" applyFont="1" applyFill="1" applyBorder="1" applyAlignment="1">
      <alignment vertical="center" wrapText="1"/>
    </xf>
    <xf numFmtId="0" fontId="61" fillId="0" borderId="0" xfId="0" applyFont="1" applyFill="1"/>
    <xf numFmtId="168" fontId="61" fillId="0" borderId="0" xfId="0" applyNumberFormat="1" applyFont="1" applyFill="1"/>
    <xf numFmtId="49" fontId="36" fillId="0" borderId="38" xfId="0" applyNumberFormat="1" applyFont="1" applyFill="1" applyBorder="1" applyAlignment="1">
      <alignment vertical="center" wrapText="1"/>
    </xf>
    <xf numFmtId="49" fontId="36" fillId="0" borderId="39" xfId="0" applyNumberFormat="1" applyFont="1" applyFill="1" applyBorder="1" applyAlignment="1">
      <alignment vertical="center" wrapText="1"/>
    </xf>
    <xf numFmtId="0" fontId="42" fillId="0" borderId="27" xfId="66" applyFont="1" applyFill="1" applyBorder="1" applyAlignment="1">
      <alignment horizontal="right" vertical="center"/>
    </xf>
    <xf numFmtId="168" fontId="36" fillId="0" borderId="63" xfId="28" applyNumberFormat="1" applyFont="1" applyFill="1" applyBorder="1" applyAlignment="1">
      <alignment horizontal="center" vertical="center" wrapText="1"/>
    </xf>
    <xf numFmtId="168" fontId="36" fillId="0" borderId="61" xfId="28" applyNumberFormat="1" applyFont="1" applyFill="1" applyBorder="1" applyAlignment="1">
      <alignment horizontal="center" vertical="center" wrapText="1"/>
    </xf>
    <xf numFmtId="168" fontId="36" fillId="0" borderId="39" xfId="28" applyNumberFormat="1" applyFont="1" applyFill="1" applyBorder="1" applyAlignment="1">
      <alignment horizontal="center" vertical="center" wrapText="1"/>
    </xf>
    <xf numFmtId="0" fontId="37" fillId="0" borderId="44" xfId="0" quotePrefix="1" applyFont="1" applyFill="1" applyBorder="1" applyAlignment="1">
      <alignment horizontal="center" vertical="top" wrapText="1"/>
    </xf>
    <xf numFmtId="0" fontId="36" fillId="0" borderId="65" xfId="0" applyFont="1" applyFill="1" applyBorder="1" applyAlignment="1">
      <alignment horizontal="justify" vertical="top" wrapText="1"/>
    </xf>
    <xf numFmtId="0" fontId="36" fillId="0" borderId="66" xfId="0" applyFont="1" applyFill="1" applyBorder="1" applyAlignment="1">
      <alignment horizontal="justify" vertical="top" wrapText="1"/>
    </xf>
    <xf numFmtId="0" fontId="36" fillId="0" borderId="67" xfId="0" applyFont="1" applyFill="1" applyBorder="1" applyAlignment="1">
      <alignment horizontal="justify" vertical="top" wrapText="1"/>
    </xf>
    <xf numFmtId="175" fontId="36" fillId="0" borderId="47" xfId="28" applyNumberFormat="1" applyFont="1" applyFill="1" applyBorder="1" applyAlignment="1">
      <alignment vertical="center" wrapText="1"/>
    </xf>
    <xf numFmtId="0" fontId="37" fillId="0" borderId="0" xfId="0" quotePrefix="1" applyFont="1" applyFill="1" applyBorder="1" applyAlignment="1">
      <alignment horizontal="right" vertical="center" wrapText="1"/>
    </xf>
    <xf numFmtId="0" fontId="36" fillId="0" borderId="16" xfId="0" quotePrefix="1" applyFont="1" applyFill="1" applyBorder="1" applyAlignment="1">
      <alignment horizontal="right" vertical="center" wrapText="1"/>
    </xf>
    <xf numFmtId="0" fontId="37" fillId="0" borderId="33" xfId="0" applyFont="1" applyFill="1" applyBorder="1" applyAlignment="1">
      <alignment horizontal="center" vertical="center" wrapText="1"/>
    </xf>
    <xf numFmtId="0" fontId="48" fillId="0" borderId="38" xfId="0" applyFont="1" applyFill="1" applyBorder="1" applyAlignment="1">
      <alignment horizontal="left" vertical="center" wrapText="1"/>
    </xf>
    <xf numFmtId="0" fontId="48" fillId="0" borderId="0" xfId="0" applyFont="1" applyFill="1" applyBorder="1" applyAlignment="1">
      <alignment horizontal="left" vertical="center" wrapText="1"/>
    </xf>
    <xf numFmtId="0" fontId="37" fillId="0" borderId="11" xfId="0" applyFont="1" applyFill="1" applyBorder="1" applyAlignment="1">
      <alignment horizontal="left" vertical="center" wrapText="1"/>
    </xf>
    <xf numFmtId="0" fontId="36" fillId="0" borderId="0" xfId="0" applyFont="1" applyFill="1" applyBorder="1" applyAlignment="1">
      <alignment vertical="center" wrapText="1"/>
    </xf>
    <xf numFmtId="0" fontId="40" fillId="0" borderId="11" xfId="0" quotePrefix="1" applyFont="1" applyFill="1" applyBorder="1" applyAlignment="1">
      <alignment horizontal="left" vertical="center" wrapText="1"/>
    </xf>
    <xf numFmtId="0" fontId="36" fillId="0" borderId="11"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6" fillId="0" borderId="0"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37" fillId="0" borderId="42" xfId="0" applyFont="1" applyFill="1" applyBorder="1" applyAlignment="1">
      <alignment horizontal="center" vertical="center" wrapText="1"/>
    </xf>
    <xf numFmtId="0" fontId="37" fillId="0" borderId="36" xfId="0" applyFont="1" applyFill="1" applyBorder="1" applyAlignment="1">
      <alignment horizontal="center" vertical="center" wrapText="1"/>
    </xf>
    <xf numFmtId="0" fontId="36" fillId="0" borderId="0" xfId="0" quotePrefix="1" applyFont="1" applyFill="1" applyBorder="1" applyAlignment="1">
      <alignment horizontal="left" vertical="center" wrapText="1"/>
    </xf>
    <xf numFmtId="0" fontId="36" fillId="0" borderId="11" xfId="0" quotePrefix="1"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38" xfId="0" applyFont="1" applyFill="1" applyBorder="1" applyAlignment="1">
      <alignment horizontal="left" vertical="center" wrapText="1"/>
    </xf>
    <xf numFmtId="0" fontId="42" fillId="0" borderId="13" xfId="0" applyFont="1" applyFill="1" applyBorder="1" applyAlignment="1">
      <alignment horizontal="center" vertical="center" wrapText="1"/>
    </xf>
    <xf numFmtId="0" fontId="42" fillId="0" borderId="25" xfId="0" applyFont="1" applyFill="1" applyBorder="1" applyAlignment="1">
      <alignment horizontal="center" vertical="center" wrapText="1"/>
    </xf>
    <xf numFmtId="49" fontId="42" fillId="0" borderId="13" xfId="0" applyNumberFormat="1" applyFont="1" applyFill="1" applyBorder="1" applyAlignment="1">
      <alignment horizontal="center" vertical="center" wrapText="1"/>
    </xf>
    <xf numFmtId="1" fontId="33" fillId="0" borderId="13" xfId="0" applyNumberFormat="1" applyFont="1" applyFill="1" applyBorder="1" applyAlignment="1">
      <alignment horizontal="right" vertical="center" wrapText="1"/>
    </xf>
    <xf numFmtId="1" fontId="33" fillId="0" borderId="25" xfId="0" applyNumberFormat="1" applyFont="1" applyFill="1" applyBorder="1" applyAlignment="1">
      <alignment horizontal="right" vertical="center" wrapText="1"/>
    </xf>
    <xf numFmtId="171" fontId="33" fillId="0" borderId="13" xfId="28" applyNumberFormat="1" applyFont="1" applyFill="1" applyBorder="1" applyAlignment="1">
      <alignment horizontal="right" vertical="center" wrapText="1"/>
    </xf>
    <xf numFmtId="0" fontId="36" fillId="0" borderId="0" xfId="0" applyFont="1" applyFill="1" applyBorder="1" applyAlignment="1">
      <alignment vertical="center" wrapText="1"/>
    </xf>
    <xf numFmtId="0" fontId="36" fillId="0" borderId="0" xfId="0" applyFont="1" applyFill="1" applyBorder="1" applyAlignment="1">
      <alignment horizontal="left" vertical="center" wrapText="1"/>
    </xf>
    <xf numFmtId="43" fontId="36" fillId="0" borderId="13" xfId="28" applyNumberFormat="1" applyFont="1" applyBorder="1" applyAlignment="1">
      <alignment vertical="center" wrapText="1"/>
    </xf>
    <xf numFmtId="43" fontId="36" fillId="0" borderId="0" xfId="0" applyNumberFormat="1" applyFont="1" applyBorder="1" applyAlignment="1">
      <alignment vertical="center" wrapText="1"/>
    </xf>
    <xf numFmtId="174" fontId="36" fillId="0" borderId="13" xfId="28" applyNumberFormat="1" applyFont="1" applyBorder="1" applyAlignment="1">
      <alignment vertical="center" wrapText="1"/>
    </xf>
    <xf numFmtId="0" fontId="36" fillId="0" borderId="13" xfId="0" applyFont="1" applyFill="1" applyBorder="1" applyAlignment="1">
      <alignment horizontal="center" vertical="center" wrapText="1"/>
    </xf>
    <xf numFmtId="168" fontId="36" fillId="0" borderId="13" xfId="0" applyNumberFormat="1" applyFont="1" applyFill="1" applyBorder="1" applyAlignment="1">
      <alignment horizontal="center" vertical="center" wrapText="1"/>
    </xf>
    <xf numFmtId="0" fontId="36" fillId="0" borderId="18" xfId="0" quotePrefix="1" applyFont="1" applyFill="1" applyBorder="1" applyAlignment="1">
      <alignment horizontal="center" vertical="center" wrapText="1"/>
    </xf>
    <xf numFmtId="0" fontId="48" fillId="0" borderId="0"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6" fillId="0" borderId="66" xfId="0" applyFont="1" applyFill="1" applyBorder="1" applyAlignment="1">
      <alignment horizontal="left" vertical="center" wrapText="1"/>
    </xf>
    <xf numFmtId="49" fontId="36" fillId="0" borderId="0" xfId="0" applyNumberFormat="1" applyFont="1" applyFill="1" applyBorder="1" applyAlignment="1">
      <alignment vertical="center" wrapText="1"/>
    </xf>
    <xf numFmtId="166" fontId="61" fillId="24" borderId="39" xfId="0" applyNumberFormat="1" applyFont="1" applyFill="1" applyBorder="1" applyAlignment="1">
      <alignment vertical="center" wrapText="1"/>
    </xf>
    <xf numFmtId="166" fontId="61" fillId="24" borderId="47" xfId="0" applyNumberFormat="1" applyFont="1" applyFill="1" applyBorder="1" applyAlignment="1">
      <alignment vertical="center" wrapText="1"/>
    </xf>
    <xf numFmtId="0" fontId="48" fillId="0" borderId="0" xfId="0" applyFont="1" applyFill="1" applyBorder="1" applyAlignment="1">
      <alignment horizontal="left" vertical="center" wrapText="1"/>
    </xf>
    <xf numFmtId="0" fontId="36" fillId="0" borderId="0" xfId="0" applyFont="1" applyFill="1" applyBorder="1" applyAlignment="1">
      <alignment vertical="center" wrapText="1"/>
    </xf>
    <xf numFmtId="49" fontId="36" fillId="0" borderId="0" xfId="0" applyNumberFormat="1" applyFont="1" applyFill="1" applyBorder="1" applyAlignment="1">
      <alignment vertical="center" wrapText="1"/>
    </xf>
    <xf numFmtId="168" fontId="37" fillId="0" borderId="64" xfId="0" applyNumberFormat="1" applyFont="1" applyFill="1" applyBorder="1" applyAlignment="1">
      <alignment vertical="center" wrapText="1"/>
    </xf>
    <xf numFmtId="166" fontId="61" fillId="0" borderId="29" xfId="0" applyNumberFormat="1" applyFont="1" applyFill="1" applyBorder="1" applyAlignment="1">
      <alignment vertical="center" wrapText="1"/>
    </xf>
    <xf numFmtId="0" fontId="36" fillId="0" borderId="49" xfId="0" applyFont="1" applyFill="1" applyBorder="1" applyAlignment="1">
      <alignment horizontal="justify" vertical="center" wrapText="1"/>
    </xf>
    <xf numFmtId="0" fontId="38" fillId="0" borderId="0" xfId="0" applyFont="1" applyBorder="1" applyAlignment="1">
      <alignment vertical="center" wrapText="1"/>
    </xf>
    <xf numFmtId="0" fontId="37" fillId="0" borderId="23" xfId="0" applyFont="1" applyBorder="1" applyAlignment="1">
      <alignment horizontal="center" vertical="center" wrapText="1"/>
    </xf>
    <xf numFmtId="0" fontId="37" fillId="0" borderId="35" xfId="0" applyFont="1" applyBorder="1" applyAlignment="1">
      <alignment horizontal="center" vertical="center" wrapText="1"/>
    </xf>
    <xf numFmtId="0" fontId="36" fillId="0" borderId="0" xfId="88" applyFont="1" applyFill="1" applyBorder="1" applyAlignment="1">
      <alignment horizontal="right" vertical="center" wrapText="1"/>
    </xf>
    <xf numFmtId="0" fontId="33" fillId="0" borderId="0" xfId="96" applyFont="1" applyBorder="1" applyAlignment="1">
      <alignment vertical="center" wrapText="1"/>
    </xf>
    <xf numFmtId="0" fontId="33" fillId="0" borderId="0" xfId="96" applyFont="1" applyBorder="1" applyAlignment="1">
      <alignment horizontal="center" vertical="top" wrapText="1"/>
    </xf>
    <xf numFmtId="0" fontId="35" fillId="0" borderId="0" xfId="96" applyFont="1" applyBorder="1" applyAlignment="1">
      <alignment horizontal="center" vertical="center" wrapText="1"/>
    </xf>
    <xf numFmtId="39" fontId="36" fillId="0" borderId="0" xfId="29" applyNumberFormat="1" applyFont="1" applyFill="1" applyBorder="1" applyAlignment="1">
      <alignment horizontal="center" vertical="center" wrapText="1"/>
    </xf>
    <xf numFmtId="39" fontId="36" fillId="0" borderId="0" xfId="29" applyNumberFormat="1" applyFont="1" applyFill="1" applyBorder="1" applyAlignment="1">
      <alignment vertical="center" wrapText="1"/>
    </xf>
    <xf numFmtId="0" fontId="36" fillId="0" borderId="0" xfId="0" applyFont="1" applyFill="1" applyBorder="1" applyAlignment="1">
      <alignment vertical="center" wrapText="1"/>
    </xf>
    <xf numFmtId="0" fontId="36" fillId="0" borderId="0" xfId="0" applyFont="1" applyFill="1" applyBorder="1" applyAlignment="1">
      <alignment horizontal="center" vertical="center" wrapText="1"/>
    </xf>
    <xf numFmtId="49" fontId="36" fillId="0" borderId="0" xfId="0" applyNumberFormat="1" applyFont="1" applyFill="1" applyBorder="1" applyAlignment="1">
      <alignment vertical="center" wrapText="1"/>
    </xf>
    <xf numFmtId="0" fontId="36" fillId="0" borderId="0" xfId="0" applyFont="1" applyFill="1" applyBorder="1" applyAlignment="1">
      <alignment vertical="center" wrapText="1"/>
    </xf>
    <xf numFmtId="0" fontId="37" fillId="0" borderId="0" xfId="0" applyFont="1" applyFill="1" applyBorder="1" applyAlignment="1">
      <alignment horizontal="left" vertical="center" wrapText="1"/>
    </xf>
    <xf numFmtId="0" fontId="37" fillId="0" borderId="51" xfId="0" applyFont="1" applyFill="1" applyBorder="1" applyAlignment="1">
      <alignment horizontal="center" vertical="center" wrapText="1"/>
    </xf>
    <xf numFmtId="0" fontId="36" fillId="0" borderId="0" xfId="0" applyFont="1" applyFill="1" applyBorder="1" applyAlignment="1">
      <alignment horizontal="left" vertical="center" wrapText="1"/>
    </xf>
    <xf numFmtId="0" fontId="37" fillId="0" borderId="0" xfId="0" applyFont="1" applyFill="1" applyBorder="1" applyAlignment="1">
      <alignment horizontal="right" vertical="center" wrapText="1"/>
    </xf>
    <xf numFmtId="0" fontId="36" fillId="0" borderId="0" xfId="0" applyFont="1" applyFill="1" applyBorder="1" applyAlignment="1">
      <alignment horizontal="center" vertical="center" wrapText="1"/>
    </xf>
    <xf numFmtId="0" fontId="37" fillId="0" borderId="21" xfId="0" applyFont="1" applyFill="1" applyBorder="1" applyAlignment="1">
      <alignment vertical="center" wrapText="1"/>
    </xf>
    <xf numFmtId="0" fontId="36" fillId="0" borderId="0" xfId="0" applyFont="1" applyFill="1" applyBorder="1" applyAlignment="1">
      <alignment horizontal="right" vertical="center" wrapText="1"/>
    </xf>
    <xf numFmtId="0" fontId="37" fillId="0" borderId="0" xfId="0" applyFont="1" applyFill="1" applyBorder="1" applyAlignment="1">
      <alignment vertical="center" wrapText="1"/>
    </xf>
    <xf numFmtId="0" fontId="36" fillId="0" borderId="0" xfId="0" applyFont="1" applyFill="1" applyBorder="1" applyAlignment="1">
      <alignment vertical="center" wrapText="1"/>
    </xf>
    <xf numFmtId="0" fontId="48" fillId="0" borderId="38" xfId="0" applyFont="1" applyFill="1" applyBorder="1" applyAlignment="1">
      <alignment horizontal="left" vertical="center" wrapText="1"/>
    </xf>
    <xf numFmtId="0" fontId="48" fillId="0" borderId="0" xfId="0" applyFont="1" applyFill="1" applyBorder="1" applyAlignment="1">
      <alignment horizontal="left" vertical="center" wrapText="1"/>
    </xf>
    <xf numFmtId="0" fontId="48" fillId="0" borderId="39" xfId="0" applyFont="1" applyFill="1" applyBorder="1" applyAlignment="1">
      <alignment horizontal="left" vertical="center" wrapText="1"/>
    </xf>
    <xf numFmtId="0" fontId="37" fillId="0" borderId="51" xfId="0" applyFont="1" applyFill="1" applyBorder="1" applyAlignment="1">
      <alignment horizontal="center" vertical="center" wrapText="1"/>
    </xf>
    <xf numFmtId="0" fontId="36" fillId="0" borderId="0" xfId="0" applyFont="1" applyFill="1" applyBorder="1" applyAlignment="1">
      <alignment horizontal="left" vertical="center" wrapText="1"/>
    </xf>
    <xf numFmtId="0" fontId="37" fillId="0" borderId="0" xfId="0" applyFont="1" applyFill="1" applyBorder="1" applyAlignment="1">
      <alignment horizontal="right" vertical="center" wrapText="1"/>
    </xf>
    <xf numFmtId="0" fontId="36" fillId="0" borderId="24" xfId="0" applyFont="1" applyFill="1" applyBorder="1" applyAlignment="1">
      <alignment horizontal="center" vertical="top" wrapText="1"/>
    </xf>
    <xf numFmtId="0" fontId="36" fillId="0" borderId="45" xfId="0" applyFont="1" applyFill="1" applyBorder="1" applyAlignment="1">
      <alignment horizontal="center" vertical="top" wrapText="1"/>
    </xf>
    <xf numFmtId="0" fontId="37" fillId="0" borderId="20" xfId="0" applyFont="1" applyFill="1" applyBorder="1" applyAlignment="1">
      <alignment horizontal="right" vertical="center" wrapText="1"/>
    </xf>
    <xf numFmtId="0" fontId="36" fillId="0" borderId="65" xfId="0" applyFont="1" applyFill="1" applyBorder="1" applyAlignment="1">
      <alignment horizontal="center" vertical="center" wrapText="1"/>
    </xf>
    <xf numFmtId="0" fontId="36" fillId="0" borderId="66"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0" borderId="13" xfId="0" applyFont="1" applyFill="1" applyBorder="1" applyAlignment="1" applyProtection="1">
      <alignment horizontal="center" vertical="center" wrapText="1"/>
      <protection locked="0"/>
    </xf>
    <xf numFmtId="0" fontId="36" fillId="0" borderId="39" xfId="0" applyFont="1" applyFill="1" applyBorder="1" applyAlignment="1">
      <alignment horizontal="left" vertical="center" wrapText="1"/>
    </xf>
    <xf numFmtId="0" fontId="36" fillId="0" borderId="0" xfId="0" applyFont="1" applyFill="1" applyBorder="1" applyAlignment="1">
      <alignment horizontal="justify" vertical="center" wrapText="1"/>
    </xf>
    <xf numFmtId="0" fontId="36" fillId="0" borderId="39" xfId="0" applyFont="1" applyFill="1" applyBorder="1" applyAlignment="1">
      <alignment horizontal="justify" vertical="center" wrapText="1"/>
    </xf>
    <xf numFmtId="0" fontId="36" fillId="0" borderId="56" xfId="0" applyFont="1" applyFill="1" applyBorder="1" applyAlignment="1">
      <alignment horizontal="center" vertical="top" wrapText="1"/>
    </xf>
    <xf numFmtId="49" fontId="36" fillId="0" borderId="0" xfId="0" applyNumberFormat="1" applyFont="1" applyFill="1" applyBorder="1" applyAlignment="1">
      <alignment vertical="center" wrapText="1"/>
    </xf>
    <xf numFmtId="0" fontId="42" fillId="0" borderId="41" xfId="66" applyFont="1" applyFill="1" applyBorder="1" applyAlignment="1">
      <alignment vertical="center" wrapText="1"/>
    </xf>
    <xf numFmtId="0" fontId="33" fillId="0" borderId="38" xfId="64" applyFont="1" applyFill="1" applyBorder="1" applyAlignment="1">
      <alignment horizontal="left" vertical="top" wrapText="1"/>
    </xf>
    <xf numFmtId="0" fontId="35" fillId="0" borderId="39" xfId="64" applyFont="1" applyFill="1" applyBorder="1" applyAlignment="1">
      <alignment horizontal="left" vertical="center" wrapText="1"/>
    </xf>
    <xf numFmtId="0" fontId="33" fillId="0" borderId="39" xfId="64" applyFont="1" applyFill="1" applyBorder="1" applyAlignment="1">
      <alignment vertical="center" wrapText="1"/>
    </xf>
    <xf numFmtId="0" fontId="36" fillId="0" borderId="39" xfId="0" applyFont="1" applyFill="1" applyBorder="1" applyAlignment="1">
      <alignment horizontal="right" vertical="center"/>
    </xf>
    <xf numFmtId="0" fontId="37" fillId="0" borderId="0" xfId="0" applyFont="1" applyFill="1" applyBorder="1" applyAlignment="1">
      <alignment horizontal="left" vertical="center" wrapText="1"/>
    </xf>
    <xf numFmtId="0" fontId="36" fillId="0" borderId="38" xfId="0" applyFont="1" applyFill="1" applyBorder="1" applyAlignment="1">
      <alignment vertical="center" wrapText="1"/>
    </xf>
    <xf numFmtId="0" fontId="36" fillId="0" borderId="0" xfId="0" applyFont="1" applyFill="1" applyBorder="1" applyAlignment="1">
      <alignment vertical="center" wrapText="1"/>
    </xf>
    <xf numFmtId="49" fontId="36" fillId="0" borderId="0" xfId="0" applyNumberFormat="1" applyFont="1" applyFill="1" applyBorder="1" applyAlignment="1">
      <alignment horizontal="left" vertical="center" wrapText="1"/>
    </xf>
    <xf numFmtId="0" fontId="37" fillId="0" borderId="0" xfId="0" applyFont="1" applyFill="1" applyBorder="1" applyAlignment="1">
      <alignment horizontal="justify" vertical="center" wrapText="1"/>
    </xf>
    <xf numFmtId="0" fontId="37" fillId="0" borderId="0" xfId="0" applyFont="1" applyFill="1" applyBorder="1" applyAlignment="1">
      <alignment horizontal="right" vertical="center" wrapText="1"/>
    </xf>
    <xf numFmtId="0" fontId="36" fillId="0" borderId="66"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24" xfId="0" applyFont="1" applyFill="1" applyBorder="1" applyAlignment="1">
      <alignment horizontal="center" vertical="top" wrapText="1"/>
    </xf>
    <xf numFmtId="0" fontId="36" fillId="0" borderId="45" xfId="0" applyFont="1" applyFill="1" applyBorder="1" applyAlignment="1">
      <alignment horizontal="center" vertical="top" wrapText="1"/>
    </xf>
    <xf numFmtId="0" fontId="37" fillId="0" borderId="15" xfId="0" applyFont="1" applyFill="1" applyBorder="1" applyAlignment="1">
      <alignment horizontal="right" vertical="center" wrapText="1"/>
    </xf>
    <xf numFmtId="0" fontId="37" fillId="0" borderId="11" xfId="0" applyFont="1" applyFill="1" applyBorder="1" applyAlignment="1">
      <alignment horizontal="justify" vertical="center" wrapText="1"/>
    </xf>
    <xf numFmtId="0" fontId="37" fillId="0" borderId="66" xfId="0" applyFont="1" applyFill="1" applyBorder="1" applyAlignment="1">
      <alignment horizontal="left" vertical="center" wrapText="1"/>
    </xf>
    <xf numFmtId="49" fontId="36" fillId="0" borderId="10" xfId="28" applyNumberFormat="1" applyFont="1" applyFill="1" applyBorder="1" applyAlignment="1">
      <alignment horizontal="right" vertical="center" wrapText="1"/>
    </xf>
    <xf numFmtId="0" fontId="37" fillId="0" borderId="20" xfId="0" applyFont="1" applyFill="1" applyBorder="1" applyAlignment="1">
      <alignment horizontal="center" vertical="center" wrapText="1"/>
    </xf>
    <xf numFmtId="0" fontId="37" fillId="0" borderId="30" xfId="0" applyFont="1" applyFill="1" applyBorder="1" applyAlignment="1">
      <alignment horizontal="center" vertical="center" wrapText="1"/>
    </xf>
    <xf numFmtId="49" fontId="36" fillId="0" borderId="11" xfId="0" applyNumberFormat="1" applyFont="1" applyFill="1" applyBorder="1" applyAlignment="1">
      <alignment horizontal="left" vertical="center" wrapText="1"/>
    </xf>
    <xf numFmtId="49" fontId="36" fillId="0" borderId="0" xfId="0" applyNumberFormat="1" applyFont="1" applyFill="1" applyBorder="1" applyAlignment="1">
      <alignment horizontal="justify" vertical="center" wrapText="1"/>
    </xf>
    <xf numFmtId="0" fontId="37" fillId="0" borderId="11" xfId="0" applyFont="1" applyFill="1" applyBorder="1" applyAlignment="1">
      <alignment horizontal="right" vertical="center" wrapText="1"/>
    </xf>
    <xf numFmtId="49" fontId="37" fillId="0" borderId="13" xfId="0" applyNumberFormat="1" applyFont="1" applyFill="1" applyBorder="1" applyAlignment="1">
      <alignment horizontal="center" vertical="center" wrapText="1"/>
    </xf>
    <xf numFmtId="0" fontId="37" fillId="0" borderId="22" xfId="0" quotePrefix="1" applyFont="1" applyFill="1" applyBorder="1" applyAlignment="1">
      <alignment horizontal="center" vertical="center" wrapText="1"/>
    </xf>
    <xf numFmtId="0" fontId="37" fillId="0" borderId="23" xfId="0" applyFont="1" applyFill="1" applyBorder="1" applyAlignment="1">
      <alignment horizontal="center" vertical="center" wrapText="1"/>
    </xf>
    <xf numFmtId="0" fontId="37" fillId="0" borderId="70" xfId="0" applyFont="1" applyFill="1" applyBorder="1" applyAlignment="1">
      <alignment horizontal="center" vertical="center" wrapText="1"/>
    </xf>
    <xf numFmtId="0" fontId="33" fillId="0" borderId="0" xfId="64" applyFont="1" applyFill="1" applyBorder="1" applyAlignment="1">
      <alignment horizontal="justify" vertical="center" wrapText="1"/>
    </xf>
    <xf numFmtId="0" fontId="33" fillId="0" borderId="30" xfId="64" applyFont="1" applyFill="1" applyBorder="1" applyAlignment="1">
      <alignment horizontal="justify" vertical="center" wrapText="1"/>
    </xf>
    <xf numFmtId="0" fontId="33" fillId="0" borderId="38" xfId="64" applyFont="1" applyFill="1" applyBorder="1" applyAlignment="1">
      <alignment horizontal="center" vertical="top" wrapText="1"/>
    </xf>
    <xf numFmtId="0" fontId="36" fillId="0" borderId="0" xfId="0" applyFont="1" applyFill="1" applyBorder="1" applyAlignment="1">
      <alignment horizontal="left" vertical="center" wrapText="1"/>
    </xf>
    <xf numFmtId="0" fontId="36" fillId="0" borderId="0" xfId="0" applyFont="1" applyFill="1" applyBorder="1" applyAlignment="1">
      <alignment vertical="center" wrapText="1"/>
    </xf>
    <xf numFmtId="0" fontId="37" fillId="0" borderId="0" xfId="0" applyFont="1" applyFill="1" applyBorder="1" applyAlignment="1">
      <alignment horizontal="left" vertical="center" wrapText="1"/>
    </xf>
    <xf numFmtId="0" fontId="36" fillId="0" borderId="0" xfId="0" applyFont="1" applyFill="1" applyBorder="1" applyAlignment="1">
      <alignment horizontal="center" vertical="center" wrapText="1"/>
    </xf>
    <xf numFmtId="0" fontId="42" fillId="0" borderId="51" xfId="64" applyFont="1" applyFill="1" applyBorder="1" applyAlignment="1">
      <alignment horizontal="center" vertical="top" wrapText="1"/>
    </xf>
    <xf numFmtId="0" fontId="63" fillId="0" borderId="0" xfId="64" applyFont="1" applyFill="1" applyAlignment="1">
      <alignment horizontal="center" vertical="top"/>
    </xf>
    <xf numFmtId="0" fontId="64" fillId="0" borderId="0" xfId="64" applyFont="1" applyFill="1"/>
    <xf numFmtId="0" fontId="37" fillId="0" borderId="13" xfId="0" applyFont="1" applyFill="1" applyBorder="1" applyAlignment="1">
      <alignment horizontal="left" vertical="top" wrapText="1"/>
    </xf>
    <xf numFmtId="0" fontId="37" fillId="0" borderId="13" xfId="0" applyFont="1" applyFill="1" applyBorder="1" applyAlignment="1">
      <alignment horizontal="center" vertical="top" wrapText="1"/>
    </xf>
    <xf numFmtId="0" fontId="36" fillId="0" borderId="0" xfId="0" applyFont="1" applyFill="1" applyBorder="1" applyAlignment="1">
      <alignment horizontal="left" vertical="top" wrapText="1"/>
    </xf>
    <xf numFmtId="165" fontId="36" fillId="0" borderId="13" xfId="29" applyNumberFormat="1" applyFont="1" applyBorder="1" applyAlignment="1">
      <alignment vertical="top"/>
    </xf>
    <xf numFmtId="0" fontId="38" fillId="0" borderId="0" xfId="0" applyFont="1" applyFill="1" applyBorder="1" applyAlignment="1">
      <alignment vertical="top" wrapText="1"/>
    </xf>
    <xf numFmtId="0" fontId="37" fillId="0" borderId="69" xfId="0" applyFont="1" applyFill="1" applyBorder="1" applyAlignment="1">
      <alignment horizontal="center" vertical="top"/>
    </xf>
    <xf numFmtId="0" fontId="36" fillId="0" borderId="39" xfId="0" applyFont="1" applyFill="1" applyBorder="1" applyAlignment="1">
      <alignment horizontal="left" vertical="top" wrapText="1"/>
    </xf>
    <xf numFmtId="0" fontId="36" fillId="0" borderId="27" xfId="0" applyFont="1" applyFill="1" applyBorder="1" applyAlignment="1">
      <alignment horizontal="left" vertical="top" wrapText="1"/>
    </xf>
    <xf numFmtId="0" fontId="36" fillId="0" borderId="41" xfId="0" applyFont="1" applyFill="1" applyBorder="1" applyAlignment="1">
      <alignment horizontal="left" vertical="top" wrapText="1"/>
    </xf>
    <xf numFmtId="0" fontId="36" fillId="0" borderId="0" xfId="0" applyFont="1" applyFill="1" applyBorder="1" applyAlignment="1">
      <alignment vertical="center" wrapText="1"/>
    </xf>
    <xf numFmtId="0" fontId="37" fillId="0" borderId="39" xfId="0" applyFont="1" applyFill="1" applyBorder="1" applyAlignment="1">
      <alignment horizontal="right" vertical="center" wrapText="1"/>
    </xf>
    <xf numFmtId="0" fontId="36" fillId="0" borderId="0" xfId="0" applyFont="1" applyFill="1" applyBorder="1" applyAlignment="1">
      <alignment vertical="center" wrapText="1"/>
    </xf>
    <xf numFmtId="0" fontId="37" fillId="0" borderId="0" xfId="0" applyFont="1" applyFill="1" applyBorder="1" applyAlignment="1">
      <alignment horizontal="right" vertical="center" wrapText="1"/>
    </xf>
    <xf numFmtId="0" fontId="37" fillId="0" borderId="13" xfId="0" applyFont="1" applyFill="1" applyBorder="1" applyAlignment="1">
      <alignment horizontal="right" vertical="center" wrapText="1"/>
    </xf>
    <xf numFmtId="0" fontId="36" fillId="0" borderId="0" xfId="0" applyFont="1" applyFill="1" applyBorder="1" applyAlignment="1">
      <alignment horizontal="center" vertical="center" wrapText="1"/>
    </xf>
    <xf numFmtId="0" fontId="37" fillId="0" borderId="13" xfId="0" applyFont="1" applyFill="1" applyBorder="1" applyAlignment="1" applyProtection="1">
      <alignment horizontal="center" vertical="center" wrapText="1"/>
      <protection locked="0"/>
    </xf>
    <xf numFmtId="0" fontId="36" fillId="0" borderId="0" xfId="0" quotePrefix="1" applyFont="1" applyFill="1" applyBorder="1" applyAlignment="1">
      <alignment vertical="center" wrapText="1"/>
    </xf>
    <xf numFmtId="0" fontId="36" fillId="0" borderId="21" xfId="0" applyFont="1" applyFill="1" applyBorder="1" applyAlignment="1">
      <alignment horizontal="left" vertical="center" wrapText="1"/>
    </xf>
    <xf numFmtId="0" fontId="37" fillId="0" borderId="11" xfId="0" applyFont="1" applyFill="1" applyBorder="1" applyAlignment="1">
      <alignment horizontal="right" vertical="center" wrapText="1"/>
    </xf>
    <xf numFmtId="0" fontId="37" fillId="0" borderId="0" xfId="0" applyFont="1" applyFill="1" applyBorder="1" applyAlignment="1">
      <alignment vertical="center" wrapText="1"/>
    </xf>
    <xf numFmtId="0" fontId="36" fillId="0" borderId="0" xfId="0" applyFont="1" applyFill="1" applyBorder="1" applyAlignment="1">
      <alignment vertical="center" wrapText="1"/>
    </xf>
    <xf numFmtId="0" fontId="36" fillId="0" borderId="24" xfId="0" applyFont="1" applyFill="1" applyBorder="1" applyAlignment="1">
      <alignment horizontal="center" vertical="top" wrapText="1"/>
    </xf>
    <xf numFmtId="0" fontId="37" fillId="0" borderId="0" xfId="0" applyFont="1" applyFill="1" applyBorder="1" applyAlignment="1">
      <alignment horizontal="right" vertical="center" wrapText="1"/>
    </xf>
    <xf numFmtId="0" fontId="36" fillId="0" borderId="0" xfId="0" quotePrefix="1" applyFont="1" applyFill="1" applyBorder="1" applyAlignment="1">
      <alignment vertical="center" wrapText="1"/>
    </xf>
    <xf numFmtId="49" fontId="36" fillId="0" borderId="13" xfId="0" quotePrefix="1" applyNumberFormat="1" applyFont="1" applyFill="1" applyBorder="1" applyAlignment="1">
      <alignment horizontal="justify" vertical="top" wrapText="1"/>
    </xf>
    <xf numFmtId="0" fontId="37" fillId="0" borderId="38" xfId="0" quotePrefix="1" applyFont="1" applyFill="1" applyBorder="1" applyAlignment="1">
      <alignment horizontal="center" vertical="center" wrapText="1"/>
    </xf>
    <xf numFmtId="0" fontId="36" fillId="0" borderId="0" xfId="0" applyFont="1" applyFill="1" applyBorder="1" applyAlignment="1">
      <alignment horizontal="left" vertical="center" wrapText="1" indent="1"/>
    </xf>
    <xf numFmtId="168" fontId="37" fillId="0" borderId="0" xfId="28" applyNumberFormat="1" applyFont="1" applyFill="1" applyBorder="1" applyAlignment="1">
      <alignment vertical="center" wrapText="1"/>
    </xf>
    <xf numFmtId="0" fontId="36" fillId="0" borderId="0" xfId="0" applyFont="1" applyFill="1" applyBorder="1" applyAlignment="1">
      <alignment horizontal="left" vertical="center" wrapText="1"/>
    </xf>
    <xf numFmtId="0" fontId="36" fillId="0" borderId="0" xfId="0" applyFont="1" applyFill="1" applyBorder="1" applyAlignment="1">
      <alignment vertical="center" wrapText="1"/>
    </xf>
    <xf numFmtId="0" fontId="36" fillId="0" borderId="0" xfId="0" applyFont="1" applyFill="1" applyBorder="1" applyAlignment="1">
      <alignment horizontal="left" vertical="center" wrapText="1" indent="1"/>
    </xf>
    <xf numFmtId="0" fontId="36" fillId="0" borderId="13" xfId="0" applyFont="1" applyFill="1" applyBorder="1" applyAlignment="1">
      <alignment horizontal="left" vertical="center" wrapText="1"/>
    </xf>
    <xf numFmtId="0" fontId="37" fillId="0" borderId="13" xfId="0" applyFont="1" applyFill="1" applyBorder="1" applyAlignment="1">
      <alignment horizontal="left" vertical="center" wrapText="1"/>
    </xf>
    <xf numFmtId="49" fontId="36" fillId="0" borderId="0" xfId="0" quotePrefix="1" applyNumberFormat="1" applyFont="1" applyFill="1" applyBorder="1" applyAlignment="1">
      <alignment horizontal="justify" vertical="center" wrapText="1"/>
    </xf>
    <xf numFmtId="49" fontId="36" fillId="0" borderId="21" xfId="0" quotePrefix="1" applyNumberFormat="1" applyFont="1" applyFill="1" applyBorder="1" applyAlignment="1">
      <alignment horizontal="justify" vertical="center" wrapText="1"/>
    </xf>
    <xf numFmtId="49" fontId="36" fillId="0" borderId="0" xfId="0" applyNumberFormat="1" applyFont="1" applyFill="1" applyBorder="1" applyAlignment="1">
      <alignment horizontal="justify" vertical="center" wrapText="1"/>
    </xf>
    <xf numFmtId="49" fontId="36" fillId="0" borderId="21" xfId="0" applyNumberFormat="1" applyFont="1" applyFill="1" applyBorder="1" applyAlignment="1">
      <alignment horizontal="justify" vertical="center" wrapText="1"/>
    </xf>
    <xf numFmtId="0" fontId="36" fillId="0" borderId="0" xfId="0" applyFont="1" applyFill="1" applyBorder="1" applyAlignment="1">
      <alignment horizontal="justify" vertical="top" wrapText="1"/>
    </xf>
    <xf numFmtId="0" fontId="36" fillId="0" borderId="39" xfId="0" applyFont="1" applyFill="1" applyBorder="1" applyAlignment="1">
      <alignment horizontal="justify" vertical="top" wrapText="1"/>
    </xf>
    <xf numFmtId="49" fontId="36" fillId="0" borderId="13" xfId="0" quotePrefix="1" applyNumberFormat="1" applyFont="1" applyFill="1" applyBorder="1" applyAlignment="1">
      <alignment horizontal="justify" vertical="top" wrapText="1"/>
    </xf>
    <xf numFmtId="0" fontId="37" fillId="0" borderId="15" xfId="0" quotePrefix="1"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0" xfId="0" applyFont="1" applyFill="1" applyBorder="1" applyAlignment="1">
      <alignment horizontal="left" vertical="center"/>
    </xf>
    <xf numFmtId="168" fontId="36" fillId="0" borderId="11" xfId="28" applyNumberFormat="1" applyFont="1" applyFill="1" applyBorder="1" applyAlignment="1">
      <alignment vertical="center" wrapText="1"/>
    </xf>
    <xf numFmtId="0" fontId="37" fillId="0" borderId="14" xfId="0" applyFont="1" applyFill="1" applyBorder="1" applyAlignment="1">
      <alignment horizontal="center" vertical="center" wrapText="1"/>
    </xf>
    <xf numFmtId="0" fontId="37" fillId="0" borderId="68" xfId="0" applyFont="1" applyFill="1" applyBorder="1" applyAlignment="1">
      <alignment horizontal="center" vertical="center" wrapText="1"/>
    </xf>
    <xf numFmtId="49" fontId="36" fillId="0" borderId="11" xfId="0" quotePrefix="1" applyNumberFormat="1" applyFont="1" applyFill="1" applyBorder="1" applyAlignment="1">
      <alignment horizontal="justify" vertical="top" wrapText="1"/>
    </xf>
    <xf numFmtId="49" fontId="36" fillId="0" borderId="0" xfId="0" quotePrefix="1" applyNumberFormat="1" applyFont="1" applyFill="1" applyBorder="1" applyAlignment="1">
      <alignment horizontal="justify" vertical="top" wrapText="1"/>
    </xf>
    <xf numFmtId="49" fontId="36" fillId="0" borderId="11" xfId="0" quotePrefix="1" applyNumberFormat="1" applyFont="1" applyFill="1" applyBorder="1" applyAlignment="1">
      <alignment horizontal="left" vertical="top" wrapText="1"/>
    </xf>
    <xf numFmtId="49" fontId="36" fillId="0" borderId="0" xfId="0" quotePrefix="1" applyNumberFormat="1" applyFont="1" applyFill="1" applyBorder="1" applyAlignment="1">
      <alignment horizontal="left" vertical="top" wrapText="1"/>
    </xf>
    <xf numFmtId="49" fontId="36" fillId="0" borderId="39" xfId="0" quotePrefix="1" applyNumberFormat="1" applyFont="1" applyFill="1" applyBorder="1" applyAlignment="1">
      <alignment horizontal="left" vertical="top" wrapText="1"/>
    </xf>
    <xf numFmtId="49" fontId="37" fillId="0" borderId="39" xfId="0" quotePrefix="1" applyNumberFormat="1" applyFont="1" applyFill="1" applyBorder="1" applyAlignment="1">
      <alignment horizontal="left" vertical="top" wrapText="1"/>
    </xf>
    <xf numFmtId="49" fontId="37" fillId="0" borderId="13" xfId="0" quotePrefix="1" applyNumberFormat="1" applyFont="1" applyFill="1" applyBorder="1" applyAlignment="1">
      <alignment horizontal="justify" vertical="top" wrapText="1"/>
    </xf>
    <xf numFmtId="0" fontId="66" fillId="0" borderId="13" xfId="0" applyFont="1" applyBorder="1" applyAlignment="1">
      <alignment wrapText="1"/>
    </xf>
    <xf numFmtId="0" fontId="0" fillId="0" borderId="13" xfId="0" applyBorder="1" applyAlignment="1">
      <alignment wrapText="1"/>
    </xf>
    <xf numFmtId="49" fontId="36" fillId="0" borderId="13" xfId="0" quotePrefix="1" applyNumberFormat="1" applyFont="1" applyFill="1" applyBorder="1" applyAlignment="1">
      <alignment horizontal="left" vertical="top" wrapText="1"/>
    </xf>
    <xf numFmtId="49" fontId="37" fillId="0" borderId="13" xfId="0" quotePrefix="1" applyNumberFormat="1" applyFont="1" applyFill="1" applyBorder="1" applyAlignment="1">
      <alignment horizontal="left" vertical="top" wrapText="1"/>
    </xf>
    <xf numFmtId="49" fontId="36" fillId="0" borderId="0" xfId="0" applyNumberFormat="1" applyFont="1" applyFill="1" applyBorder="1" applyAlignment="1">
      <alignment horizontal="left" vertical="center" wrapText="1" indent="1"/>
    </xf>
    <xf numFmtId="0" fontId="36" fillId="0" borderId="13" xfId="0" applyFont="1" applyFill="1" applyBorder="1" applyAlignment="1">
      <alignment vertical="center" wrapText="1"/>
    </xf>
    <xf numFmtId="0" fontId="37" fillId="0" borderId="13" xfId="0" applyFont="1" applyFill="1" applyBorder="1" applyAlignment="1">
      <alignment vertical="center" wrapText="1"/>
    </xf>
    <xf numFmtId="0" fontId="37" fillId="0" borderId="13" xfId="0" applyFont="1" applyFill="1" applyBorder="1" applyAlignment="1">
      <alignment vertical="top" wrapText="1"/>
    </xf>
    <xf numFmtId="0" fontId="36" fillId="0" borderId="0" xfId="0" applyFont="1" applyBorder="1" applyAlignment="1">
      <alignment horizontal="center" vertical="center" wrapText="1"/>
    </xf>
    <xf numFmtId="0" fontId="41" fillId="0" borderId="0" xfId="0" applyFont="1" applyBorder="1" applyAlignment="1">
      <alignment horizontal="right" vertical="center" wrapText="1"/>
    </xf>
    <xf numFmtId="168" fontId="51" fillId="0" borderId="0" xfId="0" applyNumberFormat="1" applyFont="1" applyBorder="1" applyAlignment="1">
      <alignment vertical="center" wrapText="1"/>
    </xf>
    <xf numFmtId="168" fontId="51" fillId="0" borderId="0" xfId="28" applyNumberFormat="1" applyFont="1" applyFill="1" applyBorder="1" applyAlignment="1">
      <alignment horizontal="right" vertical="center" wrapText="1"/>
    </xf>
    <xf numFmtId="168" fontId="51" fillId="0" borderId="0" xfId="28" applyNumberFormat="1" applyFont="1" applyBorder="1" applyAlignment="1">
      <alignment vertical="center" wrapText="1"/>
    </xf>
    <xf numFmtId="168" fontId="37" fillId="0" borderId="13" xfId="0" applyNumberFormat="1" applyFont="1" applyBorder="1" applyAlignment="1">
      <alignment vertical="center" wrapText="1"/>
    </xf>
    <xf numFmtId="168" fontId="36" fillId="0" borderId="13" xfId="0" applyNumberFormat="1" applyFont="1" applyBorder="1" applyAlignment="1">
      <alignment vertical="center" wrapText="1"/>
    </xf>
    <xf numFmtId="165" fontId="36" fillId="0" borderId="0" xfId="29" applyNumberFormat="1" applyFont="1" applyBorder="1" applyAlignment="1">
      <alignment vertical="top"/>
    </xf>
    <xf numFmtId="0" fontId="36" fillId="0" borderId="11" xfId="0" applyFont="1" applyFill="1" applyBorder="1" applyAlignment="1">
      <alignment vertical="top" wrapText="1"/>
    </xf>
    <xf numFmtId="0" fontId="63" fillId="0" borderId="21" xfId="64" applyFont="1" applyFill="1" applyBorder="1" applyAlignment="1">
      <alignment horizontal="center" vertical="top"/>
    </xf>
    <xf numFmtId="0" fontId="63" fillId="0" borderId="52" xfId="64" applyFont="1" applyFill="1" applyBorder="1" applyAlignment="1">
      <alignment horizontal="center" vertical="top"/>
    </xf>
    <xf numFmtId="0" fontId="36" fillId="0" borderId="13" xfId="0" applyFont="1" applyFill="1" applyBorder="1" applyAlignment="1">
      <alignment horizontal="justify" vertical="top" wrapText="1"/>
    </xf>
    <xf numFmtId="0" fontId="37" fillId="0" borderId="0" xfId="0" applyFont="1" applyFill="1" applyBorder="1" applyAlignment="1">
      <alignment horizontal="left" vertical="center" wrapText="1"/>
    </xf>
    <xf numFmtId="0" fontId="36" fillId="0" borderId="0" xfId="0" applyFont="1" applyFill="1" applyBorder="1" applyAlignment="1">
      <alignment vertical="center" wrapText="1"/>
    </xf>
    <xf numFmtId="0" fontId="37" fillId="0" borderId="0" xfId="0" applyFont="1" applyFill="1" applyBorder="1" applyAlignment="1">
      <alignment vertical="center" wrapText="1"/>
    </xf>
    <xf numFmtId="0" fontId="36" fillId="0" borderId="0" xfId="0" applyFont="1" applyFill="1" applyBorder="1" applyAlignment="1">
      <alignment horizontal="left" vertical="center" wrapText="1" indent="1"/>
    </xf>
    <xf numFmtId="0" fontId="36" fillId="0" borderId="21" xfId="0" applyFont="1" applyFill="1" applyBorder="1" applyAlignment="1">
      <alignment vertical="center" wrapText="1"/>
    </xf>
    <xf numFmtId="0" fontId="37" fillId="0" borderId="0" xfId="0" applyFont="1" applyFill="1" applyBorder="1" applyAlignment="1">
      <alignment horizontal="right" vertical="center" wrapText="1"/>
    </xf>
    <xf numFmtId="0" fontId="37" fillId="0" borderId="16"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0" borderId="0" xfId="0" applyFont="1" applyFill="1" applyBorder="1" applyAlignment="1">
      <alignment horizontal="left" vertical="center"/>
    </xf>
    <xf numFmtId="0" fontId="36" fillId="0" borderId="0" xfId="0" applyFont="1" applyFill="1" applyBorder="1" applyAlignment="1">
      <alignment horizontal="left" vertical="center" indent="1"/>
    </xf>
    <xf numFmtId="0" fontId="37" fillId="0" borderId="0" xfId="0" applyFont="1" applyFill="1" applyBorder="1" applyAlignment="1">
      <alignment vertical="center"/>
    </xf>
    <xf numFmtId="166" fontId="36" fillId="0" borderId="15" xfId="28" applyNumberFormat="1" applyFont="1" applyFill="1" applyBorder="1" applyAlignment="1">
      <alignment vertical="center" wrapText="1"/>
    </xf>
    <xf numFmtId="166" fontId="36" fillId="0" borderId="12" xfId="28" applyNumberFormat="1" applyFont="1" applyFill="1" applyBorder="1" applyAlignment="1">
      <alignment horizontal="center" vertical="center" wrapText="1"/>
    </xf>
    <xf numFmtId="0" fontId="36" fillId="0" borderId="11" xfId="0" quotePrefix="1" applyFont="1" applyFill="1" applyBorder="1" applyAlignment="1">
      <alignment horizontal="left" vertical="center" indent="1"/>
    </xf>
    <xf numFmtId="0" fontId="36" fillId="0" borderId="0" xfId="0" quotePrefix="1" applyFont="1" applyFill="1" applyBorder="1" applyAlignment="1">
      <alignment vertical="center"/>
    </xf>
    <xf numFmtId="0" fontId="36" fillId="0" borderId="0" xfId="0" quotePrefix="1" applyFont="1" applyFill="1" applyBorder="1" applyAlignment="1">
      <alignment horizontal="left" vertical="center" indent="1"/>
    </xf>
    <xf numFmtId="0" fontId="37" fillId="0" borderId="16" xfId="0" applyFont="1" applyFill="1" applyBorder="1" applyAlignment="1">
      <alignment vertical="center" wrapText="1"/>
    </xf>
    <xf numFmtId="0" fontId="36" fillId="0" borderId="0" xfId="0" applyFont="1" applyBorder="1"/>
    <xf numFmtId="0" fontId="37" fillId="0" borderId="0" xfId="0" applyFont="1" applyBorder="1"/>
    <xf numFmtId="0" fontId="37" fillId="0" borderId="0" xfId="0" applyFont="1" applyBorder="1" applyAlignment="1"/>
    <xf numFmtId="0" fontId="36" fillId="0" borderId="0" xfId="0" applyFont="1" applyBorder="1" applyAlignment="1"/>
    <xf numFmtId="0" fontId="37" fillId="0" borderId="0" xfId="0" quotePrefix="1" applyFont="1" applyFill="1" applyBorder="1" applyAlignment="1">
      <alignment horizontal="center" vertical="center" wrapText="1"/>
    </xf>
    <xf numFmtId="0" fontId="36" fillId="0" borderId="0" xfId="0" applyFont="1" applyBorder="1" applyAlignment="1">
      <alignment wrapText="1"/>
    </xf>
    <xf numFmtId="167" fontId="36" fillId="0" borderId="0" xfId="28" applyFont="1" applyBorder="1"/>
    <xf numFmtId="0" fontId="37" fillId="0" borderId="16" xfId="0" applyFont="1" applyFill="1" applyBorder="1" applyAlignment="1">
      <alignment vertical="center"/>
    </xf>
    <xf numFmtId="166" fontId="37" fillId="0" borderId="16" xfId="28" applyNumberFormat="1" applyFont="1" applyFill="1" applyBorder="1" applyAlignment="1">
      <alignment horizontal="center" vertical="center" wrapText="1"/>
    </xf>
    <xf numFmtId="168" fontId="37" fillId="0" borderId="16" xfId="28" applyNumberFormat="1" applyFont="1" applyFill="1" applyBorder="1" applyAlignment="1">
      <alignment vertical="center" wrapText="1"/>
    </xf>
    <xf numFmtId="0" fontId="37" fillId="0" borderId="16" xfId="0" quotePrefix="1" applyFont="1" applyFill="1" applyBorder="1" applyAlignment="1">
      <alignment horizontal="center" vertical="center" wrapText="1"/>
    </xf>
    <xf numFmtId="0" fontId="37" fillId="0" borderId="16" xfId="0" applyFont="1" applyBorder="1"/>
    <xf numFmtId="167" fontId="36" fillId="0" borderId="16" xfId="28" applyFont="1" applyBorder="1"/>
    <xf numFmtId="167" fontId="37" fillId="0" borderId="16" xfId="28" applyFont="1" applyBorder="1"/>
    <xf numFmtId="167" fontId="37" fillId="0" borderId="0" xfId="28" applyFont="1" applyBorder="1"/>
    <xf numFmtId="0" fontId="36" fillId="0" borderId="0" xfId="0" applyFont="1" applyFill="1" applyBorder="1" applyAlignment="1">
      <alignment vertical="center" wrapText="1"/>
    </xf>
    <xf numFmtId="0" fontId="37" fillId="0" borderId="0" xfId="0" applyFont="1" applyFill="1" applyBorder="1" applyAlignment="1">
      <alignment horizontal="left" vertical="center" wrapText="1"/>
    </xf>
    <xf numFmtId="0" fontId="36" fillId="0" borderId="0" xfId="0" quotePrefix="1" applyFont="1" applyFill="1" applyBorder="1" applyAlignment="1">
      <alignment horizontal="left" vertical="center" wrapText="1"/>
    </xf>
    <xf numFmtId="0" fontId="36" fillId="0" borderId="11" xfId="0" applyFont="1" applyFill="1" applyBorder="1" applyAlignment="1">
      <alignment vertical="center" wrapText="1"/>
    </xf>
    <xf numFmtId="0" fontId="36" fillId="0" borderId="21" xfId="0" applyFont="1" applyFill="1" applyBorder="1" applyAlignment="1">
      <alignment vertical="center" wrapText="1"/>
    </xf>
    <xf numFmtId="0" fontId="37" fillId="0" borderId="0" xfId="0" applyFont="1" applyFill="1" applyBorder="1" applyAlignment="1">
      <alignment horizontal="right" vertical="center" wrapText="1"/>
    </xf>
    <xf numFmtId="0" fontId="37" fillId="0" borderId="18"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0" xfId="0" quotePrefix="1" applyFont="1" applyFill="1" applyBorder="1" applyAlignment="1">
      <alignment horizontal="center" vertical="center" wrapText="1"/>
    </xf>
    <xf numFmtId="168" fontId="37" fillId="0" borderId="11" xfId="28" applyNumberFormat="1" applyFont="1" applyFill="1" applyBorder="1" applyAlignment="1">
      <alignment vertical="center" wrapText="1"/>
    </xf>
    <xf numFmtId="168" fontId="37" fillId="0" borderId="21" xfId="28" applyNumberFormat="1" applyFont="1" applyFill="1" applyBorder="1" applyAlignment="1">
      <alignment vertical="center" wrapText="1"/>
    </xf>
    <xf numFmtId="0" fontId="36" fillId="0" borderId="80" xfId="0" applyFont="1" applyFill="1" applyBorder="1" applyAlignment="1">
      <alignment horizontal="center" vertical="center" wrapText="1"/>
    </xf>
    <xf numFmtId="168" fontId="37" fillId="0" borderId="32" xfId="28" applyNumberFormat="1" applyFont="1" applyFill="1" applyBorder="1" applyAlignment="1">
      <alignment vertical="center" wrapText="1"/>
    </xf>
    <xf numFmtId="168" fontId="37" fillId="0" borderId="17" xfId="28" applyNumberFormat="1" applyFont="1" applyFill="1" applyBorder="1" applyAlignment="1">
      <alignment vertical="center" wrapText="1"/>
    </xf>
    <xf numFmtId="0" fontId="40" fillId="0" borderId="0" xfId="0" applyFont="1" applyFill="1" applyBorder="1" applyAlignment="1">
      <alignment horizontal="left" vertical="center"/>
    </xf>
    <xf numFmtId="0" fontId="36" fillId="0" borderId="11" xfId="0" applyFont="1" applyFill="1" applyBorder="1" applyAlignment="1">
      <alignment horizontal="center" vertical="center" wrapText="1"/>
    </xf>
    <xf numFmtId="0" fontId="36" fillId="0" borderId="17" xfId="0" applyFont="1" applyFill="1" applyBorder="1" applyAlignment="1">
      <alignment horizontal="center" vertical="center" wrapText="1"/>
    </xf>
    <xf numFmtId="168" fontId="36" fillId="0" borderId="32" xfId="28" applyNumberFormat="1" applyFont="1" applyFill="1" applyBorder="1" applyAlignment="1">
      <alignment vertical="center" wrapText="1"/>
    </xf>
    <xf numFmtId="167" fontId="13" fillId="0" borderId="21" xfId="28" applyFill="1" applyBorder="1" applyAlignment="1">
      <alignment vertical="center" wrapText="1"/>
    </xf>
    <xf numFmtId="167" fontId="13" fillId="0" borderId="12" xfId="28" applyFill="1" applyBorder="1" applyAlignment="1">
      <alignment vertical="center" wrapText="1"/>
    </xf>
    <xf numFmtId="49" fontId="36" fillId="0" borderId="13" xfId="0" applyNumberFormat="1" applyFont="1" applyFill="1" applyBorder="1" applyAlignment="1">
      <alignment horizontal="center" vertical="center" wrapText="1"/>
    </xf>
    <xf numFmtId="166" fontId="36" fillId="0" borderId="12" xfId="0" applyNumberFormat="1" applyFont="1" applyFill="1" applyBorder="1" applyAlignment="1">
      <alignment vertical="center" wrapText="1"/>
    </xf>
    <xf numFmtId="166" fontId="36" fillId="0" borderId="14" xfId="0" applyNumberFormat="1" applyFont="1" applyFill="1" applyBorder="1" applyAlignment="1">
      <alignment vertical="center" wrapText="1"/>
    </xf>
    <xf numFmtId="0" fontId="38" fillId="0" borderId="31" xfId="0" applyFont="1" applyFill="1" applyBorder="1" applyAlignment="1">
      <alignment horizontal="left" vertical="center" wrapText="1"/>
    </xf>
    <xf numFmtId="166" fontId="36" fillId="0" borderId="21" xfId="0" applyNumberFormat="1" applyFont="1" applyFill="1" applyBorder="1" applyAlignment="1">
      <alignment vertical="center" wrapText="1"/>
    </xf>
    <xf numFmtId="0" fontId="65" fillId="0" borderId="21" xfId="0" applyFont="1" applyBorder="1"/>
    <xf numFmtId="0" fontId="36" fillId="0" borderId="30" xfId="0" applyFont="1" applyFill="1" applyBorder="1" applyAlignment="1">
      <alignment horizontal="center" vertical="center" wrapText="1"/>
    </xf>
    <xf numFmtId="0" fontId="36" fillId="0" borderId="15" xfId="0" quotePrefix="1" applyFont="1" applyFill="1" applyBorder="1" applyAlignment="1">
      <alignment horizontal="center" vertical="center" wrapText="1"/>
    </xf>
    <xf numFmtId="0" fontId="37" fillId="0" borderId="12" xfId="0" applyFont="1" applyFill="1" applyBorder="1" applyAlignment="1">
      <alignment horizontal="center" vertical="center" wrapText="1"/>
    </xf>
    <xf numFmtId="0" fontId="36" fillId="0" borderId="12" xfId="0" quotePrefix="1" applyFont="1" applyFill="1" applyBorder="1" applyAlignment="1">
      <alignment horizontal="center" vertical="center" wrapText="1"/>
    </xf>
    <xf numFmtId="0" fontId="36" fillId="0" borderId="20" xfId="0" applyFont="1" applyFill="1" applyBorder="1" applyAlignment="1">
      <alignment vertical="center" wrapText="1"/>
    </xf>
    <xf numFmtId="166" fontId="61" fillId="0" borderId="11" xfId="0" applyNumberFormat="1" applyFont="1" applyFill="1" applyBorder="1" applyAlignment="1">
      <alignment vertical="center" wrapText="1"/>
    </xf>
    <xf numFmtId="168" fontId="36" fillId="0" borderId="11" xfId="0" applyNumberFormat="1" applyFont="1" applyFill="1" applyBorder="1" applyAlignment="1">
      <alignment vertical="center" wrapText="1"/>
    </xf>
    <xf numFmtId="168" fontId="37" fillId="0" borderId="18" xfId="0" applyNumberFormat="1" applyFont="1" applyFill="1" applyBorder="1" applyAlignment="1">
      <alignment vertical="center" wrapText="1"/>
    </xf>
    <xf numFmtId="166" fontId="36" fillId="0" borderId="11" xfId="0" applyNumberFormat="1" applyFont="1" applyFill="1" applyBorder="1" applyAlignment="1">
      <alignment vertical="center" wrapText="1"/>
    </xf>
    <xf numFmtId="168" fontId="37" fillId="0" borderId="81" xfId="0" applyNumberFormat="1" applyFont="1" applyFill="1" applyBorder="1" applyAlignment="1">
      <alignment vertical="center" wrapText="1"/>
    </xf>
    <xf numFmtId="168" fontId="37" fillId="0" borderId="11" xfId="0" applyNumberFormat="1" applyFont="1" applyFill="1" applyBorder="1" applyAlignment="1">
      <alignment vertical="center" wrapText="1"/>
    </xf>
    <xf numFmtId="10" fontId="36" fillId="0" borderId="11" xfId="78" applyNumberFormat="1" applyFont="1" applyFill="1" applyBorder="1" applyAlignment="1">
      <alignment vertical="center" wrapText="1"/>
    </xf>
    <xf numFmtId="168" fontId="37" fillId="0" borderId="18" xfId="28" applyNumberFormat="1" applyFont="1" applyFill="1" applyBorder="1" applyAlignment="1">
      <alignment vertical="center" wrapText="1"/>
    </xf>
    <xf numFmtId="168" fontId="37" fillId="0" borderId="82" xfId="0" applyNumberFormat="1" applyFont="1" applyFill="1" applyBorder="1" applyAlignment="1">
      <alignment vertical="center" wrapText="1"/>
    </xf>
    <xf numFmtId="10" fontId="36" fillId="0" borderId="12" xfId="78" applyNumberFormat="1" applyFont="1" applyFill="1" applyBorder="1" applyAlignment="1">
      <alignment vertical="center" wrapText="1"/>
    </xf>
    <xf numFmtId="167" fontId="36" fillId="0" borderId="15" xfId="28" applyFont="1" applyFill="1" applyBorder="1" applyAlignment="1">
      <alignment vertical="center" wrapText="1"/>
    </xf>
    <xf numFmtId="167" fontId="36" fillId="0" borderId="12" xfId="28" applyFont="1" applyFill="1" applyBorder="1" applyAlignment="1">
      <alignment vertical="center" wrapText="1"/>
    </xf>
    <xf numFmtId="168" fontId="37" fillId="0" borderId="82" xfId="28" applyNumberFormat="1" applyFont="1" applyFill="1" applyBorder="1" applyAlignment="1">
      <alignment vertical="center" wrapText="1"/>
    </xf>
    <xf numFmtId="167" fontId="36" fillId="0" borderId="31" xfId="28" applyFont="1" applyFill="1" applyBorder="1" applyAlignment="1">
      <alignment vertical="center" wrapText="1"/>
    </xf>
    <xf numFmtId="167" fontId="36" fillId="0" borderId="21" xfId="28" applyFont="1" applyFill="1" applyBorder="1" applyAlignment="1">
      <alignment vertical="center" wrapText="1"/>
    </xf>
    <xf numFmtId="168" fontId="36" fillId="0" borderId="21" xfId="28" applyNumberFormat="1" applyFont="1" applyFill="1" applyBorder="1" applyAlignment="1">
      <alignment vertical="center" wrapText="1"/>
    </xf>
    <xf numFmtId="168" fontId="37" fillId="0" borderId="83" xfId="28" applyNumberFormat="1" applyFont="1" applyFill="1" applyBorder="1" applyAlignment="1">
      <alignment vertical="center" wrapText="1"/>
    </xf>
    <xf numFmtId="166" fontId="36" fillId="0" borderId="21" xfId="28" applyNumberFormat="1" applyFont="1" applyFill="1" applyBorder="1" applyAlignment="1">
      <alignment vertical="center" wrapText="1"/>
    </xf>
    <xf numFmtId="168" fontId="37" fillId="0" borderId="31" xfId="28" applyNumberFormat="1" applyFont="1" applyFill="1" applyBorder="1" applyAlignment="1">
      <alignment vertical="center" wrapText="1"/>
    </xf>
    <xf numFmtId="166" fontId="36" fillId="25" borderId="13" xfId="0" applyNumberFormat="1" applyFont="1" applyFill="1" applyBorder="1" applyAlignment="1">
      <alignment horizontal="right" vertical="center" wrapText="1"/>
    </xf>
    <xf numFmtId="166" fontId="36" fillId="25" borderId="19" xfId="0" applyNumberFormat="1" applyFont="1" applyFill="1" applyBorder="1" applyAlignment="1">
      <alignment horizontal="right" vertical="center" wrapText="1"/>
    </xf>
    <xf numFmtId="0" fontId="37" fillId="0" borderId="0"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7" fillId="0" borderId="0" xfId="0" applyFont="1" applyFill="1" applyBorder="1" applyAlignment="1">
      <alignment horizontal="right" vertical="center" wrapText="1"/>
    </xf>
    <xf numFmtId="0" fontId="37" fillId="0" borderId="13" xfId="0" applyFont="1" applyFill="1" applyBorder="1" applyAlignment="1">
      <alignment horizontal="center" vertical="center" wrapText="1"/>
    </xf>
    <xf numFmtId="0" fontId="36" fillId="0" borderId="0" xfId="0" applyFont="1" applyFill="1" applyBorder="1" applyAlignment="1">
      <alignment vertical="center" wrapText="1"/>
    </xf>
    <xf numFmtId="0" fontId="36" fillId="0" borderId="13" xfId="0" applyFont="1" applyFill="1" applyBorder="1" applyAlignment="1">
      <alignment horizontal="left" vertical="center" wrapText="1"/>
    </xf>
    <xf numFmtId="0" fontId="37" fillId="0" borderId="0" xfId="0" applyFont="1" applyFill="1" applyBorder="1" applyAlignment="1">
      <alignment vertical="center" wrapText="1"/>
    </xf>
    <xf numFmtId="0" fontId="37" fillId="0" borderId="16" xfId="0" applyFont="1" applyFill="1" applyBorder="1" applyAlignment="1">
      <alignment horizontal="center" vertical="center" wrapText="1"/>
    </xf>
    <xf numFmtId="0" fontId="36" fillId="0" borderId="0" xfId="0" quotePrefix="1" applyFont="1" applyFill="1" applyBorder="1" applyAlignment="1">
      <alignment horizontal="left" vertical="center" wrapText="1"/>
    </xf>
    <xf numFmtId="0" fontId="36" fillId="0" borderId="0" xfId="0" applyFont="1" applyFill="1" applyBorder="1" applyAlignment="1">
      <alignment horizontal="justify" vertical="center" wrapText="1"/>
    </xf>
    <xf numFmtId="0" fontId="37" fillId="0" borderId="19"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0" borderId="13" xfId="0" applyFont="1" applyFill="1" applyBorder="1" applyAlignment="1" applyProtection="1">
      <alignment horizontal="center" vertical="center" wrapText="1"/>
      <protection locked="0"/>
    </xf>
    <xf numFmtId="0" fontId="37" fillId="0" borderId="13" xfId="0" applyFont="1" applyFill="1" applyBorder="1" applyAlignment="1">
      <alignment horizontal="left" vertical="center" wrapText="1"/>
    </xf>
    <xf numFmtId="0" fontId="36" fillId="0" borderId="53" xfId="0" applyFont="1" applyFill="1" applyBorder="1" applyAlignment="1">
      <alignment horizontal="justify" vertical="top" wrapText="1"/>
    </xf>
    <xf numFmtId="0" fontId="36" fillId="0" borderId="27" xfId="0" applyFont="1" applyFill="1" applyBorder="1" applyAlignment="1">
      <alignment horizontal="justify" vertical="top" wrapText="1"/>
    </xf>
    <xf numFmtId="0" fontId="36" fillId="0" borderId="41" xfId="0" applyFont="1" applyFill="1" applyBorder="1" applyAlignment="1">
      <alignment horizontal="justify" vertical="top" wrapText="1"/>
    </xf>
    <xf numFmtId="0" fontId="36" fillId="0" borderId="11" xfId="0" applyFont="1" applyFill="1" applyBorder="1" applyAlignment="1">
      <alignment vertical="center" wrapText="1"/>
    </xf>
    <xf numFmtId="0" fontId="0" fillId="0" borderId="13" xfId="0" applyFont="1" applyBorder="1" applyAlignment="1">
      <alignment horizontal="left" vertical="top" wrapText="1"/>
    </xf>
    <xf numFmtId="0" fontId="66" fillId="0" borderId="13" xfId="0" applyFont="1" applyBorder="1" applyAlignment="1">
      <alignment vertical="center" wrapText="1"/>
    </xf>
    <xf numFmtId="0" fontId="51" fillId="0" borderId="13" xfId="0" applyFont="1" applyBorder="1" applyAlignment="1">
      <alignment horizontal="center" vertical="top"/>
    </xf>
    <xf numFmtId="176" fontId="68" fillId="0" borderId="14" xfId="97" applyNumberFormat="1" applyFont="1" applyBorder="1" applyAlignment="1">
      <alignment horizontal="center" wrapText="1"/>
    </xf>
    <xf numFmtId="176" fontId="68" fillId="0" borderId="14" xfId="97" applyNumberFormat="1" applyFont="1" applyBorder="1" applyAlignment="1">
      <alignment horizontal="center"/>
    </xf>
    <xf numFmtId="0" fontId="0" fillId="0" borderId="0" xfId="0" applyAlignment="1">
      <alignment horizontal="center"/>
    </xf>
    <xf numFmtId="0" fontId="51" fillId="0" borderId="13" xfId="0" applyFont="1" applyBorder="1" applyAlignment="1">
      <alignment horizontal="left" vertical="top" wrapText="1"/>
    </xf>
    <xf numFmtId="0" fontId="13" fillId="0" borderId="13" xfId="0" applyFont="1" applyBorder="1" applyAlignment="1">
      <alignment horizontal="left" vertical="top" wrapText="1"/>
    </xf>
    <xf numFmtId="0" fontId="69" fillId="0" borderId="13" xfId="98" applyFont="1" applyBorder="1" applyAlignment="1">
      <alignment horizontal="left" vertical="top" wrapText="1"/>
    </xf>
    <xf numFmtId="49" fontId="36" fillId="0" borderId="39" xfId="0" quotePrefix="1" applyNumberFormat="1" applyFont="1" applyFill="1" applyBorder="1" applyAlignment="1">
      <alignment horizontal="justify" vertical="top" wrapText="1"/>
    </xf>
    <xf numFmtId="166" fontId="70" fillId="0" borderId="13" xfId="86" applyFont="1" applyBorder="1" applyAlignment="1">
      <alignment vertical="center" wrapText="1"/>
    </xf>
    <xf numFmtId="0" fontId="37" fillId="0" borderId="71" xfId="0" quotePrefix="1" applyFont="1" applyFill="1" applyBorder="1" applyAlignment="1">
      <alignment horizontal="center" vertical="center" wrapText="1"/>
    </xf>
    <xf numFmtId="168" fontId="37" fillId="0" borderId="19" xfId="0" applyNumberFormat="1" applyFont="1" applyFill="1" applyBorder="1" applyAlignment="1">
      <alignment horizontal="left" vertical="center" wrapText="1"/>
    </xf>
    <xf numFmtId="0" fontId="36" fillId="0" borderId="30" xfId="0" applyFont="1" applyBorder="1"/>
    <xf numFmtId="49" fontId="50" fillId="0" borderId="38" xfId="64" applyNumberFormat="1" applyFont="1" applyFill="1" applyBorder="1" applyAlignment="1">
      <alignment horizontal="left" vertical="center" wrapText="1"/>
    </xf>
    <xf numFmtId="49" fontId="50" fillId="0" borderId="0" xfId="64" applyNumberFormat="1" applyFont="1" applyFill="1" applyBorder="1" applyAlignment="1">
      <alignment horizontal="left" vertical="center" wrapText="1"/>
    </xf>
    <xf numFmtId="49" fontId="50" fillId="0" borderId="39" xfId="64" applyNumberFormat="1" applyFont="1" applyFill="1" applyBorder="1" applyAlignment="1">
      <alignment horizontal="left" vertical="center" wrapText="1"/>
    </xf>
    <xf numFmtId="49" fontId="45" fillId="0" borderId="38" xfId="64" applyNumberFormat="1" applyFont="1" applyFill="1" applyBorder="1" applyAlignment="1">
      <alignment horizontal="left" vertical="center" wrapText="1"/>
    </xf>
    <xf numFmtId="49" fontId="45" fillId="0" borderId="0" xfId="64" applyNumberFormat="1" applyFont="1" applyFill="1" applyBorder="1" applyAlignment="1">
      <alignment horizontal="left" vertical="center" wrapText="1"/>
    </xf>
    <xf numFmtId="49" fontId="45" fillId="0" borderId="39" xfId="64" applyNumberFormat="1" applyFont="1" applyFill="1" applyBorder="1" applyAlignment="1">
      <alignment horizontal="left" vertical="center" wrapText="1"/>
    </xf>
    <xf numFmtId="0" fontId="48" fillId="0" borderId="38" xfId="0" applyFont="1" applyFill="1" applyBorder="1" applyAlignment="1">
      <alignment horizontal="left" vertical="center" wrapText="1"/>
    </xf>
    <xf numFmtId="0" fontId="48" fillId="0" borderId="0" xfId="0" applyFont="1" applyFill="1" applyBorder="1" applyAlignment="1">
      <alignment horizontal="left" vertical="center" wrapText="1"/>
    </xf>
    <xf numFmtId="0" fontId="48" fillId="0" borderId="39" xfId="0" applyFont="1" applyFill="1" applyBorder="1" applyAlignment="1">
      <alignment horizontal="left" vertical="center" wrapText="1"/>
    </xf>
    <xf numFmtId="0" fontId="36" fillId="0" borderId="18" xfId="0" applyFont="1" applyFill="1" applyBorder="1" applyAlignment="1">
      <alignment horizontal="left" vertical="center" wrapText="1"/>
    </xf>
    <xf numFmtId="0" fontId="36" fillId="0" borderId="19" xfId="0" applyFont="1" applyFill="1" applyBorder="1" applyAlignment="1">
      <alignment horizontal="left" vertical="center" wrapText="1"/>
    </xf>
    <xf numFmtId="0" fontId="36" fillId="0" borderId="69" xfId="0" applyFont="1" applyFill="1" applyBorder="1" applyAlignment="1">
      <alignment horizontal="left" vertical="center" wrapText="1"/>
    </xf>
    <xf numFmtId="0" fontId="36" fillId="0" borderId="66" xfId="0" applyFont="1" applyFill="1" applyBorder="1" applyAlignment="1">
      <alignment horizontal="left" vertical="center" wrapText="1"/>
    </xf>
    <xf numFmtId="0" fontId="37" fillId="0" borderId="38" xfId="0" quotePrefix="1" applyFont="1" applyFill="1" applyBorder="1" applyAlignment="1">
      <alignment horizontal="left" vertical="center" wrapText="1"/>
    </xf>
    <xf numFmtId="0" fontId="37" fillId="0" borderId="0" xfId="0" quotePrefix="1" applyFont="1" applyFill="1" applyBorder="1" applyAlignment="1">
      <alignment horizontal="left" vertical="center" wrapText="1"/>
    </xf>
    <xf numFmtId="0" fontId="36" fillId="0" borderId="72" xfId="0" quotePrefix="1" applyFont="1" applyFill="1" applyBorder="1" applyAlignment="1">
      <alignment horizontal="right" vertical="center" wrapText="1"/>
    </xf>
    <xf numFmtId="0" fontId="36" fillId="0" borderId="16" xfId="0" quotePrefix="1" applyFont="1" applyFill="1" applyBorder="1" applyAlignment="1">
      <alignment horizontal="right" vertical="center" wrapText="1"/>
    </xf>
    <xf numFmtId="0" fontId="37" fillId="0" borderId="38" xfId="0" quotePrefix="1" applyFont="1" applyFill="1" applyBorder="1" applyAlignment="1">
      <alignment horizontal="right" vertical="center" wrapText="1"/>
    </xf>
    <xf numFmtId="0" fontId="37" fillId="0" borderId="0" xfId="0" quotePrefix="1" applyFont="1" applyFill="1" applyBorder="1" applyAlignment="1">
      <alignment horizontal="right" vertical="center" wrapText="1"/>
    </xf>
    <xf numFmtId="0" fontId="37" fillId="0" borderId="11"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72" xfId="0" applyFont="1" applyFill="1" applyBorder="1" applyAlignment="1">
      <alignment horizontal="right" vertical="center" wrapText="1"/>
    </xf>
    <xf numFmtId="0" fontId="37" fillId="0" borderId="16" xfId="0" applyFont="1" applyFill="1" applyBorder="1" applyAlignment="1">
      <alignment horizontal="right" vertical="center" wrapText="1"/>
    </xf>
    <xf numFmtId="0" fontId="37" fillId="0" borderId="19" xfId="0" applyFont="1" applyFill="1" applyBorder="1" applyAlignment="1">
      <alignment horizontal="right" vertical="center" wrapText="1"/>
    </xf>
    <xf numFmtId="0" fontId="36" fillId="0" borderId="11"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7" fillId="0" borderId="20" xfId="0" applyFont="1" applyFill="1" applyBorder="1" applyAlignment="1">
      <alignment horizontal="center" vertical="center" wrapText="1"/>
    </xf>
    <xf numFmtId="0" fontId="37" fillId="0" borderId="30" xfId="0" applyFont="1" applyFill="1" applyBorder="1" applyAlignment="1">
      <alignment horizontal="center" vertical="center" wrapText="1"/>
    </xf>
    <xf numFmtId="0" fontId="40" fillId="0" borderId="11"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37" fillId="0" borderId="0" xfId="0" applyFont="1" applyFill="1" applyBorder="1" applyAlignment="1">
      <alignment horizontal="right" vertical="center" wrapText="1"/>
    </xf>
    <xf numFmtId="0" fontId="37" fillId="0" borderId="21" xfId="0" applyFont="1" applyFill="1" applyBorder="1" applyAlignment="1">
      <alignment horizontal="right" vertical="center" wrapText="1"/>
    </xf>
    <xf numFmtId="0" fontId="37" fillId="0" borderId="21" xfId="0" applyFont="1" applyFill="1" applyBorder="1" applyAlignment="1">
      <alignment horizontal="left" vertical="center" wrapText="1"/>
    </xf>
    <xf numFmtId="0" fontId="37" fillId="0" borderId="13" xfId="0" applyFont="1" applyFill="1" applyBorder="1" applyAlignment="1">
      <alignment horizontal="center" vertical="center" wrapText="1"/>
    </xf>
    <xf numFmtId="0" fontId="40" fillId="0" borderId="11" xfId="0" quotePrefix="1" applyFont="1" applyFill="1" applyBorder="1" applyAlignment="1">
      <alignment horizontal="left" vertical="center" wrapText="1"/>
    </xf>
    <xf numFmtId="0" fontId="40" fillId="0" borderId="0" xfId="0" quotePrefix="1" applyFont="1" applyFill="1" applyBorder="1" applyAlignment="1">
      <alignment horizontal="left" vertical="center" wrapText="1"/>
    </xf>
    <xf numFmtId="0" fontId="36" fillId="0" borderId="11" xfId="0" applyFont="1" applyFill="1" applyBorder="1" applyAlignment="1">
      <alignment vertical="center" wrapText="1"/>
    </xf>
    <xf numFmtId="0" fontId="36" fillId="0" borderId="21" xfId="0" applyFont="1" applyFill="1" applyBorder="1" applyAlignment="1">
      <alignment vertical="center" wrapText="1"/>
    </xf>
    <xf numFmtId="0" fontId="37" fillId="0" borderId="10" xfId="0" applyFont="1" applyFill="1" applyBorder="1" applyAlignment="1">
      <alignment vertical="center" wrapText="1"/>
    </xf>
    <xf numFmtId="0" fontId="37" fillId="0" borderId="32" xfId="0" applyFont="1" applyFill="1" applyBorder="1" applyAlignment="1">
      <alignment vertical="center" wrapText="1"/>
    </xf>
    <xf numFmtId="0" fontId="37" fillId="0" borderId="11" xfId="0" applyFont="1" applyFill="1" applyBorder="1" applyAlignment="1">
      <alignment vertical="center" wrapText="1"/>
    </xf>
    <xf numFmtId="0" fontId="37" fillId="0" borderId="21" xfId="0" applyFont="1" applyFill="1" applyBorder="1" applyAlignment="1">
      <alignment vertical="center" wrapText="1"/>
    </xf>
    <xf numFmtId="0" fontId="36" fillId="0" borderId="38" xfId="0" applyFont="1" applyFill="1" applyBorder="1" applyAlignment="1">
      <alignment vertical="center" wrapText="1"/>
    </xf>
    <xf numFmtId="0" fontId="36" fillId="0" borderId="0" xfId="0" applyFont="1" applyFill="1" applyBorder="1" applyAlignment="1">
      <alignment vertical="center" wrapText="1"/>
    </xf>
    <xf numFmtId="0" fontId="36" fillId="0" borderId="13" xfId="0" applyFont="1" applyFill="1" applyBorder="1" applyAlignment="1">
      <alignment horizontal="left" vertical="center" wrapText="1"/>
    </xf>
    <xf numFmtId="49" fontId="50" fillId="0" borderId="69" xfId="64" applyNumberFormat="1" applyFont="1" applyFill="1" applyBorder="1" applyAlignment="1">
      <alignment horizontal="left" vertical="center" wrapText="1"/>
    </xf>
    <xf numFmtId="49" fontId="50" fillId="0" borderId="66" xfId="64" applyNumberFormat="1" applyFont="1" applyFill="1" applyBorder="1" applyAlignment="1">
      <alignment horizontal="left" vertical="center" wrapText="1"/>
    </xf>
    <xf numFmtId="49" fontId="36" fillId="0" borderId="38" xfId="0" applyNumberFormat="1" applyFont="1" applyFill="1" applyBorder="1" applyAlignment="1">
      <alignment horizontal="center" vertical="center" wrapText="1"/>
    </xf>
    <xf numFmtId="49" fontId="36" fillId="0" borderId="0" xfId="0" applyNumberFormat="1" applyFont="1" applyFill="1" applyBorder="1" applyAlignment="1">
      <alignment horizontal="center" vertical="center" wrapText="1"/>
    </xf>
    <xf numFmtId="49" fontId="50" fillId="0" borderId="67" xfId="64" applyNumberFormat="1" applyFont="1" applyFill="1" applyBorder="1" applyAlignment="1">
      <alignment horizontal="left" vertical="center" wrapText="1"/>
    </xf>
    <xf numFmtId="49" fontId="36" fillId="0" borderId="38" xfId="0" applyNumberFormat="1" applyFont="1" applyFill="1" applyBorder="1" applyAlignment="1">
      <alignment horizontal="left" vertical="center" wrapText="1"/>
    </xf>
    <xf numFmtId="49" fontId="36" fillId="0" borderId="0" xfId="0" applyNumberFormat="1" applyFont="1" applyFill="1" applyBorder="1" applyAlignment="1">
      <alignment horizontal="left" vertical="center" wrapText="1"/>
    </xf>
    <xf numFmtId="49" fontId="36" fillId="0" borderId="39" xfId="0" applyNumberFormat="1" applyFont="1" applyFill="1" applyBorder="1" applyAlignment="1">
      <alignment horizontal="left" vertical="center" wrapText="1"/>
    </xf>
    <xf numFmtId="0" fontId="37" fillId="0" borderId="0" xfId="0" applyFont="1" applyFill="1" applyBorder="1" applyAlignment="1">
      <alignment vertical="center" wrapText="1"/>
    </xf>
    <xf numFmtId="0" fontId="37" fillId="0" borderId="18" xfId="0" applyFont="1" applyFill="1" applyBorder="1" applyAlignment="1">
      <alignment horizontal="center" vertical="center" wrapText="1"/>
    </xf>
    <xf numFmtId="0" fontId="37" fillId="0" borderId="16" xfId="0" applyFont="1" applyFill="1" applyBorder="1" applyAlignment="1">
      <alignment horizontal="center" vertical="center" wrapText="1"/>
    </xf>
    <xf numFmtId="0" fontId="38" fillId="0" borderId="0" xfId="0" applyFont="1" applyFill="1" applyBorder="1" applyAlignment="1">
      <alignment horizontal="left" vertical="center" wrapText="1"/>
    </xf>
    <xf numFmtId="0" fontId="36" fillId="0" borderId="16" xfId="0" applyFont="1" applyFill="1" applyBorder="1" applyAlignment="1">
      <alignment horizontal="left" vertical="center" wrapText="1"/>
    </xf>
    <xf numFmtId="0" fontId="36" fillId="0" borderId="0" xfId="0" applyFont="1" applyAlignment="1">
      <alignment horizontal="justify" vertical="center" wrapText="1"/>
    </xf>
    <xf numFmtId="0" fontId="38" fillId="0" borderId="0" xfId="0" applyFont="1" applyAlignment="1">
      <alignment horizontal="left" vertical="center" wrapText="1"/>
    </xf>
    <xf numFmtId="0" fontId="33" fillId="0" borderId="0" xfId="64" applyFont="1" applyAlignment="1">
      <alignment horizontal="justify" vertical="justify" wrapText="1"/>
    </xf>
    <xf numFmtId="0" fontId="61" fillId="0" borderId="0" xfId="0" applyFont="1" applyAlignment="1">
      <alignment horizontal="justify" vertical="justify" wrapText="1"/>
    </xf>
    <xf numFmtId="0" fontId="59" fillId="0" borderId="0" xfId="0" applyFont="1" applyAlignment="1">
      <alignment horizontal="justify" vertical="center" wrapText="1"/>
    </xf>
    <xf numFmtId="49" fontId="50" fillId="0" borderId="0" xfId="64" applyNumberFormat="1" applyFont="1" applyAlignment="1">
      <alignment horizontal="left" vertical="center" wrapText="1"/>
    </xf>
    <xf numFmtId="0" fontId="50" fillId="0" borderId="0" xfId="64" applyFont="1" applyAlignment="1">
      <alignment horizontal="left" vertical="center" wrapText="1"/>
    </xf>
    <xf numFmtId="49" fontId="45" fillId="0" borderId="0" xfId="64" applyNumberFormat="1" applyFont="1" applyAlignment="1">
      <alignment horizontal="left" vertical="center" wrapText="1"/>
    </xf>
    <xf numFmtId="0" fontId="37" fillId="0" borderId="0" xfId="0" applyFont="1" applyAlignment="1">
      <alignment horizontal="left" vertical="center" wrapText="1"/>
    </xf>
    <xf numFmtId="0" fontId="46" fillId="0" borderId="0" xfId="0" applyFont="1" applyBorder="1" applyAlignment="1">
      <alignment horizontal="left" vertical="center" wrapText="1"/>
    </xf>
    <xf numFmtId="0" fontId="36" fillId="0" borderId="0" xfId="0" applyFont="1" applyFill="1" applyAlignment="1">
      <alignment horizontal="justify" vertical="center" wrapText="1"/>
    </xf>
    <xf numFmtId="0" fontId="38" fillId="0" borderId="0" xfId="0" applyFont="1" applyAlignment="1">
      <alignment horizontal="justify" vertical="center" wrapText="1"/>
    </xf>
    <xf numFmtId="0" fontId="36" fillId="0" borderId="0" xfId="0" applyFont="1" applyAlignment="1">
      <alignment horizontal="justify" vertical="top" wrapText="1"/>
    </xf>
    <xf numFmtId="0" fontId="36" fillId="24" borderId="0" xfId="0" applyFont="1" applyFill="1" applyAlignment="1">
      <alignment horizontal="left" vertical="center" wrapText="1"/>
    </xf>
    <xf numFmtId="0" fontId="55" fillId="0" borderId="0" xfId="0" applyFont="1" applyAlignment="1">
      <alignment horizontal="left" vertical="center"/>
    </xf>
    <xf numFmtId="0" fontId="55" fillId="0" borderId="0" xfId="0" applyFont="1" applyAlignment="1">
      <alignment horizontal="left" vertical="top" wrapText="1"/>
    </xf>
    <xf numFmtId="0" fontId="60" fillId="0" borderId="0" xfId="0" applyFont="1" applyAlignment="1">
      <alignment horizontal="left" vertical="center"/>
    </xf>
    <xf numFmtId="0" fontId="59" fillId="0" borderId="0" xfId="0" applyFont="1" applyAlignment="1">
      <alignment horizontal="left" vertical="center" wrapText="1"/>
    </xf>
    <xf numFmtId="0" fontId="57" fillId="0" borderId="0" xfId="0" applyFont="1" applyAlignment="1">
      <alignment horizontal="left" vertical="center"/>
    </xf>
    <xf numFmtId="0" fontId="36" fillId="0" borderId="0" xfId="0" applyFont="1" applyAlignment="1">
      <alignment horizontal="justify" vertical="justify" wrapText="1"/>
    </xf>
    <xf numFmtId="0" fontId="36" fillId="0" borderId="0"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7" fillId="0" borderId="0" xfId="0" quotePrefix="1" applyFont="1" applyFill="1" applyBorder="1" applyAlignment="1">
      <alignment horizontal="center" vertical="center" wrapText="1"/>
    </xf>
    <xf numFmtId="0" fontId="37" fillId="0" borderId="10" xfId="0" quotePrefix="1" applyFont="1" applyFill="1" applyBorder="1" applyAlignment="1">
      <alignment horizontal="center" vertical="center" wrapText="1"/>
    </xf>
    <xf numFmtId="0" fontId="37" fillId="0" borderId="10" xfId="0" applyFont="1" applyFill="1" applyBorder="1" applyAlignment="1">
      <alignment horizontal="center" vertical="center"/>
    </xf>
    <xf numFmtId="166" fontId="37" fillId="0" borderId="30" xfId="28" applyNumberFormat="1" applyFont="1" applyFill="1" applyBorder="1" applyAlignment="1">
      <alignment horizontal="center" vertical="center" wrapText="1"/>
    </xf>
    <xf numFmtId="166" fontId="37" fillId="0" borderId="10" xfId="28" applyNumberFormat="1" applyFont="1" applyFill="1" applyBorder="1" applyAlignment="1">
      <alignment horizontal="center" vertical="center" wrapText="1"/>
    </xf>
    <xf numFmtId="0" fontId="37" fillId="0" borderId="10" xfId="0" applyFont="1" applyFill="1" applyBorder="1" applyAlignment="1">
      <alignment horizontal="center" vertical="center" wrapText="1"/>
    </xf>
    <xf numFmtId="0" fontId="37" fillId="0" borderId="30" xfId="0" applyFont="1" applyFill="1" applyBorder="1" applyAlignment="1">
      <alignment horizontal="center" vertical="center"/>
    </xf>
    <xf numFmtId="0" fontId="59" fillId="0" borderId="11" xfId="0" applyFont="1" applyFill="1" applyBorder="1" applyAlignment="1">
      <alignment horizontal="left" vertical="center" wrapText="1"/>
    </xf>
    <xf numFmtId="0" fontId="59" fillId="0" borderId="0" xfId="0" applyFont="1" applyFill="1" applyBorder="1" applyAlignment="1">
      <alignment horizontal="left" vertical="center" wrapText="1"/>
    </xf>
    <xf numFmtId="0" fontId="59" fillId="0" borderId="21" xfId="0" applyFont="1" applyFill="1" applyBorder="1" applyAlignment="1">
      <alignment horizontal="left" vertical="center" wrapText="1"/>
    </xf>
    <xf numFmtId="0" fontId="36" fillId="0" borderId="0" xfId="0" applyFont="1" applyFill="1" applyBorder="1" applyAlignment="1">
      <alignment horizontal="left" vertical="center" wrapText="1" indent="1"/>
    </xf>
    <xf numFmtId="0" fontId="36" fillId="0" borderId="21" xfId="0" applyFont="1" applyFill="1" applyBorder="1" applyAlignment="1">
      <alignment horizontal="left" vertical="center" wrapText="1" indent="1"/>
    </xf>
    <xf numFmtId="0" fontId="37" fillId="0" borderId="27" xfId="0" applyFont="1" applyFill="1" applyBorder="1" applyAlignment="1">
      <alignment horizontal="right" vertical="center" wrapText="1"/>
    </xf>
    <xf numFmtId="0" fontId="36" fillId="0" borderId="11" xfId="0" quotePrefix="1" applyFont="1" applyFill="1" applyBorder="1" applyAlignment="1">
      <alignment horizontal="left" vertical="center" wrapText="1"/>
    </xf>
    <xf numFmtId="0" fontId="36" fillId="0" borderId="0" xfId="0" quotePrefix="1" applyFont="1" applyFill="1" applyBorder="1" applyAlignment="1">
      <alignment horizontal="left" vertical="center" wrapText="1"/>
    </xf>
    <xf numFmtId="0" fontId="37" fillId="0" borderId="14" xfId="0" applyFont="1" applyFill="1" applyBorder="1" applyAlignment="1">
      <alignment horizontal="right" vertical="center" wrapText="1"/>
    </xf>
    <xf numFmtId="0" fontId="37" fillId="0" borderId="52" xfId="0" applyFont="1" applyFill="1" applyBorder="1" applyAlignment="1">
      <alignment horizontal="right" vertical="center" wrapText="1"/>
    </xf>
    <xf numFmtId="0" fontId="36" fillId="0" borderId="10" xfId="0" applyFont="1" applyFill="1" applyBorder="1" applyAlignment="1">
      <alignment vertical="center" wrapText="1"/>
    </xf>
    <xf numFmtId="0" fontId="36" fillId="0" borderId="32" xfId="0" applyFont="1" applyFill="1" applyBorder="1" applyAlignment="1">
      <alignment vertical="center" wrapText="1"/>
    </xf>
    <xf numFmtId="0" fontId="40" fillId="0" borderId="0" xfId="0" applyFont="1" applyFill="1" applyBorder="1" applyAlignment="1">
      <alignment vertical="center" wrapText="1"/>
    </xf>
    <xf numFmtId="0" fontId="36" fillId="0" borderId="0" xfId="0" applyFont="1" applyFill="1" applyBorder="1" applyAlignment="1">
      <alignment horizontal="justify" vertical="center" wrapText="1"/>
    </xf>
    <xf numFmtId="0" fontId="37" fillId="0" borderId="0" xfId="0" applyFont="1" applyFill="1" applyBorder="1" applyAlignment="1">
      <alignment horizontal="justify" vertical="center" wrapText="1"/>
    </xf>
    <xf numFmtId="0" fontId="36" fillId="0" borderId="21" xfId="0" applyFont="1" applyFill="1" applyBorder="1" applyAlignment="1">
      <alignment horizontal="left" vertical="center" wrapText="1"/>
    </xf>
    <xf numFmtId="0" fontId="37" fillId="0" borderId="18" xfId="0" applyFont="1" applyFill="1" applyBorder="1" applyAlignment="1">
      <alignment horizontal="left" vertical="center" wrapText="1"/>
    </xf>
    <xf numFmtId="0" fontId="37" fillId="0" borderId="19" xfId="0" applyFont="1" applyFill="1" applyBorder="1" applyAlignment="1">
      <alignment horizontal="left" vertical="center" wrapText="1"/>
    </xf>
    <xf numFmtId="0" fontId="36" fillId="0" borderId="65" xfId="0" applyFont="1" applyFill="1" applyBorder="1" applyAlignment="1">
      <alignment horizontal="left" vertical="center" wrapText="1"/>
    </xf>
    <xf numFmtId="0" fontId="36" fillId="0" borderId="67" xfId="0" applyFont="1" applyFill="1" applyBorder="1" applyAlignment="1">
      <alignment horizontal="left" vertical="center" wrapText="1"/>
    </xf>
    <xf numFmtId="0" fontId="46" fillId="0" borderId="38"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6" fillId="0" borderId="39" xfId="0" applyFont="1" applyFill="1" applyBorder="1" applyAlignment="1">
      <alignment horizontal="left" vertical="center" wrapText="1"/>
    </xf>
    <xf numFmtId="0" fontId="40" fillId="0" borderId="39" xfId="0" applyFont="1" applyFill="1" applyBorder="1" applyAlignment="1">
      <alignment horizontal="left" vertical="center" wrapText="1"/>
    </xf>
    <xf numFmtId="0" fontId="36" fillId="0" borderId="65" xfId="0" applyFont="1" applyFill="1" applyBorder="1" applyAlignment="1">
      <alignment horizontal="center" vertical="center" wrapText="1"/>
    </xf>
    <xf numFmtId="0" fontId="36" fillId="0" borderId="66" xfId="0" applyFont="1" applyFill="1" applyBorder="1" applyAlignment="1">
      <alignment horizontal="center" vertical="center" wrapText="1"/>
    </xf>
    <xf numFmtId="0" fontId="36" fillId="0" borderId="11" xfId="0" quotePrefix="1" applyFont="1" applyFill="1" applyBorder="1" applyAlignment="1">
      <alignment horizontal="left" vertical="center" wrapText="1" indent="1"/>
    </xf>
    <xf numFmtId="0" fontId="38" fillId="0" borderId="11" xfId="0" applyFont="1" applyFill="1" applyBorder="1" applyAlignment="1">
      <alignment vertical="center" wrapText="1"/>
    </xf>
    <xf numFmtId="0" fontId="40" fillId="0" borderId="21" xfId="0" applyFont="1" applyFill="1" applyBorder="1" applyAlignment="1">
      <alignment vertical="center" wrapText="1"/>
    </xf>
    <xf numFmtId="0" fontId="37" fillId="0" borderId="19" xfId="0" applyFont="1" applyFill="1" applyBorder="1" applyAlignment="1">
      <alignment horizontal="center" vertical="center" wrapText="1"/>
    </xf>
    <xf numFmtId="0" fontId="36" fillId="0" borderId="39" xfId="0" applyFont="1" applyFill="1" applyBorder="1" applyAlignment="1">
      <alignment horizontal="left" vertical="center" wrapText="1"/>
    </xf>
    <xf numFmtId="0" fontId="37" fillId="0" borderId="42" xfId="0" applyFont="1" applyFill="1" applyBorder="1" applyAlignment="1">
      <alignment horizontal="center" vertical="center" wrapText="1"/>
    </xf>
    <xf numFmtId="0" fontId="37" fillId="0" borderId="33" xfId="0" applyFont="1" applyFill="1" applyBorder="1" applyAlignment="1">
      <alignment horizontal="center" vertical="center" wrapText="1"/>
    </xf>
    <xf numFmtId="0" fontId="37" fillId="0" borderId="36" xfId="0" applyFont="1" applyFill="1" applyBorder="1" applyAlignment="1">
      <alignment horizontal="center" vertical="center" wrapText="1"/>
    </xf>
    <xf numFmtId="0" fontId="36" fillId="0" borderId="17" xfId="0" applyFont="1" applyFill="1" applyBorder="1" applyAlignment="1">
      <alignment vertical="center" wrapText="1"/>
    </xf>
    <xf numFmtId="0" fontId="37" fillId="0" borderId="13" xfId="0" applyFont="1" applyFill="1" applyBorder="1" applyAlignment="1" applyProtection="1">
      <alignment horizontal="center" vertical="center" wrapText="1"/>
      <protection locked="0"/>
    </xf>
    <xf numFmtId="0" fontId="37" fillId="0" borderId="39" xfId="0" applyFont="1" applyFill="1" applyBorder="1" applyAlignment="1">
      <alignment horizontal="left" vertical="center" wrapText="1"/>
    </xf>
    <xf numFmtId="0" fontId="37" fillId="0" borderId="13" xfId="0" applyFont="1" applyFill="1" applyBorder="1" applyAlignment="1">
      <alignment horizontal="left" vertical="center" wrapText="1"/>
    </xf>
    <xf numFmtId="166" fontId="37" fillId="0" borderId="18" xfId="28" applyNumberFormat="1" applyFont="1" applyFill="1" applyBorder="1" applyAlignment="1">
      <alignment horizontal="center" vertical="center" wrapText="1"/>
    </xf>
    <xf numFmtId="166" fontId="37" fillId="0" borderId="57" xfId="28" applyNumberFormat="1" applyFont="1" applyFill="1" applyBorder="1" applyAlignment="1">
      <alignment horizontal="center" vertical="center" wrapText="1"/>
    </xf>
    <xf numFmtId="0" fontId="36" fillId="0" borderId="76" xfId="0" applyFont="1" applyFill="1" applyBorder="1" applyAlignment="1">
      <alignment horizontal="left" vertical="top" wrapText="1"/>
    </xf>
    <xf numFmtId="0" fontId="36" fillId="0" borderId="73" xfId="0" applyFont="1" applyFill="1" applyBorder="1" applyAlignment="1">
      <alignment horizontal="left" vertical="top" wrapText="1"/>
    </xf>
    <xf numFmtId="0" fontId="36" fillId="0" borderId="74" xfId="0" applyFont="1" applyFill="1" applyBorder="1" applyAlignment="1">
      <alignment horizontal="left" vertical="top" wrapText="1"/>
    </xf>
    <xf numFmtId="0" fontId="36" fillId="0" borderId="21" xfId="0" quotePrefix="1" applyFont="1" applyFill="1" applyBorder="1" applyAlignment="1">
      <alignment horizontal="left" vertical="center" wrapText="1"/>
    </xf>
    <xf numFmtId="0" fontId="37" fillId="0" borderId="30" xfId="0" applyFont="1" applyFill="1" applyBorder="1" applyAlignment="1">
      <alignment horizontal="left" vertical="center" wrapText="1"/>
    </xf>
    <xf numFmtId="0" fontId="36" fillId="0" borderId="13" xfId="0" applyFont="1" applyFill="1" applyBorder="1" applyAlignment="1">
      <alignment horizontal="left" vertical="top" wrapText="1"/>
    </xf>
    <xf numFmtId="0" fontId="36" fillId="0" borderId="25" xfId="0" applyFont="1" applyFill="1" applyBorder="1" applyAlignment="1">
      <alignment horizontal="left" vertical="top" wrapText="1"/>
    </xf>
    <xf numFmtId="0" fontId="38" fillId="0" borderId="0" xfId="0" applyFont="1" applyFill="1" applyBorder="1" applyAlignment="1">
      <alignment vertical="center" wrapText="1"/>
    </xf>
    <xf numFmtId="0" fontId="37" fillId="0" borderId="53" xfId="0" applyFont="1" applyFill="1" applyBorder="1" applyAlignment="1">
      <alignment horizontal="right" vertical="center" wrapText="1"/>
    </xf>
    <xf numFmtId="0" fontId="38" fillId="0" borderId="0" xfId="0" quotePrefix="1" applyFont="1" applyFill="1" applyBorder="1" applyAlignment="1">
      <alignment vertical="center" wrapText="1"/>
    </xf>
    <xf numFmtId="0" fontId="37" fillId="0" borderId="10" xfId="0" applyFont="1" applyFill="1" applyBorder="1" applyAlignment="1">
      <alignment horizontal="right" vertical="center" wrapText="1"/>
    </xf>
    <xf numFmtId="0" fontId="36" fillId="0" borderId="0" xfId="0" quotePrefix="1" applyFont="1" applyFill="1" applyBorder="1" applyAlignment="1">
      <alignment horizontal="left" vertical="center" wrapText="1" indent="1"/>
    </xf>
    <xf numFmtId="0" fontId="37" fillId="0" borderId="0" xfId="0" applyFont="1" applyFill="1" applyBorder="1" applyAlignment="1">
      <alignment horizontal="left" vertical="center" wrapText="1" indent="1"/>
    </xf>
    <xf numFmtId="0" fontId="36" fillId="0" borderId="57" xfId="0" applyFont="1" applyFill="1" applyBorder="1" applyAlignment="1">
      <alignment horizontal="left" vertical="center" wrapText="1"/>
    </xf>
    <xf numFmtId="0" fontId="36" fillId="0" borderId="18" xfId="0" applyFont="1" applyFill="1" applyBorder="1" applyAlignment="1">
      <alignment horizontal="left" vertical="top" wrapText="1"/>
    </xf>
    <xf numFmtId="0" fontId="36" fillId="0" borderId="16" xfId="0" applyFont="1" applyFill="1" applyBorder="1" applyAlignment="1">
      <alignment horizontal="left" vertical="top" wrapText="1"/>
    </xf>
    <xf numFmtId="0" fontId="36" fillId="0" borderId="57" xfId="0" applyFont="1" applyFill="1" applyBorder="1" applyAlignment="1">
      <alignment horizontal="left" vertical="top" wrapText="1"/>
    </xf>
    <xf numFmtId="0" fontId="37" fillId="0" borderId="17" xfId="0" applyFont="1" applyFill="1" applyBorder="1" applyAlignment="1">
      <alignment horizontal="left" vertical="center" wrapText="1"/>
    </xf>
    <xf numFmtId="0" fontId="37" fillId="0" borderId="10" xfId="0" applyFont="1" applyFill="1" applyBorder="1" applyAlignment="1">
      <alignment horizontal="left" vertical="center" wrapText="1"/>
    </xf>
    <xf numFmtId="0" fontId="37" fillId="0" borderId="32" xfId="0" applyFont="1" applyFill="1" applyBorder="1" applyAlignment="1">
      <alignment horizontal="left" vertical="center" wrapText="1"/>
    </xf>
    <xf numFmtId="0" fontId="37" fillId="0" borderId="31" xfId="0" applyFont="1" applyFill="1" applyBorder="1" applyAlignment="1">
      <alignment horizontal="left" vertical="center" wrapText="1"/>
    </xf>
    <xf numFmtId="0" fontId="37" fillId="0" borderId="15" xfId="0" applyFont="1" applyFill="1" applyBorder="1" applyAlignment="1">
      <alignment horizontal="left" vertical="center" wrapText="1"/>
    </xf>
    <xf numFmtId="0" fontId="37" fillId="0" borderId="27" xfId="0" applyFont="1" applyFill="1" applyBorder="1" applyAlignment="1">
      <alignment vertical="center" wrapText="1"/>
    </xf>
    <xf numFmtId="0" fontId="37" fillId="0" borderId="20" xfId="0" applyFont="1" applyFill="1" applyBorder="1" applyAlignment="1">
      <alignment horizontal="left" vertical="center" wrapText="1"/>
    </xf>
    <xf numFmtId="0" fontId="37" fillId="0" borderId="11" xfId="0" quotePrefix="1" applyFont="1" applyFill="1" applyBorder="1" applyAlignment="1">
      <alignment horizontal="left" vertical="center" wrapText="1"/>
    </xf>
    <xf numFmtId="0" fontId="37" fillId="0" borderId="21" xfId="0" quotePrefix="1" applyFont="1" applyFill="1" applyBorder="1" applyAlignment="1">
      <alignment horizontal="left" vertical="center" wrapText="1"/>
    </xf>
    <xf numFmtId="0" fontId="36" fillId="0" borderId="11" xfId="0" quotePrefix="1" applyFont="1" applyFill="1" applyBorder="1" applyAlignment="1">
      <alignment vertical="center" wrapText="1"/>
    </xf>
    <xf numFmtId="0" fontId="36" fillId="0" borderId="11" xfId="0" quotePrefix="1" applyFont="1" applyFill="1" applyBorder="1" applyAlignment="1">
      <alignment horizontal="left" vertical="center" wrapText="1" indent="2"/>
    </xf>
    <xf numFmtId="0" fontId="36" fillId="0" borderId="0" xfId="0" quotePrefix="1" applyFont="1" applyFill="1" applyBorder="1" applyAlignment="1">
      <alignment horizontal="left" vertical="center" wrapText="1" indent="2"/>
    </xf>
    <xf numFmtId="0" fontId="36" fillId="0" borderId="17" xfId="0" applyFont="1" applyFill="1" applyBorder="1" applyAlignment="1">
      <alignment horizontal="left" vertical="center" wrapText="1"/>
    </xf>
    <xf numFmtId="0" fontId="36" fillId="0" borderId="10" xfId="0" applyFont="1" applyFill="1" applyBorder="1" applyAlignment="1">
      <alignment horizontal="left" vertical="center" wrapText="1"/>
    </xf>
    <xf numFmtId="0" fontId="36" fillId="0" borderId="32" xfId="0" applyFont="1" applyFill="1" applyBorder="1" applyAlignment="1">
      <alignment horizontal="left" vertical="center" wrapText="1"/>
    </xf>
    <xf numFmtId="0" fontId="37" fillId="0" borderId="13" xfId="0" applyFont="1" applyBorder="1" applyAlignment="1">
      <alignment horizontal="center" vertical="center" wrapText="1"/>
    </xf>
    <xf numFmtId="168" fontId="37" fillId="0" borderId="13" xfId="0" applyNumberFormat="1" applyFont="1" applyBorder="1" applyAlignment="1">
      <alignment horizontal="center" vertical="center" wrapText="1"/>
    </xf>
    <xf numFmtId="0" fontId="37" fillId="0" borderId="10" xfId="0" applyFont="1" applyBorder="1" applyAlignment="1">
      <alignment horizontal="left" vertical="center" wrapText="1"/>
    </xf>
    <xf numFmtId="0" fontId="37" fillId="0" borderId="0" xfId="0" applyFont="1" applyBorder="1" applyAlignment="1">
      <alignment horizontal="left" vertical="center" wrapText="1"/>
    </xf>
    <xf numFmtId="167" fontId="37" fillId="0" borderId="0" xfId="79" applyNumberFormat="1" applyFont="1" applyBorder="1" applyAlignment="1">
      <alignment vertical="center" wrapText="1"/>
    </xf>
    <xf numFmtId="0" fontId="36" fillId="0" borderId="0" xfId="88" applyFont="1" applyFill="1" applyBorder="1" applyAlignment="1">
      <alignment horizontal="right" vertical="center" wrapText="1"/>
    </xf>
    <xf numFmtId="49" fontId="50" fillId="0" borderId="0" xfId="96" applyNumberFormat="1" applyFont="1" applyBorder="1" applyAlignment="1">
      <alignment horizontal="left" vertical="center" wrapText="1"/>
    </xf>
    <xf numFmtId="49" fontId="45" fillId="0" borderId="0" xfId="96" applyNumberFormat="1" applyFont="1" applyBorder="1" applyAlignment="1">
      <alignment horizontal="left" vertical="center" wrapText="1"/>
    </xf>
    <xf numFmtId="0" fontId="38" fillId="0" borderId="0" xfId="0" applyFont="1" applyBorder="1" applyAlignment="1">
      <alignment vertical="center" wrapText="1"/>
    </xf>
    <xf numFmtId="0" fontId="37" fillId="0" borderId="22"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55" xfId="0" applyFont="1" applyBorder="1" applyAlignment="1">
      <alignment horizontal="center" vertical="center" wrapText="1"/>
    </xf>
    <xf numFmtId="0" fontId="37" fillId="0" borderId="59"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5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43" xfId="0" applyFont="1" applyFill="1" applyBorder="1" applyAlignment="1">
      <alignment horizontal="center" vertical="center" wrapText="1"/>
    </xf>
    <xf numFmtId="0" fontId="37" fillId="0" borderId="66" xfId="0" applyFont="1" applyFill="1" applyBorder="1" applyAlignment="1">
      <alignment horizontal="left" vertical="center" wrapText="1"/>
    </xf>
    <xf numFmtId="0" fontId="37" fillId="0" borderId="11" xfId="0" applyFont="1" applyFill="1" applyBorder="1" applyAlignment="1">
      <alignment horizontal="justify" vertical="center" wrapText="1"/>
    </xf>
    <xf numFmtId="0" fontId="37" fillId="0" borderId="21" xfId="0" applyFont="1" applyFill="1" applyBorder="1" applyAlignment="1">
      <alignment horizontal="justify" vertical="center" wrapText="1"/>
    </xf>
    <xf numFmtId="0" fontId="37" fillId="0" borderId="65" xfId="0" applyFont="1" applyFill="1" applyBorder="1" applyAlignment="1">
      <alignment horizontal="left" vertical="center" wrapText="1"/>
    </xf>
    <xf numFmtId="0" fontId="37" fillId="0" borderId="58" xfId="0" applyFont="1" applyFill="1" applyBorder="1" applyAlignment="1">
      <alignment horizontal="left" vertical="center" wrapText="1"/>
    </xf>
    <xf numFmtId="0" fontId="36" fillId="0" borderId="0" xfId="0" applyFont="1" applyFill="1" applyAlignment="1">
      <alignment horizontal="left"/>
    </xf>
    <xf numFmtId="0" fontId="37" fillId="0" borderId="11" xfId="0" applyFont="1" applyFill="1" applyBorder="1" applyAlignment="1">
      <alignment horizontal="left"/>
    </xf>
    <xf numFmtId="0" fontId="37" fillId="0" borderId="0" xfId="0" applyFont="1" applyFill="1" applyAlignment="1">
      <alignment horizontal="left"/>
    </xf>
    <xf numFmtId="0" fontId="36" fillId="0" borderId="21" xfId="0" quotePrefix="1" applyFont="1" applyFill="1" applyBorder="1" applyAlignment="1">
      <alignment horizontal="left" vertical="center" wrapText="1" indent="1"/>
    </xf>
    <xf numFmtId="0" fontId="37" fillId="0" borderId="11"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36" fillId="0" borderId="11" xfId="0" quotePrefix="1" applyNumberFormat="1" applyFont="1" applyFill="1" applyBorder="1" applyAlignment="1">
      <alignment horizontal="justify" vertical="top" wrapText="1"/>
    </xf>
    <xf numFmtId="49" fontId="36" fillId="0" borderId="0" xfId="0" quotePrefix="1" applyNumberFormat="1" applyFont="1" applyFill="1" applyBorder="1" applyAlignment="1">
      <alignment horizontal="justify" vertical="top" wrapText="1"/>
    </xf>
    <xf numFmtId="49" fontId="36" fillId="0" borderId="39" xfId="0" quotePrefix="1" applyNumberFormat="1" applyFont="1" applyFill="1" applyBorder="1" applyAlignment="1">
      <alignment horizontal="justify" vertical="top" wrapText="1"/>
    </xf>
    <xf numFmtId="49" fontId="36" fillId="0" borderId="11" xfId="0" quotePrefix="1" applyNumberFormat="1" applyFont="1" applyFill="1" applyBorder="1" applyAlignment="1">
      <alignment horizontal="left" vertical="top" wrapText="1"/>
    </xf>
    <xf numFmtId="49" fontId="36" fillId="0" borderId="0" xfId="0" quotePrefix="1" applyNumberFormat="1" applyFont="1" applyFill="1" applyBorder="1" applyAlignment="1">
      <alignment horizontal="left" vertical="top" wrapText="1"/>
    </xf>
    <xf numFmtId="49" fontId="36" fillId="0" borderId="39" xfId="0" quotePrefix="1" applyNumberFormat="1" applyFont="1" applyFill="1" applyBorder="1" applyAlignment="1">
      <alignment horizontal="left" vertical="top" wrapText="1"/>
    </xf>
    <xf numFmtId="49" fontId="37" fillId="0" borderId="11" xfId="0" quotePrefix="1" applyNumberFormat="1" applyFont="1" applyFill="1" applyBorder="1" applyAlignment="1">
      <alignment horizontal="left" vertical="top" wrapText="1"/>
    </xf>
    <xf numFmtId="49" fontId="37" fillId="0" borderId="0" xfId="0" quotePrefix="1" applyNumberFormat="1" applyFont="1" applyFill="1" applyBorder="1" applyAlignment="1">
      <alignment horizontal="left" vertical="top" wrapText="1"/>
    </xf>
    <xf numFmtId="49" fontId="37" fillId="0" borderId="39" xfId="0" quotePrefix="1" applyNumberFormat="1" applyFont="1" applyFill="1" applyBorder="1" applyAlignment="1">
      <alignment horizontal="left" vertical="top" wrapText="1"/>
    </xf>
    <xf numFmtId="49" fontId="36" fillId="0" borderId="20" xfId="0" quotePrefix="1" applyNumberFormat="1" applyFont="1" applyFill="1" applyBorder="1" applyAlignment="1">
      <alignment horizontal="left" vertical="top" wrapText="1"/>
    </xf>
    <xf numFmtId="49" fontId="36" fillId="0" borderId="30" xfId="0" quotePrefix="1" applyNumberFormat="1" applyFont="1" applyFill="1" applyBorder="1" applyAlignment="1">
      <alignment horizontal="left" vertical="top" wrapText="1"/>
    </xf>
    <xf numFmtId="49" fontId="36" fillId="0" borderId="63" xfId="0" quotePrefix="1" applyNumberFormat="1" applyFont="1" applyFill="1" applyBorder="1" applyAlignment="1">
      <alignment horizontal="left" vertical="top" wrapText="1"/>
    </xf>
    <xf numFmtId="49" fontId="37" fillId="0" borderId="13" xfId="0" quotePrefix="1" applyNumberFormat="1" applyFont="1" applyFill="1" applyBorder="1" applyAlignment="1">
      <alignment horizontal="left" vertical="top" wrapText="1"/>
    </xf>
    <xf numFmtId="49" fontId="37" fillId="0" borderId="18" xfId="0" quotePrefix="1" applyNumberFormat="1" applyFont="1" applyFill="1" applyBorder="1" applyAlignment="1">
      <alignment horizontal="center" vertical="top" wrapText="1"/>
    </xf>
    <xf numFmtId="49" fontId="37" fillId="0" borderId="16" xfId="0" quotePrefix="1" applyNumberFormat="1" applyFont="1" applyFill="1" applyBorder="1" applyAlignment="1">
      <alignment horizontal="center" vertical="top" wrapText="1"/>
    </xf>
    <xf numFmtId="49" fontId="37" fillId="0" borderId="19" xfId="0" quotePrefix="1" applyNumberFormat="1" applyFont="1" applyFill="1" applyBorder="1" applyAlignment="1">
      <alignment horizontal="center" vertical="top" wrapText="1"/>
    </xf>
    <xf numFmtId="49" fontId="36" fillId="0" borderId="11" xfId="0" quotePrefix="1" applyNumberFormat="1" applyFont="1" applyFill="1" applyBorder="1" applyAlignment="1">
      <alignment horizontal="left" vertical="center" wrapText="1" indent="1"/>
    </xf>
    <xf numFmtId="49" fontId="36" fillId="0" borderId="0" xfId="0" quotePrefix="1" applyNumberFormat="1" applyFont="1" applyFill="1" applyBorder="1" applyAlignment="1">
      <alignment horizontal="left" vertical="center" wrapText="1" indent="1"/>
    </xf>
    <xf numFmtId="49" fontId="36" fillId="0" borderId="13" xfId="0" quotePrefix="1" applyNumberFormat="1" applyFont="1" applyFill="1" applyBorder="1" applyAlignment="1">
      <alignment horizontal="left" vertical="top" wrapText="1"/>
    </xf>
    <xf numFmtId="0" fontId="0" fillId="0" borderId="13" xfId="0" applyFont="1" applyBorder="1" applyAlignment="1">
      <alignment horizontal="left" vertical="top" wrapText="1"/>
    </xf>
    <xf numFmtId="49" fontId="40" fillId="0" borderId="66" xfId="0" applyNumberFormat="1" applyFont="1" applyFill="1" applyBorder="1" applyAlignment="1">
      <alignment horizontal="justify" vertical="center" wrapText="1"/>
    </xf>
    <xf numFmtId="49" fontId="40" fillId="0" borderId="67" xfId="0" applyNumberFormat="1" applyFont="1" applyFill="1" applyBorder="1" applyAlignment="1">
      <alignment horizontal="justify" vertical="center" wrapText="1"/>
    </xf>
    <xf numFmtId="49" fontId="37" fillId="0" borderId="18" xfId="0" applyNumberFormat="1" applyFont="1" applyFill="1" applyBorder="1" applyAlignment="1">
      <alignment horizontal="left" vertical="center" wrapText="1"/>
    </xf>
    <xf numFmtId="49" fontId="37" fillId="0" borderId="16" xfId="0" applyNumberFormat="1" applyFont="1" applyFill="1" applyBorder="1" applyAlignment="1">
      <alignment horizontal="left" vertical="center" wrapText="1"/>
    </xf>
    <xf numFmtId="49" fontId="37" fillId="0" borderId="19" xfId="0" applyNumberFormat="1" applyFont="1" applyFill="1" applyBorder="1" applyAlignment="1">
      <alignment horizontal="left" vertical="center" wrapText="1"/>
    </xf>
    <xf numFmtId="49" fontId="36" fillId="0" borderId="20" xfId="0" applyNumberFormat="1" applyFont="1" applyFill="1" applyBorder="1" applyAlignment="1">
      <alignment horizontal="left" vertical="center" wrapText="1"/>
    </xf>
    <xf numFmtId="49" fontId="36" fillId="0" borderId="30" xfId="0" applyNumberFormat="1" applyFont="1" applyFill="1" applyBorder="1" applyAlignment="1">
      <alignment horizontal="left" vertical="center" wrapText="1"/>
    </xf>
    <xf numFmtId="49" fontId="36" fillId="0" borderId="31" xfId="0" applyNumberFormat="1" applyFont="1" applyFill="1" applyBorder="1" applyAlignment="1">
      <alignment horizontal="left" vertical="center" wrapText="1"/>
    </xf>
    <xf numFmtId="49" fontId="36" fillId="0" borderId="17" xfId="0" applyNumberFormat="1" applyFont="1" applyFill="1" applyBorder="1" applyAlignment="1">
      <alignment horizontal="left" vertical="center" wrapText="1"/>
    </xf>
    <xf numFmtId="49" fontId="36" fillId="0" borderId="10" xfId="0" applyNumberFormat="1" applyFont="1" applyFill="1" applyBorder="1" applyAlignment="1">
      <alignment horizontal="left" vertical="center" wrapText="1"/>
    </xf>
    <xf numFmtId="49" fontId="36" fillId="0" borderId="32" xfId="0" applyNumberFormat="1" applyFont="1" applyFill="1" applyBorder="1" applyAlignment="1">
      <alignment horizontal="left" vertical="center" wrapText="1"/>
    </xf>
    <xf numFmtId="0" fontId="36" fillId="0" borderId="53" xfId="0" applyFont="1" applyFill="1" applyBorder="1" applyAlignment="1">
      <alignment horizontal="justify" vertical="top" wrapText="1"/>
    </xf>
    <xf numFmtId="0" fontId="36" fillId="0" borderId="27" xfId="0" applyFont="1" applyFill="1" applyBorder="1" applyAlignment="1">
      <alignment horizontal="justify" vertical="top" wrapText="1"/>
    </xf>
    <xf numFmtId="0" fontId="36" fillId="0" borderId="41" xfId="0" applyFont="1" applyFill="1" applyBorder="1" applyAlignment="1">
      <alignment horizontal="justify" vertical="top" wrapText="1"/>
    </xf>
    <xf numFmtId="0" fontId="43" fillId="0" borderId="53" xfId="0" applyFont="1" applyFill="1" applyBorder="1" applyAlignment="1">
      <alignment horizontal="justify" vertical="center" wrapText="1"/>
    </xf>
    <xf numFmtId="0" fontId="33" fillId="0" borderId="27" xfId="0" applyFont="1" applyFill="1" applyBorder="1" applyAlignment="1">
      <alignment horizontal="justify" vertical="center" wrapText="1"/>
    </xf>
    <xf numFmtId="0" fontId="33" fillId="0" borderId="41" xfId="0" applyFont="1" applyFill="1" applyBorder="1" applyAlignment="1">
      <alignment horizontal="justify" vertical="center" wrapText="1"/>
    </xf>
    <xf numFmtId="49" fontId="36" fillId="0" borderId="20" xfId="0" applyNumberFormat="1" applyFont="1" applyFill="1" applyBorder="1" applyAlignment="1">
      <alignment horizontal="justify" vertical="center" wrapText="1"/>
    </xf>
    <xf numFmtId="49" fontId="36" fillId="0" borderId="30" xfId="0" applyNumberFormat="1" applyFont="1" applyFill="1" applyBorder="1" applyAlignment="1">
      <alignment horizontal="justify" vertical="center" wrapText="1"/>
    </xf>
    <xf numFmtId="49" fontId="36" fillId="0" borderId="31" xfId="0" applyNumberFormat="1" applyFont="1" applyFill="1" applyBorder="1" applyAlignment="1">
      <alignment horizontal="justify" vertical="center" wrapText="1"/>
    </xf>
    <xf numFmtId="49" fontId="36" fillId="0" borderId="11" xfId="0" quotePrefix="1" applyNumberFormat="1" applyFont="1" applyFill="1" applyBorder="1" applyAlignment="1">
      <alignment horizontal="justify" vertical="center" wrapText="1"/>
    </xf>
    <xf numFmtId="49" fontId="36" fillId="0" borderId="0" xfId="0" quotePrefix="1" applyNumberFormat="1" applyFont="1" applyFill="1" applyBorder="1" applyAlignment="1">
      <alignment horizontal="justify" vertical="center" wrapText="1"/>
    </xf>
    <xf numFmtId="49" fontId="36" fillId="0" borderId="21" xfId="0" quotePrefix="1" applyNumberFormat="1" applyFont="1" applyFill="1" applyBorder="1" applyAlignment="1">
      <alignment horizontal="justify" vertical="center" wrapText="1"/>
    </xf>
    <xf numFmtId="0" fontId="37" fillId="0" borderId="31" xfId="0" applyFont="1" applyFill="1" applyBorder="1" applyAlignment="1">
      <alignment horizontal="center" vertical="center" wrapText="1"/>
    </xf>
    <xf numFmtId="0" fontId="37" fillId="0" borderId="17" xfId="0" applyFont="1" applyFill="1" applyBorder="1" applyAlignment="1">
      <alignment horizontal="center" vertical="center" wrapText="1"/>
    </xf>
    <xf numFmtId="0" fontId="37" fillId="0" borderId="32" xfId="0" applyFont="1" applyFill="1" applyBorder="1" applyAlignment="1">
      <alignment horizontal="center" vertical="center" wrapText="1"/>
    </xf>
    <xf numFmtId="0" fontId="42" fillId="0" borderId="0" xfId="66" applyFont="1" applyFill="1" applyBorder="1" applyAlignment="1">
      <alignment horizontal="right" vertical="center" wrapText="1"/>
    </xf>
    <xf numFmtId="0" fontId="42" fillId="0" borderId="39" xfId="66" applyFont="1" applyFill="1" applyBorder="1" applyAlignment="1">
      <alignment horizontal="right" vertical="center" wrapText="1"/>
    </xf>
    <xf numFmtId="0" fontId="33" fillId="0" borderId="13" xfId="64" applyFont="1" applyFill="1" applyBorder="1" applyAlignment="1">
      <alignment horizontal="justify" vertical="center" wrapText="1"/>
    </xf>
    <xf numFmtId="0" fontId="33" fillId="0" borderId="13" xfId="64" applyFont="1" applyFill="1" applyBorder="1" applyAlignment="1">
      <alignment vertical="center" wrapText="1"/>
    </xf>
    <xf numFmtId="0" fontId="36" fillId="0" borderId="42" xfId="0" applyFont="1" applyFill="1" applyBorder="1" applyAlignment="1">
      <alignment horizontal="justify" vertical="center" wrapText="1"/>
    </xf>
    <xf numFmtId="0" fontId="36" fillId="0" borderId="33" xfId="0" applyFont="1" applyFill="1" applyBorder="1" applyAlignment="1">
      <alignment horizontal="justify" vertical="center" wrapText="1"/>
    </xf>
    <xf numFmtId="0" fontId="36" fillId="0" borderId="34" xfId="0" applyFont="1" applyFill="1" applyBorder="1" applyAlignment="1">
      <alignment horizontal="justify" vertical="center" wrapText="1"/>
    </xf>
    <xf numFmtId="49" fontId="36" fillId="0" borderId="0" xfId="0" applyNumberFormat="1" applyFont="1" applyFill="1" applyBorder="1" applyAlignment="1">
      <alignment horizontal="justify" vertical="center" wrapText="1"/>
    </xf>
    <xf numFmtId="49" fontId="36" fillId="0" borderId="11" xfId="0" applyNumberFormat="1" applyFont="1" applyFill="1" applyBorder="1" applyAlignment="1">
      <alignment horizontal="justify" vertical="center" wrapText="1"/>
    </xf>
    <xf numFmtId="49" fontId="36" fillId="0" borderId="21" xfId="0" applyNumberFormat="1" applyFont="1" applyFill="1" applyBorder="1" applyAlignment="1">
      <alignment horizontal="justify" vertical="center" wrapText="1"/>
    </xf>
    <xf numFmtId="0" fontId="36" fillId="0" borderId="13" xfId="0" applyFont="1" applyFill="1" applyBorder="1" applyAlignment="1">
      <alignment vertical="top" wrapText="1"/>
    </xf>
    <xf numFmtId="0" fontId="36" fillId="0" borderId="0" xfId="0" applyFont="1" applyFill="1" applyBorder="1" applyAlignment="1">
      <alignment horizontal="left" vertical="top" wrapText="1"/>
    </xf>
    <xf numFmtId="0" fontId="36" fillId="0" borderId="39" xfId="0" applyFont="1" applyFill="1" applyBorder="1" applyAlignment="1">
      <alignment horizontal="left" vertical="top" wrapText="1"/>
    </xf>
    <xf numFmtId="49" fontId="36" fillId="0" borderId="11" xfId="0" applyNumberFormat="1" applyFont="1" applyFill="1" applyBorder="1" applyAlignment="1">
      <alignment horizontal="left" vertical="center" wrapText="1" indent="1"/>
    </xf>
    <xf numFmtId="49" fontId="36" fillId="0" borderId="0" xfId="0" applyNumberFormat="1" applyFont="1" applyFill="1" applyBorder="1" applyAlignment="1">
      <alignment horizontal="left" vertical="center" wrapText="1" indent="1"/>
    </xf>
    <xf numFmtId="0" fontId="43" fillId="0" borderId="18" xfId="0" applyFont="1" applyFill="1" applyBorder="1" applyAlignment="1">
      <alignment horizontal="justify" vertical="center" wrapText="1"/>
    </xf>
    <xf numFmtId="0" fontId="43" fillId="0" borderId="16" xfId="0" applyFont="1" applyFill="1" applyBorder="1" applyAlignment="1">
      <alignment horizontal="justify" vertical="center" wrapText="1"/>
    </xf>
    <xf numFmtId="0" fontId="43" fillId="0" borderId="57" xfId="0" applyFont="1" applyFill="1" applyBorder="1" applyAlignment="1">
      <alignment horizontal="justify" vertical="center" wrapText="1"/>
    </xf>
    <xf numFmtId="0" fontId="36" fillId="0" borderId="65" xfId="0" applyFont="1" applyFill="1" applyBorder="1" applyAlignment="1">
      <alignment horizontal="center" vertical="top" wrapText="1"/>
    </xf>
    <xf numFmtId="0" fontId="36" fillId="0" borderId="66" xfId="0" applyFont="1" applyFill="1" applyBorder="1" applyAlignment="1">
      <alignment horizontal="center" vertical="top" wrapText="1"/>
    </xf>
    <xf numFmtId="0" fontId="36" fillId="0" borderId="67" xfId="0" applyFont="1" applyFill="1" applyBorder="1" applyAlignment="1">
      <alignment horizontal="center" vertical="top" wrapText="1"/>
    </xf>
    <xf numFmtId="0" fontId="43" fillId="0" borderId="20" xfId="0" applyFont="1" applyFill="1" applyBorder="1" applyAlignment="1">
      <alignment horizontal="justify" vertical="center" wrapText="1"/>
    </xf>
    <xf numFmtId="0" fontId="33" fillId="0" borderId="30" xfId="0" applyFont="1" applyFill="1" applyBorder="1" applyAlignment="1">
      <alignment horizontal="justify" vertical="center" wrapText="1"/>
    </xf>
    <xf numFmtId="0" fontId="33" fillId="0" borderId="63" xfId="0" applyFont="1" applyFill="1" applyBorder="1" applyAlignment="1">
      <alignment horizontal="justify" vertical="center" wrapText="1"/>
    </xf>
    <xf numFmtId="0" fontId="33" fillId="0" borderId="18" xfId="0" applyFont="1" applyFill="1" applyBorder="1" applyAlignment="1">
      <alignment horizontal="justify" vertical="center" wrapText="1"/>
    </xf>
    <xf numFmtId="0" fontId="33" fillId="0" borderId="16" xfId="0" applyFont="1" applyFill="1" applyBorder="1" applyAlignment="1">
      <alignment horizontal="justify" vertical="center" wrapText="1"/>
    </xf>
    <xf numFmtId="0" fontId="33" fillId="0" borderId="57" xfId="0" applyFont="1" applyFill="1" applyBorder="1" applyAlignment="1">
      <alignment horizontal="justify" vertical="center" wrapText="1"/>
    </xf>
    <xf numFmtId="0" fontId="36" fillId="0" borderId="11" xfId="0" applyFont="1" applyFill="1" applyBorder="1" applyAlignment="1">
      <alignment horizontal="justify" vertical="center" wrapText="1"/>
    </xf>
    <xf numFmtId="0" fontId="36" fillId="0" borderId="39" xfId="0" applyFont="1" applyFill="1" applyBorder="1" applyAlignment="1">
      <alignment horizontal="justify" vertical="center" wrapText="1"/>
    </xf>
    <xf numFmtId="0" fontId="37" fillId="0" borderId="39" xfId="0" applyFont="1" applyFill="1" applyBorder="1" applyAlignment="1">
      <alignment horizontal="justify" vertical="center" wrapText="1"/>
    </xf>
    <xf numFmtId="0" fontId="36" fillId="0" borderId="42" xfId="0" applyFont="1" applyFill="1" applyBorder="1" applyAlignment="1">
      <alignment horizontal="justify" vertical="top" wrapText="1"/>
    </xf>
    <xf numFmtId="0" fontId="36" fillId="0" borderId="33" xfId="0" applyFont="1" applyFill="1" applyBorder="1" applyAlignment="1">
      <alignment horizontal="justify" vertical="top" wrapText="1"/>
    </xf>
    <xf numFmtId="0" fontId="36" fillId="0" borderId="34" xfId="0" applyFont="1" applyFill="1" applyBorder="1" applyAlignment="1">
      <alignment horizontal="justify" vertical="top" wrapText="1"/>
    </xf>
    <xf numFmtId="49" fontId="36" fillId="0" borderId="10" xfId="28" applyNumberFormat="1" applyFont="1" applyFill="1" applyBorder="1" applyAlignment="1">
      <alignment horizontal="right" vertical="center" wrapText="1"/>
    </xf>
    <xf numFmtId="49" fontId="36" fillId="0" borderId="61" xfId="28" applyNumberFormat="1" applyFont="1" applyFill="1" applyBorder="1" applyAlignment="1">
      <alignment horizontal="right" vertical="center" wrapText="1"/>
    </xf>
    <xf numFmtId="49" fontId="36" fillId="0" borderId="13" xfId="0" applyNumberFormat="1" applyFont="1" applyFill="1" applyBorder="1" applyAlignment="1">
      <alignment horizontal="left" vertical="center" wrapText="1"/>
    </xf>
    <xf numFmtId="49" fontId="37" fillId="0" borderId="59" xfId="0" applyNumberFormat="1" applyFont="1" applyFill="1" applyBorder="1" applyAlignment="1">
      <alignment horizontal="right" vertical="center" wrapText="1"/>
    </xf>
    <xf numFmtId="49" fontId="37" fillId="0" borderId="46" xfId="0" applyNumberFormat="1" applyFont="1" applyFill="1" applyBorder="1" applyAlignment="1">
      <alignment horizontal="right" vertical="center" wrapText="1"/>
    </xf>
    <xf numFmtId="49" fontId="37" fillId="0" borderId="54" xfId="0" applyNumberFormat="1" applyFont="1" applyFill="1" applyBorder="1" applyAlignment="1">
      <alignment horizontal="right" vertical="center" wrapText="1"/>
    </xf>
    <xf numFmtId="49" fontId="37" fillId="0" borderId="13" xfId="0" applyNumberFormat="1" applyFont="1" applyFill="1" applyBorder="1" applyAlignment="1">
      <alignment horizontal="center" vertical="center" wrapText="1"/>
    </xf>
    <xf numFmtId="0" fontId="37" fillId="0" borderId="53" xfId="0" applyFont="1" applyFill="1" applyBorder="1" applyAlignment="1">
      <alignment horizontal="justify" vertical="center" wrapText="1"/>
    </xf>
    <xf numFmtId="0" fontId="37" fillId="0" borderId="27" xfId="0" applyFont="1" applyFill="1" applyBorder="1" applyAlignment="1">
      <alignment horizontal="justify" vertical="center" wrapText="1"/>
    </xf>
    <xf numFmtId="49" fontId="37" fillId="0" borderId="18" xfId="0" applyNumberFormat="1" applyFont="1" applyFill="1" applyBorder="1" applyAlignment="1">
      <alignment horizontal="center" vertical="center" wrapText="1"/>
    </xf>
    <xf numFmtId="49" fontId="37" fillId="0" borderId="16" xfId="0" applyNumberFormat="1" applyFont="1" applyFill="1" applyBorder="1" applyAlignment="1">
      <alignment horizontal="center" vertical="center" wrapText="1"/>
    </xf>
    <xf numFmtId="49" fontId="37" fillId="0" borderId="19" xfId="0" applyNumberFormat="1" applyFont="1" applyFill="1" applyBorder="1" applyAlignment="1">
      <alignment horizontal="center" vertical="center" wrapText="1"/>
    </xf>
    <xf numFmtId="49" fontId="37" fillId="0" borderId="11" xfId="0" quotePrefix="1" applyNumberFormat="1" applyFont="1" applyFill="1" applyBorder="1" applyAlignment="1">
      <alignment horizontal="justify" vertical="center" wrapText="1"/>
    </xf>
    <xf numFmtId="49" fontId="37" fillId="0" borderId="0" xfId="0" quotePrefix="1" applyNumberFormat="1" applyFont="1" applyFill="1" applyBorder="1" applyAlignment="1">
      <alignment horizontal="justify" vertical="center" wrapText="1"/>
    </xf>
    <xf numFmtId="49" fontId="37" fillId="0" borderId="21" xfId="0" quotePrefix="1" applyNumberFormat="1" applyFont="1" applyFill="1" applyBorder="1" applyAlignment="1">
      <alignment horizontal="justify" vertical="center" wrapText="1"/>
    </xf>
    <xf numFmtId="49" fontId="37" fillId="0" borderId="11" xfId="0" applyNumberFormat="1" applyFont="1" applyFill="1" applyBorder="1" applyAlignment="1">
      <alignment horizontal="justify" vertical="center" wrapText="1"/>
    </xf>
    <xf numFmtId="49" fontId="37" fillId="0" borderId="0" xfId="0" applyNumberFormat="1" applyFont="1" applyFill="1" applyBorder="1" applyAlignment="1">
      <alignment horizontal="justify" vertical="center" wrapText="1"/>
    </xf>
    <xf numFmtId="0" fontId="36" fillId="0" borderId="11" xfId="0" applyFont="1" applyFill="1" applyBorder="1" applyAlignment="1">
      <alignment horizontal="justify" vertical="top" wrapText="1"/>
    </xf>
    <xf numFmtId="0" fontId="36" fillId="0" borderId="0" xfId="0" applyFont="1" applyFill="1" applyBorder="1" applyAlignment="1">
      <alignment horizontal="justify" vertical="top" wrapText="1"/>
    </xf>
    <xf numFmtId="0" fontId="36" fillId="0" borderId="39" xfId="0" applyFont="1" applyFill="1" applyBorder="1" applyAlignment="1">
      <alignment horizontal="justify" vertical="top" wrapText="1"/>
    </xf>
    <xf numFmtId="0" fontId="33" fillId="0" borderId="11" xfId="0" applyFont="1" applyFill="1" applyBorder="1" applyAlignment="1">
      <alignment horizontal="justify" vertical="center" wrapText="1"/>
    </xf>
    <xf numFmtId="0" fontId="33" fillId="0" borderId="0" xfId="0" applyFont="1" applyFill="1" applyBorder="1" applyAlignment="1">
      <alignment horizontal="justify" vertical="center" wrapText="1"/>
    </xf>
    <xf numFmtId="0" fontId="33" fillId="0" borderId="39" xfId="0" applyFont="1" applyFill="1" applyBorder="1" applyAlignment="1">
      <alignment horizontal="justify" vertical="center" wrapText="1"/>
    </xf>
    <xf numFmtId="0" fontId="37" fillId="0" borderId="11" xfId="0" applyFont="1" applyFill="1" applyBorder="1" applyAlignment="1">
      <alignment horizontal="right" vertical="center" wrapText="1"/>
    </xf>
    <xf numFmtId="0" fontId="42" fillId="0" borderId="18" xfId="0" applyFont="1" applyFill="1" applyBorder="1" applyAlignment="1">
      <alignment horizontal="center" vertical="center" wrapText="1"/>
    </xf>
    <xf numFmtId="0" fontId="42" fillId="0" borderId="16"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37" fillId="0" borderId="23" xfId="0" applyFont="1" applyFill="1" applyBorder="1" applyAlignment="1">
      <alignment horizontal="left" vertical="center" wrapText="1"/>
    </xf>
    <xf numFmtId="49" fontId="36" fillId="0" borderId="13" xfId="0" applyNumberFormat="1" applyFont="1" applyFill="1" applyBorder="1" applyAlignment="1">
      <alignment horizontal="justify" vertical="top" wrapText="1"/>
    </xf>
    <xf numFmtId="49" fontId="36" fillId="0" borderId="13" xfId="0" quotePrefix="1" applyNumberFormat="1" applyFont="1" applyFill="1" applyBorder="1" applyAlignment="1">
      <alignment horizontal="justify" vertical="top" wrapText="1"/>
    </xf>
    <xf numFmtId="49" fontId="40" fillId="0" borderId="0" xfId="0" applyNumberFormat="1" applyFont="1" applyFill="1" applyBorder="1" applyAlignment="1">
      <alignment horizontal="justify" vertical="center" wrapText="1"/>
    </xf>
    <xf numFmtId="0" fontId="50" fillId="0" borderId="66" xfId="64" applyFont="1" applyFill="1" applyBorder="1" applyAlignment="1">
      <alignment horizontal="left" vertical="center" wrapText="1"/>
    </xf>
    <xf numFmtId="0" fontId="50" fillId="0" borderId="67" xfId="64" applyFont="1" applyFill="1" applyBorder="1" applyAlignment="1">
      <alignment horizontal="left" vertical="center" wrapText="1"/>
    </xf>
    <xf numFmtId="0" fontId="46" fillId="0" borderId="38" xfId="0" applyFont="1" applyFill="1" applyBorder="1" applyAlignment="1">
      <alignment horizontal="left" vertical="top" wrapText="1"/>
    </xf>
    <xf numFmtId="0" fontId="46" fillId="0" borderId="0" xfId="0" applyFont="1" applyFill="1" applyBorder="1" applyAlignment="1">
      <alignment horizontal="left" vertical="top" wrapText="1"/>
    </xf>
    <xf numFmtId="0" fontId="46" fillId="0" borderId="39" xfId="0" applyFont="1" applyFill="1" applyBorder="1" applyAlignment="1">
      <alignment horizontal="left" vertical="top" wrapText="1"/>
    </xf>
    <xf numFmtId="49" fontId="36" fillId="0" borderId="66" xfId="0" applyNumberFormat="1" applyFont="1" applyFill="1" applyBorder="1" applyAlignment="1">
      <alignment horizontal="right" vertical="center" wrapText="1"/>
    </xf>
    <xf numFmtId="49" fontId="36" fillId="0" borderId="67" xfId="0" applyNumberFormat="1" applyFont="1" applyFill="1" applyBorder="1" applyAlignment="1">
      <alignment horizontal="right" vertical="center" wrapText="1"/>
    </xf>
    <xf numFmtId="49" fontId="36" fillId="0" borderId="18" xfId="0" applyNumberFormat="1" applyFont="1" applyFill="1" applyBorder="1" applyAlignment="1">
      <alignment horizontal="left" vertical="top" wrapText="1"/>
    </xf>
    <xf numFmtId="49" fontId="36" fillId="0" borderId="16" xfId="0" applyNumberFormat="1" applyFont="1" applyFill="1" applyBorder="1" applyAlignment="1">
      <alignment horizontal="left" vertical="top" wrapText="1"/>
    </xf>
    <xf numFmtId="49" fontId="36" fillId="0" borderId="19" xfId="0" applyNumberFormat="1" applyFont="1" applyFill="1" applyBorder="1" applyAlignment="1">
      <alignment horizontal="left" vertical="top" wrapText="1"/>
    </xf>
    <xf numFmtId="49" fontId="37" fillId="0" borderId="13" xfId="0" quotePrefix="1" applyNumberFormat="1" applyFont="1" applyFill="1" applyBorder="1" applyAlignment="1">
      <alignment horizontal="center" vertical="top" wrapText="1"/>
    </xf>
    <xf numFmtId="49" fontId="36" fillId="0" borderId="18" xfId="0" quotePrefix="1" applyNumberFormat="1" applyFont="1" applyFill="1" applyBorder="1" applyAlignment="1">
      <alignment horizontal="left" vertical="top" wrapText="1"/>
    </xf>
    <xf numFmtId="49" fontId="36" fillId="0" borderId="19" xfId="0" quotePrefix="1" applyNumberFormat="1" applyFont="1" applyFill="1" applyBorder="1" applyAlignment="1">
      <alignment horizontal="left" vertical="top" wrapText="1"/>
    </xf>
    <xf numFmtId="0" fontId="37" fillId="0" borderId="11" xfId="0" applyFont="1" applyFill="1" applyBorder="1" applyAlignment="1">
      <alignment horizontal="left" vertical="top" wrapText="1"/>
    </xf>
    <xf numFmtId="0" fontId="37" fillId="0" borderId="0" xfId="0" applyFont="1" applyFill="1" applyBorder="1" applyAlignment="1">
      <alignment horizontal="left" vertical="top" wrapText="1"/>
    </xf>
    <xf numFmtId="0" fontId="37" fillId="0" borderId="39" xfId="0" applyFont="1" applyFill="1" applyBorder="1" applyAlignment="1">
      <alignment horizontal="left" vertical="top" wrapText="1"/>
    </xf>
    <xf numFmtId="0" fontId="37" fillId="0" borderId="13" xfId="0" applyFont="1" applyFill="1" applyBorder="1" applyAlignment="1">
      <alignment horizontal="left" vertical="top" wrapText="1"/>
    </xf>
    <xf numFmtId="0" fontId="33" fillId="0" borderId="13" xfId="0" applyFont="1" applyFill="1" applyBorder="1" applyAlignment="1">
      <alignment horizontal="justify" vertical="center" wrapText="1"/>
    </xf>
    <xf numFmtId="49" fontId="40" fillId="0" borderId="11" xfId="0" applyNumberFormat="1" applyFont="1" applyFill="1" applyBorder="1" applyAlignment="1">
      <alignment horizontal="justify" vertical="center" wrapText="1"/>
    </xf>
    <xf numFmtId="49" fontId="40" fillId="0" borderId="39" xfId="0" applyNumberFormat="1" applyFont="1" applyFill="1" applyBorder="1" applyAlignment="1">
      <alignment horizontal="justify" vertical="center" wrapText="1"/>
    </xf>
    <xf numFmtId="49" fontId="40" fillId="0" borderId="65" xfId="0" applyNumberFormat="1" applyFont="1" applyFill="1" applyBorder="1" applyAlignment="1">
      <alignment horizontal="justify" vertical="center" wrapText="1"/>
    </xf>
    <xf numFmtId="0" fontId="33" fillId="0" borderId="37" xfId="64" applyFont="1" applyFill="1" applyBorder="1" applyAlignment="1">
      <alignment horizontal="justify" vertical="center" wrapText="1"/>
    </xf>
    <xf numFmtId="0" fontId="33" fillId="0" borderId="18" xfId="64" applyFont="1" applyFill="1" applyBorder="1" applyAlignment="1">
      <alignment horizontal="justify" vertical="center" wrapText="1"/>
    </xf>
    <xf numFmtId="0" fontId="33" fillId="0" borderId="16" xfId="64" applyFont="1" applyFill="1" applyBorder="1" applyAlignment="1">
      <alignment horizontal="justify" vertical="center" wrapText="1"/>
    </xf>
    <xf numFmtId="0" fontId="33" fillId="0" borderId="19" xfId="64" applyFont="1" applyFill="1" applyBorder="1" applyAlignment="1">
      <alignment horizontal="justify" vertical="center" wrapText="1"/>
    </xf>
    <xf numFmtId="0" fontId="33" fillId="0" borderId="15" xfId="64" applyFont="1" applyFill="1" applyBorder="1" applyAlignment="1">
      <alignment horizontal="justify" vertical="center" wrapText="1"/>
    </xf>
    <xf numFmtId="0" fontId="33" fillId="0" borderId="42" xfId="64" applyFont="1" applyFill="1" applyBorder="1" applyAlignment="1">
      <alignment horizontal="justify" vertical="justify" wrapText="1"/>
    </xf>
    <xf numFmtId="0" fontId="33" fillId="0" borderId="33" xfId="64" applyFont="1" applyFill="1" applyBorder="1" applyAlignment="1">
      <alignment horizontal="justify" vertical="justify" wrapText="1"/>
    </xf>
    <xf numFmtId="0" fontId="33" fillId="0" borderId="34" xfId="64" applyFont="1" applyFill="1" applyBorder="1" applyAlignment="1">
      <alignment horizontal="justify" vertical="justify" wrapText="1"/>
    </xf>
    <xf numFmtId="0" fontId="37" fillId="0" borderId="18" xfId="0" applyFont="1" applyFill="1" applyBorder="1" applyAlignment="1">
      <alignment horizontal="left" vertical="top" wrapText="1"/>
    </xf>
    <xf numFmtId="0" fontId="37" fillId="0" borderId="16" xfId="0" applyFont="1" applyFill="1" applyBorder="1" applyAlignment="1">
      <alignment horizontal="left" vertical="top" wrapText="1"/>
    </xf>
    <xf numFmtId="0" fontId="37" fillId="0" borderId="19" xfId="0" applyFont="1" applyFill="1" applyBorder="1" applyAlignment="1">
      <alignment horizontal="left" vertical="top" wrapText="1"/>
    </xf>
    <xf numFmtId="0" fontId="36" fillId="0" borderId="11" xfId="0" applyFont="1" applyFill="1" applyBorder="1" applyAlignment="1">
      <alignment horizontal="justify" vertical="justify" wrapText="1"/>
    </xf>
    <xf numFmtId="0" fontId="36" fillId="0" borderId="0" xfId="0" applyFont="1" applyFill="1" applyBorder="1" applyAlignment="1">
      <alignment horizontal="justify" vertical="justify" wrapText="1"/>
    </xf>
    <xf numFmtId="0" fontId="36" fillId="0" borderId="39" xfId="0" applyFont="1" applyFill="1" applyBorder="1" applyAlignment="1">
      <alignment horizontal="justify" vertical="justify" wrapText="1"/>
    </xf>
    <xf numFmtId="0" fontId="38" fillId="0" borderId="65" xfId="0" applyFont="1" applyFill="1" applyBorder="1" applyAlignment="1">
      <alignment horizontal="left" vertical="top" wrapText="1"/>
    </xf>
    <xf numFmtId="0" fontId="38" fillId="0" borderId="66" xfId="0" applyFont="1" applyFill="1" applyBorder="1" applyAlignment="1">
      <alignment horizontal="left" vertical="top" wrapText="1"/>
    </xf>
    <xf numFmtId="0" fontId="38" fillId="0" borderId="67" xfId="0" applyFont="1" applyFill="1" applyBorder="1" applyAlignment="1">
      <alignment horizontal="left" vertical="top" wrapText="1"/>
    </xf>
    <xf numFmtId="0" fontId="33" fillId="0" borderId="13" xfId="64" applyFont="1" applyFill="1" applyBorder="1" applyAlignment="1">
      <alignment horizontal="justify" vertical="top" wrapText="1"/>
    </xf>
    <xf numFmtId="0" fontId="36" fillId="0" borderId="18" xfId="0" applyFont="1" applyFill="1" applyBorder="1" applyAlignment="1">
      <alignment horizontal="center" vertical="center" wrapText="1"/>
    </xf>
    <xf numFmtId="0" fontId="36" fillId="0" borderId="19" xfId="0" applyFont="1" applyFill="1" applyBorder="1" applyAlignment="1">
      <alignment horizontal="center" vertical="center" wrapText="1"/>
    </xf>
    <xf numFmtId="0" fontId="37" fillId="0" borderId="16" xfId="0" applyFont="1" applyFill="1" applyBorder="1" applyAlignment="1">
      <alignment horizontal="left" vertical="center" wrapText="1"/>
    </xf>
    <xf numFmtId="49" fontId="36" fillId="0" borderId="31" xfId="0" quotePrefix="1" applyNumberFormat="1" applyFont="1" applyFill="1" applyBorder="1" applyAlignment="1">
      <alignment horizontal="left" vertical="top" wrapText="1"/>
    </xf>
    <xf numFmtId="49" fontId="36" fillId="0" borderId="16" xfId="0" quotePrefix="1" applyNumberFormat="1" applyFont="1" applyFill="1" applyBorder="1" applyAlignment="1">
      <alignment horizontal="left" vertical="top" wrapText="1"/>
    </xf>
    <xf numFmtId="49" fontId="36" fillId="0" borderId="17" xfId="0" quotePrefix="1" applyNumberFormat="1" applyFont="1" applyFill="1" applyBorder="1" applyAlignment="1">
      <alignment horizontal="left" vertical="top" wrapText="1"/>
    </xf>
    <xf numFmtId="49" fontId="36" fillId="0" borderId="10" xfId="0" quotePrefix="1" applyNumberFormat="1" applyFont="1" applyFill="1" applyBorder="1" applyAlignment="1">
      <alignment horizontal="left" vertical="top" wrapText="1"/>
    </xf>
    <xf numFmtId="49" fontId="36" fillId="0" borderId="32" xfId="0" quotePrefix="1" applyNumberFormat="1" applyFont="1" applyFill="1" applyBorder="1" applyAlignment="1">
      <alignment horizontal="left" vertical="top" wrapText="1"/>
    </xf>
    <xf numFmtId="49" fontId="36" fillId="0" borderId="13" xfId="0" quotePrefix="1" applyNumberFormat="1" applyFont="1" applyFill="1" applyBorder="1" applyAlignment="1">
      <alignment horizontal="center" vertical="top" wrapText="1"/>
    </xf>
    <xf numFmtId="176" fontId="68" fillId="0" borderId="13" xfId="97" applyNumberFormat="1" applyFont="1" applyBorder="1" applyAlignment="1">
      <alignment horizontal="center" wrapText="1"/>
    </xf>
    <xf numFmtId="9" fontId="51" fillId="0" borderId="13" xfId="78" applyFont="1" applyBorder="1" applyAlignment="1">
      <alignment horizontal="left" vertical="top"/>
    </xf>
    <xf numFmtId="0" fontId="51" fillId="0" borderId="13" xfId="0" applyFont="1" applyBorder="1" applyAlignment="1">
      <alignment horizontal="left" vertical="top"/>
    </xf>
    <xf numFmtId="0" fontId="43" fillId="0" borderId="17" xfId="0" applyFont="1" applyFill="1" applyBorder="1" applyAlignment="1">
      <alignment horizontal="justify" vertical="center" wrapText="1"/>
    </xf>
    <xf numFmtId="0" fontId="43" fillId="0" borderId="10" xfId="0" applyFont="1" applyFill="1" applyBorder="1" applyAlignment="1">
      <alignment horizontal="justify" vertical="center" wrapText="1"/>
    </xf>
    <xf numFmtId="0" fontId="43" fillId="0" borderId="61" xfId="0" applyFont="1" applyFill="1" applyBorder="1" applyAlignment="1">
      <alignment horizontal="justify" vertical="center" wrapText="1"/>
    </xf>
    <xf numFmtId="49" fontId="37" fillId="0" borderId="0" xfId="0" applyNumberFormat="1" applyFont="1" applyFill="1" applyBorder="1" applyAlignment="1">
      <alignment horizontal="left" vertical="center" wrapText="1"/>
    </xf>
    <xf numFmtId="166" fontId="37" fillId="0" borderId="0" xfId="28" applyNumberFormat="1" applyFont="1" applyFill="1" applyBorder="1" applyAlignment="1">
      <alignment horizontal="center" vertical="center" wrapText="1"/>
    </xf>
    <xf numFmtId="49" fontId="37" fillId="0" borderId="11" xfId="0" applyNumberFormat="1" applyFont="1" applyFill="1" applyBorder="1" applyAlignment="1">
      <alignment horizontal="left" vertical="center" wrapText="1"/>
    </xf>
  </cellXfs>
  <cellStyles count="9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Comma 2 14" xfId="86" xr:uid="{00000000-0005-0000-0000-00001D000000}"/>
    <cellStyle name="Comma 2 2" xfId="30" xr:uid="{00000000-0005-0000-0000-00001E000000}"/>
    <cellStyle name="Comma 2 2 2" xfId="31" xr:uid="{00000000-0005-0000-0000-00001F000000}"/>
    <cellStyle name="Comma 2 2 3" xfId="32" xr:uid="{00000000-0005-0000-0000-000020000000}"/>
    <cellStyle name="Comma 2 3" xfId="33" xr:uid="{00000000-0005-0000-0000-000021000000}"/>
    <cellStyle name="Comma 2_AAR ESS BS 31.03.2011 Final" xfId="34" xr:uid="{00000000-0005-0000-0000-000022000000}"/>
    <cellStyle name="Comma 3" xfId="35" xr:uid="{00000000-0005-0000-0000-000023000000}"/>
    <cellStyle name="Comma 3 2" xfId="36" xr:uid="{00000000-0005-0000-0000-000024000000}"/>
    <cellStyle name="Comma 3 2 2" xfId="37" xr:uid="{00000000-0005-0000-0000-000025000000}"/>
    <cellStyle name="Comma 3_BALANCE SHEET10-11" xfId="38" xr:uid="{00000000-0005-0000-0000-000026000000}"/>
    <cellStyle name="Comma 4" xfId="39" xr:uid="{00000000-0005-0000-0000-000027000000}"/>
    <cellStyle name="Comma 5" xfId="77" xr:uid="{00000000-0005-0000-0000-000028000000}"/>
    <cellStyle name="Comma 6" xfId="93" xr:uid="{00000000-0005-0000-0000-000029000000}"/>
    <cellStyle name="Comma_3CD-05-06" xfId="79" xr:uid="{00000000-0005-0000-0000-00002A000000}"/>
    <cellStyle name="Comma_3CD-05-06 2" xfId="80" xr:uid="{00000000-0005-0000-0000-00002B000000}"/>
    <cellStyle name="Explanatory Text" xfId="40" builtinId="53" customBuiltin="1"/>
    <cellStyle name="Good" xfId="41" builtinId="26" customBuiltin="1"/>
    <cellStyle name="Heading 1" xfId="42" builtinId="16" customBuiltin="1"/>
    <cellStyle name="Heading 2" xfId="43" builtinId="17" customBuiltin="1"/>
    <cellStyle name="Heading 3" xfId="44" builtinId="18" customBuiltin="1"/>
    <cellStyle name="Heading 4" xfId="45" builtinId="19" customBuiltin="1"/>
    <cellStyle name="Input" xfId="46" builtinId="20" customBuiltin="1"/>
    <cellStyle name="Linked Cell" xfId="47" builtinId="24" customBuiltin="1"/>
    <cellStyle name="Neutral" xfId="48" builtinId="28" customBuiltin="1"/>
    <cellStyle name="Nor}al" xfId="82" xr:uid="{00000000-0005-0000-0000-000035000000}"/>
    <cellStyle name="Normal" xfId="0" builtinId="0"/>
    <cellStyle name="Normal 10" xfId="84" xr:uid="{00000000-0005-0000-0000-000037000000}"/>
    <cellStyle name="Normal 10 2" xfId="90" xr:uid="{00000000-0005-0000-0000-000038000000}"/>
    <cellStyle name="Normal 11" xfId="67" xr:uid="{00000000-0005-0000-0000-000039000000}"/>
    <cellStyle name="Normal 12" xfId="85" xr:uid="{00000000-0005-0000-0000-00003A000000}"/>
    <cellStyle name="Normal 13" xfId="68" xr:uid="{00000000-0005-0000-0000-00003B000000}"/>
    <cellStyle name="Normal 14" xfId="89" xr:uid="{00000000-0005-0000-0000-00003C000000}"/>
    <cellStyle name="Normal 15" xfId="69" xr:uid="{00000000-0005-0000-0000-00003D000000}"/>
    <cellStyle name="Normal 16" xfId="92" xr:uid="{00000000-0005-0000-0000-00003E000000}"/>
    <cellStyle name="Normal 17" xfId="94" xr:uid="{00000000-0005-0000-0000-00003F000000}"/>
    <cellStyle name="Normal 2" xfId="49" xr:uid="{00000000-0005-0000-0000-000040000000}"/>
    <cellStyle name="Normal 2 2" xfId="50" xr:uid="{00000000-0005-0000-0000-000041000000}"/>
    <cellStyle name="Normal 2 3" xfId="51" xr:uid="{00000000-0005-0000-0000-000042000000}"/>
    <cellStyle name="Normal 2 4" xfId="75" xr:uid="{00000000-0005-0000-0000-000043000000}"/>
    <cellStyle name="Normal 21" xfId="70" xr:uid="{00000000-0005-0000-0000-000044000000}"/>
    <cellStyle name="Normal 24 3 5" xfId="98" xr:uid="{184C1262-6BBE-47CF-84C0-E23435B6F652}"/>
    <cellStyle name="Normal 3" xfId="52" xr:uid="{00000000-0005-0000-0000-000045000000}"/>
    <cellStyle name="Normal 3 2" xfId="63" xr:uid="{00000000-0005-0000-0000-000046000000}"/>
    <cellStyle name="Normal 3 3" xfId="74" xr:uid="{00000000-0005-0000-0000-000047000000}"/>
    <cellStyle name="Normal 35" xfId="71" xr:uid="{00000000-0005-0000-0000-000048000000}"/>
    <cellStyle name="Normal 4" xfId="53" xr:uid="{00000000-0005-0000-0000-000049000000}"/>
    <cellStyle name="Normal 4 2" xfId="64" xr:uid="{00000000-0005-0000-0000-00004A000000}"/>
    <cellStyle name="Normal 4 2 2" xfId="83" xr:uid="{00000000-0005-0000-0000-00004B000000}"/>
    <cellStyle name="Normal 4 2 2 2" xfId="87" xr:uid="{00000000-0005-0000-0000-00004C000000}"/>
    <cellStyle name="Normal 4 2 2 2 2" xfId="91" xr:uid="{00000000-0005-0000-0000-00004D000000}"/>
    <cellStyle name="Normal 4 2 2 2 2 2" xfId="96" xr:uid="{00000000-0005-0000-0000-00004E000000}"/>
    <cellStyle name="Normal 4 2 3" xfId="95" xr:uid="{00000000-0005-0000-0000-00004F000000}"/>
    <cellStyle name="Normal 4 3" xfId="88" xr:uid="{00000000-0005-0000-0000-000050000000}"/>
    <cellStyle name="Normal 5" xfId="54" xr:uid="{00000000-0005-0000-0000-000051000000}"/>
    <cellStyle name="Normal 5 2" xfId="65" xr:uid="{00000000-0005-0000-0000-000052000000}"/>
    <cellStyle name="Normal 5 3" xfId="66" xr:uid="{00000000-0005-0000-0000-000053000000}"/>
    <cellStyle name="Normal 6" xfId="55" xr:uid="{00000000-0005-0000-0000-000054000000}"/>
    <cellStyle name="Normal 7" xfId="72" xr:uid="{00000000-0005-0000-0000-000055000000}"/>
    <cellStyle name="Normal 8" xfId="73" xr:uid="{00000000-0005-0000-0000-000056000000}"/>
    <cellStyle name="Normal 9" xfId="76" xr:uid="{00000000-0005-0000-0000-000057000000}"/>
    <cellStyle name="Normal_FINALBS" xfId="97" xr:uid="{624EB482-3D17-4699-B89B-7D0B000C24BB}"/>
    <cellStyle name="Note" xfId="56" builtinId="10" customBuiltin="1"/>
    <cellStyle name="Output" xfId="57" builtinId="21" customBuiltin="1"/>
    <cellStyle name="Percent" xfId="78" builtinId="5"/>
    <cellStyle name="Percent 2" xfId="58" xr:uid="{00000000-0005-0000-0000-00005C000000}"/>
    <cellStyle name="Percent 2 2" xfId="81" xr:uid="{00000000-0005-0000-0000-00005D000000}"/>
    <cellStyle name="Style 1" xfId="59" xr:uid="{00000000-0005-0000-0000-00005E000000}"/>
    <cellStyle name="Title" xfId="60" builtinId="15" customBuiltin="1"/>
    <cellStyle name="Total" xfId="61" builtinId="25" customBuiltin="1"/>
    <cellStyle name="Warning Text" xfId="6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e%20dRIVE\BALANCE%20SHEETS\BS%2014-15\BS%2014-15\BS%202014-15\2014-15\RJ\FINAL%20AUDITED%20%20BALANCE%20SHEET%20E-PACK%202014-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e\e\My%20Documents\CORPORATE\SEAGULL%20SANITARY%20WARES%20PRIVATE%20LIMITED\2011-12\Balance%20Sheet\seagull%2011-12%20balance%20She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e\Users\Samarth%20M%20Surana\Desktop\e-pack%20final%20data\FINAL%20AUDITED%20%20BALANCE%20SHEET%20E-PACK%202014-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as"/>
      <sheetName val="Notice and Director Report"/>
      <sheetName val="Introduction "/>
      <sheetName val="Auditor Report"/>
      <sheetName val="note 12"/>
      <sheetName val="Computation "/>
      <sheetName val="Financial Statements"/>
      <sheetName val="Note No. 1 &amp; 2"/>
      <sheetName val="3-20"/>
      <sheetName val="21-27"/>
      <sheetName val="28-41"/>
      <sheetName val="Trial Balance"/>
      <sheetName val="Pivot"/>
      <sheetName val="LOR"/>
      <sheetName val="List"/>
    </sheetNames>
    <sheetDataSet>
      <sheetData sheetId="0" refreshError="1"/>
      <sheetData sheetId="1" refreshError="1"/>
      <sheetData sheetId="2" refreshError="1"/>
      <sheetData sheetId="3" refreshError="1"/>
      <sheetData sheetId="4" refreshError="1"/>
      <sheetData sheetId="5">
        <row r="71">
          <cell r="E71">
            <v>2379474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
          <cell r="A1" t="str">
            <v>Major Head - schedule VI</v>
          </cell>
        </row>
        <row r="2">
          <cell r="B2" t="str">
            <v>Cash on hand</v>
          </cell>
          <cell r="C2" t="str">
            <v>Cash and Bank Balance</v>
          </cell>
        </row>
        <row r="3">
          <cell r="B3" t="str">
            <v>Cheques / Drafts on Hand</v>
          </cell>
          <cell r="C3" t="str">
            <v>Cost of Materials Consumed</v>
          </cell>
        </row>
        <row r="4">
          <cell r="B4" t="str">
            <v>Balances with Banks - In Current A/c</v>
          </cell>
          <cell r="C4" t="str">
            <v>Current Investments</v>
          </cell>
        </row>
        <row r="5">
          <cell r="B5" t="str">
            <v>Balances with Banks - In deposits A/c</v>
          </cell>
          <cell r="C5" t="str">
            <v>Deferred Tax Liability on Account of Depreciation</v>
          </cell>
        </row>
        <row r="6">
          <cell r="B6" t="str">
            <v>Amounts disclosed under Non Current Assets</v>
          </cell>
          <cell r="C6" t="str">
            <v>Deferred Tax Liability on Account of Gratuity</v>
          </cell>
        </row>
        <row r="7">
          <cell r="B7" t="str">
            <v>Opening Stock</v>
          </cell>
          <cell r="C7" t="str">
            <v>Depreciation and Amortization Expenses</v>
          </cell>
        </row>
        <row r="8">
          <cell r="B8" t="str">
            <v>Add : Purchases</v>
          </cell>
          <cell r="C8" t="str">
            <v>Employee Benefit Expenses</v>
          </cell>
        </row>
        <row r="9">
          <cell r="B9" t="str">
            <v>Less : Closing</v>
          </cell>
          <cell r="C9" t="str">
            <v>Finance Costs</v>
          </cell>
        </row>
        <row r="10">
          <cell r="B10" t="str">
            <v>In Subsidiary Companies</v>
          </cell>
          <cell r="C10" t="str">
            <v>Fixed Assets</v>
          </cell>
        </row>
        <row r="11">
          <cell r="B11" t="str">
            <v>In Others</v>
          </cell>
          <cell r="C11" t="str">
            <v>Inventories</v>
          </cell>
        </row>
        <row r="12">
          <cell r="B12" t="str">
            <v>Balance Nil</v>
          </cell>
          <cell r="C12" t="str">
            <v>Inventories at the beginning of the year</v>
          </cell>
        </row>
        <row r="13">
          <cell r="B13" t="str">
            <v>Closing balance</v>
          </cell>
          <cell r="C13" t="str">
            <v>Inventories at the end of the year</v>
          </cell>
        </row>
        <row r="14">
          <cell r="B14" t="str">
            <v>Closing balance</v>
          </cell>
          <cell r="C14" t="str">
            <v>Long Term Borrowings</v>
          </cell>
        </row>
        <row r="15">
          <cell r="B15" t="str">
            <v>Depreciation and Amortization Expenses</v>
          </cell>
          <cell r="C15" t="str">
            <v>Long Term Loans &amp; Advances</v>
          </cell>
        </row>
        <row r="16">
          <cell r="B16" t="str">
            <v>Salary &amp; Wages</v>
          </cell>
          <cell r="C16" t="str">
            <v>Long Term Provisions</v>
          </cell>
        </row>
        <row r="17">
          <cell r="B17" t="str">
            <v>Director's remuneration</v>
          </cell>
          <cell r="C17" t="str">
            <v>Manufactured Goods</v>
          </cell>
        </row>
        <row r="18">
          <cell r="B18" t="str">
            <v>Staff welfare Expenses</v>
          </cell>
          <cell r="C18" t="str">
            <v>Non Current Investments</v>
          </cell>
        </row>
        <row r="19">
          <cell r="B19" t="str">
            <v>Employees State Insurance</v>
          </cell>
          <cell r="C19" t="str">
            <v>On Account of Depreciation</v>
          </cell>
        </row>
        <row r="20">
          <cell r="B20" t="str">
            <v>Gratuity</v>
          </cell>
          <cell r="C20" t="str">
            <v>On Account of Disallowance U/s 40a(ia)</v>
          </cell>
        </row>
        <row r="21">
          <cell r="B21" t="str">
            <v>Provident fund</v>
          </cell>
          <cell r="C21" t="str">
            <v>On Account of Loss</v>
          </cell>
        </row>
        <row r="22">
          <cell r="B22" t="str">
            <v>Interest Expense</v>
          </cell>
          <cell r="C22" t="str">
            <v>Other Current Assets</v>
          </cell>
        </row>
        <row r="23">
          <cell r="B23" t="str">
            <v>Bank Charges</v>
          </cell>
          <cell r="C23" t="str">
            <v>Other Current Liabilities</v>
          </cell>
        </row>
        <row r="24">
          <cell r="B24" t="str">
            <v>Other Borrowing Costs</v>
          </cell>
          <cell r="C24" t="str">
            <v>Other Expenses</v>
          </cell>
        </row>
        <row r="25">
          <cell r="B25" t="str">
            <v xml:space="preserve">Capital work in progress </v>
          </cell>
          <cell r="C25" t="str">
            <v>Other Income</v>
          </cell>
        </row>
        <row r="26">
          <cell r="B26" t="str">
            <v xml:space="preserve">  (i)  Tangible assets</v>
          </cell>
          <cell r="C26" t="str">
            <v>Other Long Term Liabilities</v>
          </cell>
        </row>
        <row r="27">
          <cell r="B27" t="str">
            <v xml:space="preserve"> (ii)  Intangible Assets</v>
          </cell>
          <cell r="C27" t="str">
            <v>Other non current assets</v>
          </cell>
        </row>
        <row r="28">
          <cell r="B28" t="str">
            <v>Raw Material</v>
          </cell>
          <cell r="C28" t="str">
            <v>Other Operating Revenue comprise of</v>
          </cell>
        </row>
        <row r="29">
          <cell r="B29" t="str">
            <v>Work-in-Progress</v>
          </cell>
          <cell r="C29" t="str">
            <v>Purchase of Stock in trade</v>
          </cell>
        </row>
        <row r="30">
          <cell r="B30" t="str">
            <v>Finished Goods</v>
          </cell>
          <cell r="C30" t="str">
            <v>Revaluation Reserve</v>
          </cell>
        </row>
        <row r="31">
          <cell r="B31" t="str">
            <v>Stock in Transit</v>
          </cell>
          <cell r="C31" t="str">
            <v>Revenue from Operations</v>
          </cell>
        </row>
        <row r="32">
          <cell r="B32" t="str">
            <v>Packing Material</v>
          </cell>
          <cell r="C32" t="str">
            <v>Sale of Services comprise of</v>
          </cell>
        </row>
        <row r="33">
          <cell r="B33" t="str">
            <v>Stores &amp; Spares</v>
          </cell>
          <cell r="C33" t="str">
            <v xml:space="preserve">Securities Premium Reserve </v>
          </cell>
        </row>
        <row r="34">
          <cell r="B34" t="str">
            <v>Consumables</v>
          </cell>
          <cell r="C34" t="str">
            <v>Share Capital</v>
          </cell>
        </row>
        <row r="35">
          <cell r="B35" t="str">
            <v xml:space="preserve">Finished goods </v>
          </cell>
          <cell r="C35" t="str">
            <v>Short Term Borrowings</v>
          </cell>
        </row>
        <row r="36">
          <cell r="B36" t="str">
            <v>Work in progress</v>
          </cell>
          <cell r="C36" t="str">
            <v>Short term Loan &amp; Advances</v>
          </cell>
        </row>
        <row r="37">
          <cell r="B37" t="str">
            <v>Stock in Trade</v>
          </cell>
          <cell r="C37" t="str">
            <v>Short Term Provisions</v>
          </cell>
        </row>
        <row r="38">
          <cell r="B38" t="str">
            <v xml:space="preserve">Finished goods </v>
          </cell>
          <cell r="C38" t="str">
            <v>Trade Payables</v>
          </cell>
        </row>
        <row r="39">
          <cell r="B39" t="str">
            <v>Work in progress</v>
          </cell>
          <cell r="C39" t="str">
            <v xml:space="preserve">Trade Receivables </v>
          </cell>
        </row>
        <row r="40">
          <cell r="B40" t="str">
            <v>Stock in Trade</v>
          </cell>
          <cell r="C40" t="str">
            <v>Traded Goods</v>
          </cell>
        </row>
        <row r="41">
          <cell r="B41" t="str">
            <v>From Banks</v>
          </cell>
        </row>
        <row r="42">
          <cell r="B42" t="str">
            <v>From Related Parties</v>
          </cell>
        </row>
        <row r="43">
          <cell r="B43" t="str">
            <v>From Other Parties</v>
          </cell>
        </row>
        <row r="44">
          <cell r="B44" t="str">
            <v>Capital Advances</v>
          </cell>
        </row>
        <row r="45">
          <cell r="B45" t="str">
            <v>Security Deposits</v>
          </cell>
        </row>
        <row r="46">
          <cell r="B46" t="str">
            <v>-- to related parties</v>
          </cell>
        </row>
        <row r="47">
          <cell r="B47" t="str">
            <v>-- to Employees</v>
          </cell>
        </row>
        <row r="48">
          <cell r="B48" t="str">
            <v>Recoverable from revenue authorities</v>
          </cell>
        </row>
        <row r="49">
          <cell r="B49" t="str">
            <v>Prepaid Expenses</v>
          </cell>
        </row>
        <row r="50">
          <cell r="B50" t="str">
            <v>Provision for Employees Benefit (Gratuity)</v>
          </cell>
        </row>
        <row r="51">
          <cell r="B51" t="str">
            <v>Provision for ………………</v>
          </cell>
        </row>
        <row r="52">
          <cell r="B52" t="str">
            <v>i.)</v>
          </cell>
        </row>
        <row r="53">
          <cell r="B53" t="str">
            <v>ii.)</v>
          </cell>
        </row>
        <row r="54">
          <cell r="B54" t="str">
            <v>iii.)</v>
          </cell>
        </row>
        <row r="55">
          <cell r="B55" t="str">
            <v>In Subsidiary Companies</v>
          </cell>
        </row>
        <row r="56">
          <cell r="B56" t="str">
            <v>In Others</v>
          </cell>
        </row>
        <row r="57">
          <cell r="B57" t="str">
            <v>Closing balance</v>
          </cell>
        </row>
        <row r="58">
          <cell r="B58" t="str">
            <v>During the Year</v>
          </cell>
        </row>
        <row r="59">
          <cell r="B59" t="str">
            <v>Closing balance</v>
          </cell>
        </row>
        <row r="60">
          <cell r="B60" t="str">
            <v>During the Year</v>
          </cell>
        </row>
        <row r="61">
          <cell r="B61" t="str">
            <v>Closing balance</v>
          </cell>
        </row>
        <row r="62">
          <cell r="B62" t="str">
            <v>During the Year</v>
          </cell>
        </row>
        <row r="63">
          <cell r="B63" t="str">
            <v>Interest accrued but not Received</v>
          </cell>
        </row>
        <row r="64">
          <cell r="B64" t="str">
            <v>Advance to Suppliers</v>
          </cell>
        </row>
        <row r="65">
          <cell r="B65" t="str">
            <v>Unamortised Expenses</v>
          </cell>
        </row>
        <row r="66">
          <cell r="B66" t="str">
            <v>Insurance Claim Receivable</v>
          </cell>
        </row>
        <row r="67">
          <cell r="B67" t="str">
            <v>Others ( Specify Nature )</v>
          </cell>
        </row>
        <row r="68">
          <cell r="B68" t="str">
            <v xml:space="preserve">Interest accrued but not due </v>
          </cell>
        </row>
        <row r="69">
          <cell r="B69" t="str">
            <v>Current Maturity of Long Term Debt (Refer 10.2.1)</v>
          </cell>
        </row>
        <row r="70">
          <cell r="B70" t="str">
            <v>Advance from customers</v>
          </cell>
        </row>
        <row r="71">
          <cell r="B71" t="str">
            <v>Payable for Fixed Assets</v>
          </cell>
        </row>
        <row r="72">
          <cell r="B72" t="str">
            <v xml:space="preserve">Duties &amp; Taxes </v>
          </cell>
        </row>
        <row r="73">
          <cell r="B73" t="str">
            <v>- to Related Parties</v>
          </cell>
        </row>
        <row r="74">
          <cell r="B74" t="str">
            <v>- to Others</v>
          </cell>
        </row>
        <row r="75">
          <cell r="B75" t="str">
            <v>Other Payables</v>
          </cell>
        </row>
        <row r="76">
          <cell r="B76" t="str">
            <v>Current Tax</v>
          </cell>
        </row>
        <row r="77">
          <cell r="B77" t="str">
            <v>Wealth Tax</v>
          </cell>
        </row>
        <row r="78">
          <cell r="B78" t="str">
            <v>Deferred Tax</v>
          </cell>
        </row>
        <row r="79">
          <cell r="B79" t="str">
            <v>Tax Related to Previous Years</v>
          </cell>
        </row>
        <row r="80">
          <cell r="B80" t="str">
            <v>Consumption of Packing Material</v>
          </cell>
        </row>
        <row r="81">
          <cell r="B81" t="str">
            <v>Consumption of Stores &amp; Spares</v>
          </cell>
        </row>
        <row r="82">
          <cell r="B82" t="str">
            <v>Power &amp; Fuel Expenses</v>
          </cell>
        </row>
        <row r="83">
          <cell r="B83" t="str">
            <v>Rent Paid</v>
          </cell>
        </row>
        <row r="84">
          <cell r="B84" t="str">
            <v>Repair &amp; Maintenance - Building</v>
          </cell>
        </row>
        <row r="85">
          <cell r="B85" t="str">
            <v>Repair &amp; Maintenance - Plant &amp; Machinery</v>
          </cell>
        </row>
        <row r="86">
          <cell r="B86" t="str">
            <v>Repair &amp; Maintenance - Others</v>
          </cell>
        </row>
        <row r="87">
          <cell r="B87" t="str">
            <v>Rates &amp; Taxes</v>
          </cell>
        </row>
        <row r="88">
          <cell r="B88" t="str">
            <v>Insurance</v>
          </cell>
        </row>
        <row r="89">
          <cell r="B89" t="str">
            <v>Foreign Exchange fluctuation</v>
          </cell>
        </row>
        <row r="90">
          <cell r="B90" t="str">
            <v>Freight &amp; Cartage</v>
          </cell>
        </row>
        <row r="91">
          <cell r="B91" t="str">
            <v>Service Charges</v>
          </cell>
        </row>
        <row r="92">
          <cell r="B92" t="str">
            <v>Loss on Sale of Fixed Assets</v>
          </cell>
        </row>
        <row r="93">
          <cell r="B93" t="str">
            <v>Payment to Auditor - as Auditor</v>
          </cell>
        </row>
        <row r="94">
          <cell r="B94" t="str">
            <v>Payment to Auditor - as Others</v>
          </cell>
        </row>
        <row r="95">
          <cell r="B95" t="str">
            <v>Miscellaneous Expenses</v>
          </cell>
        </row>
        <row r="96">
          <cell r="B96" t="str">
            <v>Interest Income</v>
          </cell>
        </row>
        <row r="97">
          <cell r="B97" t="str">
            <v>Dividend Income</v>
          </cell>
        </row>
        <row r="98">
          <cell r="B98" t="str">
            <v>Profit on Sale of Fixed Assets</v>
          </cell>
        </row>
        <row r="99">
          <cell r="B99" t="str">
            <v>Liabilities no longer required</v>
          </cell>
        </row>
        <row r="100">
          <cell r="B100" t="str">
            <v>Commission Income</v>
          </cell>
        </row>
        <row r="101">
          <cell r="B101" t="str">
            <v>Rent</v>
          </cell>
        </row>
        <row r="102">
          <cell r="B102" t="str">
            <v>Short &amp; excess</v>
          </cell>
        </row>
        <row r="103">
          <cell r="B103" t="str">
            <v>Payable for Fixed Assets</v>
          </cell>
        </row>
        <row r="104">
          <cell r="B104" t="str">
            <v>Other Payables</v>
          </cell>
        </row>
        <row r="105">
          <cell r="B105" t="str">
            <v>Receivable against sale of Fixed Assets</v>
          </cell>
        </row>
        <row r="106">
          <cell r="B106" t="str">
            <v>Bank Balances</v>
          </cell>
        </row>
        <row r="107">
          <cell r="B107" t="str">
            <v>Others</v>
          </cell>
        </row>
        <row r="108">
          <cell r="B108" t="str">
            <v>i.)</v>
          </cell>
        </row>
        <row r="109">
          <cell r="B109" t="str">
            <v>ii.)</v>
          </cell>
        </row>
        <row r="110">
          <cell r="B110" t="str">
            <v>iii.)</v>
          </cell>
        </row>
        <row r="111">
          <cell r="B111" t="str">
            <v>i.)</v>
          </cell>
        </row>
        <row r="112">
          <cell r="B112" t="str">
            <v>ii.)</v>
          </cell>
        </row>
        <row r="113">
          <cell r="B113" t="str">
            <v>iii.)</v>
          </cell>
        </row>
        <row r="114">
          <cell r="B114" t="str">
            <v>Closing balance</v>
          </cell>
        </row>
        <row r="115">
          <cell r="B115" t="str">
            <v>Less : Excise Duty</v>
          </cell>
        </row>
        <row r="116">
          <cell r="B116" t="str">
            <v>i.)</v>
          </cell>
        </row>
        <row r="117">
          <cell r="B117" t="str">
            <v>ii.)</v>
          </cell>
        </row>
        <row r="118">
          <cell r="B118" t="str">
            <v>iii.)</v>
          </cell>
        </row>
        <row r="119">
          <cell r="B119" t="str">
            <v>Closing balance</v>
          </cell>
        </row>
        <row r="120">
          <cell r="B120" t="str">
            <v>Issued , Subscribed &amp; Fully Paid up Capital</v>
          </cell>
        </row>
        <row r="121">
          <cell r="B121" t="str">
            <v>From Banks</v>
          </cell>
        </row>
        <row r="122">
          <cell r="B122" t="str">
            <v>From Related Parties</v>
          </cell>
        </row>
        <row r="123">
          <cell r="B123" t="str">
            <v>From Other Parties</v>
          </cell>
        </row>
        <row r="124">
          <cell r="B124" t="str">
            <v>-- to related parties</v>
          </cell>
        </row>
        <row r="125">
          <cell r="B125" t="str">
            <v>-- to Employees</v>
          </cell>
        </row>
        <row r="126">
          <cell r="B126" t="str">
            <v>Security Deposits</v>
          </cell>
        </row>
        <row r="127">
          <cell r="B127" t="str">
            <v>Balance with Revenue Authorities</v>
          </cell>
        </row>
        <row r="128">
          <cell r="B128" t="str">
            <v>Prepaid Expenses</v>
          </cell>
        </row>
        <row r="129">
          <cell r="B129" t="str">
            <v>Other Loans &amp; Advances</v>
          </cell>
        </row>
        <row r="130">
          <cell r="B130" t="str">
            <v>Provision for Income Tax (Net)</v>
          </cell>
        </row>
        <row r="131">
          <cell r="B131" t="str">
            <v>Provision for Wealth Tax (Net)</v>
          </cell>
        </row>
        <row r="132">
          <cell r="B132" t="str">
            <v>Provision for Employment Benefit (Gratuity)</v>
          </cell>
        </row>
        <row r="133">
          <cell r="B133" t="str">
            <v>Due to Micro, Small &amp; Medium Enterprises</v>
          </cell>
        </row>
        <row r="134">
          <cell r="B134" t="str">
            <v>- With Related Parties</v>
          </cell>
        </row>
        <row r="135">
          <cell r="B135" t="str">
            <v>- With Others</v>
          </cell>
        </row>
        <row r="136">
          <cell r="B136" t="str">
            <v>Overdue for more than 6 months</v>
          </cell>
        </row>
        <row r="137">
          <cell r="B137" t="str">
            <v>Others</v>
          </cell>
        </row>
        <row r="138">
          <cell r="B138" t="str">
            <v>i.)</v>
          </cell>
        </row>
        <row r="139">
          <cell r="B139" t="str">
            <v>ii.)</v>
          </cell>
        </row>
        <row r="140">
          <cell r="B140" t="str">
            <v>iii.)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 St."/>
      <sheetName val="FBT Ann"/>
      <sheetName val="Sheet2"/>
      <sheetName val="Caro"/>
      <sheetName val="269SS -TT"/>
      <sheetName val="Schedule 9 Fixed assets"/>
      <sheetName val="3CD"/>
      <sheetName val="Computation "/>
      <sheetName val="BS"/>
      <sheetName val="P &amp; L"/>
      <sheetName val="Schedule of BS (liability)"/>
      <sheetName val="Schedule of BS (Assets)"/>
      <sheetName val="Schedule of P&amp;L"/>
      <sheetName val="annexure to schedule -BS"/>
      <sheetName val="Annexure of PL"/>
      <sheetName val="deffered Tax"/>
      <sheetName val="Notes"/>
      <sheetName val="Stock"/>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as"/>
      <sheetName val="Notice and Director Report"/>
      <sheetName val="Introduction "/>
      <sheetName val="Auditor Report"/>
      <sheetName val="note 12"/>
      <sheetName val="Computation "/>
      <sheetName val="Financial Statements"/>
      <sheetName val="Note No. 1 &amp; 2"/>
      <sheetName val="3-20"/>
      <sheetName val="21-27"/>
      <sheetName val="28-41"/>
      <sheetName val="Trial Balance"/>
      <sheetName val="Pivot"/>
      <sheetName val="LOR"/>
      <sheetName val="List"/>
    </sheetNames>
    <sheetDataSet>
      <sheetData sheetId="0"/>
      <sheetData sheetId="1"/>
      <sheetData sheetId="2">
        <row r="2">
          <cell r="B2" t="str">
            <v>E-PACK POLYMERS PRIVATE LIMITED</v>
          </cell>
        </row>
      </sheetData>
      <sheetData sheetId="3"/>
      <sheetData sheetId="4"/>
      <sheetData sheetId="5"/>
      <sheetData sheetId="6"/>
      <sheetData sheetId="7"/>
      <sheetData sheetId="8"/>
      <sheetData sheetId="9"/>
      <sheetData sheetId="10"/>
      <sheetData sheetId="11"/>
      <sheetData sheetId="12"/>
      <sheetData sheetId="13"/>
      <sheetData sheetId="14">
        <row r="1">
          <cell r="A1" t="str">
            <v>Major Head - schedule VI</v>
          </cell>
        </row>
        <row r="2">
          <cell r="A2" t="str">
            <v>Cash and Bank Balance</v>
          </cell>
          <cell r="B2" t="str">
            <v>Cash on hand</v>
          </cell>
          <cell r="C2" t="str">
            <v>Cash and Bank Balance</v>
          </cell>
        </row>
        <row r="3">
          <cell r="A3" t="str">
            <v>Cash and Bank Balance</v>
          </cell>
          <cell r="B3" t="str">
            <v>Cheques / Drafts on Hand</v>
          </cell>
          <cell r="C3" t="str">
            <v>Cost of Materials Consumed</v>
          </cell>
        </row>
        <row r="4">
          <cell r="A4" t="str">
            <v>Cash and Bank Balance</v>
          </cell>
          <cell r="B4" t="str">
            <v>Balances with Banks - In Current A/c</v>
          </cell>
          <cell r="C4" t="str">
            <v>Current Investments</v>
          </cell>
        </row>
        <row r="5">
          <cell r="A5" t="str">
            <v>Cash and Bank Balance</v>
          </cell>
          <cell r="B5" t="str">
            <v>Balances with Banks - In deposits A/c</v>
          </cell>
          <cell r="C5" t="str">
            <v>Deferred Tax Liability on Account of Depreciation</v>
          </cell>
        </row>
        <row r="6">
          <cell r="A6" t="str">
            <v>Cash and Bank Balance</v>
          </cell>
          <cell r="B6" t="str">
            <v>Amounts disclosed under Non Current Assets</v>
          </cell>
          <cell r="C6" t="str">
            <v>Deferred Tax Liability on Account of Gratuity</v>
          </cell>
        </row>
        <row r="7">
          <cell r="A7" t="str">
            <v>Cost of Materials Consumed</v>
          </cell>
          <cell r="B7" t="str">
            <v>Opening Stock</v>
          </cell>
          <cell r="C7" t="str">
            <v>Depreciation and Amortization Expenses</v>
          </cell>
        </row>
        <row r="8">
          <cell r="A8" t="str">
            <v>Cost of Materials Consumed</v>
          </cell>
          <cell r="B8" t="str">
            <v>Add : Purchases</v>
          </cell>
          <cell r="C8" t="str">
            <v>Employee Benefit Expenses</v>
          </cell>
        </row>
        <row r="9">
          <cell r="A9" t="str">
            <v>Cost of Materials Consumed</v>
          </cell>
          <cell r="B9" t="str">
            <v>Less : Closing</v>
          </cell>
          <cell r="C9" t="str">
            <v>Finance Costs</v>
          </cell>
        </row>
        <row r="10">
          <cell r="A10" t="str">
            <v>Current Investments</v>
          </cell>
          <cell r="B10" t="str">
            <v>In Subsidiary Companies</v>
          </cell>
          <cell r="C10" t="str">
            <v>Fixed Assets</v>
          </cell>
        </row>
        <row r="11">
          <cell r="A11" t="str">
            <v>Current Investments</v>
          </cell>
          <cell r="B11" t="str">
            <v>In Others</v>
          </cell>
          <cell r="C11" t="str">
            <v>Inventories</v>
          </cell>
        </row>
        <row r="12">
          <cell r="A12" t="str">
            <v>Current Investments</v>
          </cell>
          <cell r="B12" t="str">
            <v>Balance Nil</v>
          </cell>
          <cell r="C12" t="str">
            <v>Inventories at the beginning of the year</v>
          </cell>
        </row>
        <row r="13">
          <cell r="A13" t="str">
            <v>Deferred Tax Liability on Account of Depreciation</v>
          </cell>
          <cell r="B13" t="str">
            <v>Closing balance</v>
          </cell>
          <cell r="C13" t="str">
            <v>Inventories at the end of the year</v>
          </cell>
        </row>
        <row r="14">
          <cell r="A14" t="str">
            <v>Deferred Tax Liability on Account of Gratuity</v>
          </cell>
          <cell r="B14" t="str">
            <v>Closing balance</v>
          </cell>
          <cell r="C14" t="str">
            <v>Long Term Borrowings</v>
          </cell>
        </row>
        <row r="15">
          <cell r="A15" t="str">
            <v>Depreciation and Amortization Expenses</v>
          </cell>
          <cell r="B15" t="str">
            <v>Depreciation and Amortization Expenses</v>
          </cell>
          <cell r="C15" t="str">
            <v>Long Term Loans &amp; Advances</v>
          </cell>
        </row>
        <row r="16">
          <cell r="A16" t="str">
            <v>Employee Benefit Expenses</v>
          </cell>
          <cell r="B16" t="str">
            <v>Salary &amp; Wages</v>
          </cell>
          <cell r="C16" t="str">
            <v>Long Term Provisions</v>
          </cell>
        </row>
        <row r="17">
          <cell r="A17" t="str">
            <v>Employee Benefit Expenses</v>
          </cell>
          <cell r="B17" t="str">
            <v>Director's remuneration</v>
          </cell>
          <cell r="C17" t="str">
            <v>Manufactured Goods</v>
          </cell>
        </row>
        <row r="18">
          <cell r="A18" t="str">
            <v>Employee Benefit Expenses</v>
          </cell>
          <cell r="B18" t="str">
            <v>Staff welfare Expenses</v>
          </cell>
          <cell r="C18" t="str">
            <v>Non Current Investments</v>
          </cell>
        </row>
        <row r="19">
          <cell r="A19" t="str">
            <v>Employee Benefit Expenses</v>
          </cell>
          <cell r="B19" t="str">
            <v>Employees State Insurance</v>
          </cell>
          <cell r="C19" t="str">
            <v>On Account of Depreciation</v>
          </cell>
        </row>
        <row r="20">
          <cell r="A20" t="str">
            <v>Employee Benefit Expenses</v>
          </cell>
          <cell r="B20" t="str">
            <v>Gratuity</v>
          </cell>
          <cell r="C20" t="str">
            <v>On Account of Disallowance U/s 40a(ia)</v>
          </cell>
        </row>
        <row r="21">
          <cell r="A21" t="str">
            <v>Employee Benefit Expenses</v>
          </cell>
          <cell r="B21" t="str">
            <v>Provident fund</v>
          </cell>
          <cell r="C21" t="str">
            <v>On Account of Loss</v>
          </cell>
        </row>
        <row r="22">
          <cell r="A22" t="str">
            <v>Finance Costs</v>
          </cell>
          <cell r="B22" t="str">
            <v>Interest Expense</v>
          </cell>
          <cell r="C22" t="str">
            <v>Other Current Assets</v>
          </cell>
        </row>
        <row r="23">
          <cell r="A23" t="str">
            <v>Finance Costs</v>
          </cell>
          <cell r="B23" t="str">
            <v>Bank Charges</v>
          </cell>
          <cell r="C23" t="str">
            <v>Other Current Liabilities</v>
          </cell>
        </row>
        <row r="24">
          <cell r="A24" t="str">
            <v>Finance Costs</v>
          </cell>
          <cell r="B24" t="str">
            <v>Other Borrowing Costs</v>
          </cell>
          <cell r="C24" t="str">
            <v>Other Expenses</v>
          </cell>
        </row>
        <row r="25">
          <cell r="A25" t="str">
            <v>Fixed Assets</v>
          </cell>
          <cell r="B25" t="str">
            <v xml:space="preserve">Capital work in progress </v>
          </cell>
          <cell r="C25" t="str">
            <v>Other Income</v>
          </cell>
        </row>
        <row r="26">
          <cell r="A26" t="str">
            <v>Fixed Assets</v>
          </cell>
          <cell r="B26" t="str">
            <v xml:space="preserve">  (i)  Tangible assets</v>
          </cell>
          <cell r="C26" t="str">
            <v>Other Long Term Liabilities</v>
          </cell>
        </row>
        <row r="27">
          <cell r="A27" t="str">
            <v>Fixed Assets</v>
          </cell>
          <cell r="B27" t="str">
            <v xml:space="preserve"> (ii)  Intangible Assets</v>
          </cell>
          <cell r="C27" t="str">
            <v>Other non current assets</v>
          </cell>
        </row>
        <row r="28">
          <cell r="A28" t="str">
            <v>Inventories</v>
          </cell>
          <cell r="B28" t="str">
            <v>Raw Material</v>
          </cell>
          <cell r="C28" t="str">
            <v>Other Operating Revenue comprise of</v>
          </cell>
        </row>
        <row r="29">
          <cell r="A29" t="str">
            <v>Inventories</v>
          </cell>
          <cell r="B29" t="str">
            <v>Work-in-Progress</v>
          </cell>
          <cell r="C29" t="str">
            <v>Purchase of Stock in trade</v>
          </cell>
        </row>
        <row r="30">
          <cell r="A30" t="str">
            <v>Inventories</v>
          </cell>
          <cell r="B30" t="str">
            <v>Finished Goods</v>
          </cell>
          <cell r="C30" t="str">
            <v>Revaluation Reserve</v>
          </cell>
        </row>
        <row r="31">
          <cell r="A31" t="str">
            <v>Inventories</v>
          </cell>
          <cell r="B31" t="str">
            <v>Stock in Transit</v>
          </cell>
          <cell r="C31" t="str">
            <v>Revenue from Operations</v>
          </cell>
        </row>
        <row r="32">
          <cell r="A32" t="str">
            <v>Inventories</v>
          </cell>
          <cell r="B32" t="str">
            <v>Packing Material</v>
          </cell>
          <cell r="C32" t="str">
            <v>Sale of Services comprise of</v>
          </cell>
        </row>
        <row r="33">
          <cell r="A33" t="str">
            <v>Inventories</v>
          </cell>
          <cell r="B33" t="str">
            <v>Stores &amp; Spares</v>
          </cell>
          <cell r="C33" t="str">
            <v xml:space="preserve">Securities Premium Reserve </v>
          </cell>
        </row>
        <row r="34">
          <cell r="A34" t="str">
            <v>Inventories</v>
          </cell>
          <cell r="B34" t="str">
            <v>Consumables</v>
          </cell>
          <cell r="C34" t="str">
            <v>Share Capital</v>
          </cell>
        </row>
        <row r="35">
          <cell r="A35" t="str">
            <v>Inventories at the beginning of the year</v>
          </cell>
          <cell r="B35" t="str">
            <v xml:space="preserve">Finished goods </v>
          </cell>
          <cell r="C35" t="str">
            <v>Short Term Borrowings</v>
          </cell>
        </row>
        <row r="36">
          <cell r="A36" t="str">
            <v>Inventories at the beginning of the year</v>
          </cell>
          <cell r="B36" t="str">
            <v>Work in progress</v>
          </cell>
          <cell r="C36" t="str">
            <v>Short term Loan &amp; Advances</v>
          </cell>
        </row>
        <row r="37">
          <cell r="A37" t="str">
            <v>Inventories at the beginning of the year</v>
          </cell>
          <cell r="B37" t="str">
            <v>Stock in Trade</v>
          </cell>
          <cell r="C37" t="str">
            <v>Short Term Provisions</v>
          </cell>
        </row>
        <row r="38">
          <cell r="A38" t="str">
            <v>Inventories at the end of the year</v>
          </cell>
          <cell r="B38" t="str">
            <v xml:space="preserve">Finished goods </v>
          </cell>
          <cell r="C38" t="str">
            <v>Trade Payables</v>
          </cell>
        </row>
        <row r="39">
          <cell r="A39" t="str">
            <v>Inventories at the end of the year</v>
          </cell>
          <cell r="B39" t="str">
            <v>Work in progress</v>
          </cell>
          <cell r="C39" t="str">
            <v xml:space="preserve">Trade Receivables </v>
          </cell>
        </row>
        <row r="40">
          <cell r="A40" t="str">
            <v>Inventories at the end of the year</v>
          </cell>
          <cell r="B40" t="str">
            <v>Stock in Trade</v>
          </cell>
          <cell r="C40" t="str">
            <v>Traded Goods</v>
          </cell>
        </row>
        <row r="41">
          <cell r="A41" t="str">
            <v>Long Term Borrowings</v>
          </cell>
          <cell r="B41" t="str">
            <v>From Banks</v>
          </cell>
        </row>
        <row r="42">
          <cell r="A42" t="str">
            <v>Long Term Borrowings</v>
          </cell>
          <cell r="B42" t="str">
            <v>From Related Parties</v>
          </cell>
        </row>
        <row r="43">
          <cell r="A43" t="str">
            <v>Long Term Borrowings</v>
          </cell>
          <cell r="B43" t="str">
            <v>From Other Parties</v>
          </cell>
        </row>
        <row r="44">
          <cell r="A44" t="str">
            <v>Long Term Loans &amp; Advances</v>
          </cell>
          <cell r="B44" t="str">
            <v>Capital Advances</v>
          </cell>
        </row>
        <row r="45">
          <cell r="A45" t="str">
            <v>Long Term Loans &amp; Advances</v>
          </cell>
          <cell r="B45" t="str">
            <v>Security Deposits</v>
          </cell>
        </row>
        <row r="46">
          <cell r="A46" t="str">
            <v>Long Term Loans &amp; Advances</v>
          </cell>
          <cell r="B46" t="str">
            <v>-- to related parties</v>
          </cell>
        </row>
        <row r="47">
          <cell r="A47" t="str">
            <v>Long Term Loans &amp; Advances</v>
          </cell>
          <cell r="B47" t="str">
            <v>-- to Employees</v>
          </cell>
        </row>
        <row r="48">
          <cell r="A48" t="str">
            <v>Long Term Loans &amp; Advances</v>
          </cell>
          <cell r="B48" t="str">
            <v>Recoverable from revenue authorities</v>
          </cell>
        </row>
        <row r="49">
          <cell r="A49" t="str">
            <v>Long Term Loans &amp; Advances</v>
          </cell>
          <cell r="B49" t="str">
            <v>Prepaid Expenses</v>
          </cell>
        </row>
        <row r="50">
          <cell r="A50" t="str">
            <v>Long Term Provisions</v>
          </cell>
          <cell r="B50" t="str">
            <v>Provision for Employees Benefit (Gratuity)</v>
          </cell>
        </row>
        <row r="51">
          <cell r="A51" t="str">
            <v>Long Term Provisions</v>
          </cell>
          <cell r="B51" t="str">
            <v>Provision for ………………</v>
          </cell>
        </row>
        <row r="52">
          <cell r="A52" t="str">
            <v>Manufactured Goods</v>
          </cell>
          <cell r="B52" t="str">
            <v>i.)</v>
          </cell>
        </row>
        <row r="53">
          <cell r="A53" t="str">
            <v>Manufactured Goods</v>
          </cell>
          <cell r="B53" t="str">
            <v>ii.)</v>
          </cell>
        </row>
        <row r="54">
          <cell r="A54" t="str">
            <v>Manufactured Goods</v>
          </cell>
          <cell r="B54" t="str">
            <v>iii.)</v>
          </cell>
        </row>
        <row r="55">
          <cell r="A55" t="str">
            <v>Non Current Investments</v>
          </cell>
          <cell r="B55" t="str">
            <v>In Subsidiary Companies</v>
          </cell>
        </row>
        <row r="56">
          <cell r="A56" t="str">
            <v>Non Current Investments</v>
          </cell>
          <cell r="B56" t="str">
            <v>In Others</v>
          </cell>
        </row>
        <row r="57">
          <cell r="A57" t="str">
            <v>On Account of Depreciation</v>
          </cell>
          <cell r="B57" t="str">
            <v>Closing balance</v>
          </cell>
        </row>
        <row r="58">
          <cell r="A58" t="str">
            <v>On Account of Depreciation</v>
          </cell>
          <cell r="B58" t="str">
            <v>During the Year</v>
          </cell>
        </row>
        <row r="59">
          <cell r="A59" t="str">
            <v>On Account of Disallowance U/s 40a(ia)</v>
          </cell>
          <cell r="B59" t="str">
            <v>Closing balance</v>
          </cell>
        </row>
        <row r="60">
          <cell r="A60" t="str">
            <v>On Account of Disallowance U/s 40a(ia)</v>
          </cell>
          <cell r="B60" t="str">
            <v>During the Year</v>
          </cell>
        </row>
        <row r="61">
          <cell r="A61" t="str">
            <v>On Account of Loss</v>
          </cell>
          <cell r="B61" t="str">
            <v>Closing balance</v>
          </cell>
        </row>
        <row r="62">
          <cell r="A62" t="str">
            <v>On Account of Loss</v>
          </cell>
          <cell r="B62" t="str">
            <v>During the Year</v>
          </cell>
        </row>
        <row r="63">
          <cell r="A63" t="str">
            <v>Other Current Assets</v>
          </cell>
          <cell r="B63" t="str">
            <v>Interest accrued but not Received</v>
          </cell>
        </row>
        <row r="64">
          <cell r="A64" t="str">
            <v>Other Current Assets</v>
          </cell>
          <cell r="B64" t="str">
            <v>Advance to Suppliers</v>
          </cell>
        </row>
        <row r="65">
          <cell r="A65" t="str">
            <v>Other Current Assets</v>
          </cell>
          <cell r="B65" t="str">
            <v>Unamortised Expenses</v>
          </cell>
        </row>
        <row r="66">
          <cell r="A66" t="str">
            <v>Other Current Assets</v>
          </cell>
          <cell r="B66" t="str">
            <v>Insurance Claim Receivable</v>
          </cell>
        </row>
        <row r="67">
          <cell r="A67" t="str">
            <v>Other Current Assets</v>
          </cell>
          <cell r="B67" t="str">
            <v>Others ( Specify Nature )</v>
          </cell>
        </row>
        <row r="68">
          <cell r="A68" t="str">
            <v>Other Current Liabilities</v>
          </cell>
          <cell r="B68" t="str">
            <v xml:space="preserve">Interest accrued but not due </v>
          </cell>
        </row>
        <row r="69">
          <cell r="A69" t="str">
            <v>Other Current Liabilities</v>
          </cell>
          <cell r="B69" t="str">
            <v>Current Maturity of Long Term Debt (Refer 10.2.1)</v>
          </cell>
        </row>
        <row r="70">
          <cell r="A70" t="str">
            <v>Other Current Liabilities</v>
          </cell>
          <cell r="B70" t="str">
            <v>Advance from customers</v>
          </cell>
        </row>
        <row r="71">
          <cell r="A71" t="str">
            <v>Other Current Liabilities</v>
          </cell>
          <cell r="B71" t="str">
            <v>Payable for Fixed Assets</v>
          </cell>
        </row>
        <row r="72">
          <cell r="A72" t="str">
            <v>Other Current Liabilities</v>
          </cell>
          <cell r="B72" t="str">
            <v xml:space="preserve">Duties &amp; Taxes </v>
          </cell>
        </row>
        <row r="73">
          <cell r="A73" t="str">
            <v>Other Current Liabilities</v>
          </cell>
          <cell r="B73" t="str">
            <v>- to Related Parties</v>
          </cell>
        </row>
        <row r="74">
          <cell r="A74" t="str">
            <v>Other Current Liabilities</v>
          </cell>
          <cell r="B74" t="str">
            <v>- to Others</v>
          </cell>
        </row>
        <row r="75">
          <cell r="A75" t="str">
            <v>Other Current Liabilities</v>
          </cell>
          <cell r="B75" t="str">
            <v>Other Payables</v>
          </cell>
        </row>
        <row r="76">
          <cell r="A76" t="str">
            <v>Tax Expense</v>
          </cell>
          <cell r="B76" t="str">
            <v>Current Tax</v>
          </cell>
        </row>
        <row r="77">
          <cell r="A77" t="str">
            <v>Tax Expense</v>
          </cell>
          <cell r="B77" t="str">
            <v>Wealth Tax</v>
          </cell>
        </row>
        <row r="78">
          <cell r="A78" t="str">
            <v>Tax Expense</v>
          </cell>
          <cell r="B78" t="str">
            <v>Deferred Tax</v>
          </cell>
        </row>
        <row r="79">
          <cell r="A79" t="str">
            <v>Tax Expense</v>
          </cell>
          <cell r="B79" t="str">
            <v>Tax Related to Previous Years</v>
          </cell>
        </row>
        <row r="80">
          <cell r="A80" t="str">
            <v>Other Expenses</v>
          </cell>
          <cell r="B80" t="str">
            <v>Consumption of Packing Material</v>
          </cell>
        </row>
        <row r="81">
          <cell r="A81" t="str">
            <v>Other Expenses</v>
          </cell>
          <cell r="B81" t="str">
            <v>Consumption of Stores &amp; Spares</v>
          </cell>
        </row>
        <row r="82">
          <cell r="A82" t="str">
            <v>Other Expenses</v>
          </cell>
          <cell r="B82" t="str">
            <v>Power &amp; Fuel Expenses</v>
          </cell>
        </row>
        <row r="83">
          <cell r="A83" t="str">
            <v>Other Expenses</v>
          </cell>
          <cell r="B83" t="str">
            <v>Rent Paid</v>
          </cell>
        </row>
        <row r="84">
          <cell r="A84" t="str">
            <v>Other Expenses</v>
          </cell>
          <cell r="B84" t="str">
            <v>Repair &amp; Maintenance - Building</v>
          </cell>
        </row>
        <row r="85">
          <cell r="A85" t="str">
            <v>Other Expenses</v>
          </cell>
          <cell r="B85" t="str">
            <v>Repair &amp; Maintenance - Plant &amp; Machinery</v>
          </cell>
        </row>
        <row r="86">
          <cell r="A86" t="str">
            <v>Other Expenses</v>
          </cell>
          <cell r="B86" t="str">
            <v>Repair &amp; Maintenance - Others</v>
          </cell>
        </row>
        <row r="87">
          <cell r="A87" t="str">
            <v>Other Expenses</v>
          </cell>
          <cell r="B87" t="str">
            <v>Rates &amp; Taxes</v>
          </cell>
        </row>
        <row r="88">
          <cell r="A88" t="str">
            <v>Other Expenses</v>
          </cell>
          <cell r="B88" t="str">
            <v>Insurance</v>
          </cell>
        </row>
        <row r="89">
          <cell r="A89" t="str">
            <v>Other Expenses</v>
          </cell>
          <cell r="B89" t="str">
            <v>Foreign Exchange fluctuation</v>
          </cell>
        </row>
        <row r="90">
          <cell r="A90" t="str">
            <v>Other Expenses</v>
          </cell>
          <cell r="B90" t="str">
            <v>Freight &amp; Cartage</v>
          </cell>
        </row>
        <row r="91">
          <cell r="A91" t="str">
            <v>Other Expenses</v>
          </cell>
          <cell r="B91" t="str">
            <v>Service Charges</v>
          </cell>
        </row>
        <row r="92">
          <cell r="A92" t="str">
            <v>Other Expenses</v>
          </cell>
          <cell r="B92" t="str">
            <v>Loss on Sale of Fixed Assets</v>
          </cell>
        </row>
        <row r="93">
          <cell r="A93" t="str">
            <v>Other Expenses</v>
          </cell>
          <cell r="B93" t="str">
            <v>Payment to Auditor - as Auditor</v>
          </cell>
        </row>
        <row r="94">
          <cell r="A94" t="str">
            <v>Other Expenses</v>
          </cell>
          <cell r="B94" t="str">
            <v>Payment to Auditor - as Others</v>
          </cell>
        </row>
        <row r="95">
          <cell r="A95" t="str">
            <v>Other Expenses</v>
          </cell>
          <cell r="B95" t="str">
            <v>Miscellaneous Expenses</v>
          </cell>
        </row>
        <row r="96">
          <cell r="A96" t="str">
            <v>Other Income</v>
          </cell>
          <cell r="B96" t="str">
            <v>Interest Income</v>
          </cell>
        </row>
        <row r="97">
          <cell r="A97" t="str">
            <v>Other Income</v>
          </cell>
          <cell r="B97" t="str">
            <v>Dividend Income</v>
          </cell>
        </row>
        <row r="98">
          <cell r="A98" t="str">
            <v>Other Income</v>
          </cell>
          <cell r="B98" t="str">
            <v>Profit on Sale of Fixed Assets</v>
          </cell>
        </row>
        <row r="99">
          <cell r="A99" t="str">
            <v>Other Income</v>
          </cell>
          <cell r="B99" t="str">
            <v>Liabilities no longer required</v>
          </cell>
        </row>
        <row r="100">
          <cell r="A100" t="str">
            <v>Other Income</v>
          </cell>
          <cell r="B100" t="str">
            <v>Commission Income</v>
          </cell>
        </row>
        <row r="101">
          <cell r="A101" t="str">
            <v>Other Income</v>
          </cell>
          <cell r="B101" t="str">
            <v>Rent</v>
          </cell>
        </row>
        <row r="102">
          <cell r="A102" t="str">
            <v>Other Income</v>
          </cell>
          <cell r="B102" t="str">
            <v>Short &amp; excess</v>
          </cell>
        </row>
        <row r="103">
          <cell r="A103" t="str">
            <v>Other Long Term Liabilities</v>
          </cell>
          <cell r="B103" t="str">
            <v>Payable for Fixed Assets</v>
          </cell>
        </row>
        <row r="104">
          <cell r="A104" t="str">
            <v>Other Long Term Liabilities</v>
          </cell>
          <cell r="B104" t="str">
            <v>Other Payables</v>
          </cell>
        </row>
        <row r="105">
          <cell r="A105" t="str">
            <v>Other non current assets</v>
          </cell>
          <cell r="B105" t="str">
            <v>Receivable against sale of Fixed Assets</v>
          </cell>
        </row>
        <row r="106">
          <cell r="A106" t="str">
            <v>Other non current assets</v>
          </cell>
          <cell r="B106" t="str">
            <v>Bank Balances</v>
          </cell>
        </row>
        <row r="107">
          <cell r="A107" t="str">
            <v>Other non current assets</v>
          </cell>
          <cell r="B107" t="str">
            <v>Others</v>
          </cell>
        </row>
        <row r="108">
          <cell r="A108" t="str">
            <v>Other Operating Revenue comprise of</v>
          </cell>
          <cell r="B108" t="str">
            <v>i.)</v>
          </cell>
        </row>
        <row r="109">
          <cell r="A109" t="str">
            <v>Other Operating Revenue comprise of</v>
          </cell>
          <cell r="B109" t="str">
            <v>ii.)</v>
          </cell>
        </row>
        <row r="110">
          <cell r="A110" t="str">
            <v>Other Operating Revenue comprise of</v>
          </cell>
          <cell r="B110" t="str">
            <v>iii.)</v>
          </cell>
        </row>
        <row r="111">
          <cell r="A111" t="str">
            <v>Purchase of Stock in trade</v>
          </cell>
          <cell r="B111" t="str">
            <v>i.)</v>
          </cell>
        </row>
        <row r="112">
          <cell r="A112" t="str">
            <v>Purchase of Stock in trade</v>
          </cell>
          <cell r="B112" t="str">
            <v>ii.)</v>
          </cell>
        </row>
        <row r="113">
          <cell r="A113" t="str">
            <v>Purchase of Stock in trade</v>
          </cell>
          <cell r="B113" t="str">
            <v>iii.)</v>
          </cell>
        </row>
        <row r="114">
          <cell r="A114" t="str">
            <v>Revaluation Reserve</v>
          </cell>
          <cell r="B114" t="str">
            <v>Closing balance</v>
          </cell>
        </row>
        <row r="115">
          <cell r="A115" t="str">
            <v>Revenue from Operations</v>
          </cell>
          <cell r="B115" t="str">
            <v>Less : Excise Duty</v>
          </cell>
        </row>
        <row r="116">
          <cell r="A116" t="str">
            <v>Sale of Services comprise of</v>
          </cell>
          <cell r="B116" t="str">
            <v>i.)</v>
          </cell>
        </row>
        <row r="117">
          <cell r="A117" t="str">
            <v>Sale of Services comprise of</v>
          </cell>
          <cell r="B117" t="str">
            <v>ii.)</v>
          </cell>
        </row>
        <row r="118">
          <cell r="A118" t="str">
            <v>Sale of Services comprise of</v>
          </cell>
          <cell r="B118" t="str">
            <v>iii.)</v>
          </cell>
        </row>
        <row r="119">
          <cell r="A119" t="str">
            <v xml:space="preserve">Securities Premium Reserve </v>
          </cell>
          <cell r="B119" t="str">
            <v>Closing balance</v>
          </cell>
        </row>
        <row r="120">
          <cell r="A120" t="str">
            <v>Share Capital</v>
          </cell>
          <cell r="B120" t="str">
            <v>Issued , Subscribed &amp; Fully Paid up Capital</v>
          </cell>
        </row>
        <row r="121">
          <cell r="A121" t="str">
            <v>Short Term Borrowings</v>
          </cell>
          <cell r="B121" t="str">
            <v>From Banks</v>
          </cell>
        </row>
        <row r="122">
          <cell r="A122" t="str">
            <v>Short Term Borrowings</v>
          </cell>
          <cell r="B122" t="str">
            <v>From Related Parties</v>
          </cell>
        </row>
        <row r="123">
          <cell r="A123" t="str">
            <v>Short Term Borrowings</v>
          </cell>
          <cell r="B123" t="str">
            <v>From Other Parties</v>
          </cell>
        </row>
        <row r="124">
          <cell r="A124" t="str">
            <v>Short term Loan &amp; Advances</v>
          </cell>
          <cell r="B124" t="str">
            <v>-- to related parties</v>
          </cell>
        </row>
        <row r="125">
          <cell r="A125" t="str">
            <v>Short term Loan &amp; Advances</v>
          </cell>
          <cell r="B125" t="str">
            <v>-- to Employees</v>
          </cell>
        </row>
        <row r="126">
          <cell r="A126" t="str">
            <v>Short term Loan &amp; Advances</v>
          </cell>
          <cell r="B126" t="str">
            <v>Security Deposits</v>
          </cell>
        </row>
        <row r="127">
          <cell r="A127" t="str">
            <v>Short term Loan &amp; Advances</v>
          </cell>
          <cell r="B127" t="str">
            <v>Balance with Revenue Authorities</v>
          </cell>
        </row>
        <row r="128">
          <cell r="A128" t="str">
            <v>Short term Loan &amp; Advances</v>
          </cell>
          <cell r="B128" t="str">
            <v>Prepaid Expenses</v>
          </cell>
        </row>
        <row r="129">
          <cell r="A129" t="str">
            <v>Short term Loan &amp; Advances</v>
          </cell>
          <cell r="B129" t="str">
            <v>Other Loans &amp; Advances</v>
          </cell>
        </row>
        <row r="130">
          <cell r="A130" t="str">
            <v>Short Term Provisions</v>
          </cell>
          <cell r="B130" t="str">
            <v>Provision for Income Tax (Net)</v>
          </cell>
        </row>
        <row r="131">
          <cell r="A131" t="str">
            <v>Short Term Provisions</v>
          </cell>
          <cell r="B131" t="str">
            <v>Provision for Wealth Tax (Net)</v>
          </cell>
        </row>
        <row r="132">
          <cell r="A132" t="str">
            <v>Short Term Provisions</v>
          </cell>
          <cell r="B132" t="str">
            <v>Provision for Employment Benefit (Gratuity)</v>
          </cell>
        </row>
        <row r="133">
          <cell r="A133" t="str">
            <v>Trade Payables</v>
          </cell>
          <cell r="B133" t="str">
            <v>Due to Micro, Small &amp; Medium Enterprises</v>
          </cell>
        </row>
        <row r="134">
          <cell r="A134" t="str">
            <v>Trade Payables</v>
          </cell>
          <cell r="B134" t="str">
            <v>- With Related Parties</v>
          </cell>
        </row>
        <row r="135">
          <cell r="A135" t="str">
            <v>Trade Payables</v>
          </cell>
          <cell r="B135" t="str">
            <v>- With Others</v>
          </cell>
        </row>
        <row r="136">
          <cell r="A136" t="str">
            <v xml:space="preserve">Trade Receivables </v>
          </cell>
          <cell r="B136" t="str">
            <v>Overdue for more than 6 months</v>
          </cell>
        </row>
        <row r="137">
          <cell r="A137" t="str">
            <v xml:space="preserve">Trade Receivables </v>
          </cell>
          <cell r="B137" t="str">
            <v>Others</v>
          </cell>
        </row>
        <row r="138">
          <cell r="A138" t="str">
            <v>Traded Goods</v>
          </cell>
          <cell r="B138" t="str">
            <v>i.)</v>
          </cell>
        </row>
        <row r="139">
          <cell r="A139" t="str">
            <v>Traded Goods</v>
          </cell>
          <cell r="B139" t="str">
            <v>ii.)</v>
          </cell>
        </row>
        <row r="140">
          <cell r="A140" t="str">
            <v>Traded Goods</v>
          </cell>
          <cell r="B140" t="str">
            <v>iii.)</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C12"/>
  <sheetViews>
    <sheetView view="pageBreakPreview" zoomScaleSheetLayoutView="100" workbookViewId="0">
      <selection activeCell="A7" sqref="A7:J7"/>
    </sheetView>
  </sheetViews>
  <sheetFormatPr defaultColWidth="9.1796875" defaultRowHeight="15.5"/>
  <cols>
    <col min="1" max="1" width="26.81640625" style="1" bestFit="1" customWidth="1"/>
    <col min="2" max="2" width="57.54296875" style="1" bestFit="1" customWidth="1"/>
    <col min="3" max="3" width="24" style="1" customWidth="1"/>
    <col min="4" max="16384" width="9.1796875" style="1"/>
  </cols>
  <sheetData>
    <row r="2" spans="1:3">
      <c r="A2" s="1" t="s">
        <v>81</v>
      </c>
      <c r="B2" s="5" t="s">
        <v>714</v>
      </c>
    </row>
    <row r="3" spans="1:3">
      <c r="A3" s="1" t="s">
        <v>65</v>
      </c>
      <c r="B3" s="5" t="s">
        <v>750</v>
      </c>
    </row>
    <row r="4" spans="1:3">
      <c r="B4" s="5"/>
    </row>
    <row r="5" spans="1:3">
      <c r="A5" s="1" t="s">
        <v>83</v>
      </c>
      <c r="B5" s="5"/>
    </row>
    <row r="6" spans="1:3">
      <c r="A6" s="1" t="s">
        <v>82</v>
      </c>
      <c r="B6" s="89"/>
    </row>
    <row r="7" spans="1:3">
      <c r="B7" s="5"/>
    </row>
    <row r="8" spans="1:3">
      <c r="A8" s="1" t="s">
        <v>84</v>
      </c>
      <c r="B8" s="5"/>
    </row>
    <row r="9" spans="1:3">
      <c r="A9" s="1" t="s">
        <v>85</v>
      </c>
      <c r="B9" s="6"/>
    </row>
    <row r="10" spans="1:3">
      <c r="B10" s="1" t="s">
        <v>343</v>
      </c>
      <c r="C10" s="1" t="s">
        <v>344</v>
      </c>
    </row>
    <row r="12" spans="1:3">
      <c r="B12" s="195"/>
      <c r="C12" s="19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191"/>
  <sheetViews>
    <sheetView tabSelected="1" view="pageBreakPreview" topLeftCell="A122" zoomScaleNormal="100" zoomScaleSheetLayoutView="100" zoomScalePageLayoutView="85" workbookViewId="0">
      <selection activeCell="A123" sqref="A123:F123"/>
    </sheetView>
  </sheetViews>
  <sheetFormatPr defaultColWidth="9.1796875" defaultRowHeight="13"/>
  <cols>
    <col min="1" max="1" width="8" style="350" customWidth="1"/>
    <col min="2" max="2" width="4.7265625" style="350" customWidth="1"/>
    <col min="3" max="3" width="39.1796875" style="350" customWidth="1"/>
    <col min="4" max="4" width="6.54296875" style="350" customWidth="1"/>
    <col min="5" max="5" width="16" style="350" bestFit="1" customWidth="1"/>
    <col min="6" max="6" width="21" style="350" customWidth="1"/>
    <col min="7" max="7" width="6.26953125" style="350" hidden="1" customWidth="1"/>
    <col min="8" max="8" width="15.7265625" style="350" hidden="1" customWidth="1"/>
    <col min="9" max="9" width="6.453125" style="350" hidden="1" customWidth="1"/>
    <col min="10" max="10" width="17.1796875" style="350" hidden="1" customWidth="1"/>
    <col min="11" max="16384" width="9.1796875" style="350"/>
  </cols>
  <sheetData>
    <row r="1" spans="1:10" ht="13.5" thickBot="1"/>
    <row r="2" spans="1:10" s="337" customFormat="1" ht="23.25" customHeight="1">
      <c r="A2" s="721" t="s">
        <v>749</v>
      </c>
      <c r="B2" s="722"/>
      <c r="C2" s="722"/>
      <c r="D2" s="722"/>
      <c r="E2" s="722"/>
      <c r="F2" s="725"/>
      <c r="G2" s="299"/>
      <c r="H2" s="299"/>
      <c r="I2" s="299"/>
      <c r="J2" s="299"/>
    </row>
    <row r="3" spans="1:10" s="337" customFormat="1" ht="18.75" customHeight="1">
      <c r="A3" s="679" t="str">
        <f>+'Introduction '!B3</f>
        <v>CIN -</v>
      </c>
      <c r="B3" s="680"/>
      <c r="C3" s="680"/>
      <c r="D3" s="680"/>
      <c r="E3" s="680"/>
      <c r="F3" s="681"/>
      <c r="G3" s="278"/>
      <c r="H3" s="278"/>
      <c r="I3" s="278"/>
      <c r="J3" s="278"/>
    </row>
    <row r="4" spans="1:10" s="337" customFormat="1" ht="15.5">
      <c r="A4" s="726"/>
      <c r="B4" s="727"/>
      <c r="C4" s="727"/>
      <c r="D4" s="727"/>
      <c r="E4" s="727"/>
      <c r="F4" s="728"/>
      <c r="G4" s="398"/>
      <c r="H4" s="398"/>
      <c r="I4" s="398"/>
      <c r="J4" s="398"/>
    </row>
    <row r="5" spans="1:10" s="337" customFormat="1" ht="18.75" customHeight="1">
      <c r="A5" s="682" t="s">
        <v>464</v>
      </c>
      <c r="B5" s="683"/>
      <c r="C5" s="683"/>
      <c r="D5" s="683"/>
      <c r="E5" s="683"/>
      <c r="F5" s="684"/>
      <c r="G5" s="273"/>
      <c r="H5" s="273"/>
      <c r="I5" s="273"/>
      <c r="J5" s="273"/>
    </row>
    <row r="6" spans="1:10" s="337" customFormat="1" ht="16" thickBot="1">
      <c r="A6" s="20"/>
      <c r="B6" s="599"/>
      <c r="C6" s="591"/>
      <c r="D6" s="591"/>
      <c r="E6" s="591"/>
      <c r="F6" s="272" t="s">
        <v>372</v>
      </c>
      <c r="G6" s="223"/>
      <c r="H6" s="223"/>
      <c r="I6" s="223"/>
      <c r="J6" s="223"/>
    </row>
    <row r="7" spans="1:10" s="341" customFormat="1" ht="45.75" customHeight="1" thickBot="1">
      <c r="A7" s="730" t="s">
        <v>0</v>
      </c>
      <c r="B7" s="731"/>
      <c r="C7" s="731"/>
      <c r="D7" s="598" t="s">
        <v>32</v>
      </c>
      <c r="E7" s="598" t="s">
        <v>465</v>
      </c>
      <c r="F7" s="598" t="s">
        <v>466</v>
      </c>
      <c r="G7" s="365"/>
      <c r="H7" s="289" t="s">
        <v>218</v>
      </c>
      <c r="I7" s="376"/>
      <c r="J7" s="289" t="s">
        <v>219</v>
      </c>
    </row>
    <row r="8" spans="1:10" s="337" customFormat="1" ht="15.75" customHeight="1">
      <c r="A8" s="50" t="s">
        <v>26</v>
      </c>
      <c r="B8" s="732" t="s">
        <v>107</v>
      </c>
      <c r="C8" s="732"/>
      <c r="D8" s="607"/>
      <c r="E8" s="633"/>
      <c r="F8" s="636"/>
      <c r="G8" s="229"/>
      <c r="H8" s="27"/>
      <c r="I8" s="27"/>
      <c r="J8" s="27"/>
    </row>
    <row r="9" spans="1:10" s="337" customFormat="1" ht="15.75" customHeight="1">
      <c r="A9" s="22" t="s">
        <v>86</v>
      </c>
      <c r="B9" s="729" t="s">
        <v>467</v>
      </c>
      <c r="C9" s="729"/>
      <c r="D9" s="607"/>
      <c r="E9" s="634"/>
      <c r="F9" s="637"/>
      <c r="G9" s="230"/>
      <c r="H9" s="25"/>
      <c r="I9" s="25"/>
      <c r="J9" s="25"/>
    </row>
    <row r="10" spans="1:10" s="337" customFormat="1" ht="15.75" customHeight="1">
      <c r="A10" s="23"/>
      <c r="B10" s="440" t="s">
        <v>94</v>
      </c>
      <c r="C10" s="428" t="s">
        <v>39</v>
      </c>
      <c r="D10" s="607">
        <f>'3-22'!A9</f>
        <v>3</v>
      </c>
      <c r="E10" s="145">
        <f>'3-22'!I15</f>
        <v>0</v>
      </c>
      <c r="F10" s="638">
        <f>'3-22'!J15</f>
        <v>0</v>
      </c>
      <c r="G10" s="146"/>
      <c r="H10" s="96" t="e">
        <f>'3-22'!#REF!</f>
        <v>#REF!</v>
      </c>
      <c r="I10" s="96"/>
      <c r="J10" s="96" t="e">
        <f>'3-22'!#REF!</f>
        <v>#REF!</v>
      </c>
    </row>
    <row r="11" spans="1:10" s="337" customFormat="1" ht="15.75" customHeight="1">
      <c r="A11" s="23"/>
      <c r="B11" s="440" t="s">
        <v>95</v>
      </c>
      <c r="C11" s="428" t="s">
        <v>75</v>
      </c>
      <c r="D11" s="607">
        <f>'3-22'!A45</f>
        <v>4</v>
      </c>
      <c r="E11" s="145">
        <f>'3-22'!I16</f>
        <v>0</v>
      </c>
      <c r="F11" s="638">
        <f>'3-22'!J16</f>
        <v>0</v>
      </c>
      <c r="G11" s="146"/>
      <c r="H11" s="96" t="e">
        <f>'3-22'!#REF!</f>
        <v>#REF!</v>
      </c>
      <c r="I11" s="96"/>
      <c r="J11" s="96" t="e">
        <f>'3-22'!#REF!</f>
        <v>#REF!</v>
      </c>
    </row>
    <row r="12" spans="1:10" s="337" customFormat="1" ht="15.75" customHeight="1">
      <c r="A12" s="23"/>
      <c r="B12" s="500" t="s">
        <v>96</v>
      </c>
      <c r="C12" s="428" t="s">
        <v>468</v>
      </c>
      <c r="D12" s="607"/>
      <c r="E12" s="145">
        <f>'3-22'!I17</f>
        <v>0</v>
      </c>
      <c r="F12" s="638">
        <v>0</v>
      </c>
      <c r="G12" s="157"/>
      <c r="H12" s="97" t="e">
        <f t="shared" ref="H12:J12" si="0">SUM(H10:H11)</f>
        <v>#REF!</v>
      </c>
      <c r="I12" s="97"/>
      <c r="J12" s="97" t="e">
        <f t="shared" si="0"/>
        <v>#REF!</v>
      </c>
    </row>
    <row r="13" spans="1:10" s="497" customFormat="1" ht="15.75" customHeight="1">
      <c r="A13" s="23"/>
      <c r="B13" s="500"/>
      <c r="D13" s="607"/>
      <c r="E13" s="7"/>
      <c r="F13" s="595"/>
      <c r="G13" s="146"/>
      <c r="H13" s="96"/>
      <c r="I13" s="96"/>
      <c r="J13" s="96"/>
    </row>
    <row r="14" spans="1:10" s="337" customFormat="1" ht="15.75" customHeight="1">
      <c r="A14" s="22" t="s">
        <v>87</v>
      </c>
      <c r="B14" s="729" t="s">
        <v>108</v>
      </c>
      <c r="C14" s="729"/>
      <c r="D14" s="607"/>
      <c r="E14" s="145">
        <v>0</v>
      </c>
      <c r="F14" s="638">
        <v>0</v>
      </c>
      <c r="G14" s="146"/>
      <c r="H14" s="96"/>
      <c r="I14" s="96"/>
      <c r="J14" s="96"/>
    </row>
    <row r="15" spans="1:10" s="337" customFormat="1" ht="15.75" customHeight="1">
      <c r="A15" s="23"/>
      <c r="B15" s="440"/>
      <c r="C15" s="428"/>
      <c r="D15" s="607"/>
      <c r="E15" s="145"/>
      <c r="F15" s="638"/>
      <c r="G15" s="146"/>
      <c r="H15" s="96"/>
      <c r="I15" s="96"/>
      <c r="J15" s="96"/>
    </row>
    <row r="16" spans="1:10" s="337" customFormat="1" ht="15.75" customHeight="1">
      <c r="A16" s="22" t="s">
        <v>88</v>
      </c>
      <c r="B16" s="729" t="s">
        <v>109</v>
      </c>
      <c r="C16" s="729"/>
      <c r="D16" s="607"/>
      <c r="E16" s="145"/>
      <c r="F16" s="638"/>
      <c r="G16" s="146"/>
      <c r="H16" s="96"/>
      <c r="I16" s="96"/>
      <c r="J16" s="96"/>
    </row>
    <row r="17" spans="1:10" s="337" customFormat="1" ht="15.75" customHeight="1">
      <c r="A17" s="23"/>
      <c r="B17" s="440" t="s">
        <v>94</v>
      </c>
      <c r="C17" s="428" t="s">
        <v>111</v>
      </c>
      <c r="D17" s="607">
        <v>5</v>
      </c>
      <c r="E17" s="145">
        <f>'3-22'!I67</f>
        <v>0</v>
      </c>
      <c r="F17" s="638">
        <v>0</v>
      </c>
      <c r="G17" s="146"/>
      <c r="H17" s="96" t="e">
        <f>'3-22'!#REF!</f>
        <v>#REF!</v>
      </c>
      <c r="I17" s="96"/>
      <c r="J17" s="96" t="e">
        <f>'3-22'!#REF!</f>
        <v>#REF!</v>
      </c>
    </row>
    <row r="18" spans="1:10" s="337" customFormat="1" ht="15.75" customHeight="1">
      <c r="A18" s="23"/>
      <c r="B18" s="440" t="s">
        <v>95</v>
      </c>
      <c r="C18" s="428" t="s">
        <v>110</v>
      </c>
      <c r="D18" s="607">
        <v>6</v>
      </c>
      <c r="E18" s="145">
        <f>'3-22'!I80</f>
        <v>0</v>
      </c>
      <c r="F18" s="638">
        <f>'3-22'!J80</f>
        <v>0</v>
      </c>
      <c r="G18" s="146"/>
      <c r="H18" s="96" t="e">
        <f>'3-22'!#REF!</f>
        <v>#REF!</v>
      </c>
      <c r="I18" s="96"/>
      <c r="J18" s="96" t="e">
        <f>'3-22'!#REF!</f>
        <v>#REF!</v>
      </c>
    </row>
    <row r="19" spans="1:10" s="497" customFormat="1" ht="15.75" customHeight="1">
      <c r="A19" s="23"/>
      <c r="B19" s="500" t="s">
        <v>96</v>
      </c>
      <c r="C19" s="497" t="s">
        <v>469</v>
      </c>
      <c r="D19" s="607">
        <f>D18+1</f>
        <v>7</v>
      </c>
      <c r="E19" s="145">
        <f>'3-22'!I81</f>
        <v>0</v>
      </c>
      <c r="F19" s="638">
        <f>'3-22'!J81</f>
        <v>0</v>
      </c>
      <c r="G19" s="146"/>
      <c r="H19" s="96"/>
      <c r="I19" s="96"/>
      <c r="J19" s="96"/>
    </row>
    <row r="20" spans="1:10" s="337" customFormat="1" ht="15.75" customHeight="1">
      <c r="A20" s="23"/>
      <c r="B20" s="440" t="s">
        <v>97</v>
      </c>
      <c r="C20" s="428" t="s">
        <v>41</v>
      </c>
      <c r="D20" s="607">
        <f>D19+1</f>
        <v>8</v>
      </c>
      <c r="E20" s="145">
        <f>'3-22'!I90</f>
        <v>0</v>
      </c>
      <c r="F20" s="145">
        <f>'3-22'!J90</f>
        <v>0</v>
      </c>
      <c r="G20" s="146"/>
      <c r="H20" s="96" t="e">
        <f>'3-22'!#REF!</f>
        <v>#REF!</v>
      </c>
      <c r="I20" s="96"/>
      <c r="J20" s="96" t="e">
        <f>'3-22'!#REF!</f>
        <v>#REF!</v>
      </c>
    </row>
    <row r="21" spans="1:10" s="497" customFormat="1" ht="15.75" customHeight="1">
      <c r="A21" s="23"/>
      <c r="B21" s="500"/>
      <c r="D21" s="607"/>
      <c r="E21" s="145"/>
      <c r="F21" s="638"/>
      <c r="G21" s="146"/>
      <c r="H21" s="96"/>
      <c r="I21" s="96"/>
      <c r="J21" s="96"/>
    </row>
    <row r="22" spans="1:10" s="337" customFormat="1" ht="15.75" customHeight="1">
      <c r="A22" s="22" t="s">
        <v>89</v>
      </c>
      <c r="B22" s="729" t="s">
        <v>112</v>
      </c>
      <c r="C22" s="729"/>
      <c r="D22" s="607"/>
      <c r="E22" s="145"/>
      <c r="F22" s="638"/>
      <c r="G22" s="146"/>
      <c r="H22" s="96"/>
      <c r="I22" s="96"/>
      <c r="J22" s="96"/>
    </row>
    <row r="23" spans="1:10" s="337" customFormat="1" ht="15.75" customHeight="1">
      <c r="A23" s="23"/>
      <c r="B23" s="440" t="s">
        <v>94</v>
      </c>
      <c r="C23" s="428" t="s">
        <v>113</v>
      </c>
      <c r="D23" s="607">
        <f>D20+1</f>
        <v>9</v>
      </c>
      <c r="E23" s="145">
        <f>'3-22'!I85</f>
        <v>0</v>
      </c>
      <c r="F23" s="638">
        <v>0</v>
      </c>
      <c r="G23" s="146"/>
      <c r="H23" s="96" t="e">
        <f>'3-22'!#REF!</f>
        <v>#REF!</v>
      </c>
      <c r="I23" s="96"/>
      <c r="J23" s="96" t="e">
        <f>'3-22'!#REF!</f>
        <v>#REF!</v>
      </c>
    </row>
    <row r="24" spans="1:10" s="337" customFormat="1" ht="15.75" customHeight="1">
      <c r="A24" s="23"/>
      <c r="B24" s="440" t="s">
        <v>95</v>
      </c>
      <c r="C24" s="480" t="s">
        <v>114</v>
      </c>
      <c r="D24" s="607">
        <f>D23+1</f>
        <v>10</v>
      </c>
      <c r="E24" s="145"/>
      <c r="F24" s="638"/>
      <c r="G24" s="146"/>
      <c r="H24" s="96" t="e">
        <f>'3-22'!#REF!</f>
        <v>#REF!</v>
      </c>
      <c r="I24" s="96"/>
      <c r="J24" s="96" t="e">
        <f>'3-22'!#REF!</f>
        <v>#REF!</v>
      </c>
    </row>
    <row r="25" spans="1:10" s="480" customFormat="1" ht="30.75" customHeight="1">
      <c r="A25" s="23"/>
      <c r="B25" s="482"/>
      <c r="C25" s="502" t="s">
        <v>471</v>
      </c>
      <c r="D25" s="607"/>
      <c r="E25" s="145">
        <f>'Ageing schedule'!H6</f>
        <v>0</v>
      </c>
      <c r="F25" s="638">
        <f>'Ageing schedule'!I6</f>
        <v>0</v>
      </c>
      <c r="G25" s="146"/>
      <c r="H25" s="96"/>
      <c r="I25" s="96"/>
      <c r="J25" s="96"/>
    </row>
    <row r="26" spans="1:10" s="480" customFormat="1" ht="30" customHeight="1">
      <c r="A26" s="23"/>
      <c r="B26" s="482"/>
      <c r="C26" s="502" t="s">
        <v>470</v>
      </c>
      <c r="D26" s="607"/>
      <c r="E26" s="145">
        <f>'Ageing schedule'!H7</f>
        <v>0</v>
      </c>
      <c r="F26" s="638">
        <f>'Ageing schedule'!I7</f>
        <v>0</v>
      </c>
      <c r="G26" s="146"/>
      <c r="H26" s="96"/>
      <c r="I26" s="96"/>
      <c r="J26" s="96"/>
    </row>
    <row r="27" spans="1:10" s="337" customFormat="1" ht="15.75" customHeight="1">
      <c r="A27" s="23"/>
      <c r="B27" s="440" t="s">
        <v>96</v>
      </c>
      <c r="C27" s="428" t="s">
        <v>115</v>
      </c>
      <c r="D27" s="607">
        <f>D24+1</f>
        <v>11</v>
      </c>
      <c r="E27" s="145">
        <f>'3-22'!I133</f>
        <v>0</v>
      </c>
      <c r="F27" s="638">
        <f>'3-22'!J133</f>
        <v>0</v>
      </c>
      <c r="G27" s="146"/>
      <c r="H27" s="96" t="e">
        <f>'3-22'!#REF!</f>
        <v>#REF!</v>
      </c>
      <c r="I27" s="96"/>
      <c r="J27" s="96" t="e">
        <f>'3-22'!#REF!</f>
        <v>#REF!</v>
      </c>
    </row>
    <row r="28" spans="1:10" s="337" customFormat="1" ht="15.75" customHeight="1">
      <c r="A28" s="23"/>
      <c r="B28" s="440" t="s">
        <v>97</v>
      </c>
      <c r="C28" s="428" t="s">
        <v>216</v>
      </c>
      <c r="D28" s="607">
        <f>D27+1</f>
        <v>12</v>
      </c>
      <c r="E28" s="145">
        <f>'3-22'!I138</f>
        <v>0</v>
      </c>
      <c r="F28" s="638">
        <f>'3-22'!J138</f>
        <v>0</v>
      </c>
      <c r="G28" s="146"/>
      <c r="H28" s="96" t="e">
        <f>'3-22'!#REF!</f>
        <v>#REF!</v>
      </c>
      <c r="I28" s="96"/>
      <c r="J28" s="96" t="e">
        <f>'3-22'!#REF!</f>
        <v>#REF!</v>
      </c>
    </row>
    <row r="29" spans="1:10" s="337" customFormat="1" ht="15.75" customHeight="1" thickBot="1">
      <c r="A29" s="23"/>
      <c r="B29" s="440"/>
      <c r="C29" s="434"/>
      <c r="D29" s="607"/>
      <c r="E29" s="635">
        <f>SUM(E10:E28)</f>
        <v>0</v>
      </c>
      <c r="F29" s="639">
        <f>SUM(F10:F28)</f>
        <v>0</v>
      </c>
      <c r="G29" s="231"/>
      <c r="H29" s="91" t="e">
        <f>ROUND(#REF!+#REF!+H14+H12,0)</f>
        <v>#REF!</v>
      </c>
      <c r="I29" s="91"/>
      <c r="J29" s="91" t="e">
        <f>ROUND(#REF!+#REF!+J14+J12,0)</f>
        <v>#REF!</v>
      </c>
    </row>
    <row r="30" spans="1:10" s="337" customFormat="1" ht="15.75" customHeight="1" thickTop="1">
      <c r="A30" s="50" t="s">
        <v>7</v>
      </c>
      <c r="B30" s="732" t="s">
        <v>116</v>
      </c>
      <c r="C30" s="732"/>
      <c r="D30" s="607"/>
      <c r="E30" s="52"/>
      <c r="F30" s="640"/>
      <c r="G30" s="146"/>
      <c r="H30" s="362"/>
      <c r="I30" s="96"/>
      <c r="J30" s="96"/>
    </row>
    <row r="31" spans="1:10" s="337" customFormat="1" ht="15.75" customHeight="1">
      <c r="A31" s="22" t="s">
        <v>86</v>
      </c>
      <c r="B31" s="729" t="s">
        <v>117</v>
      </c>
      <c r="C31" s="729"/>
      <c r="D31" s="607"/>
      <c r="E31" s="145"/>
      <c r="F31" s="638"/>
      <c r="G31" s="146"/>
      <c r="H31" s="96"/>
      <c r="I31" s="96"/>
      <c r="J31" s="96"/>
    </row>
    <row r="32" spans="1:10" s="337" customFormat="1" ht="33" customHeight="1">
      <c r="A32" s="23"/>
      <c r="B32" s="281" t="s">
        <v>94</v>
      </c>
      <c r="C32" s="480" t="s">
        <v>472</v>
      </c>
      <c r="D32" s="607">
        <f>D28+1</f>
        <v>13</v>
      </c>
      <c r="E32" s="145"/>
      <c r="F32" s="638"/>
      <c r="G32" s="146"/>
      <c r="H32" s="96"/>
      <c r="I32" s="96"/>
      <c r="J32" s="96"/>
    </row>
    <row r="33" spans="1:10" s="337" customFormat="1" ht="15.75" customHeight="1">
      <c r="A33" s="23"/>
      <c r="B33" s="440"/>
      <c r="C33" s="428" t="s">
        <v>473</v>
      </c>
      <c r="D33" s="607"/>
      <c r="E33" s="145">
        <f>'PPE 12'!L21</f>
        <v>0</v>
      </c>
      <c r="F33" s="638">
        <v>0</v>
      </c>
      <c r="G33" s="146"/>
      <c r="H33" s="96" t="e">
        <f>#REF!</f>
        <v>#REF!</v>
      </c>
      <c r="I33" s="96"/>
      <c r="J33" s="96"/>
    </row>
    <row r="34" spans="1:10" s="337" customFormat="1" ht="15.75" customHeight="1">
      <c r="A34" s="23"/>
      <c r="B34" s="440"/>
      <c r="C34" s="428" t="s">
        <v>125</v>
      </c>
      <c r="D34" s="607"/>
      <c r="E34" s="145">
        <f>'PPE 12'!L27</f>
        <v>0</v>
      </c>
      <c r="F34" s="638">
        <v>0</v>
      </c>
      <c r="G34" s="146"/>
      <c r="H34" s="96" t="e">
        <f>#REF!</f>
        <v>#REF!</v>
      </c>
      <c r="I34" s="96"/>
      <c r="J34" s="96"/>
    </row>
    <row r="35" spans="1:10" s="337" customFormat="1" ht="15.75" customHeight="1">
      <c r="A35" s="23"/>
      <c r="B35" s="440"/>
      <c r="C35" s="428" t="s">
        <v>346</v>
      </c>
      <c r="D35" s="607"/>
      <c r="E35" s="145">
        <v>0</v>
      </c>
      <c r="F35" s="638">
        <v>0</v>
      </c>
      <c r="G35" s="146"/>
      <c r="H35" s="96" t="e">
        <f>#REF!</f>
        <v>#REF!</v>
      </c>
      <c r="I35" s="96"/>
      <c r="J35" s="96" t="e">
        <f>#REF!</f>
        <v>#REF!</v>
      </c>
    </row>
    <row r="36" spans="1:10" s="497" customFormat="1" ht="15.75" customHeight="1">
      <c r="A36" s="23"/>
      <c r="B36" s="500"/>
      <c r="C36" s="497" t="s">
        <v>474</v>
      </c>
      <c r="D36" s="607"/>
      <c r="E36" s="145">
        <v>0</v>
      </c>
      <c r="F36" s="638">
        <v>0</v>
      </c>
      <c r="G36" s="146"/>
      <c r="H36" s="96"/>
      <c r="I36" s="96"/>
      <c r="J36" s="96"/>
    </row>
    <row r="37" spans="1:10" s="497" customFormat="1" ht="15.75" customHeight="1">
      <c r="A37" s="23"/>
      <c r="B37" s="500"/>
      <c r="D37" s="607"/>
      <c r="E37" s="145"/>
      <c r="F37" s="638"/>
      <c r="G37" s="146"/>
      <c r="H37" s="96"/>
      <c r="I37" s="96"/>
      <c r="J37" s="96"/>
    </row>
    <row r="38" spans="1:10" s="337" customFormat="1" ht="15.75" customHeight="1">
      <c r="A38" s="23"/>
      <c r="B38" s="440" t="s">
        <v>95</v>
      </c>
      <c r="C38" s="428" t="s">
        <v>118</v>
      </c>
      <c r="D38" s="607">
        <f>'3-22'!A140</f>
        <v>14</v>
      </c>
      <c r="E38" s="145">
        <f>'3-22'!I149</f>
        <v>0</v>
      </c>
      <c r="F38" s="638">
        <f>'3-22'!J149</f>
        <v>0</v>
      </c>
      <c r="G38" s="146"/>
      <c r="H38" s="96" t="e">
        <f>'3-22'!#REF!</f>
        <v>#REF!</v>
      </c>
      <c r="I38" s="96"/>
      <c r="J38" s="96" t="e">
        <f>'3-22'!#REF!</f>
        <v>#REF!</v>
      </c>
    </row>
    <row r="39" spans="1:10" s="497" customFormat="1" ht="15.75" customHeight="1">
      <c r="A39" s="23"/>
      <c r="B39" s="500" t="s">
        <v>96</v>
      </c>
      <c r="C39" s="497" t="s">
        <v>475</v>
      </c>
      <c r="D39" s="607">
        <f>D18</f>
        <v>6</v>
      </c>
      <c r="E39" s="145">
        <v>0</v>
      </c>
      <c r="F39" s="638">
        <v>0</v>
      </c>
      <c r="G39" s="146"/>
      <c r="H39" s="96"/>
      <c r="I39" s="96"/>
      <c r="J39" s="96"/>
    </row>
    <row r="40" spans="1:10" s="337" customFormat="1" ht="15.75" customHeight="1">
      <c r="A40" s="23"/>
      <c r="B40" s="500" t="s">
        <v>97</v>
      </c>
      <c r="C40" s="428" t="s">
        <v>119</v>
      </c>
      <c r="D40" s="607">
        <f>'3-22'!A154</f>
        <v>15</v>
      </c>
      <c r="E40" s="145">
        <f>'3-22'!I158</f>
        <v>0</v>
      </c>
      <c r="F40" s="638">
        <f>'3-22'!J158</f>
        <v>0</v>
      </c>
      <c r="G40" s="146"/>
      <c r="H40" s="96" t="e">
        <f>'3-22'!#REF!</f>
        <v>#REF!</v>
      </c>
      <c r="I40" s="96"/>
      <c r="J40" s="96" t="e">
        <f>'3-22'!#REF!</f>
        <v>#REF!</v>
      </c>
    </row>
    <row r="41" spans="1:10" s="337" customFormat="1" ht="15.75" customHeight="1">
      <c r="A41" s="23"/>
      <c r="B41" s="440" t="s">
        <v>98</v>
      </c>
      <c r="C41" s="428" t="s">
        <v>120</v>
      </c>
      <c r="D41" s="607">
        <f>'3-22'!A168</f>
        <v>16</v>
      </c>
      <c r="E41" s="145">
        <f>'3-22'!I172</f>
        <v>0</v>
      </c>
      <c r="F41" s="638">
        <f>'3-22'!J172</f>
        <v>0</v>
      </c>
      <c r="G41" s="146"/>
      <c r="H41" s="96" t="e">
        <f>'3-22'!#REF!</f>
        <v>#REF!</v>
      </c>
      <c r="I41" s="96"/>
      <c r="J41" s="96" t="e">
        <f>'3-22'!#REF!</f>
        <v>#REF!</v>
      </c>
    </row>
    <row r="42" spans="1:10" s="497" customFormat="1" ht="15.75" customHeight="1">
      <c r="A42" s="23"/>
      <c r="B42" s="500"/>
      <c r="D42" s="607"/>
      <c r="E42" s="145"/>
      <c r="F42" s="638"/>
      <c r="G42" s="146"/>
      <c r="H42" s="96"/>
      <c r="I42" s="96"/>
      <c r="J42" s="96"/>
    </row>
    <row r="43" spans="1:10" s="337" customFormat="1" ht="15.75" customHeight="1">
      <c r="A43" s="22" t="s">
        <v>87</v>
      </c>
      <c r="B43" s="729" t="s">
        <v>121</v>
      </c>
      <c r="C43" s="729"/>
      <c r="D43" s="607"/>
      <c r="E43" s="145"/>
      <c r="F43" s="638"/>
      <c r="G43" s="146"/>
      <c r="H43" s="96"/>
      <c r="I43" s="96"/>
      <c r="J43" s="96"/>
    </row>
    <row r="44" spans="1:10" s="497" customFormat="1" ht="15.75" customHeight="1">
      <c r="A44" s="22"/>
      <c r="B44" s="500" t="s">
        <v>94</v>
      </c>
      <c r="C44" s="497" t="s">
        <v>476</v>
      </c>
      <c r="D44" s="607">
        <f>D41+1</f>
        <v>17</v>
      </c>
      <c r="E44" s="145">
        <f>'3-22'!I178</f>
        <v>0</v>
      </c>
      <c r="F44" s="638">
        <f>'3-22'!J178</f>
        <v>0</v>
      </c>
      <c r="G44" s="146"/>
      <c r="H44" s="96"/>
      <c r="I44" s="96"/>
      <c r="J44" s="96"/>
    </row>
    <row r="45" spans="1:10" s="337" customFormat="1" ht="15.75" customHeight="1">
      <c r="A45" s="23"/>
      <c r="B45" s="500" t="s">
        <v>95</v>
      </c>
      <c r="C45" s="428" t="s">
        <v>43</v>
      </c>
      <c r="D45" s="607">
        <f>D44+1</f>
        <v>18</v>
      </c>
      <c r="E45" s="145">
        <f>'3-22'!I192</f>
        <v>0</v>
      </c>
      <c r="F45" s="638">
        <f>'3-22'!J192</f>
        <v>0</v>
      </c>
      <c r="G45" s="146"/>
      <c r="H45" s="96" t="e">
        <f>'3-22'!#REF!</f>
        <v>#REF!</v>
      </c>
      <c r="I45" s="96"/>
      <c r="J45" s="96" t="e">
        <f>'3-22'!#REF!</f>
        <v>#REF!</v>
      </c>
    </row>
    <row r="46" spans="1:10" s="337" customFormat="1" ht="15.75" customHeight="1">
      <c r="A46" s="23"/>
      <c r="B46" s="500" t="s">
        <v>96</v>
      </c>
      <c r="C46" s="428" t="s">
        <v>122</v>
      </c>
      <c r="D46" s="607">
        <f>D45+1</f>
        <v>19</v>
      </c>
      <c r="E46" s="145">
        <f>'3-22'!I204</f>
        <v>0</v>
      </c>
      <c r="F46" s="638">
        <f>'3-22'!J204</f>
        <v>0</v>
      </c>
      <c r="G46" s="146"/>
      <c r="H46" s="96" t="e">
        <f>'3-22'!#REF!</f>
        <v>#REF!</v>
      </c>
      <c r="I46" s="96"/>
      <c r="J46" s="96" t="e">
        <f>'3-22'!#REF!</f>
        <v>#REF!</v>
      </c>
    </row>
    <row r="47" spans="1:10" s="337" customFormat="1" ht="15.75" customHeight="1">
      <c r="A47" s="23"/>
      <c r="B47" s="500" t="s">
        <v>97</v>
      </c>
      <c r="C47" s="428" t="s">
        <v>361</v>
      </c>
      <c r="D47" s="607">
        <f>D46+1</f>
        <v>20</v>
      </c>
      <c r="E47" s="145">
        <f>'3-22'!I230</f>
        <v>0</v>
      </c>
      <c r="F47" s="638">
        <f>'3-22'!J230</f>
        <v>0</v>
      </c>
      <c r="G47" s="146"/>
      <c r="H47" s="96" t="e">
        <f>'3-22'!#REF!</f>
        <v>#REF!</v>
      </c>
      <c r="I47" s="96"/>
      <c r="J47" s="96" t="e">
        <f>'3-22'!#REF!</f>
        <v>#REF!</v>
      </c>
    </row>
    <row r="48" spans="1:10" s="337" customFormat="1" ht="15.75" customHeight="1">
      <c r="A48" s="23"/>
      <c r="B48" s="500" t="s">
        <v>98</v>
      </c>
      <c r="C48" s="428" t="s">
        <v>123</v>
      </c>
      <c r="D48" s="607">
        <f>D47+1</f>
        <v>21</v>
      </c>
      <c r="E48" s="145">
        <f>'3-22'!I243</f>
        <v>0</v>
      </c>
      <c r="F48" s="638">
        <f>'3-22'!J243</f>
        <v>0</v>
      </c>
      <c r="G48" s="146"/>
      <c r="H48" s="96" t="e">
        <f>'3-22'!#REF!</f>
        <v>#REF!</v>
      </c>
      <c r="I48" s="96"/>
      <c r="J48" s="96" t="e">
        <f>'3-22'!#REF!</f>
        <v>#REF!</v>
      </c>
    </row>
    <row r="49" spans="1:10" s="337" customFormat="1" ht="15.75" customHeight="1">
      <c r="A49" s="23"/>
      <c r="B49" s="440" t="s">
        <v>99</v>
      </c>
      <c r="C49" s="428" t="s">
        <v>34</v>
      </c>
      <c r="D49" s="607">
        <f>D48+1</f>
        <v>22</v>
      </c>
      <c r="E49" s="145">
        <f>'3-22'!I249</f>
        <v>0</v>
      </c>
      <c r="F49" s="638">
        <f>'3-22'!J249</f>
        <v>0</v>
      </c>
      <c r="G49" s="146"/>
      <c r="H49" s="96" t="e">
        <f>'3-22'!#REF!</f>
        <v>#REF!</v>
      </c>
      <c r="I49" s="96"/>
      <c r="J49" s="96" t="e">
        <f>'3-22'!#REF!</f>
        <v>#REF!</v>
      </c>
    </row>
    <row r="50" spans="1:10" s="337" customFormat="1" ht="15.75" customHeight="1" thickBot="1">
      <c r="A50" s="23"/>
      <c r="B50" s="599"/>
      <c r="C50" s="596"/>
      <c r="D50" s="607"/>
      <c r="E50" s="269">
        <f>SUM(E33:E49)</f>
        <v>0</v>
      </c>
      <c r="F50" s="641">
        <f>SUM(F33:F49)</f>
        <v>0</v>
      </c>
      <c r="G50" s="231"/>
      <c r="H50" s="91" t="e">
        <f>ROUND(#REF!+#REF!,0)</f>
        <v>#REF!</v>
      </c>
      <c r="I50" s="91"/>
      <c r="J50" s="91" t="e">
        <f>ROUND(#REF!+#REF!,0)</f>
        <v>#REF!</v>
      </c>
    </row>
    <row r="51" spans="1:10" s="337" customFormat="1" ht="30" customHeight="1" thickTop="1" thickBot="1">
      <c r="A51" s="685" t="s">
        <v>38</v>
      </c>
      <c r="B51" s="733"/>
      <c r="C51" s="733"/>
      <c r="D51" s="612" t="s">
        <v>864</v>
      </c>
      <c r="E51" s="642"/>
      <c r="F51" s="643"/>
      <c r="G51" s="302"/>
      <c r="H51" s="270" t="e">
        <f>H50-H29</f>
        <v>#REF!</v>
      </c>
      <c r="I51" s="270"/>
      <c r="J51" s="270" t="e">
        <f>J50-J29</f>
        <v>#REF!</v>
      </c>
    </row>
    <row r="52" spans="1:10" s="337" customFormat="1" ht="15.75" customHeight="1">
      <c r="A52" s="20"/>
      <c r="B52" s="599"/>
      <c r="C52" s="591" t="s">
        <v>10</v>
      </c>
      <c r="D52" s="591"/>
      <c r="E52" s="591"/>
      <c r="F52" s="272"/>
      <c r="G52" s="59"/>
      <c r="H52" s="59"/>
      <c r="I52" s="59"/>
      <c r="J52" s="59"/>
    </row>
    <row r="53" spans="1:10" s="337" customFormat="1" ht="15.75" customHeight="1">
      <c r="A53" s="718" t="s">
        <v>8</v>
      </c>
      <c r="B53" s="719"/>
      <c r="C53" s="719"/>
      <c r="D53" s="428"/>
      <c r="E53" s="428"/>
      <c r="F53" s="272"/>
      <c r="G53" s="387"/>
      <c r="H53" s="387"/>
      <c r="I53" s="387"/>
      <c r="J53" s="387"/>
    </row>
    <row r="54" spans="1:10" s="9" customFormat="1" ht="15.75" customHeight="1">
      <c r="A54" s="175" t="s">
        <v>826</v>
      </c>
      <c r="B54" s="176"/>
      <c r="C54" s="177"/>
      <c r="D54" s="178"/>
      <c r="E54" s="178"/>
      <c r="F54" s="179"/>
      <c r="G54" s="178"/>
      <c r="H54" s="178"/>
      <c r="I54" s="178"/>
      <c r="J54" s="178"/>
    </row>
    <row r="55" spans="1:10" s="9" customFormat="1" ht="15.75" customHeight="1">
      <c r="A55" s="175" t="s">
        <v>458</v>
      </c>
      <c r="B55" s="176"/>
      <c r="C55" s="177"/>
      <c r="D55" s="180" t="s">
        <v>217</v>
      </c>
      <c r="E55" s="180"/>
      <c r="F55" s="181"/>
      <c r="G55" s="180"/>
      <c r="H55" s="180"/>
      <c r="I55" s="180"/>
      <c r="J55" s="180"/>
    </row>
    <row r="56" spans="1:10" s="9" customFormat="1" ht="15.75" customHeight="1">
      <c r="A56" s="182" t="s">
        <v>825</v>
      </c>
      <c r="B56" s="176"/>
      <c r="C56" s="178"/>
      <c r="D56" s="178"/>
      <c r="E56" s="178"/>
      <c r="F56" s="179"/>
      <c r="G56" s="178"/>
      <c r="H56" s="178"/>
      <c r="I56" s="178"/>
      <c r="J56" s="178"/>
    </row>
    <row r="57" spans="1:10" s="9" customFormat="1" ht="15.75" customHeight="1">
      <c r="A57" s="175"/>
      <c r="B57" s="176"/>
      <c r="C57" s="183"/>
      <c r="D57" s="178"/>
      <c r="E57" s="178"/>
      <c r="F57" s="179"/>
      <c r="G57" s="178"/>
      <c r="H57" s="178"/>
      <c r="I57" s="178"/>
      <c r="J57" s="178"/>
    </row>
    <row r="58" spans="1:10" s="9" customFormat="1" ht="15.75" customHeight="1">
      <c r="A58" s="175"/>
      <c r="B58" s="176"/>
      <c r="C58" s="183"/>
      <c r="D58" s="178"/>
      <c r="E58" s="178"/>
      <c r="F58" s="179"/>
      <c r="G58" s="178"/>
      <c r="H58" s="178"/>
      <c r="I58" s="178"/>
      <c r="J58" s="178"/>
    </row>
    <row r="59" spans="1:10" s="9" customFormat="1" ht="15.75" customHeight="1">
      <c r="A59" s="184">
        <f>'Introduction '!B5</f>
        <v>0</v>
      </c>
      <c r="B59" s="176"/>
      <c r="C59" s="185"/>
      <c r="D59" s="186" t="s">
        <v>60</v>
      </c>
      <c r="E59" s="186"/>
      <c r="F59" s="274" t="s">
        <v>60</v>
      </c>
      <c r="G59" s="186"/>
      <c r="H59" s="186"/>
      <c r="I59" s="186"/>
      <c r="J59" s="186"/>
    </row>
    <row r="60" spans="1:10" s="9" customFormat="1" ht="15.75" customHeight="1">
      <c r="A60" s="187" t="s">
        <v>59</v>
      </c>
      <c r="B60" s="176"/>
      <c r="C60" s="185"/>
      <c r="D60" s="196">
        <f>'Introduction '!B11</f>
        <v>0</v>
      </c>
      <c r="E60" s="196"/>
      <c r="F60" s="275">
        <v>0</v>
      </c>
      <c r="G60" s="196"/>
      <c r="H60" s="196"/>
      <c r="I60" s="196"/>
      <c r="J60" s="196"/>
    </row>
    <row r="61" spans="1:10" s="9" customFormat="1" ht="15.75" customHeight="1">
      <c r="A61" s="184">
        <f>'Introduction '!B6</f>
        <v>0</v>
      </c>
      <c r="B61" s="176"/>
      <c r="C61" s="185"/>
      <c r="D61" s="196">
        <f>'Introduction '!B12</f>
        <v>0</v>
      </c>
      <c r="E61" s="196"/>
      <c r="F61" s="275">
        <v>0</v>
      </c>
      <c r="G61" s="196"/>
      <c r="H61" s="196"/>
      <c r="I61" s="196"/>
      <c r="J61" s="196"/>
    </row>
    <row r="62" spans="1:10" s="9" customFormat="1" ht="15.75" customHeight="1">
      <c r="A62" s="188">
        <f>+'Introduction '!B8</f>
        <v>0</v>
      </c>
      <c r="B62" s="176"/>
      <c r="C62" s="178"/>
      <c r="D62" s="196"/>
      <c r="E62" s="196"/>
      <c r="F62" s="275"/>
      <c r="G62" s="196"/>
      <c r="H62" s="196"/>
      <c r="I62" s="196"/>
      <c r="J62" s="196"/>
    </row>
    <row r="63" spans="1:10" s="9" customFormat="1" ht="15.75" customHeight="1" thickBot="1">
      <c r="A63" s="189">
        <f>+'Introduction '!B9</f>
        <v>0</v>
      </c>
      <c r="B63" s="190"/>
      <c r="C63" s="191"/>
      <c r="D63" s="354"/>
      <c r="E63" s="354"/>
      <c r="F63" s="447"/>
      <c r="G63" s="191"/>
      <c r="H63" s="191"/>
      <c r="I63" s="191"/>
      <c r="J63" s="191"/>
    </row>
    <row r="64" spans="1:10" s="9" customFormat="1" ht="15.75" customHeight="1">
      <c r="A64" s="308"/>
      <c r="B64" s="309"/>
      <c r="C64" s="310"/>
      <c r="D64" s="310"/>
      <c r="E64" s="310"/>
      <c r="F64" s="311"/>
      <c r="G64" s="310"/>
      <c r="H64" s="310"/>
      <c r="I64" s="310"/>
      <c r="J64" s="310"/>
    </row>
    <row r="65" spans="1:10" s="337" customFormat="1" ht="23.25" customHeight="1">
      <c r="A65" s="676" t="str">
        <f>A2</f>
        <v xml:space="preserve">Name of Company </v>
      </c>
      <c r="B65" s="677"/>
      <c r="C65" s="677"/>
      <c r="D65" s="677"/>
      <c r="E65" s="677"/>
      <c r="F65" s="678"/>
      <c r="G65" s="298"/>
      <c r="H65" s="298"/>
      <c r="I65" s="298"/>
      <c r="J65" s="298"/>
    </row>
    <row r="66" spans="1:10" s="337" customFormat="1" ht="18.75" customHeight="1">
      <c r="A66" s="679" t="str">
        <f>A3</f>
        <v>CIN -</v>
      </c>
      <c r="B66" s="680"/>
      <c r="C66" s="680"/>
      <c r="D66" s="680"/>
      <c r="E66" s="680"/>
      <c r="F66" s="681"/>
      <c r="G66" s="278"/>
      <c r="H66" s="278"/>
      <c r="I66" s="278"/>
      <c r="J66" s="278"/>
    </row>
    <row r="67" spans="1:10" s="337" customFormat="1" ht="15.5">
      <c r="A67" s="352"/>
      <c r="B67" s="446"/>
      <c r="C67" s="446"/>
      <c r="D67" s="446"/>
      <c r="E67" s="446"/>
      <c r="F67" s="353"/>
      <c r="G67" s="403"/>
      <c r="H67" s="403"/>
      <c r="I67" s="403"/>
      <c r="J67" s="403"/>
    </row>
    <row r="68" spans="1:10" s="337" customFormat="1" ht="18.75" customHeight="1">
      <c r="A68" s="682" t="s">
        <v>486</v>
      </c>
      <c r="B68" s="683"/>
      <c r="C68" s="683"/>
      <c r="D68" s="683"/>
      <c r="E68" s="683"/>
      <c r="F68" s="684"/>
      <c r="G68" s="273"/>
      <c r="H68" s="273"/>
      <c r="I68" s="273"/>
      <c r="J68" s="273"/>
    </row>
    <row r="69" spans="1:10" s="337" customFormat="1" ht="18.5">
      <c r="A69" s="429"/>
      <c r="B69" s="430"/>
      <c r="C69" s="430"/>
      <c r="D69" s="430"/>
      <c r="E69" s="430"/>
      <c r="F69" s="431"/>
      <c r="G69" s="401"/>
      <c r="H69" s="401"/>
      <c r="I69" s="401"/>
      <c r="J69" s="301"/>
    </row>
    <row r="70" spans="1:10" s="337" customFormat="1" ht="16" thickBot="1">
      <c r="A70" s="20"/>
      <c r="B70" s="440"/>
      <c r="C70" s="428"/>
      <c r="D70" s="428"/>
      <c r="E70" s="428"/>
      <c r="F70" s="272"/>
      <c r="G70" s="402"/>
      <c r="H70" s="402"/>
      <c r="I70" s="402"/>
      <c r="J70" s="402"/>
    </row>
    <row r="71" spans="1:10" s="341" customFormat="1" ht="35.15" customHeight="1" thickBot="1">
      <c r="A71" s="702" t="s">
        <v>0</v>
      </c>
      <c r="B71" s="703"/>
      <c r="C71" s="703"/>
      <c r="D71" s="598" t="s">
        <v>32</v>
      </c>
      <c r="E71" s="598" t="str">
        <f>E7</f>
        <v>As at  31st March 2022</v>
      </c>
      <c r="F71" s="598" t="str">
        <f>F7</f>
        <v>As at  31st March 2021</v>
      </c>
      <c r="G71" s="19"/>
      <c r="H71" s="232" t="s">
        <v>218</v>
      </c>
      <c r="I71" s="232"/>
      <c r="J71" s="232" t="s">
        <v>219</v>
      </c>
    </row>
    <row r="72" spans="1:10" s="337" customFormat="1" ht="15.5">
      <c r="A72" s="619"/>
      <c r="B72" s="618"/>
      <c r="C72" s="615"/>
      <c r="D72" s="622"/>
      <c r="E72" s="594"/>
      <c r="F72" s="7"/>
      <c r="G72" s="272"/>
      <c r="H72" s="238"/>
      <c r="I72" s="238"/>
      <c r="J72" s="238"/>
    </row>
    <row r="73" spans="1:10" s="337" customFormat="1" ht="15.5">
      <c r="A73" s="620" t="s">
        <v>26</v>
      </c>
      <c r="B73" s="600"/>
      <c r="C73" s="595" t="s">
        <v>131</v>
      </c>
      <c r="D73" s="607">
        <f>D49+1</f>
        <v>23</v>
      </c>
      <c r="E73" s="624">
        <f>'23-32'!G13</f>
        <v>0</v>
      </c>
      <c r="F73" s="173">
        <f>'23-32'!H13</f>
        <v>0</v>
      </c>
      <c r="G73" s="171"/>
      <c r="H73" s="93" t="e">
        <f>'23-32'!#REF!</f>
        <v>#REF!</v>
      </c>
      <c r="I73" s="93"/>
      <c r="J73" s="93" t="e">
        <f>'23-32'!#REF!</f>
        <v>#REF!</v>
      </c>
    </row>
    <row r="74" spans="1:10" s="337" customFormat="1" ht="15.75" customHeight="1">
      <c r="A74" s="620" t="s">
        <v>7</v>
      </c>
      <c r="B74" s="600"/>
      <c r="C74" s="595" t="s">
        <v>17</v>
      </c>
      <c r="D74" s="607">
        <f>D73+1</f>
        <v>24</v>
      </c>
      <c r="E74" s="624">
        <f>'23-32'!G34</f>
        <v>0</v>
      </c>
      <c r="F74" s="173">
        <f>'23-32'!H34</f>
        <v>0</v>
      </c>
      <c r="G74" s="347" t="e">
        <f>H74/#REF!%</f>
        <v>#REF!</v>
      </c>
      <c r="H74" s="93" t="e">
        <f>'23-32'!#REF!</f>
        <v>#REF!</v>
      </c>
      <c r="I74" s="348" t="e">
        <f>J74/#REF!%</f>
        <v>#REF!</v>
      </c>
      <c r="J74" s="93" t="e">
        <f>'23-32'!#REF!</f>
        <v>#REF!</v>
      </c>
    </row>
    <row r="75" spans="1:10" s="337" customFormat="1" ht="15.5">
      <c r="A75" s="620" t="s">
        <v>37</v>
      </c>
      <c r="B75" s="706" t="s">
        <v>477</v>
      </c>
      <c r="C75" s="707"/>
      <c r="D75" s="607"/>
      <c r="E75" s="625">
        <f>SUM(E73:E74)</f>
        <v>0</v>
      </c>
      <c r="F75" s="294">
        <f>SUM(F73:F74)</f>
        <v>0</v>
      </c>
      <c r="G75" s="202"/>
      <c r="H75" s="94" t="e">
        <f>H74+#REF!</f>
        <v>#REF!</v>
      </c>
      <c r="I75" s="94"/>
      <c r="J75" s="94" t="e">
        <f>J74+#REF!</f>
        <v>#REF!</v>
      </c>
    </row>
    <row r="76" spans="1:10" s="337" customFormat="1" ht="15.5">
      <c r="A76" s="621"/>
      <c r="B76" s="596"/>
      <c r="C76" s="335"/>
      <c r="D76" s="607"/>
      <c r="E76" s="624"/>
      <c r="F76" s="173"/>
      <c r="G76" s="171"/>
      <c r="H76" s="93"/>
      <c r="I76" s="93"/>
      <c r="J76" s="93"/>
    </row>
    <row r="77" spans="1:10" s="337" customFormat="1" ht="15.5">
      <c r="A77" s="620" t="s">
        <v>136</v>
      </c>
      <c r="B77" s="696" t="s">
        <v>126</v>
      </c>
      <c r="C77" s="708"/>
      <c r="D77" s="607"/>
      <c r="E77" s="626"/>
      <c r="F77" s="613"/>
      <c r="G77" s="236"/>
      <c r="H77" s="80"/>
      <c r="I77" s="80"/>
      <c r="J77" s="80"/>
    </row>
    <row r="78" spans="1:10" s="337" customFormat="1" ht="15.75" customHeight="1">
      <c r="A78" s="621"/>
      <c r="B78" s="600"/>
      <c r="C78" s="595" t="s">
        <v>128</v>
      </c>
      <c r="D78" s="607">
        <f>D74+1</f>
        <v>25</v>
      </c>
      <c r="E78" s="624">
        <f>'23-32'!G40</f>
        <v>0</v>
      </c>
      <c r="F78" s="173">
        <f>'23-32'!H40</f>
        <v>0</v>
      </c>
      <c r="G78" s="399" t="e">
        <f>H78/#REF!%</f>
        <v>#REF!</v>
      </c>
      <c r="H78" s="93" t="e">
        <f>'23-32'!#REF!</f>
        <v>#REF!</v>
      </c>
      <c r="I78" s="400" t="e">
        <f>J78/#REF!%</f>
        <v>#REF!</v>
      </c>
      <c r="J78" s="93" t="e">
        <f>'23-32'!#REF!</f>
        <v>#REF!</v>
      </c>
    </row>
    <row r="79" spans="1:10" s="497" customFormat="1" ht="15.75" customHeight="1">
      <c r="A79" s="621"/>
      <c r="B79" s="600"/>
      <c r="C79" s="595" t="s">
        <v>478</v>
      </c>
      <c r="D79" s="607">
        <f t="shared" ref="D79:D84" si="1">D78+1</f>
        <v>26</v>
      </c>
      <c r="E79" s="624">
        <f>'23-32'!G50</f>
        <v>0</v>
      </c>
      <c r="F79" s="173">
        <f>'23-32'!H50</f>
        <v>0</v>
      </c>
      <c r="G79" s="399"/>
      <c r="H79" s="93"/>
      <c r="I79" s="400"/>
      <c r="J79" s="93"/>
    </row>
    <row r="80" spans="1:10" s="337" customFormat="1" ht="30.75" customHeight="1">
      <c r="A80" s="621"/>
      <c r="B80" s="600"/>
      <c r="C80" s="595" t="s">
        <v>479</v>
      </c>
      <c r="D80" s="607">
        <f t="shared" si="1"/>
        <v>27</v>
      </c>
      <c r="E80" s="624">
        <f>'23-32'!G61</f>
        <v>0</v>
      </c>
      <c r="F80" s="173">
        <f>'23-32'!H61</f>
        <v>0</v>
      </c>
      <c r="G80" s="347" t="e">
        <f>H80/#REF!%</f>
        <v>#REF!</v>
      </c>
      <c r="H80" s="93" t="e">
        <f>-'23-32'!#REF!</f>
        <v>#REF!</v>
      </c>
      <c r="I80" s="348" t="e">
        <f>J80/#REF!%</f>
        <v>#REF!</v>
      </c>
      <c r="J80" s="93" t="e">
        <f>-'23-32'!#REF!</f>
        <v>#REF!</v>
      </c>
    </row>
    <row r="81" spans="1:10" s="337" customFormat="1" ht="15.75" customHeight="1">
      <c r="A81" s="621"/>
      <c r="B81" s="600"/>
      <c r="C81" s="595" t="s">
        <v>820</v>
      </c>
      <c r="D81" s="607">
        <f t="shared" si="1"/>
        <v>28</v>
      </c>
      <c r="E81" s="624">
        <f>'23-32'!G68</f>
        <v>0</v>
      </c>
      <c r="F81" s="173">
        <f>'23-32'!H68</f>
        <v>0</v>
      </c>
      <c r="G81" s="347" t="e">
        <f>H81/#REF!%</f>
        <v>#REF!</v>
      </c>
      <c r="H81" s="93" t="e">
        <f>'23-32'!#REF!</f>
        <v>#REF!</v>
      </c>
      <c r="I81" s="348" t="e">
        <f>J81/#REF!%</f>
        <v>#REF!</v>
      </c>
      <c r="J81" s="93" t="e">
        <f>'23-32'!#REF!</f>
        <v>#REF!</v>
      </c>
    </row>
    <row r="82" spans="1:10" s="337" customFormat="1" ht="15.75" customHeight="1">
      <c r="A82" s="621"/>
      <c r="B82" s="600"/>
      <c r="C82" s="595" t="s">
        <v>129</v>
      </c>
      <c r="D82" s="607">
        <f t="shared" si="1"/>
        <v>29</v>
      </c>
      <c r="E82" s="624">
        <f>'23-32'!G78</f>
        <v>0</v>
      </c>
      <c r="F82" s="173">
        <f>'23-32'!H78</f>
        <v>0</v>
      </c>
      <c r="G82" s="347" t="e">
        <f>H82/#REF!%</f>
        <v>#REF!</v>
      </c>
      <c r="H82" s="93" t="e">
        <f>'23-32'!#REF!</f>
        <v>#REF!</v>
      </c>
      <c r="I82" s="348" t="e">
        <f>J82/#REF!%</f>
        <v>#REF!</v>
      </c>
      <c r="J82" s="93" t="e">
        <f>'23-32'!#REF!</f>
        <v>#REF!</v>
      </c>
    </row>
    <row r="83" spans="1:10" s="337" customFormat="1" ht="15.75" customHeight="1">
      <c r="A83" s="621"/>
      <c r="B83" s="600"/>
      <c r="C83" s="595" t="s">
        <v>480</v>
      </c>
      <c r="D83" s="607">
        <f t="shared" si="1"/>
        <v>30</v>
      </c>
      <c r="E83" s="624">
        <f>'23-32'!G83</f>
        <v>0</v>
      </c>
      <c r="F83" s="173">
        <f>'23-32'!H83</f>
        <v>0</v>
      </c>
      <c r="G83" s="347" t="e">
        <f>H83/#REF!%</f>
        <v>#REF!</v>
      </c>
      <c r="H83" s="93" t="e">
        <f>#REF!</f>
        <v>#REF!</v>
      </c>
      <c r="I83" s="348" t="e">
        <f>J83/#REF!%</f>
        <v>#REF!</v>
      </c>
      <c r="J83" s="93" t="e">
        <f>#REF!</f>
        <v>#REF!</v>
      </c>
    </row>
    <row r="84" spans="1:10" s="337" customFormat="1" ht="15.75" customHeight="1">
      <c r="A84" s="621"/>
      <c r="B84" s="600"/>
      <c r="C84" s="595" t="s">
        <v>130</v>
      </c>
      <c r="D84" s="607">
        <f t="shared" si="1"/>
        <v>31</v>
      </c>
      <c r="E84" s="624">
        <f>'23-32'!G102</f>
        <v>0</v>
      </c>
      <c r="F84" s="173">
        <f>'23-32'!H102</f>
        <v>0</v>
      </c>
      <c r="G84" s="347" t="e">
        <f>H84/#REF!%</f>
        <v>#REF!</v>
      </c>
      <c r="H84" s="93" t="e">
        <f>'23-32'!#REF!</f>
        <v>#REF!</v>
      </c>
      <c r="I84" s="348" t="e">
        <f>J84/#REF!%</f>
        <v>#REF!</v>
      </c>
      <c r="J84" s="93" t="e">
        <f>'23-32'!#REF!</f>
        <v>#REF!</v>
      </c>
    </row>
    <row r="85" spans="1:10" s="337" customFormat="1" ht="15.5">
      <c r="A85" s="28"/>
      <c r="B85" s="599"/>
      <c r="C85" s="335"/>
      <c r="D85" s="607"/>
      <c r="E85" s="625">
        <f t="shared" ref="E85" si="2">SUM(E78:E84)</f>
        <v>0</v>
      </c>
      <c r="F85" s="294">
        <f t="shared" ref="F85" si="3">SUM(F78:F84)</f>
        <v>0</v>
      </c>
      <c r="G85" s="347" t="e">
        <f>H85/#REF!%</f>
        <v>#REF!</v>
      </c>
      <c r="H85" s="94" t="e">
        <f t="shared" ref="H85:J85" si="4">SUM(H78:H84)</f>
        <v>#REF!</v>
      </c>
      <c r="I85" s="348" t="e">
        <f>J85/#REF!%</f>
        <v>#REF!</v>
      </c>
      <c r="J85" s="94" t="e">
        <f t="shared" si="4"/>
        <v>#REF!</v>
      </c>
    </row>
    <row r="86" spans="1:10" s="337" customFormat="1" ht="15.5" hidden="1">
      <c r="A86" s="28"/>
      <c r="B86" s="599"/>
      <c r="C86" s="616"/>
      <c r="D86" s="607"/>
      <c r="E86" s="624"/>
      <c r="F86" s="173"/>
      <c r="G86" s="171"/>
      <c r="H86" s="93"/>
      <c r="I86" s="93"/>
      <c r="J86" s="93"/>
    </row>
    <row r="87" spans="1:10" s="337" customFormat="1" ht="16" thickBot="1">
      <c r="A87" s="620" t="s">
        <v>137</v>
      </c>
      <c r="B87" s="696" t="s">
        <v>481</v>
      </c>
      <c r="C87" s="708"/>
      <c r="D87" s="607"/>
      <c r="E87" s="627">
        <f t="shared" ref="E87" si="5">E75-E85</f>
        <v>0</v>
      </c>
      <c r="F87" s="631">
        <f t="shared" ref="F87" si="6">F75-F85</f>
        <v>0</v>
      </c>
      <c r="G87" s="347" t="e">
        <f>H87/#REF!%</f>
        <v>#REF!</v>
      </c>
      <c r="H87" s="193" t="e">
        <f t="shared" ref="H87:J87" si="7">H75-H85</f>
        <v>#REF!</v>
      </c>
      <c r="I87" s="348" t="e">
        <f>J87/#REF!%</f>
        <v>#REF!</v>
      </c>
      <c r="J87" s="193" t="e">
        <f t="shared" si="7"/>
        <v>#REF!</v>
      </c>
    </row>
    <row r="88" spans="1:10" s="497" customFormat="1" ht="16" thickTop="1">
      <c r="A88" s="620" t="s">
        <v>138</v>
      </c>
      <c r="B88" s="592"/>
      <c r="C88" s="617" t="s">
        <v>482</v>
      </c>
      <c r="D88" s="607"/>
      <c r="E88" s="628">
        <v>0</v>
      </c>
      <c r="F88" s="295">
        <v>0</v>
      </c>
      <c r="G88" s="347"/>
      <c r="H88" s="172"/>
      <c r="I88" s="347"/>
      <c r="J88" s="172"/>
    </row>
    <row r="89" spans="1:10" s="337" customFormat="1" ht="20.25" customHeight="1" thickBot="1">
      <c r="A89" s="620" t="s">
        <v>492</v>
      </c>
      <c r="B89" s="696" t="s">
        <v>483</v>
      </c>
      <c r="C89" s="708"/>
      <c r="D89" s="623"/>
      <c r="E89" s="627">
        <f>E87-E88</f>
        <v>0</v>
      </c>
      <c r="F89" s="631">
        <f>F87-F88</f>
        <v>0</v>
      </c>
      <c r="G89" s="347" t="e">
        <f>H89/#REF!%</f>
        <v>#REF!</v>
      </c>
      <c r="H89" s="290" t="e">
        <f>H87+H83+H82</f>
        <v>#REF!</v>
      </c>
      <c r="I89" s="347" t="e">
        <f>J89/#REF!%</f>
        <v>#REF!</v>
      </c>
      <c r="J89" s="290" t="e">
        <f>J87+J83+J82</f>
        <v>#REF!</v>
      </c>
    </row>
    <row r="90" spans="1:10" s="497" customFormat="1" ht="16" thickTop="1">
      <c r="A90" s="620" t="s">
        <v>493</v>
      </c>
      <c r="B90" s="599"/>
      <c r="C90" s="617" t="s">
        <v>484</v>
      </c>
      <c r="D90" s="623"/>
      <c r="E90" s="628">
        <v>0</v>
      </c>
      <c r="F90" s="295">
        <v>0</v>
      </c>
      <c r="G90" s="347"/>
      <c r="H90" s="171"/>
      <c r="I90" s="347"/>
      <c r="J90" s="171"/>
    </row>
    <row r="91" spans="1:10" s="497" customFormat="1" ht="16" thickBot="1">
      <c r="A91" s="620" t="s">
        <v>494</v>
      </c>
      <c r="B91" s="696" t="s">
        <v>485</v>
      </c>
      <c r="C91" s="708"/>
      <c r="D91" s="623"/>
      <c r="E91" s="627">
        <f>E89-E90</f>
        <v>0</v>
      </c>
      <c r="F91" s="631">
        <f>F89-F90</f>
        <v>0</v>
      </c>
      <c r="G91" s="347"/>
      <c r="H91" s="171"/>
      <c r="I91" s="347"/>
      <c r="J91" s="171"/>
    </row>
    <row r="92" spans="1:10" s="337" customFormat="1" ht="16" thickTop="1">
      <c r="A92" s="620" t="s">
        <v>495</v>
      </c>
      <c r="B92" s="696" t="s">
        <v>132</v>
      </c>
      <c r="C92" s="708"/>
      <c r="D92" s="607"/>
      <c r="E92" s="629"/>
      <c r="F92" s="632"/>
      <c r="G92" s="300"/>
      <c r="H92" s="300"/>
      <c r="I92" s="300"/>
      <c r="J92" s="300"/>
    </row>
    <row r="93" spans="1:10" s="337" customFormat="1" ht="15.5">
      <c r="A93" s="28"/>
      <c r="B93" s="599" t="s">
        <v>94</v>
      </c>
      <c r="C93" s="595" t="s">
        <v>821</v>
      </c>
      <c r="D93" s="607">
        <f>D84+1</f>
        <v>32</v>
      </c>
      <c r="E93" s="529">
        <f>'23-32'!G107</f>
        <v>0</v>
      </c>
      <c r="F93" s="145">
        <f>'23-32'!H107</f>
        <v>0</v>
      </c>
      <c r="G93" s="347" t="e">
        <f>H93/#REF!%</f>
        <v>#REF!</v>
      </c>
      <c r="H93" s="96" t="e">
        <f>#REF!</f>
        <v>#REF!</v>
      </c>
      <c r="I93" s="348" t="e">
        <f>J93/#REF!%</f>
        <v>#REF!</v>
      </c>
      <c r="J93" s="96" t="e">
        <f>#REF!</f>
        <v>#REF!</v>
      </c>
    </row>
    <row r="94" spans="1:10" s="337" customFormat="1" ht="15.5">
      <c r="A94" s="28"/>
      <c r="B94" s="599" t="s">
        <v>95</v>
      </c>
      <c r="C94" s="595" t="s">
        <v>76</v>
      </c>
      <c r="D94" s="607"/>
      <c r="E94" s="529">
        <v>0</v>
      </c>
      <c r="F94" s="145">
        <v>0</v>
      </c>
      <c r="G94" s="146"/>
      <c r="H94" s="96">
        <v>3061981</v>
      </c>
      <c r="I94" s="96"/>
      <c r="J94" s="96">
        <v>0</v>
      </c>
    </row>
    <row r="95" spans="1:10" s="337" customFormat="1" ht="15.5">
      <c r="A95" s="28"/>
      <c r="B95" s="599" t="s">
        <v>96</v>
      </c>
      <c r="C95" s="595" t="s">
        <v>133</v>
      </c>
      <c r="D95" s="607"/>
      <c r="E95" s="529">
        <v>0</v>
      </c>
      <c r="F95" s="145">
        <v>0</v>
      </c>
      <c r="G95" s="146"/>
      <c r="H95" s="96" t="e">
        <f>#REF!</f>
        <v>#REF!</v>
      </c>
      <c r="I95" s="96"/>
      <c r="J95" s="96">
        <v>0</v>
      </c>
    </row>
    <row r="96" spans="1:10" s="337" customFormat="1" ht="15.5">
      <c r="A96" s="28"/>
      <c r="B96" s="599"/>
      <c r="C96" s="335"/>
      <c r="D96" s="607"/>
      <c r="E96" s="630">
        <f>SUM(E93:E95)</f>
        <v>0</v>
      </c>
      <c r="F96" s="156">
        <f>SUM(F93:F95)</f>
        <v>0</v>
      </c>
      <c r="G96" s="347" t="e">
        <f>H96/#REF!%</f>
        <v>#REF!</v>
      </c>
      <c r="H96" s="161" t="e">
        <f>SUM(H93:H95)</f>
        <v>#REF!</v>
      </c>
      <c r="I96" s="348" t="e">
        <f>J96/#REF!%</f>
        <v>#REF!</v>
      </c>
      <c r="J96" s="161" t="e">
        <f>SUM(J93:J95)</f>
        <v>#REF!</v>
      </c>
    </row>
    <row r="97" spans="1:10" s="337" customFormat="1" ht="31.5" customHeight="1" thickBot="1">
      <c r="A97" s="530" t="s">
        <v>496</v>
      </c>
      <c r="B97" s="714" t="s">
        <v>487</v>
      </c>
      <c r="C97" s="715"/>
      <c r="D97" s="608"/>
      <c r="E97" s="625">
        <f>E87-E96</f>
        <v>0</v>
      </c>
      <c r="F97" s="294">
        <f>F87-F96</f>
        <v>0</v>
      </c>
      <c r="G97" s="349" t="e">
        <f>H97/#REF!%</f>
        <v>#REF!</v>
      </c>
      <c r="H97" s="404" t="e">
        <f>H87-H96</f>
        <v>#REF!</v>
      </c>
      <c r="I97" s="405" t="e">
        <f>J97/#REF!%</f>
        <v>#REF!</v>
      </c>
      <c r="J97" s="404" t="e">
        <f>J87-J96</f>
        <v>#REF!</v>
      </c>
    </row>
    <row r="98" spans="1:10" s="337" customFormat="1" ht="15.5">
      <c r="A98" s="511" t="s">
        <v>497</v>
      </c>
      <c r="B98" s="712" t="s">
        <v>488</v>
      </c>
      <c r="C98" s="713"/>
      <c r="D98" s="599"/>
      <c r="E98" s="613"/>
      <c r="F98" s="171"/>
      <c r="G98" s="92"/>
      <c r="H98" s="373"/>
      <c r="I98" s="373"/>
      <c r="J98" s="93"/>
    </row>
    <row r="99" spans="1:10" s="497" customFormat="1" ht="15.5">
      <c r="A99" s="511" t="s">
        <v>498</v>
      </c>
      <c r="B99" s="712" t="s">
        <v>489</v>
      </c>
      <c r="C99" s="713"/>
      <c r="D99" s="599"/>
      <c r="E99" s="613"/>
      <c r="F99" s="171"/>
      <c r="G99" s="92"/>
      <c r="H99" s="500"/>
      <c r="I99" s="500"/>
      <c r="J99" s="171"/>
    </row>
    <row r="100" spans="1:10" s="497" customFormat="1" ht="15.5">
      <c r="A100" s="511" t="s">
        <v>499</v>
      </c>
      <c r="B100" s="712" t="s">
        <v>490</v>
      </c>
      <c r="C100" s="713"/>
      <c r="D100" s="599"/>
      <c r="E100" s="613"/>
      <c r="F100" s="171"/>
      <c r="G100" s="92"/>
      <c r="H100" s="500"/>
      <c r="I100" s="500"/>
      <c r="J100" s="171"/>
    </row>
    <row r="101" spans="1:10" s="497" customFormat="1" ht="15.5">
      <c r="A101" s="511" t="s">
        <v>500</v>
      </c>
      <c r="B101" s="712" t="s">
        <v>491</v>
      </c>
      <c r="C101" s="713"/>
      <c r="D101" s="599"/>
      <c r="E101" s="613"/>
      <c r="F101" s="171"/>
      <c r="G101" s="92"/>
      <c r="H101" s="500"/>
      <c r="I101" s="500"/>
      <c r="J101" s="171"/>
    </row>
    <row r="102" spans="1:10" s="337" customFormat="1" ht="15.5">
      <c r="A102" s="511" t="s">
        <v>501</v>
      </c>
      <c r="B102" s="716" t="s">
        <v>225</v>
      </c>
      <c r="C102" s="717"/>
      <c r="D102" s="599"/>
      <c r="E102" s="173"/>
      <c r="F102" s="236"/>
      <c r="G102" s="92"/>
      <c r="H102" s="290"/>
      <c r="I102" s="373"/>
      <c r="J102" s="290"/>
    </row>
    <row r="103" spans="1:10" s="337" customFormat="1" ht="15.5">
      <c r="A103" s="20"/>
      <c r="B103" s="607" t="s">
        <v>94</v>
      </c>
      <c r="C103" s="595" t="s">
        <v>134</v>
      </c>
      <c r="D103" s="599"/>
      <c r="E103" s="613">
        <f t="shared" ref="E103" si="8">E97/3875400</f>
        <v>0</v>
      </c>
      <c r="F103" s="236">
        <f t="shared" ref="F103" si="9">F97/3875400</f>
        <v>0</v>
      </c>
      <c r="G103" s="236"/>
      <c r="H103" s="291" t="e">
        <f t="shared" ref="H103:J103" si="10">H97/3875400</f>
        <v>#REF!</v>
      </c>
      <c r="I103" s="236"/>
      <c r="J103" s="80" t="e">
        <f t="shared" si="10"/>
        <v>#REF!</v>
      </c>
    </row>
    <row r="104" spans="1:10" s="337" customFormat="1" ht="16" thickBot="1">
      <c r="A104" s="20"/>
      <c r="B104" s="607" t="s">
        <v>95</v>
      </c>
      <c r="C104" s="595" t="s">
        <v>135</v>
      </c>
      <c r="D104" s="599"/>
      <c r="E104" s="614">
        <f t="shared" ref="E104" si="11">E97/3875400</f>
        <v>0</v>
      </c>
      <c r="F104" s="236">
        <f t="shared" ref="F104" si="12">F97/3875400</f>
        <v>0</v>
      </c>
      <c r="G104" s="237"/>
      <c r="H104" s="292" t="e">
        <f t="shared" ref="H104:J104" si="13">H97/3875400</f>
        <v>#REF!</v>
      </c>
      <c r="I104" s="237"/>
      <c r="J104" s="86" t="e">
        <f t="shared" si="13"/>
        <v>#REF!</v>
      </c>
    </row>
    <row r="105" spans="1:10" s="337" customFormat="1" ht="31.15" customHeight="1" thickBot="1">
      <c r="A105" s="720" t="s">
        <v>38</v>
      </c>
      <c r="B105" s="720"/>
      <c r="C105" s="720"/>
      <c r="D105" s="612" t="str">
        <f>D51</f>
        <v>1-63</v>
      </c>
      <c r="E105" s="612"/>
      <c r="F105" s="612"/>
      <c r="G105" s="271"/>
      <c r="H105" s="271"/>
      <c r="I105" s="271"/>
      <c r="J105" s="271"/>
    </row>
    <row r="106" spans="1:10" s="337" customFormat="1" ht="15.75" customHeight="1">
      <c r="A106" s="20"/>
      <c r="B106" s="599"/>
      <c r="C106" s="591" t="s">
        <v>10</v>
      </c>
      <c r="D106" s="591"/>
      <c r="E106" s="591"/>
      <c r="F106" s="272"/>
      <c r="G106" s="59"/>
      <c r="H106" s="59"/>
      <c r="I106" s="59"/>
      <c r="J106" s="59"/>
    </row>
    <row r="107" spans="1:10" s="337" customFormat="1" ht="15.75" customHeight="1">
      <c r="A107" s="718" t="s">
        <v>8</v>
      </c>
      <c r="B107" s="719"/>
      <c r="C107" s="719"/>
      <c r="D107" s="428"/>
      <c r="E107" s="428"/>
      <c r="F107" s="272"/>
      <c r="G107" s="369"/>
      <c r="H107" s="369"/>
      <c r="I107" s="369"/>
      <c r="J107" s="369"/>
    </row>
    <row r="108" spans="1:10" s="337" customFormat="1" ht="15.75" customHeight="1">
      <c r="A108" s="20"/>
      <c r="B108" s="440"/>
      <c r="C108" s="428"/>
      <c r="D108" s="428"/>
      <c r="E108" s="428"/>
      <c r="F108" s="272"/>
      <c r="G108" s="369"/>
      <c r="H108" s="92"/>
      <c r="I108" s="369"/>
      <c r="J108" s="369"/>
    </row>
    <row r="109" spans="1:10" s="9" customFormat="1" ht="15.75" customHeight="1">
      <c r="A109" s="175" t="str">
        <f>A54</f>
        <v>For ABC</v>
      </c>
      <c r="B109" s="176"/>
      <c r="C109" s="177"/>
      <c r="D109" s="178"/>
      <c r="E109" s="178"/>
      <c r="F109" s="179"/>
      <c r="G109" s="178"/>
      <c r="H109" s="178"/>
      <c r="I109" s="178"/>
      <c r="J109" s="178"/>
    </row>
    <row r="110" spans="1:10" s="9" customFormat="1" ht="15.75" customHeight="1">
      <c r="A110" s="175" t="s">
        <v>459</v>
      </c>
      <c r="B110" s="176"/>
      <c r="C110" s="177"/>
      <c r="D110" s="180" t="s">
        <v>217</v>
      </c>
      <c r="E110" s="180"/>
      <c r="F110" s="181"/>
      <c r="G110" s="180"/>
      <c r="H110" s="180"/>
      <c r="I110" s="180"/>
      <c r="J110" s="180"/>
    </row>
    <row r="111" spans="1:10" s="9" customFormat="1" ht="15.75" customHeight="1">
      <c r="A111" s="182" t="s">
        <v>825</v>
      </c>
      <c r="B111" s="176"/>
      <c r="C111" s="178"/>
      <c r="D111" s="178"/>
      <c r="E111" s="178"/>
      <c r="F111" s="179"/>
      <c r="G111" s="178"/>
      <c r="H111" s="178"/>
      <c r="I111" s="178"/>
      <c r="J111" s="178"/>
    </row>
    <row r="112" spans="1:10" s="9" customFormat="1" ht="15.75" customHeight="1">
      <c r="A112" s="175"/>
      <c r="B112" s="176"/>
      <c r="C112" s="183"/>
      <c r="D112" s="178"/>
      <c r="E112" s="178"/>
      <c r="F112" s="179"/>
      <c r="G112" s="178"/>
      <c r="H112" s="178"/>
      <c r="I112" s="178"/>
      <c r="J112" s="178"/>
    </row>
    <row r="113" spans="1:10" s="9" customFormat="1" ht="15.75" customHeight="1">
      <c r="A113" s="175"/>
      <c r="B113" s="176"/>
      <c r="C113" s="183"/>
      <c r="D113" s="178"/>
      <c r="E113" s="178"/>
      <c r="F113" s="179"/>
      <c r="G113" s="178"/>
      <c r="H113" s="178"/>
      <c r="I113" s="178"/>
      <c r="J113" s="178"/>
    </row>
    <row r="114" spans="1:10" s="9" customFormat="1" ht="15.75" customHeight="1">
      <c r="A114" s="175"/>
      <c r="B114" s="176"/>
      <c r="C114" s="183"/>
      <c r="D114" s="178"/>
      <c r="E114" s="178"/>
      <c r="F114" s="179"/>
      <c r="G114" s="178"/>
      <c r="H114" s="178"/>
      <c r="I114" s="178"/>
      <c r="J114" s="178"/>
    </row>
    <row r="115" spans="1:10" s="9" customFormat="1" ht="15.75" customHeight="1">
      <c r="A115" s="184">
        <f>A59</f>
        <v>0</v>
      </c>
      <c r="B115" s="176"/>
      <c r="C115" s="185"/>
      <c r="D115" s="186" t="s">
        <v>60</v>
      </c>
      <c r="E115" s="186"/>
      <c r="F115" s="274" t="s">
        <v>60</v>
      </c>
      <c r="G115" s="186"/>
      <c r="H115" s="186"/>
      <c r="I115" s="186"/>
      <c r="J115" s="186"/>
    </row>
    <row r="116" spans="1:10" s="9" customFormat="1" ht="15.75" customHeight="1">
      <c r="A116" s="187" t="s">
        <v>59</v>
      </c>
      <c r="B116" s="176"/>
      <c r="C116" s="185"/>
      <c r="D116" s="196">
        <f>'Introduction '!B11</f>
        <v>0</v>
      </c>
      <c r="E116" s="196"/>
      <c r="F116" s="275">
        <f>'Introduction '!C11</f>
        <v>0</v>
      </c>
      <c r="G116" s="196"/>
      <c r="H116" s="196"/>
      <c r="I116" s="196"/>
      <c r="J116" s="196"/>
    </row>
    <row r="117" spans="1:10" s="9" customFormat="1" ht="15.75" customHeight="1">
      <c r="A117" s="184">
        <f>A61</f>
        <v>0</v>
      </c>
      <c r="B117" s="176"/>
      <c r="C117" s="185"/>
      <c r="D117" s="196">
        <f>'Introduction '!B12</f>
        <v>0</v>
      </c>
      <c r="E117" s="196"/>
      <c r="F117" s="275">
        <f>'Introduction '!C12</f>
        <v>0</v>
      </c>
      <c r="G117" s="196"/>
      <c r="H117" s="196"/>
      <c r="I117" s="196"/>
      <c r="J117" s="196"/>
    </row>
    <row r="118" spans="1:10" s="9" customFormat="1" ht="15.75" customHeight="1">
      <c r="A118" s="194"/>
      <c r="B118" s="176"/>
      <c r="C118" s="178"/>
      <c r="D118" s="196">
        <f>D62</f>
        <v>0</v>
      </c>
      <c r="E118" s="196"/>
      <c r="F118" s="275">
        <f>F62</f>
        <v>0</v>
      </c>
      <c r="G118" s="196"/>
      <c r="H118" s="196"/>
      <c r="I118" s="196"/>
      <c r="J118" s="196"/>
    </row>
    <row r="119" spans="1:10" s="9" customFormat="1" ht="15.75" customHeight="1">
      <c r="A119" s="188">
        <f>A62</f>
        <v>0</v>
      </c>
      <c r="B119" s="176"/>
      <c r="C119" s="178"/>
      <c r="D119" s="196">
        <f>D63</f>
        <v>0</v>
      </c>
      <c r="E119" s="196"/>
      <c r="F119" s="275">
        <f>F63</f>
        <v>0</v>
      </c>
      <c r="G119" s="178"/>
      <c r="H119" s="178"/>
      <c r="I119" s="178"/>
      <c r="J119" s="178"/>
    </row>
    <row r="120" spans="1:10" s="9" customFormat="1" ht="15.75" customHeight="1" thickBot="1">
      <c r="A120" s="189">
        <f>A63</f>
        <v>0</v>
      </c>
      <c r="B120" s="190"/>
      <c r="C120" s="191"/>
      <c r="D120" s="191"/>
      <c r="E120" s="191"/>
      <c r="F120" s="192"/>
      <c r="G120" s="191"/>
      <c r="H120" s="191"/>
      <c r="I120" s="191"/>
      <c r="J120" s="191"/>
    </row>
    <row r="121" spans="1:10" ht="23.25" customHeight="1">
      <c r="A121" s="721" t="str">
        <f>A2</f>
        <v xml:space="preserve">Name of Company </v>
      </c>
      <c r="B121" s="722"/>
      <c r="C121" s="722"/>
      <c r="D121" s="722"/>
      <c r="E121" s="722"/>
      <c r="F121" s="722"/>
      <c r="G121" s="299"/>
      <c r="H121" s="299"/>
      <c r="I121" s="299"/>
      <c r="J121" s="299"/>
    </row>
    <row r="122" spans="1:10" ht="18.75" customHeight="1">
      <c r="A122" s="679" t="str">
        <f>A3</f>
        <v>CIN -</v>
      </c>
      <c r="B122" s="680"/>
      <c r="C122" s="680"/>
      <c r="D122" s="680"/>
      <c r="E122" s="680"/>
      <c r="F122" s="680"/>
      <c r="G122" s="278"/>
      <c r="H122" s="278"/>
      <c r="I122" s="278"/>
      <c r="J122" s="278"/>
    </row>
    <row r="123" spans="1:10" ht="15.5">
      <c r="A123" s="723"/>
      <c r="B123" s="724"/>
      <c r="C123" s="724"/>
      <c r="D123" s="724"/>
      <c r="E123" s="724"/>
      <c r="F123" s="724"/>
      <c r="G123" s="418"/>
      <c r="H123" s="418"/>
      <c r="I123" s="418"/>
      <c r="J123" s="418"/>
    </row>
    <row r="124" spans="1:10" ht="18.75" customHeight="1">
      <c r="A124" s="682" t="s">
        <v>502</v>
      </c>
      <c r="B124" s="683"/>
      <c r="C124" s="683"/>
      <c r="D124" s="683"/>
      <c r="E124" s="683"/>
      <c r="F124" s="683"/>
      <c r="G124" s="273"/>
      <c r="H124" s="273"/>
      <c r="I124" s="273"/>
      <c r="J124" s="273"/>
    </row>
    <row r="125" spans="1:10" ht="18.5">
      <c r="A125" s="366"/>
      <c r="B125" s="367"/>
      <c r="C125" s="367"/>
      <c r="D125" s="367"/>
      <c r="E125" s="395"/>
      <c r="F125" s="367"/>
      <c r="G125" s="367"/>
      <c r="H125" s="367"/>
      <c r="I125" s="367"/>
      <c r="J125" s="367"/>
    </row>
    <row r="126" spans="1:10" ht="16" thickBot="1">
      <c r="A126" s="20"/>
      <c r="B126" s="599"/>
      <c r="C126" s="591"/>
      <c r="D126" s="591"/>
      <c r="E126" s="591"/>
      <c r="F126" s="591"/>
      <c r="G126" s="223"/>
      <c r="H126" s="223"/>
      <c r="I126" s="223"/>
      <c r="J126" s="223"/>
    </row>
    <row r="127" spans="1:10" ht="34.5" customHeight="1" thickBot="1">
      <c r="A127" s="709" t="s">
        <v>0</v>
      </c>
      <c r="B127" s="709"/>
      <c r="C127" s="709"/>
      <c r="D127" s="597" t="s">
        <v>32</v>
      </c>
      <c r="E127" s="598" t="str">
        <f>E71</f>
        <v>As at  31st March 2022</v>
      </c>
      <c r="F127" s="598" t="str">
        <f>F71</f>
        <v>As at  31st March 2021</v>
      </c>
      <c r="G127" s="375"/>
      <c r="H127" s="375"/>
      <c r="I127" s="375"/>
      <c r="J127" s="375"/>
    </row>
    <row r="128" spans="1:10" ht="15.75" customHeight="1">
      <c r="A128" s="174" t="s">
        <v>329</v>
      </c>
      <c r="B128" s="695" t="s">
        <v>318</v>
      </c>
      <c r="C128" s="696"/>
      <c r="D128" s="7"/>
      <c r="E128" s="7"/>
      <c r="F128" s="7"/>
      <c r="G128" s="7"/>
      <c r="H128" s="7"/>
      <c r="I128" s="7"/>
      <c r="J128" s="7"/>
    </row>
    <row r="129" spans="1:10" ht="15.75" customHeight="1">
      <c r="A129" s="21"/>
      <c r="B129" s="710" t="s">
        <v>319</v>
      </c>
      <c r="C129" s="711"/>
      <c r="D129" s="28"/>
      <c r="E129" s="293">
        <f>E87</f>
        <v>0</v>
      </c>
      <c r="F129" s="293">
        <f>F87</f>
        <v>0</v>
      </c>
      <c r="G129" s="28"/>
      <c r="H129" s="28"/>
      <c r="I129" s="28"/>
      <c r="J129" s="28"/>
    </row>
    <row r="130" spans="1:10" ht="15.75" customHeight="1">
      <c r="A130" s="21"/>
      <c r="B130" s="710" t="s">
        <v>339</v>
      </c>
      <c r="C130" s="711"/>
      <c r="D130" s="28"/>
      <c r="E130" s="28"/>
      <c r="F130" s="28"/>
      <c r="G130" s="28"/>
      <c r="H130" s="28"/>
      <c r="I130" s="28"/>
      <c r="J130" s="28"/>
    </row>
    <row r="131" spans="1:10" ht="15.5">
      <c r="A131" s="21"/>
      <c r="B131" s="370"/>
      <c r="C131" s="377" t="s">
        <v>21</v>
      </c>
      <c r="D131" s="28"/>
      <c r="E131" s="173">
        <f>-'23-32'!G29</f>
        <v>0</v>
      </c>
      <c r="F131" s="173">
        <f>-'23-32'!H29</f>
        <v>0</v>
      </c>
      <c r="G131" s="28"/>
      <c r="H131" s="28"/>
      <c r="I131" s="28"/>
      <c r="J131" s="28"/>
    </row>
    <row r="132" spans="1:10" ht="15.5">
      <c r="A132" s="21"/>
      <c r="B132" s="370"/>
      <c r="C132" s="377" t="s">
        <v>242</v>
      </c>
      <c r="D132" s="28"/>
      <c r="E132" s="173">
        <f>-'23-32'!G30</f>
        <v>0</v>
      </c>
      <c r="F132" s="173">
        <f>-'23-32'!H30</f>
        <v>0</v>
      </c>
      <c r="G132" s="28"/>
      <c r="H132" s="28"/>
      <c r="I132" s="28"/>
      <c r="J132" s="28"/>
    </row>
    <row r="133" spans="1:10" ht="15.5">
      <c r="A133" s="21"/>
      <c r="B133" s="370"/>
      <c r="C133" s="377" t="s">
        <v>364</v>
      </c>
      <c r="D133" s="28"/>
      <c r="E133" s="173">
        <v>0</v>
      </c>
      <c r="F133" s="173">
        <v>0</v>
      </c>
      <c r="G133" s="28"/>
      <c r="H133" s="28"/>
      <c r="I133" s="28"/>
      <c r="J133" s="28"/>
    </row>
    <row r="134" spans="1:10" ht="15.5">
      <c r="A134" s="21"/>
      <c r="B134" s="370"/>
      <c r="C134" s="377" t="s">
        <v>363</v>
      </c>
      <c r="D134" s="28"/>
      <c r="E134" s="173">
        <f>'23-32'!G93</f>
        <v>0</v>
      </c>
      <c r="F134" s="173">
        <f>'23-32'!H93</f>
        <v>0</v>
      </c>
      <c r="G134" s="28"/>
      <c r="H134" s="28"/>
      <c r="I134" s="28"/>
      <c r="J134" s="28"/>
    </row>
    <row r="135" spans="1:10" ht="15.75" customHeight="1">
      <c r="A135" s="21"/>
      <c r="B135" s="201"/>
      <c r="C135" s="372" t="s">
        <v>33</v>
      </c>
      <c r="D135" s="28"/>
      <c r="E135" s="293">
        <f>E83</f>
        <v>0</v>
      </c>
      <c r="F135" s="173">
        <f>F83</f>
        <v>0</v>
      </c>
      <c r="G135" s="28"/>
      <c r="H135" s="28"/>
      <c r="I135" s="28"/>
      <c r="J135" s="28"/>
    </row>
    <row r="136" spans="1:10" ht="15.5">
      <c r="A136" s="21"/>
      <c r="B136" s="201"/>
      <c r="C136" s="372" t="s">
        <v>320</v>
      </c>
      <c r="D136" s="28"/>
      <c r="E136" s="173">
        <f>'23-32'!G31</f>
        <v>0</v>
      </c>
      <c r="F136" s="173">
        <f>-'23-32'!H31</f>
        <v>0</v>
      </c>
      <c r="G136" s="28"/>
      <c r="H136" s="28"/>
      <c r="I136" s="28"/>
      <c r="J136" s="28"/>
    </row>
    <row r="137" spans="1:10" ht="15.5">
      <c r="A137" s="21"/>
      <c r="B137" s="201"/>
      <c r="C137" s="479" t="s">
        <v>446</v>
      </c>
      <c r="D137" s="28"/>
      <c r="E137" s="173">
        <v>0</v>
      </c>
      <c r="F137" s="173">
        <v>0</v>
      </c>
      <c r="G137" s="28"/>
      <c r="H137" s="28"/>
      <c r="I137" s="28"/>
      <c r="J137" s="28"/>
    </row>
    <row r="138" spans="1:10" ht="15.75" customHeight="1">
      <c r="A138" s="21"/>
      <c r="B138" s="201"/>
      <c r="C138" s="372" t="s">
        <v>321</v>
      </c>
      <c r="D138" s="28"/>
      <c r="E138" s="173">
        <f>'23-32'!G78</f>
        <v>0</v>
      </c>
      <c r="F138" s="173">
        <f>'23-32'!H78</f>
        <v>0</v>
      </c>
      <c r="G138" s="28"/>
      <c r="H138" s="28"/>
      <c r="I138" s="28"/>
      <c r="J138" s="28"/>
    </row>
    <row r="139" spans="1:10" ht="15.5">
      <c r="A139" s="21"/>
      <c r="B139" s="704" t="s">
        <v>322</v>
      </c>
      <c r="C139" s="705"/>
      <c r="D139" s="28"/>
      <c r="E139" s="294">
        <f>SUM(E129:E138)</f>
        <v>0</v>
      </c>
      <c r="F139" s="294">
        <f>SUM(F129:F138)</f>
        <v>0</v>
      </c>
      <c r="G139" s="28"/>
      <c r="H139" s="28"/>
      <c r="I139" s="28"/>
      <c r="J139" s="28"/>
    </row>
    <row r="140" spans="1:10" ht="15.5">
      <c r="A140" s="174"/>
      <c r="B140" s="704" t="s">
        <v>323</v>
      </c>
      <c r="C140" s="705"/>
      <c r="D140" s="28"/>
      <c r="E140" s="28"/>
      <c r="F140" s="28"/>
      <c r="G140" s="28"/>
      <c r="H140" s="28"/>
      <c r="I140" s="28"/>
      <c r="J140" s="28"/>
    </row>
    <row r="141" spans="1:10" ht="15.5">
      <c r="A141" s="21"/>
      <c r="B141" s="378"/>
      <c r="C141" s="372" t="s">
        <v>324</v>
      </c>
      <c r="D141" s="28"/>
      <c r="E141" s="293">
        <v>0</v>
      </c>
      <c r="F141" s="293">
        <v>0</v>
      </c>
      <c r="G141" s="28"/>
      <c r="H141" s="28"/>
      <c r="I141" s="28"/>
      <c r="J141" s="28"/>
    </row>
    <row r="142" spans="1:10" ht="15.75" customHeight="1">
      <c r="A142" s="21"/>
      <c r="B142" s="378"/>
      <c r="C142" s="372" t="s">
        <v>384</v>
      </c>
      <c r="D142" s="28"/>
      <c r="E142" s="293">
        <v>0</v>
      </c>
      <c r="F142" s="293">
        <v>0</v>
      </c>
      <c r="G142" s="28"/>
      <c r="H142" s="28"/>
      <c r="I142" s="28"/>
      <c r="J142" s="28"/>
    </row>
    <row r="143" spans="1:10" ht="15.75" customHeight="1">
      <c r="A143" s="21"/>
      <c r="B143" s="378"/>
      <c r="C143" s="372" t="s">
        <v>385</v>
      </c>
      <c r="D143" s="28"/>
      <c r="E143" s="293">
        <v>0</v>
      </c>
      <c r="F143" s="293">
        <v>0</v>
      </c>
      <c r="G143" s="28"/>
      <c r="H143" s="28"/>
      <c r="I143" s="28"/>
      <c r="J143" s="28"/>
    </row>
    <row r="144" spans="1:10" ht="15.75" customHeight="1">
      <c r="A144" s="21"/>
      <c r="B144" s="378"/>
      <c r="C144" s="372" t="s">
        <v>325</v>
      </c>
      <c r="D144" s="28"/>
      <c r="E144" s="293">
        <v>0</v>
      </c>
      <c r="F144" s="293">
        <v>0</v>
      </c>
      <c r="G144" s="28"/>
      <c r="H144" s="28"/>
      <c r="I144" s="28"/>
      <c r="J144" s="28"/>
    </row>
    <row r="145" spans="1:10" ht="31">
      <c r="A145" s="21"/>
      <c r="B145" s="378"/>
      <c r="C145" s="372" t="s">
        <v>326</v>
      </c>
      <c r="D145" s="28"/>
      <c r="E145" s="293">
        <v>0</v>
      </c>
      <c r="F145" s="293">
        <v>0</v>
      </c>
      <c r="G145" s="28"/>
      <c r="H145" s="28"/>
      <c r="I145" s="28"/>
      <c r="J145" s="28"/>
    </row>
    <row r="146" spans="1:10" ht="15.5">
      <c r="A146" s="21"/>
      <c r="B146" s="378"/>
      <c r="C146" s="372" t="s">
        <v>386</v>
      </c>
      <c r="D146" s="28"/>
      <c r="E146" s="293">
        <f>'3-22'!I137-'3-22'!J137</f>
        <v>0</v>
      </c>
      <c r="F146" s="293">
        <v>0</v>
      </c>
      <c r="G146" s="28"/>
      <c r="H146" s="28"/>
      <c r="I146" s="28"/>
      <c r="J146" s="28"/>
    </row>
    <row r="147" spans="1:10" ht="30" customHeight="1">
      <c r="A147" s="21"/>
      <c r="B147" s="378"/>
      <c r="C147" s="372" t="s">
        <v>341</v>
      </c>
      <c r="D147" s="28"/>
      <c r="E147" s="293">
        <v>0</v>
      </c>
      <c r="F147" s="293">
        <v>0</v>
      </c>
      <c r="G147" s="28"/>
      <c r="H147" s="28"/>
      <c r="I147" s="28"/>
      <c r="J147" s="28"/>
    </row>
    <row r="148" spans="1:10" ht="16.5" customHeight="1">
      <c r="A148" s="21"/>
      <c r="B148" s="378"/>
      <c r="C148" s="372" t="s">
        <v>328</v>
      </c>
      <c r="D148" s="28"/>
      <c r="E148" s="293">
        <v>0</v>
      </c>
      <c r="F148" s="293">
        <v>0</v>
      </c>
      <c r="G148" s="28"/>
      <c r="H148" s="28"/>
      <c r="I148" s="28"/>
      <c r="J148" s="28"/>
    </row>
    <row r="149" spans="1:10" ht="15.75" customHeight="1">
      <c r="A149" s="21"/>
      <c r="B149" s="378"/>
      <c r="C149" s="372" t="s">
        <v>327</v>
      </c>
      <c r="D149" s="28"/>
      <c r="E149" s="293">
        <f>-('3-22'!J136+'Financial Statements'!E93+'Financial Statements'!E95-'3-22'!I136)</f>
        <v>0</v>
      </c>
      <c r="F149" s="293">
        <v>0</v>
      </c>
      <c r="G149" s="28"/>
      <c r="H149" s="28"/>
      <c r="I149" s="28"/>
      <c r="J149" s="28"/>
    </row>
    <row r="150" spans="1:10" ht="15.5">
      <c r="A150" s="20"/>
      <c r="B150" s="388"/>
      <c r="C150" s="388"/>
      <c r="D150" s="28"/>
      <c r="E150" s="330">
        <f>SUM(E141:E149)</f>
        <v>0</v>
      </c>
      <c r="F150" s="330">
        <f>SUM(F141:F149)</f>
        <v>0</v>
      </c>
      <c r="G150" s="28"/>
      <c r="H150" s="28"/>
      <c r="I150" s="28"/>
      <c r="J150" s="28"/>
    </row>
    <row r="151" spans="1:10" ht="15.75" customHeight="1">
      <c r="A151" s="697" t="s">
        <v>354</v>
      </c>
      <c r="B151" s="698"/>
      <c r="C151" s="699"/>
      <c r="D151" s="374" t="s">
        <v>329</v>
      </c>
      <c r="E151" s="294">
        <f>E139+E150</f>
        <v>0</v>
      </c>
      <c r="F151" s="294">
        <f>F139+F150</f>
        <v>0</v>
      </c>
      <c r="G151" s="374"/>
      <c r="H151" s="374"/>
      <c r="I151" s="374"/>
      <c r="J151" s="374"/>
    </row>
    <row r="152" spans="1:10" ht="15.5">
      <c r="A152" s="174"/>
      <c r="B152" s="700"/>
      <c r="C152" s="701"/>
      <c r="D152" s="28"/>
      <c r="E152" s="28"/>
      <c r="F152" s="28"/>
      <c r="G152" s="28"/>
      <c r="H152" s="28"/>
      <c r="I152" s="28"/>
      <c r="J152" s="28"/>
    </row>
    <row r="153" spans="1:10" ht="15.75" customHeight="1">
      <c r="A153" s="174" t="s">
        <v>330</v>
      </c>
      <c r="B153" s="695" t="s">
        <v>332</v>
      </c>
      <c r="C153" s="696"/>
      <c r="D153" s="7"/>
      <c r="E153" s="7"/>
      <c r="F153" s="7"/>
      <c r="G153" s="7"/>
      <c r="H153" s="7"/>
      <c r="I153" s="7"/>
      <c r="J153" s="7"/>
    </row>
    <row r="154" spans="1:10" ht="15.75" customHeight="1">
      <c r="A154" s="174"/>
      <c r="B154" s="368"/>
      <c r="C154" s="372" t="s">
        <v>387</v>
      </c>
      <c r="D154" s="7"/>
      <c r="E154" s="173">
        <f>-E132</f>
        <v>0</v>
      </c>
      <c r="F154" s="173">
        <f>-F132</f>
        <v>0</v>
      </c>
      <c r="G154" s="7"/>
      <c r="H154" s="7"/>
      <c r="I154" s="7"/>
      <c r="J154" s="7"/>
    </row>
    <row r="155" spans="1:10" ht="15.75" customHeight="1">
      <c r="A155" s="174"/>
      <c r="B155" s="368"/>
      <c r="C155" s="372" t="str">
        <f>C131</f>
        <v>Interest Income</v>
      </c>
      <c r="D155" s="7"/>
      <c r="E155" s="173">
        <f>E131</f>
        <v>0</v>
      </c>
      <c r="F155" s="173">
        <f>F131</f>
        <v>0</v>
      </c>
      <c r="G155" s="7"/>
      <c r="H155" s="7"/>
      <c r="I155" s="7"/>
      <c r="J155" s="7"/>
    </row>
    <row r="156" spans="1:10" ht="15.5">
      <c r="A156" s="174"/>
      <c r="B156" s="368"/>
      <c r="C156" s="372" t="s">
        <v>388</v>
      </c>
      <c r="D156" s="7"/>
      <c r="E156" s="173">
        <f>-E133</f>
        <v>0</v>
      </c>
      <c r="F156" s="173">
        <f>-F133</f>
        <v>0</v>
      </c>
      <c r="G156" s="7"/>
      <c r="H156" s="7"/>
      <c r="I156" s="7"/>
      <c r="J156" s="7"/>
    </row>
    <row r="157" spans="1:10" ht="15.75" customHeight="1">
      <c r="A157" s="21"/>
      <c r="B157" s="378"/>
      <c r="C157" s="372" t="s">
        <v>340</v>
      </c>
      <c r="D157" s="28"/>
      <c r="E157" s="173">
        <f>-E134</f>
        <v>0</v>
      </c>
      <c r="F157" s="173">
        <f>-F134</f>
        <v>0</v>
      </c>
      <c r="G157" s="28"/>
      <c r="H157" s="28"/>
      <c r="I157" s="28"/>
      <c r="J157" s="28"/>
    </row>
    <row r="158" spans="1:10" ht="15.75" customHeight="1">
      <c r="A158" s="21"/>
      <c r="B158" s="378"/>
      <c r="C158" s="372" t="s">
        <v>397</v>
      </c>
      <c r="D158" s="28"/>
      <c r="E158" s="173">
        <v>0</v>
      </c>
      <c r="F158" s="173">
        <v>0</v>
      </c>
      <c r="G158" s="28"/>
      <c r="H158" s="28"/>
      <c r="I158" s="28"/>
      <c r="J158" s="28"/>
    </row>
    <row r="159" spans="1:10" ht="15.75" customHeight="1">
      <c r="A159" s="21"/>
      <c r="B159" s="378"/>
      <c r="C159" s="372" t="str">
        <f>C143</f>
        <v>(Increase)/Decrease in short term loans &amp; advances</v>
      </c>
      <c r="D159" s="28"/>
      <c r="E159" s="173">
        <f t="shared" ref="E159" si="14">-E135</f>
        <v>0</v>
      </c>
      <c r="F159" s="173">
        <f t="shared" ref="F159:F160" si="15">-F135</f>
        <v>0</v>
      </c>
      <c r="G159" s="28"/>
      <c r="H159" s="28"/>
      <c r="I159" s="28"/>
      <c r="J159" s="28"/>
    </row>
    <row r="160" spans="1:10" ht="15.75" customHeight="1">
      <c r="A160" s="21"/>
      <c r="B160" s="370"/>
      <c r="C160" s="372" t="s">
        <v>331</v>
      </c>
      <c r="D160" s="28"/>
      <c r="E160" s="173">
        <f t="shared" ref="E160" si="16">-E136</f>
        <v>0</v>
      </c>
      <c r="F160" s="173">
        <f t="shared" si="15"/>
        <v>0</v>
      </c>
      <c r="G160" s="28"/>
      <c r="H160" s="28"/>
      <c r="I160" s="28"/>
      <c r="J160" s="28"/>
    </row>
    <row r="161" spans="1:10" ht="16.5" customHeight="1">
      <c r="A161" s="697" t="s">
        <v>355</v>
      </c>
      <c r="B161" s="698"/>
      <c r="C161" s="699"/>
      <c r="D161" s="374" t="s">
        <v>333</v>
      </c>
      <c r="E161" s="294">
        <f>SUM(E154:E160)</f>
        <v>0</v>
      </c>
      <c r="F161" s="294">
        <f>SUM(F154:F160)</f>
        <v>0</v>
      </c>
      <c r="G161" s="374"/>
      <c r="H161" s="374"/>
      <c r="I161" s="374"/>
      <c r="J161" s="374"/>
    </row>
    <row r="162" spans="1:10" ht="15.5">
      <c r="A162" s="21"/>
      <c r="B162" s="371"/>
      <c r="C162" s="372"/>
      <c r="D162" s="28"/>
      <c r="E162" s="28"/>
      <c r="F162" s="28"/>
      <c r="G162" s="28"/>
      <c r="H162" s="28"/>
      <c r="I162" s="28"/>
      <c r="J162" s="28"/>
    </row>
    <row r="163" spans="1:10" ht="15.5">
      <c r="A163" s="174" t="s">
        <v>335</v>
      </c>
      <c r="B163" s="695" t="s">
        <v>334</v>
      </c>
      <c r="C163" s="696"/>
      <c r="D163" s="7"/>
      <c r="E163" s="7"/>
      <c r="F163" s="7"/>
      <c r="G163" s="7"/>
      <c r="H163" s="7"/>
      <c r="I163" s="7"/>
      <c r="J163" s="7"/>
    </row>
    <row r="164" spans="1:10" ht="31">
      <c r="A164" s="174"/>
      <c r="B164" s="368"/>
      <c r="C164" s="372" t="s">
        <v>389</v>
      </c>
      <c r="D164" s="7"/>
      <c r="E164" s="173">
        <f>'3-22'!I101-'3-22'!J101</f>
        <v>0</v>
      </c>
      <c r="F164" s="173">
        <f>'3-22'!J101-'3-22'!K101</f>
        <v>0</v>
      </c>
      <c r="G164" s="7"/>
      <c r="H164" s="7"/>
      <c r="I164" s="7"/>
      <c r="J164" s="7"/>
    </row>
    <row r="165" spans="1:10" ht="31">
      <c r="A165" s="21"/>
      <c r="B165" s="378"/>
      <c r="C165" s="372" t="s">
        <v>390</v>
      </c>
      <c r="D165" s="28"/>
      <c r="E165" s="173">
        <f>'3-22'!I102-'3-22'!J102</f>
        <v>0</v>
      </c>
      <c r="F165" s="173">
        <f>'3-22'!J102-'3-22'!K102</f>
        <v>0</v>
      </c>
      <c r="G165" s="28"/>
      <c r="H165" s="28"/>
      <c r="I165" s="28"/>
      <c r="J165" s="28"/>
    </row>
    <row r="166" spans="1:10" ht="15.5">
      <c r="A166" s="21"/>
      <c r="B166" s="201"/>
      <c r="C166" s="372" t="s">
        <v>345</v>
      </c>
      <c r="D166" s="28"/>
      <c r="E166" s="173">
        <f>'3-22'!I103-'3-22'!J103</f>
        <v>0</v>
      </c>
      <c r="F166" s="173">
        <f>'3-22'!J103-'3-22'!K103</f>
        <v>0</v>
      </c>
      <c r="G166" s="28"/>
      <c r="H166" s="28"/>
      <c r="I166" s="28"/>
      <c r="J166" s="28"/>
    </row>
    <row r="167" spans="1:10" ht="15.5">
      <c r="A167" s="697" t="s">
        <v>356</v>
      </c>
      <c r="B167" s="698"/>
      <c r="C167" s="699"/>
      <c r="D167" s="374" t="s">
        <v>336</v>
      </c>
      <c r="E167" s="294">
        <f>SUM(E164:E166)</f>
        <v>0</v>
      </c>
      <c r="F167" s="294">
        <f>SUM(F164:F166)</f>
        <v>0</v>
      </c>
      <c r="G167" s="374"/>
      <c r="H167" s="374"/>
      <c r="I167" s="374"/>
      <c r="J167" s="374"/>
    </row>
    <row r="168" spans="1:10" ht="15.75" customHeight="1">
      <c r="A168" s="394"/>
      <c r="B168" s="685" t="s">
        <v>442</v>
      </c>
      <c r="C168" s="686"/>
      <c r="D168" s="392"/>
      <c r="E168" s="393">
        <f>-E134</f>
        <v>0</v>
      </c>
      <c r="F168" s="393">
        <f>-F134</f>
        <v>0</v>
      </c>
      <c r="G168" s="392"/>
      <c r="H168" s="392"/>
      <c r="I168" s="392"/>
      <c r="J168" s="392"/>
    </row>
    <row r="169" spans="1:10" ht="33.75" customHeight="1">
      <c r="A169" s="689" t="s">
        <v>460</v>
      </c>
      <c r="B169" s="690"/>
      <c r="C169" s="690"/>
      <c r="D169" s="690"/>
      <c r="E169" s="295">
        <f>E167+E161+E151+E168</f>
        <v>0</v>
      </c>
      <c r="F169" s="295">
        <f>F167+F161+F151+F168</f>
        <v>0</v>
      </c>
      <c r="G169" s="363"/>
      <c r="H169" s="363"/>
      <c r="I169" s="363"/>
      <c r="J169" s="363"/>
    </row>
    <row r="170" spans="1:10" ht="15.5">
      <c r="A170" s="691" t="s">
        <v>337</v>
      </c>
      <c r="B170" s="692"/>
      <c r="C170" s="692"/>
      <c r="D170" s="692"/>
      <c r="E170" s="328">
        <f>F47</f>
        <v>0</v>
      </c>
      <c r="F170" s="328">
        <v>0</v>
      </c>
      <c r="G170" s="364"/>
      <c r="H170" s="364"/>
      <c r="I170" s="364"/>
      <c r="J170" s="364"/>
    </row>
    <row r="171" spans="1:10" ht="16" thickBot="1">
      <c r="A171" s="693" t="s">
        <v>338</v>
      </c>
      <c r="B171" s="694"/>
      <c r="C171" s="694" t="s">
        <v>337</v>
      </c>
      <c r="D171" s="694"/>
      <c r="E171" s="329">
        <f>E47</f>
        <v>0</v>
      </c>
      <c r="F171" s="329">
        <f>F47</f>
        <v>0</v>
      </c>
      <c r="G171" s="363"/>
      <c r="H171" s="363"/>
      <c r="I171" s="363"/>
      <c r="J171" s="363"/>
    </row>
    <row r="172" spans="1:10" ht="15.5">
      <c r="A172" s="687" t="str">
        <f>A107</f>
        <v>As per our report of even date attached.</v>
      </c>
      <c r="B172" s="688"/>
      <c r="C172" s="688"/>
      <c r="D172" s="688"/>
      <c r="E172" s="397"/>
      <c r="F172" s="239"/>
      <c r="G172" s="239"/>
      <c r="H172" s="239"/>
      <c r="I172" s="239"/>
      <c r="J172" s="239"/>
    </row>
    <row r="173" spans="1:10" ht="15.5">
      <c r="A173" s="380"/>
      <c r="B173" s="379"/>
      <c r="C173" s="379"/>
      <c r="D173" s="379"/>
      <c r="E173" s="396"/>
      <c r="F173" s="90"/>
      <c r="G173" s="90"/>
      <c r="H173" s="90"/>
      <c r="I173" s="90"/>
      <c r="J173" s="90"/>
    </row>
    <row r="174" spans="1:10" ht="15.5">
      <c r="A174" s="175" t="str">
        <f>A109</f>
        <v>For ABC</v>
      </c>
      <c r="B174" s="176"/>
      <c r="C174" s="177"/>
      <c r="D174" s="178"/>
      <c r="E174" s="178"/>
      <c r="F174" s="331"/>
      <c r="G174" s="178"/>
      <c r="H174" s="178"/>
      <c r="I174" s="178"/>
      <c r="J174" s="178"/>
    </row>
    <row r="175" spans="1:10" ht="15.5">
      <c r="A175" s="175" t="s">
        <v>461</v>
      </c>
      <c r="B175" s="176"/>
      <c r="C175" s="177"/>
      <c r="D175" s="180" t="s">
        <v>217</v>
      </c>
      <c r="E175" s="180"/>
      <c r="F175" s="180"/>
      <c r="G175" s="180"/>
      <c r="H175" s="180"/>
      <c r="I175" s="180"/>
      <c r="J175" s="180"/>
    </row>
    <row r="176" spans="1:10" ht="15.5">
      <c r="A176" s="182" t="s">
        <v>825</v>
      </c>
      <c r="B176" s="176"/>
      <c r="C176" s="178"/>
      <c r="D176" s="178"/>
      <c r="E176" s="178"/>
      <c r="F176" s="178"/>
      <c r="G176" s="178"/>
      <c r="H176" s="178"/>
      <c r="I176" s="178"/>
      <c r="J176" s="178"/>
    </row>
    <row r="177" spans="1:10" ht="15.5">
      <c r="A177" s="175"/>
      <c r="B177" s="176"/>
      <c r="C177" s="183"/>
      <c r="D177" s="178"/>
      <c r="E177" s="178"/>
      <c r="F177" s="178"/>
      <c r="G177" s="178"/>
      <c r="H177" s="178"/>
      <c r="I177" s="178"/>
      <c r="J177" s="178"/>
    </row>
    <row r="178" spans="1:10" ht="15.5">
      <c r="A178" s="175"/>
      <c r="B178" s="176"/>
      <c r="C178" s="183"/>
      <c r="D178" s="178"/>
      <c r="E178" s="178"/>
      <c r="F178" s="178"/>
      <c r="G178" s="178"/>
      <c r="H178" s="178"/>
      <c r="I178" s="178"/>
      <c r="J178" s="178"/>
    </row>
    <row r="179" spans="1:10" ht="15.5">
      <c r="A179" s="175"/>
      <c r="B179" s="176"/>
      <c r="C179" s="183"/>
      <c r="D179" s="178"/>
      <c r="E179" s="178"/>
      <c r="F179" s="178"/>
      <c r="G179" s="178"/>
      <c r="H179" s="178"/>
      <c r="I179" s="178"/>
      <c r="J179" s="178"/>
    </row>
    <row r="180" spans="1:10" ht="15.5">
      <c r="A180" s="184">
        <f>'Introduction '!B5</f>
        <v>0</v>
      </c>
      <c r="B180" s="176"/>
      <c r="C180" s="185"/>
      <c r="D180" s="186" t="s">
        <v>60</v>
      </c>
      <c r="E180" s="186"/>
      <c r="F180" s="274" t="s">
        <v>60</v>
      </c>
      <c r="G180" s="186"/>
      <c r="H180" s="186"/>
      <c r="I180" s="186"/>
      <c r="J180" s="186"/>
    </row>
    <row r="181" spans="1:10" ht="15.75" customHeight="1">
      <c r="A181" s="187" t="s">
        <v>59</v>
      </c>
      <c r="B181" s="176"/>
      <c r="C181" s="185"/>
      <c r="D181" s="196">
        <f>'Introduction '!B11</f>
        <v>0</v>
      </c>
      <c r="E181" s="196"/>
      <c r="F181" s="275">
        <f>'Introduction '!C11</f>
        <v>0</v>
      </c>
      <c r="G181" s="196"/>
      <c r="H181" s="196"/>
      <c r="I181" s="196"/>
      <c r="J181" s="196"/>
    </row>
    <row r="182" spans="1:10" ht="15.5">
      <c r="A182" s="184">
        <f>'Introduction '!B6</f>
        <v>0</v>
      </c>
      <c r="B182" s="176"/>
      <c r="C182" s="185"/>
      <c r="D182" s="196">
        <f>'Introduction '!B12</f>
        <v>0</v>
      </c>
      <c r="E182" s="196"/>
      <c r="F182" s="275">
        <f>'Introduction '!C12</f>
        <v>0</v>
      </c>
      <c r="G182" s="196"/>
      <c r="H182" s="196"/>
      <c r="I182" s="196"/>
      <c r="J182" s="196"/>
    </row>
    <row r="183" spans="1:10" ht="15.75" customHeight="1">
      <c r="A183" s="194"/>
      <c r="B183" s="176"/>
      <c r="C183" s="178"/>
      <c r="D183" s="196">
        <f>D118</f>
        <v>0</v>
      </c>
      <c r="E183" s="196"/>
      <c r="F183" s="275">
        <f>F118</f>
        <v>0</v>
      </c>
      <c r="G183" s="196"/>
      <c r="H183" s="196"/>
      <c r="I183" s="196"/>
      <c r="J183" s="196"/>
    </row>
    <row r="184" spans="1:10" ht="15.5">
      <c r="A184" s="188">
        <f>A119</f>
        <v>0</v>
      </c>
      <c r="B184" s="176"/>
      <c r="C184" s="178"/>
      <c r="D184" s="196">
        <f>D119</f>
        <v>0</v>
      </c>
      <c r="E184" s="196"/>
      <c r="F184" s="275">
        <f>F119</f>
        <v>0</v>
      </c>
      <c r="G184" s="178"/>
      <c r="H184" s="178"/>
      <c r="I184" s="178"/>
      <c r="J184" s="178"/>
    </row>
    <row r="185" spans="1:10" ht="16" thickBot="1">
      <c r="A185" s="189">
        <f>A120</f>
        <v>0</v>
      </c>
      <c r="B185" s="190"/>
      <c r="C185" s="191"/>
      <c r="D185" s="191"/>
      <c r="E185" s="191"/>
      <c r="F185" s="191"/>
      <c r="G185" s="191"/>
      <c r="H185" s="191"/>
      <c r="I185" s="191"/>
      <c r="J185" s="191"/>
    </row>
    <row r="187" spans="1:10">
      <c r="F187" s="351">
        <f>F97-F98</f>
        <v>0</v>
      </c>
      <c r="H187" s="350">
        <v>45928408</v>
      </c>
      <c r="J187" s="350">
        <v>40619952</v>
      </c>
    </row>
    <row r="188" spans="1:10">
      <c r="H188" s="351" t="e">
        <f>H187+H93</f>
        <v>#REF!</v>
      </c>
      <c r="I188" s="351"/>
      <c r="J188" s="351" t="e">
        <f>J187+J93</f>
        <v>#REF!</v>
      </c>
    </row>
    <row r="189" spans="1:10">
      <c r="J189" s="351" t="e">
        <f>H188+J188</f>
        <v>#REF!</v>
      </c>
    </row>
    <row r="190" spans="1:10">
      <c r="H190" s="350" t="e">
        <f>H191/J189*H188</f>
        <v>#REF!</v>
      </c>
      <c r="J190" s="351" t="e">
        <f>H191/J189*J188</f>
        <v>#REF!</v>
      </c>
    </row>
    <row r="191" spans="1:10">
      <c r="F191" s="351" t="e">
        <f>F97-10800000-#REF!</f>
        <v>#REF!</v>
      </c>
      <c r="H191" s="350">
        <v>29667528.947382487</v>
      </c>
    </row>
  </sheetData>
  <mergeCells count="54">
    <mergeCell ref="B43:C43"/>
    <mergeCell ref="A7:C7"/>
    <mergeCell ref="B9:C9"/>
    <mergeCell ref="A53:C53"/>
    <mergeCell ref="B8:C8"/>
    <mergeCell ref="B30:C30"/>
    <mergeCell ref="B14:C14"/>
    <mergeCell ref="B16:C16"/>
    <mergeCell ref="B22:C22"/>
    <mergeCell ref="A51:C51"/>
    <mergeCell ref="A5:F5"/>
    <mergeCell ref="A2:F2"/>
    <mergeCell ref="A3:F3"/>
    <mergeCell ref="A4:F4"/>
    <mergeCell ref="B31:C31"/>
    <mergeCell ref="B163:C163"/>
    <mergeCell ref="A167:C167"/>
    <mergeCell ref="B97:C97"/>
    <mergeCell ref="B102:C102"/>
    <mergeCell ref="A107:C107"/>
    <mergeCell ref="A105:C105"/>
    <mergeCell ref="A121:F121"/>
    <mergeCell ref="A122:F122"/>
    <mergeCell ref="A123:F123"/>
    <mergeCell ref="A124:F124"/>
    <mergeCell ref="B77:C77"/>
    <mergeCell ref="B87:C87"/>
    <mergeCell ref="A161:C161"/>
    <mergeCell ref="A127:C127"/>
    <mergeCell ref="B129:C129"/>
    <mergeCell ref="B130:C130"/>
    <mergeCell ref="B92:C92"/>
    <mergeCell ref="B89:C89"/>
    <mergeCell ref="B91:C91"/>
    <mergeCell ref="B98:C98"/>
    <mergeCell ref="B99:C99"/>
    <mergeCell ref="B100:C100"/>
    <mergeCell ref="B101:C101"/>
    <mergeCell ref="A65:F65"/>
    <mergeCell ref="A66:F66"/>
    <mergeCell ref="A68:F68"/>
    <mergeCell ref="B168:C168"/>
    <mergeCell ref="A172:D172"/>
    <mergeCell ref="A169:D169"/>
    <mergeCell ref="A170:D170"/>
    <mergeCell ref="A171:D171"/>
    <mergeCell ref="B153:C153"/>
    <mergeCell ref="A151:C151"/>
    <mergeCell ref="B152:C152"/>
    <mergeCell ref="A71:C71"/>
    <mergeCell ref="B139:C139"/>
    <mergeCell ref="B140:C140"/>
    <mergeCell ref="B128:C128"/>
    <mergeCell ref="B75:C75"/>
  </mergeCells>
  <printOptions horizontalCentered="1" verticalCentered="1"/>
  <pageMargins left="0.2" right="0" top="0.196850393700787" bottom="0" header="0.18" footer="0"/>
  <pageSetup paperSize="9" scale="67" orientation="portrait" r:id="rId1"/>
  <rowBreaks count="2" manualBreakCount="2">
    <brk id="63" max="15" man="1"/>
    <brk id="120" max="15" man="1"/>
  </rowBreaks>
  <ignoredErrors>
    <ignoredError sqref="I85 I87" 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H244"/>
  <sheetViews>
    <sheetView view="pageBreakPreview" zoomScaleNormal="100" zoomScaleSheetLayoutView="100" zoomScalePageLayoutView="55" workbookViewId="0">
      <selection sqref="A1:H1"/>
    </sheetView>
  </sheetViews>
  <sheetFormatPr defaultColWidth="9.1796875" defaultRowHeight="15.75" customHeight="1"/>
  <cols>
    <col min="1" max="1" width="3.7265625" style="15" customWidth="1"/>
    <col min="2" max="2" width="3.7265625" style="327" customWidth="1"/>
    <col min="3" max="5" width="13.54296875" style="327" customWidth="1"/>
    <col min="6" max="6" width="14.7265625" style="327" customWidth="1"/>
    <col min="7" max="7" width="13.54296875" style="327" customWidth="1"/>
    <col min="8" max="8" width="16" style="327" customWidth="1"/>
    <col min="9" max="16384" width="9.1796875" style="327"/>
  </cols>
  <sheetData>
    <row r="1" spans="1:8" ht="23.5">
      <c r="A1" s="739" t="str">
        <f>'Introduction '!B2</f>
        <v>Name of Company</v>
      </c>
      <c r="B1" s="740"/>
      <c r="C1" s="740"/>
      <c r="D1" s="740"/>
      <c r="E1" s="740"/>
      <c r="F1" s="740"/>
      <c r="G1" s="740"/>
      <c r="H1" s="740"/>
    </row>
    <row r="2" spans="1:8" ht="20.149999999999999" customHeight="1">
      <c r="A2" s="741" t="str">
        <f>'Introduction '!B3</f>
        <v>CIN -</v>
      </c>
      <c r="B2" s="741"/>
      <c r="C2" s="741"/>
      <c r="D2" s="741"/>
      <c r="E2" s="741"/>
      <c r="F2" s="741"/>
      <c r="G2" s="741"/>
      <c r="H2" s="741"/>
    </row>
    <row r="3" spans="1:8" ht="15.75" customHeight="1">
      <c r="A3" s="30"/>
      <c r="B3" s="31"/>
      <c r="C3" s="31"/>
      <c r="D3" s="31"/>
      <c r="E3" s="31"/>
      <c r="F3" s="31"/>
      <c r="G3" s="31"/>
      <c r="H3" s="32"/>
    </row>
    <row r="4" spans="1:8" ht="18.5">
      <c r="A4" s="743" t="s">
        <v>503</v>
      </c>
      <c r="B4" s="743"/>
      <c r="C4" s="743"/>
      <c r="D4" s="743"/>
      <c r="E4" s="743"/>
      <c r="F4" s="743"/>
      <c r="G4" s="743"/>
      <c r="H4" s="743"/>
    </row>
    <row r="5" spans="1:8" ht="10" customHeight="1">
      <c r="A5" s="16"/>
      <c r="B5" s="340"/>
    </row>
    <row r="6" spans="1:8" ht="15.75" customHeight="1">
      <c r="A6" s="735" t="s">
        <v>101</v>
      </c>
      <c r="B6" s="735"/>
      <c r="C6" s="735"/>
      <c r="D6" s="735"/>
      <c r="E6" s="735"/>
      <c r="F6" s="735"/>
      <c r="G6" s="735"/>
      <c r="H6" s="735"/>
    </row>
    <row r="7" spans="1:8" ht="5.15" customHeight="1">
      <c r="A7" s="742"/>
      <c r="B7" s="742"/>
      <c r="C7" s="742"/>
      <c r="D7" s="742"/>
      <c r="E7" s="742"/>
      <c r="F7" s="742"/>
      <c r="G7" s="742"/>
      <c r="H7" s="742"/>
    </row>
    <row r="8" spans="1:8" ht="70.5" customHeight="1">
      <c r="A8" s="734" t="s">
        <v>824</v>
      </c>
      <c r="B8" s="734"/>
      <c r="C8" s="734"/>
      <c r="D8" s="734"/>
      <c r="E8" s="734"/>
      <c r="F8" s="734"/>
      <c r="G8" s="734"/>
      <c r="H8" s="734"/>
    </row>
    <row r="9" spans="1:8" ht="15.75" customHeight="1">
      <c r="A9" s="11"/>
      <c r="B9" s="340"/>
    </row>
    <row r="10" spans="1:8" ht="15.75" customHeight="1">
      <c r="A10" s="735" t="s">
        <v>102</v>
      </c>
      <c r="B10" s="735"/>
      <c r="C10" s="735"/>
      <c r="D10" s="735"/>
      <c r="E10" s="735"/>
      <c r="F10" s="735"/>
      <c r="G10" s="735"/>
      <c r="H10" s="735"/>
    </row>
    <row r="11" spans="1:8" ht="10" customHeight="1">
      <c r="A11" s="742"/>
      <c r="B11" s="742"/>
      <c r="C11" s="742"/>
      <c r="D11" s="742"/>
      <c r="E11" s="742"/>
      <c r="F11" s="742"/>
      <c r="G11" s="742"/>
      <c r="H11" s="742"/>
    </row>
    <row r="12" spans="1:8" ht="15.75" customHeight="1">
      <c r="A12" s="11" t="s">
        <v>94</v>
      </c>
      <c r="B12" s="735" t="s">
        <v>42</v>
      </c>
      <c r="C12" s="735"/>
      <c r="D12" s="735"/>
      <c r="E12" s="735"/>
      <c r="F12" s="735"/>
      <c r="G12" s="735"/>
    </row>
    <row r="13" spans="1:8" ht="126.75" customHeight="1">
      <c r="A13" s="11"/>
      <c r="B13" s="734" t="s">
        <v>398</v>
      </c>
      <c r="C13" s="734"/>
      <c r="D13" s="734"/>
      <c r="E13" s="734"/>
      <c r="F13" s="734"/>
      <c r="G13" s="734"/>
      <c r="H13" s="734"/>
    </row>
    <row r="14" spans="1:8" ht="15.75" customHeight="1">
      <c r="A14" s="11"/>
      <c r="B14" s="340"/>
    </row>
    <row r="15" spans="1:8" ht="15.75" customHeight="1">
      <c r="A15" s="11" t="s">
        <v>95</v>
      </c>
      <c r="B15" s="735" t="s">
        <v>43</v>
      </c>
      <c r="C15" s="735"/>
      <c r="D15" s="735"/>
      <c r="E15" s="735"/>
      <c r="F15" s="735"/>
      <c r="G15" s="735"/>
    </row>
    <row r="16" spans="1:8" ht="47.25" customHeight="1">
      <c r="A16" s="11"/>
      <c r="B16" s="734" t="s">
        <v>358</v>
      </c>
      <c r="C16" s="734"/>
      <c r="D16" s="734"/>
      <c r="E16" s="734"/>
      <c r="F16" s="734"/>
      <c r="G16" s="734"/>
      <c r="H16" s="734"/>
    </row>
    <row r="17" spans="1:8" ht="15.75" customHeight="1">
      <c r="A17" s="11"/>
      <c r="B17" s="12" t="s">
        <v>86</v>
      </c>
      <c r="C17" s="744" t="s">
        <v>402</v>
      </c>
      <c r="D17" s="744"/>
      <c r="E17" s="744"/>
      <c r="F17" s="744"/>
      <c r="G17" s="744"/>
      <c r="H17" s="744"/>
    </row>
    <row r="18" spans="1:8" ht="34.5" customHeight="1">
      <c r="A18" s="11"/>
      <c r="B18" s="12" t="s">
        <v>87</v>
      </c>
      <c r="C18" s="744" t="s">
        <v>359</v>
      </c>
      <c r="D18" s="744"/>
      <c r="E18" s="744"/>
      <c r="F18" s="744"/>
      <c r="G18" s="744"/>
      <c r="H18" s="744"/>
    </row>
    <row r="19" spans="1:8" ht="30" customHeight="1">
      <c r="A19" s="11"/>
      <c r="B19" s="12" t="s">
        <v>88</v>
      </c>
      <c r="C19" s="744" t="s">
        <v>449</v>
      </c>
      <c r="D19" s="744"/>
      <c r="E19" s="744"/>
      <c r="F19" s="744"/>
      <c r="G19" s="744"/>
      <c r="H19" s="744"/>
    </row>
    <row r="20" spans="1:8" ht="15.75" customHeight="1">
      <c r="A20" s="11"/>
      <c r="B20" s="12" t="s">
        <v>89</v>
      </c>
      <c r="C20" s="744" t="s">
        <v>360</v>
      </c>
      <c r="D20" s="744"/>
      <c r="E20" s="744"/>
      <c r="F20" s="744"/>
      <c r="G20" s="744"/>
      <c r="H20" s="744"/>
    </row>
    <row r="21" spans="1:8" s="13" customFormat="1" ht="15.75" customHeight="1">
      <c r="A21" s="17"/>
      <c r="B21" s="12"/>
      <c r="C21" s="339"/>
      <c r="D21" s="339"/>
      <c r="E21" s="339"/>
      <c r="F21" s="339"/>
      <c r="G21" s="339"/>
      <c r="H21" s="339"/>
    </row>
    <row r="22" spans="1:8" ht="15.75" customHeight="1">
      <c r="A22" s="11" t="s">
        <v>96</v>
      </c>
      <c r="B22" s="735" t="s">
        <v>399</v>
      </c>
      <c r="C22" s="735"/>
      <c r="D22" s="735"/>
      <c r="E22" s="735"/>
      <c r="F22" s="735"/>
      <c r="G22" s="735"/>
    </row>
    <row r="23" spans="1:8" ht="30.65" customHeight="1">
      <c r="A23" s="11"/>
      <c r="B23" s="747" t="s">
        <v>425</v>
      </c>
      <c r="C23" s="747"/>
      <c r="D23" s="747"/>
      <c r="E23" s="747"/>
      <c r="F23" s="747"/>
      <c r="G23" s="747"/>
      <c r="H23" s="747"/>
    </row>
    <row r="24" spans="1:8" ht="47.25" customHeight="1">
      <c r="A24" s="11"/>
      <c r="B24" s="734" t="s">
        <v>424</v>
      </c>
      <c r="C24" s="734"/>
      <c r="D24" s="734"/>
      <c r="E24" s="734"/>
      <c r="F24" s="734"/>
      <c r="G24" s="734"/>
      <c r="H24" s="734"/>
    </row>
    <row r="25" spans="1:8" ht="83.5" customHeight="1">
      <c r="A25" s="11"/>
      <c r="B25" s="734" t="s">
        <v>445</v>
      </c>
      <c r="C25" s="734"/>
      <c r="D25" s="734"/>
      <c r="E25" s="734"/>
      <c r="F25" s="734"/>
      <c r="G25" s="734"/>
      <c r="H25" s="734"/>
    </row>
    <row r="26" spans="1:8" ht="31.5" customHeight="1">
      <c r="A26" s="11"/>
      <c r="B26" s="734" t="s">
        <v>226</v>
      </c>
      <c r="C26" s="734"/>
      <c r="D26" s="734"/>
      <c r="E26" s="734"/>
      <c r="F26" s="734"/>
      <c r="G26" s="734"/>
      <c r="H26" s="734"/>
    </row>
    <row r="27" spans="1:8" ht="80.25" customHeight="1">
      <c r="A27" s="11"/>
      <c r="B27" s="746" t="s">
        <v>827</v>
      </c>
      <c r="C27" s="746"/>
      <c r="D27" s="746"/>
      <c r="E27" s="746"/>
      <c r="F27" s="746"/>
      <c r="G27" s="746"/>
      <c r="H27" s="746"/>
    </row>
    <row r="28" spans="1:8" ht="53.5" customHeight="1">
      <c r="A28" s="11"/>
      <c r="B28" s="734" t="s">
        <v>400</v>
      </c>
      <c r="C28" s="734"/>
      <c r="D28" s="734"/>
      <c r="E28" s="734"/>
      <c r="F28" s="734"/>
      <c r="G28" s="734"/>
      <c r="H28" s="734"/>
    </row>
    <row r="29" spans="1:8" ht="10.5" customHeight="1">
      <c r="A29" s="11"/>
      <c r="B29" s="338"/>
      <c r="C29" s="338"/>
      <c r="D29" s="338"/>
      <c r="E29" s="338"/>
      <c r="F29" s="338"/>
      <c r="G29" s="338"/>
      <c r="H29" s="338"/>
    </row>
    <row r="30" spans="1:8" ht="15.5">
      <c r="A30" s="11" t="s">
        <v>97</v>
      </c>
      <c r="B30" s="735" t="s">
        <v>401</v>
      </c>
      <c r="C30" s="735"/>
      <c r="D30" s="735"/>
      <c r="E30" s="735"/>
      <c r="F30" s="735"/>
      <c r="G30" s="735"/>
      <c r="H30" s="338"/>
    </row>
    <row r="31" spans="1:8" ht="77.5" customHeight="1">
      <c r="A31" s="11"/>
      <c r="B31" s="734" t="s">
        <v>427</v>
      </c>
      <c r="C31" s="734"/>
      <c r="D31" s="734"/>
      <c r="E31" s="734"/>
      <c r="F31" s="734"/>
      <c r="G31" s="734"/>
      <c r="H31" s="734"/>
    </row>
    <row r="32" spans="1:8" ht="15.75" customHeight="1">
      <c r="A32" s="11"/>
      <c r="B32" s="1"/>
    </row>
    <row r="33" spans="1:8" ht="15.75" customHeight="1">
      <c r="A33" s="11" t="s">
        <v>98</v>
      </c>
      <c r="B33" s="735" t="s">
        <v>44</v>
      </c>
      <c r="C33" s="735"/>
      <c r="D33" s="735"/>
      <c r="E33" s="735"/>
      <c r="F33" s="735"/>
      <c r="G33" s="735"/>
    </row>
    <row r="34" spans="1:8" ht="31.5" customHeight="1">
      <c r="A34" s="11"/>
      <c r="B34" s="734" t="s">
        <v>45</v>
      </c>
      <c r="C34" s="734"/>
      <c r="D34" s="734"/>
      <c r="E34" s="734"/>
      <c r="F34" s="734"/>
      <c r="G34" s="734"/>
      <c r="H34" s="734"/>
    </row>
    <row r="35" spans="1:8" ht="19.899999999999999" customHeight="1">
      <c r="A35" s="11"/>
      <c r="B35" s="751" t="s">
        <v>420</v>
      </c>
      <c r="C35" s="751"/>
      <c r="D35" s="751"/>
      <c r="E35" s="751"/>
      <c r="F35" s="751"/>
      <c r="G35" s="751"/>
      <c r="H35" s="751"/>
    </row>
    <row r="36" spans="1:8" ht="113.5" customHeight="1">
      <c r="A36" s="11"/>
      <c r="B36" s="734" t="s">
        <v>448</v>
      </c>
      <c r="C36" s="734"/>
      <c r="D36" s="734"/>
      <c r="E36" s="734"/>
      <c r="F36" s="734"/>
      <c r="G36" s="734"/>
      <c r="H36" s="734"/>
    </row>
    <row r="37" spans="1:8" ht="19.899999999999999" customHeight="1">
      <c r="A37" s="11"/>
      <c r="B37" s="751" t="s">
        <v>421</v>
      </c>
      <c r="C37" s="751"/>
      <c r="D37" s="751"/>
      <c r="E37" s="751"/>
      <c r="F37" s="751"/>
      <c r="G37" s="751"/>
      <c r="H37" s="751"/>
    </row>
    <row r="38" spans="1:8" ht="66" customHeight="1">
      <c r="A38" s="11"/>
      <c r="B38" s="734" t="s">
        <v>439</v>
      </c>
      <c r="C38" s="734"/>
      <c r="D38" s="734"/>
      <c r="E38" s="734"/>
      <c r="F38" s="734"/>
      <c r="G38" s="734"/>
      <c r="H38" s="734"/>
    </row>
    <row r="39" spans="1:8" ht="20.5" customHeight="1">
      <c r="A39" s="11"/>
      <c r="B39" s="738" t="s">
        <v>423</v>
      </c>
      <c r="C39" s="738"/>
      <c r="D39" s="738"/>
      <c r="E39" s="738"/>
      <c r="F39" s="738"/>
      <c r="G39" s="738"/>
      <c r="H39" s="738"/>
    </row>
    <row r="40" spans="1:8" ht="48" customHeight="1">
      <c r="A40" s="11"/>
      <c r="B40" s="734" t="s">
        <v>422</v>
      </c>
      <c r="C40" s="734"/>
      <c r="D40" s="734"/>
      <c r="E40" s="734"/>
      <c r="F40" s="734"/>
      <c r="G40" s="734"/>
      <c r="H40" s="734"/>
    </row>
    <row r="41" spans="1:8" ht="22.9" customHeight="1">
      <c r="A41" s="11"/>
      <c r="B41" s="751" t="s">
        <v>17</v>
      </c>
      <c r="C41" s="751"/>
      <c r="D41" s="751"/>
      <c r="E41" s="751"/>
      <c r="F41" s="751"/>
      <c r="G41" s="751"/>
      <c r="H41" s="751"/>
    </row>
    <row r="42" spans="1:8" ht="15.5">
      <c r="A42" s="11"/>
      <c r="B42" s="734" t="s">
        <v>428</v>
      </c>
      <c r="C42" s="734"/>
      <c r="D42" s="734"/>
      <c r="E42" s="734"/>
      <c r="F42" s="734"/>
      <c r="G42" s="734"/>
      <c r="H42" s="734"/>
    </row>
    <row r="43" spans="1:8" ht="15.75" customHeight="1">
      <c r="A43" s="11"/>
      <c r="B43" s="338"/>
      <c r="C43" s="338"/>
      <c r="D43" s="338"/>
      <c r="E43" s="338"/>
      <c r="F43" s="338"/>
      <c r="G43" s="338"/>
    </row>
    <row r="44" spans="1:8" ht="15.75" customHeight="1">
      <c r="A44" s="11" t="s">
        <v>99</v>
      </c>
      <c r="B44" s="745" t="s">
        <v>46</v>
      </c>
      <c r="C44" s="745"/>
      <c r="D44" s="745"/>
      <c r="E44" s="745"/>
      <c r="F44" s="745"/>
      <c r="G44" s="745"/>
    </row>
    <row r="45" spans="1:8" ht="31.5" customHeight="1">
      <c r="A45" s="11"/>
      <c r="B45" s="734" t="s">
        <v>47</v>
      </c>
      <c r="C45" s="734"/>
      <c r="D45" s="734"/>
      <c r="E45" s="734"/>
      <c r="F45" s="734"/>
      <c r="G45" s="734"/>
      <c r="H45" s="734"/>
    </row>
    <row r="46" spans="1:8" ht="15.75" customHeight="1">
      <c r="A46" s="11"/>
      <c r="B46" s="338"/>
    </row>
    <row r="47" spans="1:8" ht="15.75" customHeight="1">
      <c r="A47" s="11" t="s">
        <v>100</v>
      </c>
      <c r="B47" s="735" t="s">
        <v>403</v>
      </c>
      <c r="C47" s="735"/>
      <c r="D47" s="735"/>
      <c r="E47" s="735"/>
      <c r="F47" s="735"/>
      <c r="G47" s="735"/>
    </row>
    <row r="48" spans="1:8" ht="15.75" customHeight="1">
      <c r="A48" s="11"/>
      <c r="B48" s="748" t="s">
        <v>404</v>
      </c>
      <c r="C48" s="748"/>
      <c r="D48" s="748"/>
      <c r="E48" s="748"/>
      <c r="F48" s="748"/>
      <c r="G48" s="748"/>
    </row>
    <row r="49" spans="1:8" ht="54" customHeight="1">
      <c r="A49" s="11"/>
      <c r="B49" s="734" t="s">
        <v>405</v>
      </c>
      <c r="C49" s="734"/>
      <c r="D49" s="734"/>
      <c r="E49" s="734"/>
      <c r="F49" s="734"/>
      <c r="G49" s="734"/>
      <c r="H49" s="734"/>
    </row>
    <row r="50" spans="1:8" ht="15.5">
      <c r="A50" s="11"/>
      <c r="B50" s="749" t="s">
        <v>406</v>
      </c>
      <c r="C50" s="749"/>
      <c r="D50" s="749"/>
      <c r="E50" s="749"/>
      <c r="F50" s="749"/>
      <c r="G50" s="749"/>
      <c r="H50" s="749"/>
    </row>
    <row r="51" spans="1:8" ht="15.5">
      <c r="A51" s="11"/>
      <c r="B51" s="750" t="s">
        <v>407</v>
      </c>
      <c r="C51" s="750"/>
      <c r="D51" s="750"/>
      <c r="E51" s="750"/>
      <c r="F51" s="750"/>
      <c r="G51" s="750"/>
      <c r="H51" s="750"/>
    </row>
    <row r="52" spans="1:8" ht="87" customHeight="1">
      <c r="A52" s="11"/>
      <c r="B52" s="734" t="s">
        <v>408</v>
      </c>
      <c r="C52" s="734"/>
      <c r="D52" s="734"/>
      <c r="E52" s="734"/>
      <c r="F52" s="734"/>
      <c r="G52" s="734"/>
      <c r="H52" s="734"/>
    </row>
    <row r="53" spans="1:8" ht="15.5">
      <c r="A53" s="11"/>
      <c r="B53" s="750" t="s">
        <v>409</v>
      </c>
      <c r="C53" s="750"/>
      <c r="D53" s="750"/>
      <c r="E53" s="750"/>
      <c r="F53" s="750"/>
      <c r="G53" s="750"/>
      <c r="H53" s="750"/>
    </row>
    <row r="54" spans="1:8" ht="103.15" customHeight="1">
      <c r="A54" s="11"/>
      <c r="B54" s="734" t="s">
        <v>410</v>
      </c>
      <c r="C54" s="734"/>
      <c r="D54" s="734"/>
      <c r="E54" s="734"/>
      <c r="F54" s="734"/>
      <c r="G54" s="734"/>
      <c r="H54" s="734"/>
    </row>
    <row r="55" spans="1:8" ht="32.25" customHeight="1">
      <c r="A55" s="11"/>
      <c r="B55" s="734" t="s">
        <v>227</v>
      </c>
      <c r="C55" s="734"/>
      <c r="D55" s="734"/>
      <c r="E55" s="734"/>
      <c r="F55" s="734"/>
      <c r="G55" s="734"/>
      <c r="H55" s="734"/>
    </row>
    <row r="56" spans="1:8" ht="15.75" customHeight="1">
      <c r="A56" s="11"/>
      <c r="B56" s="338"/>
      <c r="C56" s="338"/>
      <c r="D56" s="338"/>
      <c r="E56" s="338"/>
      <c r="F56" s="338"/>
      <c r="G56" s="338"/>
    </row>
    <row r="57" spans="1:8" ht="15.75" customHeight="1">
      <c r="A57" s="11" t="s">
        <v>105</v>
      </c>
      <c r="B57" s="735" t="s">
        <v>228</v>
      </c>
      <c r="C57" s="735"/>
      <c r="D57" s="735"/>
      <c r="E57" s="735"/>
      <c r="F57" s="735"/>
      <c r="G57" s="735"/>
    </row>
    <row r="58" spans="1:8" ht="15.75" customHeight="1">
      <c r="A58" s="11"/>
      <c r="B58" s="752" t="s">
        <v>415</v>
      </c>
      <c r="C58" s="752"/>
      <c r="D58" s="752"/>
      <c r="E58" s="752"/>
      <c r="F58" s="752"/>
      <c r="G58" s="752"/>
      <c r="H58" s="752"/>
    </row>
    <row r="59" spans="1:8" ht="49.9" customHeight="1">
      <c r="A59" s="11"/>
      <c r="B59" s="734" t="s">
        <v>411</v>
      </c>
      <c r="C59" s="734"/>
      <c r="D59" s="734"/>
      <c r="E59" s="734"/>
      <c r="F59" s="734"/>
      <c r="G59" s="734"/>
      <c r="H59" s="734"/>
    </row>
    <row r="60" spans="1:8" ht="15.5">
      <c r="A60" s="11"/>
      <c r="B60" s="752" t="s">
        <v>412</v>
      </c>
      <c r="C60" s="752"/>
      <c r="D60" s="752"/>
      <c r="E60" s="752"/>
      <c r="F60" s="752"/>
      <c r="G60" s="752"/>
      <c r="H60" s="752"/>
    </row>
    <row r="61" spans="1:8" ht="32.25" customHeight="1">
      <c r="A61" s="11"/>
      <c r="B61" s="734" t="s">
        <v>413</v>
      </c>
      <c r="C61" s="734"/>
      <c r="D61" s="734"/>
      <c r="E61" s="734"/>
      <c r="F61" s="734"/>
      <c r="G61" s="734"/>
      <c r="H61" s="734"/>
    </row>
    <row r="62" spans="1:8" ht="15.65" customHeight="1">
      <c r="A62" s="11"/>
      <c r="B62" s="752" t="s">
        <v>414</v>
      </c>
      <c r="C62" s="752"/>
      <c r="D62" s="752"/>
      <c r="E62" s="752"/>
      <c r="F62" s="752"/>
      <c r="G62" s="752"/>
      <c r="H62" s="752"/>
    </row>
    <row r="63" spans="1:8" ht="67.900000000000006" customHeight="1">
      <c r="A63" s="11"/>
      <c r="B63" s="734" t="s">
        <v>416</v>
      </c>
      <c r="C63" s="734"/>
      <c r="D63" s="734"/>
      <c r="E63" s="734"/>
      <c r="F63" s="734"/>
      <c r="G63" s="734"/>
      <c r="H63" s="734"/>
    </row>
    <row r="64" spans="1:8" ht="15.75" customHeight="1">
      <c r="A64" s="11" t="s">
        <v>201</v>
      </c>
      <c r="B64" s="735" t="s">
        <v>229</v>
      </c>
      <c r="C64" s="735"/>
      <c r="D64" s="735"/>
      <c r="E64" s="735"/>
      <c r="F64" s="735"/>
      <c r="G64" s="735"/>
    </row>
    <row r="65" spans="1:8" ht="66" customHeight="1">
      <c r="A65" s="11"/>
      <c r="B65" s="734" t="s">
        <v>231</v>
      </c>
      <c r="C65" s="734"/>
      <c r="D65" s="734"/>
      <c r="E65" s="734"/>
      <c r="F65" s="734"/>
      <c r="G65" s="734"/>
      <c r="H65" s="734"/>
    </row>
    <row r="66" spans="1:8" ht="32.25" customHeight="1">
      <c r="A66" s="11"/>
      <c r="B66" s="734" t="s">
        <v>230</v>
      </c>
      <c r="C66" s="734"/>
      <c r="D66" s="734"/>
      <c r="E66" s="734"/>
      <c r="F66" s="734"/>
      <c r="G66" s="734"/>
      <c r="H66" s="734"/>
    </row>
    <row r="67" spans="1:8" ht="15.5">
      <c r="A67" s="11"/>
      <c r="B67" s="734"/>
      <c r="C67" s="734"/>
      <c r="D67" s="734"/>
      <c r="E67" s="734"/>
      <c r="F67" s="734"/>
      <c r="G67" s="734"/>
      <c r="H67" s="734"/>
    </row>
    <row r="68" spans="1:8" ht="15.75" customHeight="1">
      <c r="A68" s="11" t="s">
        <v>232</v>
      </c>
      <c r="B68" s="735" t="s">
        <v>48</v>
      </c>
      <c r="C68" s="735"/>
      <c r="D68" s="735"/>
      <c r="E68" s="735"/>
      <c r="F68" s="735"/>
      <c r="G68" s="735"/>
    </row>
    <row r="69" spans="1:8" ht="31.5" customHeight="1">
      <c r="A69" s="11"/>
      <c r="B69" s="12" t="s">
        <v>86</v>
      </c>
      <c r="C69" s="734" t="s">
        <v>103</v>
      </c>
      <c r="D69" s="734"/>
      <c r="E69" s="734"/>
      <c r="F69" s="734"/>
      <c r="G69" s="734"/>
      <c r="H69" s="734"/>
    </row>
    <row r="70" spans="1:8" ht="78.75" customHeight="1">
      <c r="A70" s="11"/>
      <c r="B70" s="12" t="s">
        <v>87</v>
      </c>
      <c r="C70" s="734" t="s">
        <v>104</v>
      </c>
      <c r="D70" s="734"/>
      <c r="E70" s="734"/>
      <c r="F70" s="734"/>
      <c r="G70" s="734"/>
      <c r="H70" s="734"/>
    </row>
    <row r="71" spans="1:8" ht="78.75" customHeight="1">
      <c r="A71" s="11"/>
      <c r="B71" s="12" t="s">
        <v>88</v>
      </c>
      <c r="C71" s="734" t="s">
        <v>357</v>
      </c>
      <c r="D71" s="734"/>
      <c r="E71" s="734"/>
      <c r="F71" s="734"/>
      <c r="G71" s="734"/>
      <c r="H71" s="734"/>
    </row>
    <row r="72" spans="1:8" ht="15.75" customHeight="1">
      <c r="A72" s="11"/>
      <c r="B72" s="340"/>
    </row>
    <row r="73" spans="1:8" ht="15.75" customHeight="1">
      <c r="A73" s="11" t="s">
        <v>234</v>
      </c>
      <c r="B73" s="735" t="s">
        <v>417</v>
      </c>
      <c r="C73" s="735"/>
      <c r="D73" s="735"/>
      <c r="E73" s="735"/>
      <c r="F73" s="735"/>
      <c r="G73" s="735"/>
    </row>
    <row r="74" spans="1:8" ht="55.9" customHeight="1">
      <c r="A74" s="11"/>
      <c r="B74" s="734" t="s">
        <v>418</v>
      </c>
      <c r="C74" s="734"/>
      <c r="D74" s="734"/>
      <c r="E74" s="734"/>
      <c r="F74" s="734"/>
      <c r="G74" s="734"/>
      <c r="H74" s="734"/>
    </row>
    <row r="75" spans="1:8" ht="61.9" customHeight="1">
      <c r="A75" s="11"/>
      <c r="B75" s="734" t="s">
        <v>419</v>
      </c>
      <c r="C75" s="734"/>
      <c r="D75" s="734"/>
      <c r="E75" s="734"/>
      <c r="F75" s="734"/>
      <c r="G75" s="734"/>
      <c r="H75" s="734"/>
    </row>
    <row r="76" spans="1:8" ht="15.75" customHeight="1">
      <c r="A76" s="11"/>
      <c r="B76" s="340"/>
    </row>
    <row r="77" spans="1:8" ht="15.75" customHeight="1">
      <c r="A77" s="11" t="s">
        <v>236</v>
      </c>
      <c r="B77" s="735" t="s">
        <v>233</v>
      </c>
      <c r="C77" s="735"/>
      <c r="D77" s="735"/>
      <c r="E77" s="735"/>
      <c r="F77" s="735"/>
      <c r="G77" s="735"/>
    </row>
    <row r="78" spans="1:8" ht="63" customHeight="1">
      <c r="A78" s="11"/>
      <c r="B78" s="734" t="s">
        <v>317</v>
      </c>
      <c r="C78" s="734"/>
      <c r="D78" s="734"/>
      <c r="E78" s="734"/>
      <c r="F78" s="734"/>
      <c r="G78" s="734"/>
      <c r="H78" s="734"/>
    </row>
    <row r="79" spans="1:8" ht="15.5">
      <c r="A79" s="11"/>
      <c r="B79" s="338"/>
      <c r="C79" s="338"/>
      <c r="D79" s="338"/>
      <c r="E79" s="338"/>
      <c r="F79" s="338"/>
      <c r="G79" s="338"/>
      <c r="H79" s="338"/>
    </row>
    <row r="80" spans="1:8" ht="15.75" customHeight="1">
      <c r="A80" s="11" t="s">
        <v>237</v>
      </c>
      <c r="B80" s="735" t="s">
        <v>49</v>
      </c>
      <c r="C80" s="735"/>
      <c r="D80" s="735"/>
      <c r="E80" s="735"/>
      <c r="F80" s="735"/>
      <c r="G80" s="735"/>
    </row>
    <row r="81" spans="1:8" ht="63" customHeight="1">
      <c r="A81" s="11"/>
      <c r="B81" s="734" t="s">
        <v>50</v>
      </c>
      <c r="C81" s="734"/>
      <c r="D81" s="734"/>
      <c r="E81" s="734"/>
      <c r="F81" s="734"/>
      <c r="G81" s="734"/>
      <c r="H81" s="734"/>
    </row>
    <row r="82" spans="1:8" ht="13.5" customHeight="1">
      <c r="A82" s="11"/>
      <c r="B82" s="338"/>
      <c r="C82" s="338"/>
      <c r="D82" s="338"/>
      <c r="E82" s="338"/>
      <c r="F82" s="338"/>
      <c r="G82" s="338"/>
      <c r="H82" s="338"/>
    </row>
    <row r="83" spans="1:8" ht="15" customHeight="1">
      <c r="A83" s="11" t="s">
        <v>238</v>
      </c>
      <c r="B83" s="735" t="s">
        <v>376</v>
      </c>
      <c r="C83" s="735"/>
      <c r="D83" s="735"/>
      <c r="E83" s="735"/>
      <c r="F83" s="735"/>
      <c r="G83" s="735"/>
      <c r="H83" s="338"/>
    </row>
    <row r="84" spans="1:8" ht="141.75" customHeight="1">
      <c r="A84" s="11"/>
      <c r="B84" s="734" t="s">
        <v>375</v>
      </c>
      <c r="C84" s="734"/>
      <c r="D84" s="734"/>
      <c r="E84" s="734"/>
      <c r="F84" s="734"/>
      <c r="G84" s="734"/>
      <c r="H84" s="734"/>
    </row>
    <row r="86" spans="1:8" ht="15.75" customHeight="1">
      <c r="A86" s="11" t="s">
        <v>239</v>
      </c>
      <c r="B86" s="735" t="s">
        <v>377</v>
      </c>
      <c r="C86" s="735"/>
      <c r="D86" s="735"/>
      <c r="E86" s="735"/>
      <c r="F86" s="735"/>
      <c r="G86" s="735"/>
    </row>
    <row r="87" spans="1:8" ht="67.5" customHeight="1">
      <c r="B87" s="736" t="s">
        <v>378</v>
      </c>
      <c r="C87" s="737"/>
      <c r="D87" s="737"/>
      <c r="E87" s="737"/>
      <c r="F87" s="737"/>
      <c r="G87" s="737"/>
      <c r="H87" s="737"/>
    </row>
    <row r="89" spans="1:8" ht="15.75" customHeight="1">
      <c r="A89" s="11" t="s">
        <v>342</v>
      </c>
      <c r="B89" s="735" t="s">
        <v>347</v>
      </c>
      <c r="C89" s="735"/>
      <c r="D89" s="735"/>
      <c r="E89" s="735"/>
      <c r="F89" s="735"/>
      <c r="G89" s="735"/>
    </row>
    <row r="90" spans="1:8" ht="66.75" customHeight="1">
      <c r="A90" s="11"/>
      <c r="B90" s="753" t="s">
        <v>426</v>
      </c>
      <c r="C90" s="753"/>
      <c r="D90" s="753"/>
      <c r="E90" s="753"/>
      <c r="F90" s="753"/>
      <c r="G90" s="753"/>
      <c r="H90" s="753"/>
    </row>
    <row r="92" spans="1:8" ht="15.75" customHeight="1">
      <c r="A92" s="15" t="s">
        <v>383</v>
      </c>
      <c r="B92" s="735" t="s">
        <v>391</v>
      </c>
      <c r="C92" s="735"/>
      <c r="D92" s="735"/>
      <c r="E92" s="735"/>
      <c r="F92" s="735"/>
      <c r="G92" s="735"/>
    </row>
    <row r="93" spans="1:8" ht="114" customHeight="1">
      <c r="B93" s="734" t="s">
        <v>429</v>
      </c>
      <c r="C93" s="734"/>
      <c r="D93" s="734"/>
      <c r="E93" s="734"/>
      <c r="F93" s="734"/>
      <c r="G93" s="734"/>
      <c r="H93" s="734"/>
    </row>
    <row r="100" spans="1:3" s="336" customFormat="1" ht="15.5">
      <c r="A100" s="10"/>
      <c r="B100" s="4"/>
      <c r="C100" s="8"/>
    </row>
    <row r="243" spans="1:1" ht="15.75" customHeight="1">
      <c r="A243" s="327"/>
    </row>
    <row r="244" spans="1:1" ht="15.75" customHeight="1">
      <c r="A244" s="327"/>
    </row>
  </sheetData>
  <mergeCells count="76">
    <mergeCell ref="B60:H60"/>
    <mergeCell ref="B62:H62"/>
    <mergeCell ref="B61:H61"/>
    <mergeCell ref="B42:H42"/>
    <mergeCell ref="B92:G92"/>
    <mergeCell ref="B73:G73"/>
    <mergeCell ref="B74:H74"/>
    <mergeCell ref="B75:H75"/>
    <mergeCell ref="B90:H90"/>
    <mergeCell ref="B78:H78"/>
    <mergeCell ref="B63:H63"/>
    <mergeCell ref="B66:H66"/>
    <mergeCell ref="B67:H67"/>
    <mergeCell ref="B81:H81"/>
    <mergeCell ref="B80:G80"/>
    <mergeCell ref="C71:H71"/>
    <mergeCell ref="C69:H69"/>
    <mergeCell ref="C70:H70"/>
    <mergeCell ref="B25:H25"/>
    <mergeCell ref="B64:G64"/>
    <mergeCell ref="B65:H65"/>
    <mergeCell ref="B50:H50"/>
    <mergeCell ref="B51:H51"/>
    <mergeCell ref="B53:H53"/>
    <mergeCell ref="B35:H35"/>
    <mergeCell ref="B37:H37"/>
    <mergeCell ref="B38:H38"/>
    <mergeCell ref="B40:H40"/>
    <mergeCell ref="B41:H41"/>
    <mergeCell ref="B28:H28"/>
    <mergeCell ref="B30:G30"/>
    <mergeCell ref="B58:H58"/>
    <mergeCell ref="C17:H17"/>
    <mergeCell ref="C18:H18"/>
    <mergeCell ref="C20:H20"/>
    <mergeCell ref="B49:H49"/>
    <mergeCell ref="B22:G22"/>
    <mergeCell ref="B33:G33"/>
    <mergeCell ref="B44:G44"/>
    <mergeCell ref="B47:G47"/>
    <mergeCell ref="B24:H24"/>
    <mergeCell ref="B26:H26"/>
    <mergeCell ref="B27:H27"/>
    <mergeCell ref="B34:H34"/>
    <mergeCell ref="B36:H36"/>
    <mergeCell ref="B23:H23"/>
    <mergeCell ref="B48:G48"/>
    <mergeCell ref="C19:H19"/>
    <mergeCell ref="B16:H16"/>
    <mergeCell ref="A1:H1"/>
    <mergeCell ref="A2:H2"/>
    <mergeCell ref="A6:H6"/>
    <mergeCell ref="A7:H7"/>
    <mergeCell ref="A8:H8"/>
    <mergeCell ref="A10:H10"/>
    <mergeCell ref="A11:H11"/>
    <mergeCell ref="B13:H13"/>
    <mergeCell ref="B15:G15"/>
    <mergeCell ref="B12:G12"/>
    <mergeCell ref="A4:H4"/>
    <mergeCell ref="B93:H93"/>
    <mergeCell ref="B31:H31"/>
    <mergeCell ref="B84:H84"/>
    <mergeCell ref="B83:G83"/>
    <mergeCell ref="B86:G86"/>
    <mergeCell ref="B87:H87"/>
    <mergeCell ref="B77:G77"/>
    <mergeCell ref="B68:G68"/>
    <mergeCell ref="B45:H45"/>
    <mergeCell ref="B55:H55"/>
    <mergeCell ref="B52:H52"/>
    <mergeCell ref="B54:H54"/>
    <mergeCell ref="B57:G57"/>
    <mergeCell ref="B39:H39"/>
    <mergeCell ref="B59:H59"/>
    <mergeCell ref="B89:G89"/>
  </mergeCells>
  <pageMargins left="0.70866141732283505" right="0.52" top="0.37" bottom="0.3" header="0" footer="0"/>
  <pageSetup paperSize="9" scale="90" orientation="portrait" r:id="rId1"/>
  <headerFooter alignWithMargins="0"/>
  <rowBreaks count="3" manualBreakCount="3">
    <brk id="28" max="7" man="1"/>
    <brk id="53" max="7" man="1"/>
    <brk id="74" max="7" man="1"/>
  </rowBreaks>
  <ignoredErrors>
    <ignoredError sqref="B17:B1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K358"/>
  <sheetViews>
    <sheetView view="pageBreakPreview" topLeftCell="A190" zoomScaleNormal="100" zoomScaleSheetLayoutView="100" zoomScalePageLayoutView="86" workbookViewId="0">
      <selection activeCell="A205" sqref="A205"/>
    </sheetView>
  </sheetViews>
  <sheetFormatPr defaultColWidth="9.1796875" defaultRowHeight="15.5"/>
  <cols>
    <col min="1" max="1" width="8.26953125" style="417" customWidth="1"/>
    <col min="2" max="2" width="7.36328125" style="417" customWidth="1"/>
    <col min="3" max="3" width="16.26953125" style="416" customWidth="1"/>
    <col min="4" max="4" width="16.7265625" style="416" customWidth="1"/>
    <col min="5" max="5" width="15.81640625" style="416" customWidth="1"/>
    <col min="6" max="6" width="15.453125" style="648" customWidth="1"/>
    <col min="7" max="7" width="15.7265625" style="648" customWidth="1"/>
    <col min="8" max="8" width="15.81640625" style="416" customWidth="1"/>
    <col min="9" max="9" width="17.26953125" style="416" customWidth="1"/>
    <col min="10" max="10" width="17.81640625" style="416" bestFit="1" customWidth="1"/>
    <col min="11" max="16384" width="9.1796875" style="416"/>
  </cols>
  <sheetData>
    <row r="1" spans="1:10" s="277" customFormat="1" ht="23.25" customHeight="1">
      <c r="A1" s="721" t="str">
        <f>'Introduction '!B2</f>
        <v>Name of Company</v>
      </c>
      <c r="B1" s="722"/>
      <c r="C1" s="722"/>
      <c r="D1" s="722"/>
      <c r="E1" s="722"/>
      <c r="F1" s="722"/>
      <c r="G1" s="722"/>
      <c r="H1" s="722"/>
      <c r="I1" s="722"/>
      <c r="J1" s="725"/>
    </row>
    <row r="2" spans="1:10" s="277" customFormat="1" ht="18.75" customHeight="1">
      <c r="A2" s="679" t="str">
        <f>'Introduction '!B3</f>
        <v>CIN -</v>
      </c>
      <c r="B2" s="680"/>
      <c r="C2" s="680"/>
      <c r="D2" s="680"/>
      <c r="E2" s="680"/>
      <c r="F2" s="680"/>
      <c r="G2" s="680"/>
      <c r="H2" s="680"/>
      <c r="I2" s="680"/>
      <c r="J2" s="681"/>
    </row>
    <row r="3" spans="1:10" s="277" customFormat="1" ht="10" customHeight="1">
      <c r="A3" s="448"/>
      <c r="B3" s="280"/>
      <c r="C3" s="280"/>
      <c r="D3" s="280"/>
      <c r="E3" s="280"/>
      <c r="F3" s="280"/>
      <c r="G3" s="280"/>
      <c r="H3" s="280"/>
      <c r="I3" s="280"/>
      <c r="J3" s="449"/>
    </row>
    <row r="4" spans="1:10" s="277" customFormat="1" ht="18.75" customHeight="1">
      <c r="A4" s="783" t="s">
        <v>503</v>
      </c>
      <c r="B4" s="784"/>
      <c r="C4" s="784"/>
      <c r="D4" s="784"/>
      <c r="E4" s="784"/>
      <c r="F4" s="784"/>
      <c r="G4" s="784"/>
      <c r="H4" s="784"/>
      <c r="I4" s="784"/>
      <c r="J4" s="785"/>
    </row>
    <row r="5" spans="1:10" s="277" customFormat="1" ht="10" customHeight="1">
      <c r="A5" s="68"/>
      <c r="B5" s="433"/>
      <c r="J5" s="450"/>
    </row>
    <row r="6" spans="1:10" ht="16" thickBot="1">
      <c r="A6" s="20"/>
      <c r="B6" s="440"/>
      <c r="C6" s="428"/>
      <c r="D6" s="428"/>
      <c r="E6" s="428"/>
      <c r="H6" s="24"/>
      <c r="I6" s="24"/>
      <c r="J6" s="451" t="s">
        <v>372</v>
      </c>
    </row>
    <row r="7" spans="1:10" s="417" customFormat="1" ht="38.25" customHeight="1" thickBot="1">
      <c r="A7" s="432" t="s">
        <v>32</v>
      </c>
      <c r="B7" s="794" t="s">
        <v>0</v>
      </c>
      <c r="C7" s="795"/>
      <c r="D7" s="795"/>
      <c r="E7" s="795"/>
      <c r="F7" s="795"/>
      <c r="G7" s="795"/>
      <c r="H7" s="796"/>
      <c r="I7" s="289" t="s">
        <v>504</v>
      </c>
      <c r="J7" s="289" t="s">
        <v>505</v>
      </c>
    </row>
    <row r="8" spans="1:10">
      <c r="A8" s="76"/>
      <c r="B8" s="439"/>
      <c r="C8" s="439"/>
      <c r="D8" s="439"/>
      <c r="E8" s="59"/>
      <c r="F8" s="59"/>
      <c r="G8" s="59"/>
      <c r="H8" s="439"/>
      <c r="I8" s="55"/>
      <c r="J8" s="233"/>
    </row>
    <row r="9" spans="1:10">
      <c r="A9" s="49">
        <v>3</v>
      </c>
      <c r="B9" s="696" t="s">
        <v>39</v>
      </c>
      <c r="C9" s="696"/>
      <c r="D9" s="696"/>
      <c r="E9" s="696"/>
      <c r="F9" s="696"/>
      <c r="G9" s="696"/>
      <c r="H9" s="696"/>
      <c r="I9" s="52"/>
      <c r="J9" s="83"/>
    </row>
    <row r="10" spans="1:10">
      <c r="A10" s="22">
        <f>A9+0.1</f>
        <v>3.1</v>
      </c>
      <c r="B10" s="775" t="s">
        <v>139</v>
      </c>
      <c r="C10" s="775"/>
      <c r="D10" s="775"/>
      <c r="E10" s="775"/>
      <c r="F10" s="775"/>
      <c r="G10" s="775"/>
      <c r="H10" s="775"/>
      <c r="I10" s="52"/>
      <c r="J10" s="83"/>
    </row>
    <row r="11" spans="1:10">
      <c r="A11" s="23"/>
      <c r="B11" s="701" t="s">
        <v>506</v>
      </c>
      <c r="C11" s="701"/>
      <c r="D11" s="701"/>
      <c r="E11" s="701"/>
      <c r="F11" s="701"/>
      <c r="G11" s="701"/>
      <c r="H11" s="701"/>
      <c r="I11" s="145">
        <v>0</v>
      </c>
      <c r="J11" s="96">
        <v>0</v>
      </c>
    </row>
    <row r="12" spans="1:10">
      <c r="A12" s="23"/>
      <c r="B12" s="440"/>
      <c r="C12" s="428"/>
      <c r="D12" s="428"/>
      <c r="E12" s="428"/>
      <c r="H12" s="18"/>
      <c r="I12" s="156">
        <f>SUM(I11)</f>
        <v>0</v>
      </c>
      <c r="J12" s="161">
        <f>SUM(J11)</f>
        <v>0</v>
      </c>
    </row>
    <row r="13" spans="1:10">
      <c r="A13" s="23">
        <f>A10+0.1</f>
        <v>3.2</v>
      </c>
      <c r="B13" s="775" t="s">
        <v>140</v>
      </c>
      <c r="C13" s="775"/>
      <c r="D13" s="775"/>
      <c r="E13" s="775"/>
      <c r="F13" s="775"/>
      <c r="G13" s="775"/>
      <c r="H13" s="775"/>
      <c r="I13" s="145"/>
      <c r="J13" s="96"/>
    </row>
    <row r="14" spans="1:10">
      <c r="A14" s="23"/>
      <c r="B14" s="701" t="s">
        <v>507</v>
      </c>
      <c r="C14" s="701"/>
      <c r="D14" s="701"/>
      <c r="E14" s="701"/>
      <c r="F14" s="701"/>
      <c r="G14" s="701"/>
      <c r="H14" s="701"/>
      <c r="I14" s="145">
        <v>0</v>
      </c>
      <c r="J14" s="96">
        <v>0</v>
      </c>
    </row>
    <row r="15" spans="1:10">
      <c r="A15" s="23"/>
      <c r="B15" s="433"/>
      <c r="C15" s="433"/>
      <c r="D15" s="433"/>
      <c r="E15" s="433"/>
      <c r="F15" s="645"/>
      <c r="G15" s="645"/>
      <c r="H15" s="433"/>
      <c r="I15" s="156">
        <f>SUM(I14)</f>
        <v>0</v>
      </c>
      <c r="J15" s="161">
        <f>SUM(J14)</f>
        <v>0</v>
      </c>
    </row>
    <row r="16" spans="1:10">
      <c r="A16" s="23">
        <f>A13+0.1</f>
        <v>3.3000000000000003</v>
      </c>
      <c r="B16" s="775" t="s">
        <v>18</v>
      </c>
      <c r="C16" s="775"/>
      <c r="D16" s="775"/>
      <c r="E16" s="775"/>
      <c r="F16" s="775"/>
      <c r="G16" s="775"/>
      <c r="H16" s="775"/>
      <c r="I16" s="145"/>
      <c r="J16" s="96"/>
    </row>
    <row r="17" spans="1:10">
      <c r="A17" s="23"/>
      <c r="B17" s="719" t="s">
        <v>462</v>
      </c>
      <c r="C17" s="719"/>
      <c r="D17" s="719"/>
      <c r="E17" s="719"/>
      <c r="F17" s="719"/>
      <c r="G17" s="719"/>
      <c r="H17" s="719"/>
      <c r="I17" s="145">
        <v>0</v>
      </c>
      <c r="J17" s="96">
        <v>0</v>
      </c>
    </row>
    <row r="18" spans="1:10">
      <c r="A18" s="23"/>
      <c r="B18" s="719" t="s">
        <v>192</v>
      </c>
      <c r="C18" s="719"/>
      <c r="D18" s="719"/>
      <c r="E18" s="719"/>
      <c r="F18" s="719"/>
      <c r="G18" s="719"/>
      <c r="H18" s="719"/>
      <c r="I18" s="145">
        <v>0</v>
      </c>
      <c r="J18" s="96">
        <v>0</v>
      </c>
    </row>
    <row r="19" spans="1:10">
      <c r="A19" s="23"/>
      <c r="B19" s="797" t="s">
        <v>463</v>
      </c>
      <c r="C19" s="773"/>
      <c r="D19" s="773"/>
      <c r="E19" s="773"/>
      <c r="F19" s="773"/>
      <c r="G19" s="773"/>
      <c r="H19" s="774"/>
      <c r="I19" s="123">
        <f>SUM(I17:I18)</f>
        <v>0</v>
      </c>
      <c r="J19" s="123">
        <f>SUM(J17:J18)</f>
        <v>0</v>
      </c>
    </row>
    <row r="20" spans="1:10">
      <c r="A20" s="23"/>
      <c r="B20" s="440"/>
      <c r="C20" s="428"/>
      <c r="D20" s="428"/>
      <c r="E20" s="428"/>
      <c r="H20" s="428"/>
      <c r="I20" s="428"/>
      <c r="J20" s="272"/>
    </row>
    <row r="21" spans="1:10" ht="15.75" customHeight="1">
      <c r="A21" s="23">
        <f>A16+0.1</f>
        <v>3.4000000000000004</v>
      </c>
      <c r="B21" s="704" t="s">
        <v>141</v>
      </c>
      <c r="C21" s="705"/>
      <c r="D21" s="705"/>
      <c r="E21" s="705"/>
      <c r="F21" s="705"/>
      <c r="G21" s="705"/>
      <c r="H21" s="705"/>
      <c r="I21" s="705"/>
      <c r="J21" s="786"/>
    </row>
    <row r="22" spans="1:10">
      <c r="A22" s="23"/>
      <c r="B22" s="440"/>
      <c r="C22" s="428"/>
      <c r="D22" s="754"/>
      <c r="E22" s="754"/>
      <c r="F22" s="655"/>
      <c r="G22" s="655"/>
      <c r="H22" s="220"/>
      <c r="I22" s="220"/>
      <c r="J22" s="221"/>
    </row>
    <row r="23" spans="1:10" ht="31.5" customHeight="1">
      <c r="A23" s="23"/>
      <c r="B23" s="792" t="s">
        <v>13</v>
      </c>
      <c r="C23" s="709"/>
      <c r="D23" s="709"/>
      <c r="E23" s="798" t="s">
        <v>142</v>
      </c>
      <c r="F23" s="798"/>
      <c r="G23" s="798"/>
      <c r="H23" s="798"/>
      <c r="I23" s="801" t="s">
        <v>143</v>
      </c>
      <c r="J23" s="802"/>
    </row>
    <row r="24" spans="1:10">
      <c r="A24" s="23"/>
      <c r="B24" s="792"/>
      <c r="C24" s="709"/>
      <c r="D24" s="709"/>
      <c r="E24" s="441" t="s">
        <v>508</v>
      </c>
      <c r="F24" s="656"/>
      <c r="G24" s="656"/>
      <c r="H24" s="441" t="s">
        <v>509</v>
      </c>
      <c r="I24" s="501" t="s">
        <v>508</v>
      </c>
      <c r="J24" s="501" t="s">
        <v>509</v>
      </c>
    </row>
    <row r="25" spans="1:10">
      <c r="A25" s="23"/>
      <c r="B25" s="686"/>
      <c r="C25" s="720"/>
      <c r="D25" s="720"/>
      <c r="E25" s="120">
        <v>0</v>
      </c>
      <c r="F25" s="120"/>
      <c r="G25" s="120"/>
      <c r="H25" s="120">
        <v>0</v>
      </c>
      <c r="I25" s="122">
        <v>0</v>
      </c>
      <c r="J25" s="234">
        <v>0</v>
      </c>
    </row>
    <row r="26" spans="1:10">
      <c r="A26" s="23"/>
      <c r="B26" s="686"/>
      <c r="C26" s="720"/>
      <c r="D26" s="720"/>
      <c r="E26" s="120">
        <v>0</v>
      </c>
      <c r="F26" s="120"/>
      <c r="G26" s="120"/>
      <c r="H26" s="120">
        <v>0</v>
      </c>
      <c r="I26" s="123">
        <v>0</v>
      </c>
      <c r="J26" s="97">
        <v>0</v>
      </c>
    </row>
    <row r="27" spans="1:10">
      <c r="A27" s="23"/>
      <c r="B27" s="437"/>
      <c r="C27" s="225"/>
      <c r="D27" s="225"/>
      <c r="E27" s="225"/>
      <c r="F27" s="225"/>
      <c r="G27" s="225"/>
      <c r="H27" s="225"/>
      <c r="I27" s="225"/>
      <c r="J27" s="226"/>
    </row>
    <row r="28" spans="1:10" s="497" customFormat="1">
      <c r="A28" s="23">
        <f>A21+0.1</f>
        <v>3.5000000000000004</v>
      </c>
      <c r="B28" s="695" t="s">
        <v>516</v>
      </c>
      <c r="C28" s="696"/>
      <c r="D28" s="696"/>
      <c r="E28" s="696"/>
      <c r="F28" s="696"/>
      <c r="G28" s="696"/>
      <c r="H28" s="696"/>
      <c r="I28" s="696"/>
      <c r="J28" s="799"/>
    </row>
    <row r="29" spans="1:10" s="497" customFormat="1">
      <c r="A29" s="23"/>
      <c r="B29" s="800" t="s">
        <v>510</v>
      </c>
      <c r="C29" s="800"/>
      <c r="D29" s="800"/>
      <c r="E29" s="800"/>
      <c r="F29" s="657"/>
      <c r="G29" s="657"/>
      <c r="H29" s="709" t="s">
        <v>514</v>
      </c>
      <c r="I29" s="709"/>
      <c r="J29" s="709"/>
    </row>
    <row r="30" spans="1:10" s="497" customFormat="1" ht="31">
      <c r="A30" s="23"/>
      <c r="B30" s="800"/>
      <c r="C30" s="800"/>
      <c r="D30" s="800"/>
      <c r="E30" s="800"/>
      <c r="F30" s="657"/>
      <c r="G30" s="657"/>
      <c r="H30" s="499" t="s">
        <v>511</v>
      </c>
      <c r="I30" s="499" t="s">
        <v>512</v>
      </c>
      <c r="J30" s="499" t="s">
        <v>513</v>
      </c>
    </row>
    <row r="31" spans="1:10" s="497" customFormat="1">
      <c r="A31" s="23"/>
      <c r="B31" s="730"/>
      <c r="C31" s="731"/>
      <c r="D31" s="731"/>
      <c r="E31" s="792"/>
      <c r="F31" s="654"/>
      <c r="G31" s="654"/>
      <c r="H31" s="499"/>
      <c r="I31" s="499"/>
      <c r="J31" s="499"/>
    </row>
    <row r="32" spans="1:10" s="497" customFormat="1">
      <c r="A32" s="23"/>
      <c r="B32" s="730"/>
      <c r="C32" s="731"/>
      <c r="D32" s="731"/>
      <c r="E32" s="792"/>
      <c r="F32" s="654"/>
      <c r="G32" s="654"/>
      <c r="H32" s="499"/>
      <c r="I32" s="499"/>
      <c r="J32" s="499"/>
    </row>
    <row r="33" spans="1:10" s="497" customFormat="1">
      <c r="A33" s="23"/>
      <c r="B33" s="504"/>
      <c r="C33" s="498"/>
      <c r="D33" s="498"/>
      <c r="E33" s="498"/>
      <c r="F33" s="646"/>
      <c r="G33" s="646"/>
      <c r="H33" s="498"/>
      <c r="I33" s="498"/>
      <c r="J33" s="498"/>
    </row>
    <row r="34" spans="1:10" s="497" customFormat="1">
      <c r="A34" s="23"/>
      <c r="B34" s="695" t="s">
        <v>516</v>
      </c>
      <c r="C34" s="696"/>
      <c r="D34" s="696"/>
      <c r="E34" s="696"/>
      <c r="F34" s="696"/>
      <c r="G34" s="696"/>
      <c r="H34" s="696"/>
      <c r="I34" s="696"/>
      <c r="J34" s="799"/>
    </row>
    <row r="35" spans="1:10" s="497" customFormat="1">
      <c r="A35" s="23"/>
      <c r="B35" s="709" t="s">
        <v>510</v>
      </c>
      <c r="C35" s="709"/>
      <c r="D35" s="709"/>
      <c r="E35" s="709"/>
      <c r="F35" s="647"/>
      <c r="G35" s="647"/>
      <c r="H35" s="709" t="s">
        <v>515</v>
      </c>
      <c r="I35" s="709"/>
      <c r="J35" s="709"/>
    </row>
    <row r="36" spans="1:10" s="497" customFormat="1" ht="31">
      <c r="A36" s="23"/>
      <c r="B36" s="709"/>
      <c r="C36" s="709"/>
      <c r="D36" s="709"/>
      <c r="E36" s="709"/>
      <c r="F36" s="647"/>
      <c r="G36" s="647"/>
      <c r="H36" s="499" t="s">
        <v>511</v>
      </c>
      <c r="I36" s="499" t="s">
        <v>512</v>
      </c>
      <c r="J36" s="499" t="s">
        <v>513</v>
      </c>
    </row>
    <row r="37" spans="1:10" s="497" customFormat="1">
      <c r="A37" s="23"/>
      <c r="B37" s="730"/>
      <c r="C37" s="731"/>
      <c r="D37" s="731"/>
      <c r="E37" s="792"/>
      <c r="F37" s="654"/>
      <c r="G37" s="654"/>
      <c r="H37" s="499"/>
      <c r="I37" s="499"/>
      <c r="J37" s="499"/>
    </row>
    <row r="38" spans="1:10" s="497" customFormat="1">
      <c r="A38" s="23"/>
      <c r="B38" s="730"/>
      <c r="C38" s="731"/>
      <c r="D38" s="731"/>
      <c r="E38" s="792"/>
      <c r="F38" s="654"/>
      <c r="G38" s="654"/>
      <c r="H38" s="499"/>
      <c r="I38" s="499"/>
      <c r="J38" s="499"/>
    </row>
    <row r="39" spans="1:10" s="497" customFormat="1">
      <c r="A39" s="23"/>
      <c r="B39" s="504"/>
      <c r="C39" s="498"/>
      <c r="D39" s="498"/>
      <c r="E39" s="498"/>
      <c r="F39" s="646"/>
      <c r="G39" s="646"/>
      <c r="H39" s="498"/>
      <c r="I39" s="498"/>
      <c r="J39" s="496"/>
    </row>
    <row r="40" spans="1:10" ht="15.75" customHeight="1">
      <c r="A40" s="23">
        <f>A28+0.1</f>
        <v>3.6000000000000005</v>
      </c>
      <c r="B40" s="704" t="s">
        <v>144</v>
      </c>
      <c r="C40" s="705"/>
      <c r="D40" s="705"/>
      <c r="E40" s="705"/>
      <c r="F40" s="705"/>
      <c r="G40" s="705"/>
      <c r="H40" s="705"/>
      <c r="I40" s="705"/>
      <c r="J40" s="786"/>
    </row>
    <row r="41" spans="1:10" ht="48.75" customHeight="1">
      <c r="A41" s="23"/>
      <c r="B41" s="700" t="s">
        <v>371</v>
      </c>
      <c r="C41" s="701"/>
      <c r="D41" s="701"/>
      <c r="E41" s="701"/>
      <c r="F41" s="701"/>
      <c r="G41" s="701"/>
      <c r="H41" s="701"/>
      <c r="I41" s="701"/>
      <c r="J41" s="793"/>
    </row>
    <row r="42" spans="1:10" ht="54.75" customHeight="1">
      <c r="A42" s="23"/>
      <c r="B42" s="700" t="s">
        <v>450</v>
      </c>
      <c r="C42" s="701"/>
      <c r="D42" s="701"/>
      <c r="E42" s="701"/>
      <c r="F42" s="701"/>
      <c r="G42" s="701"/>
      <c r="H42" s="701"/>
      <c r="I42" s="701"/>
      <c r="J42" s="793"/>
    </row>
    <row r="43" spans="1:10" ht="16" thickBot="1">
      <c r="A43" s="26"/>
      <c r="B43" s="222"/>
      <c r="C43" s="223"/>
      <c r="D43" s="223"/>
      <c r="E43" s="223"/>
      <c r="F43" s="223"/>
      <c r="G43" s="223"/>
      <c r="H43" s="223"/>
      <c r="I43" s="223"/>
      <c r="J43" s="224"/>
    </row>
    <row r="44" spans="1:10">
      <c r="A44" s="76"/>
      <c r="B44" s="438"/>
      <c r="C44" s="59"/>
      <c r="D44" s="59"/>
      <c r="E44" s="59"/>
      <c r="F44" s="59"/>
      <c r="G44" s="59"/>
      <c r="H44" s="61"/>
      <c r="I44" s="55"/>
      <c r="J44" s="233"/>
    </row>
    <row r="45" spans="1:10" ht="31">
      <c r="A45" s="49">
        <f>A9+1</f>
        <v>4</v>
      </c>
      <c r="B45" s="695" t="s">
        <v>40</v>
      </c>
      <c r="C45" s="696"/>
      <c r="D45" s="696"/>
      <c r="E45" s="696"/>
      <c r="F45" s="696"/>
      <c r="G45" s="696"/>
      <c r="H45" s="696"/>
      <c r="I45" s="52" t="str">
        <f>I7</f>
        <v>As at                   31st March, 2022</v>
      </c>
      <c r="J45" s="52" t="str">
        <f>J7</f>
        <v>As at                   31st March, 2021</v>
      </c>
    </row>
    <row r="46" spans="1:10" ht="15.75" customHeight="1">
      <c r="A46" s="23">
        <f>A45+0.1</f>
        <v>4.0999999999999996</v>
      </c>
      <c r="B46" s="790" t="s">
        <v>517</v>
      </c>
      <c r="C46" s="775"/>
      <c r="D46" s="775"/>
      <c r="E46" s="775"/>
      <c r="F46" s="775"/>
      <c r="G46" s="775"/>
      <c r="H46" s="791"/>
      <c r="I46" s="52"/>
      <c r="J46" s="83"/>
    </row>
    <row r="47" spans="1:10" ht="15.75" customHeight="1">
      <c r="A47" s="23"/>
      <c r="B47" s="712" t="s">
        <v>27</v>
      </c>
      <c r="C47" s="719"/>
      <c r="D47" s="719"/>
      <c r="E47" s="719"/>
      <c r="F47" s="719"/>
      <c r="G47" s="719"/>
      <c r="H47" s="713"/>
      <c r="I47" s="145">
        <f>J50</f>
        <v>0</v>
      </c>
      <c r="J47" s="96">
        <v>0</v>
      </c>
    </row>
    <row r="48" spans="1:10" ht="15.75" customHeight="1">
      <c r="A48" s="23"/>
      <c r="B48" s="712" t="s">
        <v>145</v>
      </c>
      <c r="C48" s="719"/>
      <c r="D48" s="719"/>
      <c r="E48" s="719"/>
      <c r="F48" s="719"/>
      <c r="G48" s="719"/>
      <c r="H48" s="713"/>
      <c r="I48" s="145">
        <v>0</v>
      </c>
      <c r="J48" s="96">
        <v>0</v>
      </c>
    </row>
    <row r="49" spans="1:10" ht="15.75" customHeight="1">
      <c r="A49" s="23"/>
      <c r="B49" s="712" t="s">
        <v>146</v>
      </c>
      <c r="C49" s="719"/>
      <c r="D49" s="719"/>
      <c r="E49" s="719"/>
      <c r="F49" s="719"/>
      <c r="G49" s="719"/>
      <c r="H49" s="713"/>
      <c r="I49" s="145">
        <v>0</v>
      </c>
      <c r="J49" s="96">
        <v>0</v>
      </c>
    </row>
    <row r="50" spans="1:10" ht="15.75" customHeight="1">
      <c r="A50" s="23"/>
      <c r="B50" s="712" t="s">
        <v>24</v>
      </c>
      <c r="C50" s="719"/>
      <c r="D50" s="719"/>
      <c r="E50" s="719"/>
      <c r="F50" s="719"/>
      <c r="G50" s="719"/>
      <c r="H50" s="713"/>
      <c r="I50" s="123">
        <f>I47+I48-I49</f>
        <v>0</v>
      </c>
      <c r="J50" s="97">
        <f>J47+J48-J49</f>
        <v>0</v>
      </c>
    </row>
    <row r="51" spans="1:10">
      <c r="A51" s="23"/>
      <c r="B51" s="440"/>
      <c r="C51" s="433"/>
      <c r="D51" s="428"/>
      <c r="E51" s="428"/>
      <c r="H51" s="440"/>
      <c r="I51" s="145"/>
      <c r="J51" s="96"/>
    </row>
    <row r="52" spans="1:10">
      <c r="A52" s="23">
        <f>A46+0.1</f>
        <v>4.1999999999999993</v>
      </c>
      <c r="B52" s="810" t="s">
        <v>78</v>
      </c>
      <c r="C52" s="810"/>
      <c r="D52" s="810"/>
      <c r="E52" s="810"/>
      <c r="F52" s="810"/>
      <c r="G52" s="810"/>
      <c r="H52" s="810"/>
      <c r="I52" s="145"/>
      <c r="J52" s="96"/>
    </row>
    <row r="53" spans="1:10">
      <c r="A53" s="23"/>
      <c r="B53" s="719" t="s">
        <v>27</v>
      </c>
      <c r="C53" s="719"/>
      <c r="D53" s="719"/>
      <c r="E53" s="719"/>
      <c r="F53" s="719"/>
      <c r="G53" s="719"/>
      <c r="H53" s="719"/>
      <c r="I53" s="145">
        <f>J56</f>
        <v>0</v>
      </c>
      <c r="J53" s="96">
        <v>0</v>
      </c>
    </row>
    <row r="54" spans="1:10" ht="15.75" customHeight="1">
      <c r="A54" s="23"/>
      <c r="B54" s="719" t="s">
        <v>147</v>
      </c>
      <c r="C54" s="719"/>
      <c r="D54" s="719"/>
      <c r="E54" s="719"/>
      <c r="F54" s="719"/>
      <c r="G54" s="719"/>
      <c r="H54" s="719"/>
      <c r="I54" s="145">
        <v>0</v>
      </c>
      <c r="J54" s="96">
        <v>0</v>
      </c>
    </row>
    <row r="55" spans="1:10" ht="15.75" customHeight="1">
      <c r="A55" s="23"/>
      <c r="B55" s="719" t="s">
        <v>148</v>
      </c>
      <c r="C55" s="719"/>
      <c r="D55" s="719"/>
      <c r="E55" s="719"/>
      <c r="F55" s="719"/>
      <c r="G55" s="719"/>
      <c r="H55" s="719"/>
      <c r="I55" s="145">
        <v>0</v>
      </c>
      <c r="J55" s="96">
        <v>0</v>
      </c>
    </row>
    <row r="56" spans="1:10" ht="15.75" customHeight="1">
      <c r="A56" s="23"/>
      <c r="B56" s="712" t="s">
        <v>24</v>
      </c>
      <c r="C56" s="719"/>
      <c r="D56" s="719"/>
      <c r="E56" s="719"/>
      <c r="F56" s="719"/>
      <c r="G56" s="719"/>
      <c r="H56" s="713"/>
      <c r="I56" s="123">
        <f>I53+I54-I55</f>
        <v>0</v>
      </c>
      <c r="J56" s="97">
        <f>J53+J54-J55</f>
        <v>0</v>
      </c>
    </row>
    <row r="57" spans="1:10" ht="16" thickBot="1">
      <c r="A57" s="26"/>
      <c r="B57" s="768" t="s">
        <v>1</v>
      </c>
      <c r="C57" s="768"/>
      <c r="D57" s="768"/>
      <c r="E57" s="768"/>
      <c r="F57" s="768"/>
      <c r="G57" s="768"/>
      <c r="H57" s="772"/>
      <c r="I57" s="158">
        <f>I56+I50</f>
        <v>0</v>
      </c>
      <c r="J57" s="164">
        <f>J56+J50</f>
        <v>0</v>
      </c>
    </row>
    <row r="58" spans="1:10">
      <c r="A58" s="76"/>
      <c r="B58" s="787"/>
      <c r="C58" s="788"/>
      <c r="D58" s="788"/>
      <c r="E58" s="124"/>
      <c r="F58" s="124"/>
      <c r="G58" s="124"/>
      <c r="H58" s="125"/>
      <c r="I58" s="55"/>
      <c r="J58" s="233"/>
    </row>
    <row r="59" spans="1:10" ht="31">
      <c r="A59" s="49">
        <f>A45+1</f>
        <v>5</v>
      </c>
      <c r="B59" s="695" t="s">
        <v>149</v>
      </c>
      <c r="C59" s="696"/>
      <c r="D59" s="696"/>
      <c r="E59" s="696"/>
      <c r="F59" s="696"/>
      <c r="G59" s="696"/>
      <c r="H59" s="696"/>
      <c r="I59" s="52" t="str">
        <f>I45</f>
        <v>As at                   31st March, 2022</v>
      </c>
      <c r="J59" s="52" t="str">
        <f>J45</f>
        <v>As at                   31st March, 2021</v>
      </c>
    </row>
    <row r="60" spans="1:10" ht="15.75" customHeight="1">
      <c r="A60" s="23"/>
      <c r="B60" s="700" t="s">
        <v>524</v>
      </c>
      <c r="C60" s="701"/>
      <c r="D60" s="701"/>
      <c r="E60" s="701"/>
      <c r="F60" s="701"/>
      <c r="G60" s="701"/>
      <c r="H60" s="778"/>
      <c r="I60" s="52"/>
      <c r="J60" s="83"/>
    </row>
    <row r="61" spans="1:10" s="497" customFormat="1" ht="15.75" customHeight="1">
      <c r="A61" s="23">
        <f>A59+0.1</f>
        <v>5.0999999999999996</v>
      </c>
      <c r="B61" s="695" t="s">
        <v>518</v>
      </c>
      <c r="C61" s="696"/>
      <c r="D61" s="696"/>
      <c r="E61" s="696"/>
      <c r="F61" s="644"/>
      <c r="G61" s="644"/>
      <c r="H61" s="503"/>
      <c r="I61" s="52"/>
      <c r="J61" s="83"/>
    </row>
    <row r="62" spans="1:10" ht="15.75" customHeight="1">
      <c r="A62" s="416"/>
      <c r="B62" s="789" t="s">
        <v>521</v>
      </c>
      <c r="C62" s="766"/>
      <c r="D62" s="766"/>
      <c r="E62" s="719"/>
      <c r="F62" s="719"/>
      <c r="G62" s="719"/>
      <c r="H62" s="713"/>
      <c r="I62" s="145">
        <v>0</v>
      </c>
      <c r="J62" s="96">
        <v>0</v>
      </c>
    </row>
    <row r="63" spans="1:10" ht="15.75" customHeight="1">
      <c r="A63" s="23"/>
      <c r="B63" s="789" t="s">
        <v>522</v>
      </c>
      <c r="C63" s="766"/>
      <c r="D63" s="766"/>
      <c r="E63" s="719"/>
      <c r="F63" s="719"/>
      <c r="G63" s="719"/>
      <c r="H63" s="713"/>
      <c r="I63" s="145">
        <v>0</v>
      </c>
      <c r="J63" s="96">
        <v>0</v>
      </c>
    </row>
    <row r="64" spans="1:10" ht="15.65" hidden="1" customHeight="1">
      <c r="A64" s="23">
        <f>A61+0.1</f>
        <v>5.1999999999999993</v>
      </c>
      <c r="B64" s="712" t="s">
        <v>214</v>
      </c>
      <c r="C64" s="719"/>
      <c r="D64" s="719"/>
      <c r="E64" s="719"/>
      <c r="F64" s="719"/>
      <c r="G64" s="719"/>
      <c r="H64" s="713"/>
      <c r="I64" s="145"/>
      <c r="J64" s="96"/>
    </row>
    <row r="65" spans="1:10" s="497" customFormat="1" ht="15.65" customHeight="1">
      <c r="A65" s="23">
        <f>A61+0.1</f>
        <v>5.1999999999999993</v>
      </c>
      <c r="B65" s="700" t="s">
        <v>519</v>
      </c>
      <c r="C65" s="701"/>
      <c r="D65" s="701"/>
      <c r="E65" s="701"/>
      <c r="F65" s="701"/>
      <c r="G65" s="701"/>
      <c r="H65" s="778"/>
      <c r="I65" s="145">
        <v>0</v>
      </c>
      <c r="J65" s="96">
        <v>0</v>
      </c>
    </row>
    <row r="66" spans="1:10" s="497" customFormat="1" ht="15.65" customHeight="1">
      <c r="A66" s="23">
        <f>A65+0.1</f>
        <v>5.2999999999999989</v>
      </c>
      <c r="B66" s="700" t="s">
        <v>520</v>
      </c>
      <c r="C66" s="701"/>
      <c r="D66" s="701"/>
      <c r="E66" s="701"/>
      <c r="F66" s="701"/>
      <c r="G66" s="701"/>
      <c r="H66" s="778"/>
      <c r="I66" s="145">
        <v>0</v>
      </c>
      <c r="J66" s="96">
        <v>0</v>
      </c>
    </row>
    <row r="67" spans="1:10" ht="15.75" customHeight="1" thickBot="1">
      <c r="A67" s="26"/>
      <c r="B67" s="768" t="s">
        <v>1</v>
      </c>
      <c r="C67" s="768"/>
      <c r="D67" s="768"/>
      <c r="E67" s="768"/>
      <c r="F67" s="768"/>
      <c r="G67" s="768"/>
      <c r="H67" s="768"/>
      <c r="I67" s="158">
        <f>SUM(I62:I66)</f>
        <v>0</v>
      </c>
      <c r="J67" s="158">
        <f>SUM(J62:J66)</f>
        <v>0</v>
      </c>
    </row>
    <row r="68" spans="1:10" ht="15.75" customHeight="1">
      <c r="A68" s="76"/>
      <c r="B68" s="787"/>
      <c r="C68" s="788"/>
      <c r="D68" s="788"/>
      <c r="E68" s="124"/>
      <c r="F68" s="124"/>
      <c r="G68" s="124"/>
      <c r="H68" s="125"/>
      <c r="I68" s="160"/>
      <c r="J68" s="233"/>
    </row>
    <row r="69" spans="1:10" ht="52.9" customHeight="1">
      <c r="A69" s="435">
        <f>A66+0.1</f>
        <v>5.3999999999999986</v>
      </c>
      <c r="B69" s="817" t="s">
        <v>523</v>
      </c>
      <c r="C69" s="818"/>
      <c r="D69" s="818"/>
      <c r="E69" s="818"/>
      <c r="F69" s="818"/>
      <c r="G69" s="818"/>
      <c r="H69" s="818"/>
      <c r="I69" s="818"/>
      <c r="J69" s="819"/>
    </row>
    <row r="70" spans="1:10">
      <c r="A70" s="23"/>
      <c r="B70" s="440"/>
      <c r="C70" s="428"/>
      <c r="D70" s="428"/>
      <c r="E70" s="428"/>
      <c r="H70" s="428"/>
      <c r="I70" s="145"/>
      <c r="J70" s="96"/>
    </row>
    <row r="71" spans="1:10" ht="31">
      <c r="A71" s="49">
        <f>A59+1</f>
        <v>6</v>
      </c>
      <c r="B71" s="696" t="s">
        <v>150</v>
      </c>
      <c r="C71" s="696"/>
      <c r="D71" s="696"/>
      <c r="E71" s="696"/>
      <c r="F71" s="696"/>
      <c r="G71" s="696"/>
      <c r="H71" s="696"/>
      <c r="I71" s="145" t="str">
        <f>I59</f>
        <v>As at                   31st March, 2022</v>
      </c>
      <c r="J71" s="145" t="str">
        <f>J59</f>
        <v>As at                   31st March, 2021</v>
      </c>
    </row>
    <row r="72" spans="1:10">
      <c r="A72" s="23">
        <f>A71+0.1</f>
        <v>6.1</v>
      </c>
      <c r="B72" s="775" t="s">
        <v>152</v>
      </c>
      <c r="C72" s="775"/>
      <c r="D72" s="775"/>
      <c r="E72" s="775"/>
      <c r="F72" s="775"/>
      <c r="G72" s="775"/>
      <c r="H72" s="775"/>
      <c r="I72" s="145"/>
      <c r="J72" s="96"/>
    </row>
    <row r="73" spans="1:10" ht="15.75" customHeight="1">
      <c r="A73" s="23"/>
      <c r="B73" s="712" t="s">
        <v>27</v>
      </c>
      <c r="C73" s="719"/>
      <c r="D73" s="719"/>
      <c r="E73" s="719"/>
      <c r="F73" s="719"/>
      <c r="G73" s="719"/>
      <c r="H73" s="713"/>
      <c r="I73" s="145">
        <f>J75</f>
        <v>0</v>
      </c>
      <c r="J73" s="96">
        <v>0</v>
      </c>
    </row>
    <row r="74" spans="1:10">
      <c r="A74" s="23"/>
      <c r="B74" s="712" t="s">
        <v>151</v>
      </c>
      <c r="C74" s="719"/>
      <c r="D74" s="719"/>
      <c r="E74" s="719"/>
      <c r="F74" s="719"/>
      <c r="G74" s="719"/>
      <c r="H74" s="713"/>
      <c r="I74" s="145">
        <v>0</v>
      </c>
      <c r="J74" s="96">
        <v>0</v>
      </c>
    </row>
    <row r="75" spans="1:10">
      <c r="A75" s="23"/>
      <c r="B75" s="706" t="s">
        <v>365</v>
      </c>
      <c r="C75" s="706"/>
      <c r="D75" s="706"/>
      <c r="E75" s="706"/>
      <c r="F75" s="706"/>
      <c r="G75" s="706"/>
      <c r="H75" s="706"/>
      <c r="I75" s="156">
        <f>SUM(I73:I74)</f>
        <v>0</v>
      </c>
      <c r="J75" s="161">
        <f>SUM(J73:J74)</f>
        <v>0</v>
      </c>
    </row>
    <row r="76" spans="1:10">
      <c r="A76" s="23">
        <f>A72+0.1</f>
        <v>6.1999999999999993</v>
      </c>
      <c r="B76" s="775" t="s">
        <v>369</v>
      </c>
      <c r="C76" s="775"/>
      <c r="D76" s="775"/>
      <c r="E76" s="775"/>
      <c r="F76" s="775"/>
      <c r="G76" s="775"/>
      <c r="H76" s="775"/>
      <c r="I76" s="145"/>
      <c r="J76" s="96"/>
    </row>
    <row r="77" spans="1:10" ht="15.75" customHeight="1">
      <c r="A77" s="23"/>
      <c r="B77" s="719" t="s">
        <v>27</v>
      </c>
      <c r="C77" s="719"/>
      <c r="D77" s="719"/>
      <c r="E77" s="719"/>
      <c r="F77" s="719"/>
      <c r="G77" s="719"/>
      <c r="H77" s="719"/>
      <c r="I77" s="145">
        <f>J79</f>
        <v>0</v>
      </c>
      <c r="J77" s="96">
        <v>0</v>
      </c>
    </row>
    <row r="78" spans="1:10">
      <c r="A78" s="23"/>
      <c r="B78" s="719" t="s">
        <v>151</v>
      </c>
      <c r="C78" s="719"/>
      <c r="D78" s="719"/>
      <c r="E78" s="719"/>
      <c r="F78" s="719"/>
      <c r="G78" s="719"/>
      <c r="H78" s="719"/>
      <c r="I78" s="145">
        <v>0</v>
      </c>
      <c r="J78" s="96">
        <v>0</v>
      </c>
    </row>
    <row r="79" spans="1:10">
      <c r="A79" s="23"/>
      <c r="B79" s="706" t="s">
        <v>366</v>
      </c>
      <c r="C79" s="706"/>
      <c r="D79" s="706"/>
      <c r="E79" s="706"/>
      <c r="F79" s="706"/>
      <c r="G79" s="706"/>
      <c r="H79" s="706"/>
      <c r="I79" s="156">
        <f>SUM(I77:I78)</f>
        <v>0</v>
      </c>
      <c r="J79" s="161">
        <f>SUM(J77:J78)</f>
        <v>0</v>
      </c>
    </row>
    <row r="80" spans="1:10" ht="16" thickBot="1">
      <c r="A80" s="26"/>
      <c r="B80" s="768" t="s">
        <v>525</v>
      </c>
      <c r="C80" s="768"/>
      <c r="D80" s="768"/>
      <c r="E80" s="768"/>
      <c r="F80" s="768"/>
      <c r="G80" s="768"/>
      <c r="H80" s="768"/>
      <c r="I80" s="162">
        <f>I75-I79</f>
        <v>0</v>
      </c>
      <c r="J80" s="162">
        <f>J75-J79</f>
        <v>0</v>
      </c>
    </row>
    <row r="81" spans="1:10">
      <c r="A81" s="23"/>
      <c r="B81" s="428"/>
      <c r="C81" s="428"/>
      <c r="D81" s="428"/>
      <c r="E81" s="428"/>
      <c r="H81" s="92"/>
      <c r="I81" s="145"/>
      <c r="J81" s="96"/>
    </row>
    <row r="82" spans="1:10" s="497" customFormat="1" ht="31">
      <c r="A82" s="49">
        <f>A71+1</f>
        <v>7</v>
      </c>
      <c r="B82" s="696" t="s">
        <v>526</v>
      </c>
      <c r="C82" s="696"/>
      <c r="D82" s="696"/>
      <c r="E82" s="696"/>
      <c r="F82" s="696"/>
      <c r="G82" s="696"/>
      <c r="H82" s="696"/>
      <c r="I82" s="145" t="str">
        <f>I71</f>
        <v>As at                   31st March, 2022</v>
      </c>
      <c r="J82" s="145" t="str">
        <f>J71</f>
        <v>As at                   31st March, 2021</v>
      </c>
    </row>
    <row r="83" spans="1:10" s="497" customFormat="1">
      <c r="A83" s="23">
        <f>A82+0.1</f>
        <v>7.1</v>
      </c>
      <c r="B83" s="719" t="s">
        <v>14</v>
      </c>
      <c r="C83" s="719"/>
      <c r="D83" s="719"/>
      <c r="E83" s="719"/>
      <c r="F83" s="719"/>
      <c r="G83" s="719"/>
      <c r="H83" s="719"/>
      <c r="I83" s="145">
        <v>0</v>
      </c>
      <c r="J83" s="96">
        <v>0</v>
      </c>
    </row>
    <row r="84" spans="1:10" s="497" customFormat="1">
      <c r="A84" s="23">
        <f>A83+0.1</f>
        <v>7.1999999999999993</v>
      </c>
      <c r="B84" s="719" t="s">
        <v>527</v>
      </c>
      <c r="C84" s="719"/>
      <c r="D84" s="719"/>
      <c r="E84" s="719"/>
      <c r="F84" s="719"/>
      <c r="G84" s="719"/>
      <c r="H84" s="719"/>
      <c r="I84" s="145">
        <v>0</v>
      </c>
      <c r="J84" s="96">
        <v>0</v>
      </c>
    </row>
    <row r="85" spans="1:10" s="497" customFormat="1" ht="16" thickBot="1">
      <c r="A85" s="26"/>
      <c r="B85" s="768" t="s">
        <v>1</v>
      </c>
      <c r="C85" s="768"/>
      <c r="D85" s="768"/>
      <c r="E85" s="768"/>
      <c r="F85" s="768"/>
      <c r="G85" s="768"/>
      <c r="H85" s="768"/>
      <c r="I85" s="164">
        <f>SUM(I83:I84)</f>
        <v>0</v>
      </c>
      <c r="J85" s="164">
        <f>SUM(J83:J84)</f>
        <v>0</v>
      </c>
    </row>
    <row r="86" spans="1:10" s="497" customFormat="1">
      <c r="A86" s="23"/>
      <c r="F86" s="648"/>
      <c r="G86" s="648"/>
      <c r="H86" s="92"/>
      <c r="I86" s="145"/>
      <c r="J86" s="96"/>
    </row>
    <row r="87" spans="1:10" ht="31">
      <c r="A87" s="49">
        <f>A82+1</f>
        <v>8</v>
      </c>
      <c r="B87" s="696" t="s">
        <v>41</v>
      </c>
      <c r="C87" s="696"/>
      <c r="D87" s="696"/>
      <c r="E87" s="696"/>
      <c r="F87" s="696"/>
      <c r="G87" s="696"/>
      <c r="H87" s="696"/>
      <c r="I87" s="145" t="str">
        <f>I82</f>
        <v>As at                   31st March, 2022</v>
      </c>
      <c r="J87" s="145" t="str">
        <f>J82</f>
        <v>As at                   31st March, 2021</v>
      </c>
    </row>
    <row r="88" spans="1:10" ht="15.75" customHeight="1">
      <c r="A88" s="23">
        <f>A87+0.1</f>
        <v>8.1</v>
      </c>
      <c r="B88" s="719" t="s">
        <v>528</v>
      </c>
      <c r="C88" s="719"/>
      <c r="D88" s="719"/>
      <c r="E88" s="719"/>
      <c r="F88" s="719"/>
      <c r="G88" s="719"/>
      <c r="H88" s="719"/>
      <c r="I88" s="145">
        <v>0</v>
      </c>
      <c r="J88" s="96">
        <v>0</v>
      </c>
    </row>
    <row r="89" spans="1:10" s="497" customFormat="1" ht="15.75" customHeight="1">
      <c r="A89" s="23">
        <f>A88+0.1</f>
        <v>8.1999999999999993</v>
      </c>
      <c r="B89" s="700" t="s">
        <v>529</v>
      </c>
      <c r="C89" s="701"/>
      <c r="D89" s="701"/>
      <c r="F89" s="648"/>
      <c r="G89" s="648"/>
      <c r="I89" s="145">
        <v>0</v>
      </c>
      <c r="J89" s="96">
        <v>0</v>
      </c>
    </row>
    <row r="90" spans="1:10" ht="15.75" customHeight="1" thickBot="1">
      <c r="A90" s="26"/>
      <c r="B90" s="768" t="s">
        <v>1</v>
      </c>
      <c r="C90" s="768"/>
      <c r="D90" s="768"/>
      <c r="E90" s="768"/>
      <c r="F90" s="768"/>
      <c r="G90" s="768"/>
      <c r="H90" s="768"/>
      <c r="I90" s="164">
        <f>SUM(I88:I89)</f>
        <v>0</v>
      </c>
      <c r="J90" s="164">
        <f>SUM(J88:J89)</f>
        <v>0</v>
      </c>
    </row>
    <row r="91" spans="1:10" ht="15.75" customHeight="1">
      <c r="A91" s="76"/>
      <c r="B91" s="78"/>
      <c r="C91" s="78"/>
      <c r="D91" s="78"/>
      <c r="E91" s="78"/>
      <c r="F91" s="78"/>
      <c r="G91" s="78"/>
      <c r="H91" s="78"/>
      <c r="I91" s="258"/>
      <c r="J91" s="259"/>
    </row>
    <row r="92" spans="1:10" ht="31">
      <c r="A92" s="49">
        <f>A87+1</f>
        <v>9</v>
      </c>
      <c r="B92" s="696" t="s">
        <v>153</v>
      </c>
      <c r="C92" s="696"/>
      <c r="D92" s="696"/>
      <c r="E92" s="696"/>
      <c r="F92" s="696"/>
      <c r="G92" s="696"/>
      <c r="H92" s="696"/>
      <c r="I92" s="145" t="str">
        <f>I87</f>
        <v>As at                   31st March, 2022</v>
      </c>
      <c r="J92" s="145" t="str">
        <f>J87</f>
        <v>As at                   31st March, 2021</v>
      </c>
    </row>
    <row r="93" spans="1:10" s="495" customFormat="1">
      <c r="A93" s="49"/>
      <c r="B93" s="763" t="s">
        <v>531</v>
      </c>
      <c r="C93" s="764"/>
      <c r="D93" s="764"/>
      <c r="E93" s="764"/>
      <c r="F93" s="764"/>
      <c r="G93" s="764"/>
      <c r="H93" s="765"/>
      <c r="I93" s="145"/>
      <c r="J93" s="96"/>
    </row>
    <row r="94" spans="1:10">
      <c r="A94" s="23">
        <f>A92+0.1</f>
        <v>9.1</v>
      </c>
      <c r="B94" s="775" t="s">
        <v>530</v>
      </c>
      <c r="C94" s="775"/>
      <c r="D94" s="775"/>
      <c r="E94" s="775"/>
      <c r="F94" s="775"/>
      <c r="G94" s="775"/>
      <c r="H94" s="775"/>
      <c r="I94" s="145"/>
      <c r="J94" s="96"/>
    </row>
    <row r="95" spans="1:10" ht="15.75" customHeight="1">
      <c r="A95" s="416"/>
      <c r="B95" s="572" t="s">
        <v>521</v>
      </c>
      <c r="C95" s="568"/>
      <c r="D95" s="512"/>
      <c r="E95" s="766"/>
      <c r="F95" s="766"/>
      <c r="G95" s="766"/>
      <c r="H95" s="767"/>
      <c r="I95" s="145">
        <v>0</v>
      </c>
      <c r="J95" s="96">
        <v>0</v>
      </c>
    </row>
    <row r="96" spans="1:10" s="497" customFormat="1" ht="15.75" customHeight="1">
      <c r="A96" s="23"/>
      <c r="B96" s="572" t="s">
        <v>534</v>
      </c>
      <c r="C96" s="562"/>
      <c r="D96" s="81"/>
      <c r="E96" s="560"/>
      <c r="F96" s="648"/>
      <c r="G96" s="648"/>
      <c r="H96" s="563"/>
      <c r="I96" s="145">
        <v>0</v>
      </c>
      <c r="J96" s="96">
        <v>0</v>
      </c>
    </row>
    <row r="97" spans="1:10" s="560" customFormat="1" ht="15.75" customHeight="1">
      <c r="A97" s="23">
        <f>A94+0.1</f>
        <v>9.1999999999999993</v>
      </c>
      <c r="B97" s="769" t="s">
        <v>786</v>
      </c>
      <c r="C97" s="770"/>
      <c r="D97" s="770"/>
      <c r="F97" s="648"/>
      <c r="G97" s="648"/>
      <c r="I97" s="145"/>
      <c r="J97" s="529"/>
    </row>
    <row r="98" spans="1:10" ht="15.75" customHeight="1">
      <c r="A98" s="23">
        <f>A97+0.1</f>
        <v>9.2999999999999989</v>
      </c>
      <c r="B98" s="81" t="s">
        <v>519</v>
      </c>
      <c r="C98" s="81"/>
      <c r="D98" s="81"/>
      <c r="E98" s="81"/>
      <c r="F98" s="81"/>
      <c r="G98" s="81"/>
      <c r="H98" s="81"/>
      <c r="I98" s="145">
        <v>0</v>
      </c>
      <c r="J98" s="145">
        <v>0</v>
      </c>
    </row>
    <row r="99" spans="1:10" ht="15.75" customHeight="1">
      <c r="A99" s="23">
        <f>A98+0.1</f>
        <v>9.3999999999999986</v>
      </c>
      <c r="B99" s="712" t="s">
        <v>532</v>
      </c>
      <c r="C99" s="719"/>
      <c r="D99" s="719"/>
      <c r="E99" s="719"/>
      <c r="F99" s="719"/>
      <c r="G99" s="719"/>
      <c r="H99" s="713"/>
      <c r="I99" s="145">
        <v>0</v>
      </c>
      <c r="J99" s="96">
        <v>0</v>
      </c>
    </row>
    <row r="100" spans="1:10" s="497" customFormat="1" ht="15.75" customHeight="1">
      <c r="A100" s="23">
        <f>A99+0.1</f>
        <v>9.4999999999999982</v>
      </c>
      <c r="B100" s="700" t="s">
        <v>533</v>
      </c>
      <c r="C100" s="701"/>
      <c r="D100" s="701"/>
      <c r="E100" s="701"/>
      <c r="F100" s="701"/>
      <c r="G100" s="701"/>
      <c r="H100" s="778"/>
      <c r="I100" s="145">
        <v>0</v>
      </c>
      <c r="J100" s="96">
        <v>0</v>
      </c>
    </row>
    <row r="101" spans="1:10" ht="15.75" customHeight="1" thickBot="1">
      <c r="A101" s="26"/>
      <c r="B101" s="768" t="s">
        <v>1</v>
      </c>
      <c r="C101" s="768"/>
      <c r="D101" s="768"/>
      <c r="E101" s="768"/>
      <c r="F101" s="768"/>
      <c r="G101" s="768"/>
      <c r="H101" s="768"/>
      <c r="I101" s="156">
        <f>SUM(I95:I100)</f>
        <v>0</v>
      </c>
      <c r="J101" s="156">
        <f>SUM(J95:J100)</f>
        <v>0</v>
      </c>
    </row>
    <row r="102" spans="1:10">
      <c r="A102" s="436"/>
      <c r="B102" s="443"/>
      <c r="C102" s="443"/>
      <c r="D102" s="443"/>
      <c r="E102" s="443"/>
      <c r="F102" s="653"/>
      <c r="G102" s="653"/>
      <c r="H102" s="443"/>
      <c r="I102" s="443"/>
      <c r="J102" s="444"/>
    </row>
    <row r="103" spans="1:10" ht="49.5" customHeight="1">
      <c r="A103" s="435">
        <f>A100+0.1</f>
        <v>9.5999999999999979</v>
      </c>
      <c r="B103" s="808" t="s">
        <v>859</v>
      </c>
      <c r="C103" s="808"/>
      <c r="D103" s="808"/>
      <c r="E103" s="808"/>
      <c r="F103" s="808"/>
      <c r="G103" s="808"/>
      <c r="H103" s="808"/>
      <c r="I103" s="808"/>
      <c r="J103" s="809"/>
    </row>
    <row r="104" spans="1:10">
      <c r="A104" s="23"/>
      <c r="B104" s="414"/>
      <c r="C104" s="415"/>
      <c r="D104" s="415"/>
      <c r="E104" s="415"/>
      <c r="F104" s="415"/>
      <c r="G104" s="415"/>
      <c r="H104" s="415"/>
      <c r="I104" s="570"/>
      <c r="J104" s="570"/>
    </row>
    <row r="105" spans="1:10" ht="31">
      <c r="A105" s="49">
        <f>A92+1</f>
        <v>10</v>
      </c>
      <c r="B105" s="696" t="s">
        <v>14</v>
      </c>
      <c r="C105" s="696"/>
      <c r="D105" s="696"/>
      <c r="E105" s="696"/>
      <c r="F105" s="696"/>
      <c r="G105" s="696"/>
      <c r="H105" s="696"/>
      <c r="I105" s="52" t="str">
        <f>I92</f>
        <v>As at                   31st March, 2022</v>
      </c>
      <c r="J105" s="52" t="str">
        <f>J92</f>
        <v>As at                   31st March, 2021</v>
      </c>
    </row>
    <row r="106" spans="1:10" s="560" customFormat="1">
      <c r="A106" s="22">
        <v>10.1</v>
      </c>
      <c r="B106" s="568" t="s">
        <v>811</v>
      </c>
      <c r="C106" s="559"/>
      <c r="D106" s="559"/>
      <c r="E106" s="559"/>
      <c r="F106" s="644"/>
      <c r="G106" s="644"/>
      <c r="H106" s="559"/>
      <c r="I106" s="571">
        <f>'Ageing schedule'!I4+'Ageing schedule'!I6</f>
        <v>0</v>
      </c>
      <c r="J106" s="571">
        <f>'Ageing schedule'!I12+'Ageing schedule'!I14</f>
        <v>0</v>
      </c>
    </row>
    <row r="107" spans="1:10" s="560" customFormat="1">
      <c r="A107" s="22">
        <v>10.199999999999999</v>
      </c>
      <c r="B107" s="568" t="s">
        <v>812</v>
      </c>
      <c r="C107" s="592"/>
      <c r="D107" s="559"/>
      <c r="E107" s="559"/>
      <c r="F107" s="644"/>
      <c r="G107" s="644"/>
      <c r="H107" s="559"/>
      <c r="I107" s="571">
        <f>'Ageing schedule'!I5+'Ageing schedule'!I7</f>
        <v>0</v>
      </c>
      <c r="J107" s="571">
        <f>'Ageing schedule'!I13+'Ageing schedule'!I15</f>
        <v>0</v>
      </c>
    </row>
    <row r="108" spans="1:10" s="560" customFormat="1" ht="16" thickBot="1">
      <c r="A108" s="49"/>
      <c r="B108" s="768" t="s">
        <v>1</v>
      </c>
      <c r="C108" s="768"/>
      <c r="D108" s="768"/>
      <c r="E108" s="768"/>
      <c r="F108" s="768"/>
      <c r="G108" s="768"/>
      <c r="H108" s="768"/>
      <c r="I108" s="156">
        <f>SUM(I103:I107)</f>
        <v>0</v>
      </c>
      <c r="J108" s="156">
        <f>SUM(J103:J107)</f>
        <v>0</v>
      </c>
    </row>
    <row r="109" spans="1:10" ht="47.25" customHeight="1">
      <c r="A109" s="445">
        <v>10.3</v>
      </c>
      <c r="B109" s="803" t="s">
        <v>193</v>
      </c>
      <c r="C109" s="804"/>
      <c r="D109" s="804"/>
      <c r="E109" s="804"/>
      <c r="F109" s="804"/>
      <c r="G109" s="804"/>
      <c r="H109" s="804"/>
      <c r="I109" s="804"/>
      <c r="J109" s="805"/>
    </row>
    <row r="110" spans="1:10" s="648" customFormat="1">
      <c r="A110" s="577" t="s">
        <v>858</v>
      </c>
      <c r="B110" s="578" t="s">
        <v>788</v>
      </c>
      <c r="C110" s="579"/>
      <c r="D110" s="579"/>
      <c r="E110" s="579"/>
      <c r="F110" s="579"/>
      <c r="G110" s="579"/>
      <c r="H110" s="579"/>
      <c r="I110" s="579"/>
      <c r="J110" s="576"/>
    </row>
    <row r="111" spans="1:10" s="648" customFormat="1" ht="33.5" customHeight="1">
      <c r="A111" s="756"/>
      <c r="B111" s="762" t="s">
        <v>0</v>
      </c>
      <c r="C111" s="703" t="s">
        <v>785</v>
      </c>
      <c r="D111" s="703" t="s">
        <v>803</v>
      </c>
      <c r="E111" s="731" t="s">
        <v>547</v>
      </c>
      <c r="F111" s="731"/>
      <c r="G111" s="731"/>
      <c r="H111" s="731"/>
      <c r="I111" s="759" t="s">
        <v>1</v>
      </c>
    </row>
    <row r="112" spans="1:10" s="648" customFormat="1">
      <c r="A112" s="757"/>
      <c r="B112" s="758"/>
      <c r="C112" s="761"/>
      <c r="D112" s="761"/>
      <c r="E112" s="651" t="s">
        <v>783</v>
      </c>
      <c r="F112" s="651" t="s">
        <v>540</v>
      </c>
      <c r="G112" s="651" t="s">
        <v>541</v>
      </c>
      <c r="H112" s="584" t="s">
        <v>782</v>
      </c>
      <c r="I112" s="760"/>
    </row>
    <row r="113" spans="1:10" s="648" customFormat="1">
      <c r="A113" s="655"/>
      <c r="B113" s="81" t="s">
        <v>543</v>
      </c>
      <c r="C113" s="81"/>
      <c r="D113" s="95">
        <v>0</v>
      </c>
      <c r="E113" s="95">
        <v>0</v>
      </c>
      <c r="F113" s="95">
        <v>0</v>
      </c>
      <c r="G113" s="95">
        <v>0</v>
      </c>
      <c r="H113" s="95">
        <v>0</v>
      </c>
      <c r="I113" s="95">
        <f>SUM(D113:H113)</f>
        <v>0</v>
      </c>
    </row>
    <row r="114" spans="1:10" s="648" customFormat="1">
      <c r="A114" s="655"/>
      <c r="B114" s="573" t="s">
        <v>9</v>
      </c>
      <c r="C114" s="573"/>
      <c r="D114" s="95">
        <v>0</v>
      </c>
      <c r="E114" s="95">
        <v>0</v>
      </c>
      <c r="F114" s="95">
        <v>0</v>
      </c>
      <c r="G114" s="95">
        <v>0</v>
      </c>
      <c r="H114" s="95">
        <v>0</v>
      </c>
      <c r="I114" s="95">
        <f>SUM(D114:H114)</f>
        <v>0</v>
      </c>
    </row>
    <row r="115" spans="1:10" s="648" customFormat="1">
      <c r="A115" s="655"/>
      <c r="B115" s="573" t="s">
        <v>544</v>
      </c>
      <c r="C115" s="573"/>
      <c r="D115" s="95">
        <v>0</v>
      </c>
      <c r="E115" s="95">
        <v>0</v>
      </c>
      <c r="F115" s="95">
        <v>0</v>
      </c>
      <c r="G115" s="95">
        <v>0</v>
      </c>
      <c r="H115" s="95">
        <v>0</v>
      </c>
      <c r="I115" s="95">
        <f>SUM(D115:H115)</f>
        <v>0</v>
      </c>
    </row>
    <row r="116" spans="1:10" s="648" customFormat="1">
      <c r="A116" s="655"/>
      <c r="B116" s="573" t="s">
        <v>545</v>
      </c>
      <c r="C116" s="573"/>
      <c r="D116" s="95">
        <v>0</v>
      </c>
      <c r="E116" s="95">
        <v>0</v>
      </c>
      <c r="F116" s="95">
        <v>0</v>
      </c>
      <c r="G116" s="95">
        <v>0</v>
      </c>
      <c r="H116" s="95">
        <v>0</v>
      </c>
      <c r="I116" s="95">
        <f>SUM(D116:H116)</f>
        <v>0</v>
      </c>
    </row>
    <row r="117" spans="1:10" s="648" customFormat="1">
      <c r="A117" s="655"/>
      <c r="B117" s="583" t="s">
        <v>1</v>
      </c>
      <c r="C117" s="583"/>
      <c r="D117" s="583"/>
      <c r="E117" s="585">
        <f>SUM(E113:E116)</f>
        <v>0</v>
      </c>
      <c r="F117" s="585">
        <f>SUM(F113:F116)</f>
        <v>0</v>
      </c>
      <c r="G117" s="585">
        <f>SUM(G113:G116)</f>
        <v>0</v>
      </c>
      <c r="H117" s="585">
        <f>SUM(H113:H116)</f>
        <v>0</v>
      </c>
      <c r="I117" s="585">
        <f>SUM(I113:I116)</f>
        <v>0</v>
      </c>
    </row>
    <row r="118" spans="1:10" s="648" customFormat="1">
      <c r="A118" s="655"/>
      <c r="B118" s="646"/>
      <c r="C118" s="646"/>
      <c r="D118" s="646"/>
      <c r="E118" s="646"/>
      <c r="F118" s="646"/>
      <c r="G118" s="646"/>
      <c r="H118" s="513"/>
      <c r="I118" s="513"/>
    </row>
    <row r="119" spans="1:10" s="648" customFormat="1" ht="29.5" customHeight="1">
      <c r="A119" s="754"/>
      <c r="B119" s="762" t="s">
        <v>0</v>
      </c>
      <c r="C119" s="703" t="s">
        <v>785</v>
      </c>
      <c r="D119" s="703" t="s">
        <v>803</v>
      </c>
      <c r="E119" s="731" t="s">
        <v>546</v>
      </c>
      <c r="F119" s="731"/>
      <c r="G119" s="731"/>
      <c r="H119" s="731"/>
      <c r="I119" s="759" t="s">
        <v>1</v>
      </c>
    </row>
    <row r="120" spans="1:10" s="648" customFormat="1">
      <c r="A120" s="755"/>
      <c r="B120" s="758"/>
      <c r="C120" s="761"/>
      <c r="D120" s="761"/>
      <c r="E120" s="651" t="s">
        <v>783</v>
      </c>
      <c r="F120" s="651" t="s">
        <v>540</v>
      </c>
      <c r="G120" s="651" t="s">
        <v>541</v>
      </c>
      <c r="H120" s="584" t="s">
        <v>782</v>
      </c>
      <c r="I120" s="760"/>
    </row>
    <row r="121" spans="1:10" s="648" customFormat="1">
      <c r="A121" s="655"/>
      <c r="B121" s="648" t="s">
        <v>543</v>
      </c>
      <c r="H121" s="95">
        <v>0</v>
      </c>
      <c r="I121" s="95">
        <v>0</v>
      </c>
    </row>
    <row r="122" spans="1:10" s="648" customFormat="1">
      <c r="A122" s="655"/>
      <c r="B122" s="509" t="s">
        <v>9</v>
      </c>
      <c r="C122" s="509"/>
      <c r="D122" s="509"/>
      <c r="E122" s="509"/>
      <c r="F122" s="509"/>
      <c r="G122" s="509"/>
      <c r="H122" s="95">
        <v>0</v>
      </c>
      <c r="I122" s="95">
        <v>0</v>
      </c>
    </row>
    <row r="123" spans="1:10" s="648" customFormat="1" ht="31">
      <c r="A123" s="655"/>
      <c r="B123" s="509" t="s">
        <v>544</v>
      </c>
      <c r="C123" s="509"/>
      <c r="D123" s="509"/>
      <c r="E123" s="509"/>
      <c r="F123" s="509"/>
      <c r="G123" s="509"/>
      <c r="H123" s="95">
        <v>0</v>
      </c>
      <c r="I123" s="95">
        <v>0</v>
      </c>
    </row>
    <row r="124" spans="1:10" s="648" customFormat="1" ht="31">
      <c r="A124" s="655"/>
      <c r="B124" s="509" t="s">
        <v>545</v>
      </c>
      <c r="C124" s="509"/>
      <c r="D124" s="509"/>
      <c r="E124" s="509"/>
      <c r="F124" s="509"/>
      <c r="G124" s="509"/>
      <c r="H124" s="95">
        <v>0</v>
      </c>
      <c r="I124" s="95">
        <v>0</v>
      </c>
    </row>
    <row r="125" spans="1:10" s="648" customFormat="1">
      <c r="A125" s="655"/>
      <c r="B125" s="583" t="s">
        <v>1</v>
      </c>
      <c r="C125" s="583"/>
      <c r="D125" s="583"/>
      <c r="E125" s="585">
        <f>SUM(E121:E124)</f>
        <v>0</v>
      </c>
      <c r="F125" s="585">
        <f>SUM(F121:F124)</f>
        <v>0</v>
      </c>
      <c r="G125" s="585">
        <f>SUM(G121:G124)</f>
        <v>0</v>
      </c>
      <c r="H125" s="585">
        <f>SUM(H121:H124)</f>
        <v>0</v>
      </c>
      <c r="I125" s="585">
        <f>SUM(I121:I124)</f>
        <v>0</v>
      </c>
    </row>
    <row r="126" spans="1:10" s="648" customFormat="1">
      <c r="A126" s="655"/>
      <c r="B126" s="569"/>
      <c r="C126" s="569"/>
      <c r="D126" s="569"/>
      <c r="E126" s="513"/>
      <c r="F126" s="513"/>
      <c r="G126" s="513"/>
      <c r="H126" s="513"/>
      <c r="I126" s="513"/>
    </row>
    <row r="127" spans="1:10" ht="31">
      <c r="A127" s="673">
        <f>A105+1</f>
        <v>11</v>
      </c>
      <c r="B127" s="807" t="s">
        <v>79</v>
      </c>
      <c r="C127" s="807"/>
      <c r="D127" s="807"/>
      <c r="E127" s="807"/>
      <c r="F127" s="807"/>
      <c r="G127" s="807"/>
      <c r="H127" s="807"/>
      <c r="I127" s="159" t="str">
        <f>I105</f>
        <v>As at                   31st March, 2022</v>
      </c>
      <c r="J127" s="159" t="str">
        <f>J105</f>
        <v>As at                   31st March, 2021</v>
      </c>
    </row>
    <row r="128" spans="1:10" ht="15.75" customHeight="1">
      <c r="A128" s="23">
        <v>11.1</v>
      </c>
      <c r="B128" s="769" t="s">
        <v>535</v>
      </c>
      <c r="C128" s="770"/>
      <c r="D128" s="770"/>
      <c r="E128" s="770"/>
      <c r="F128" s="770"/>
      <c r="G128" s="770"/>
      <c r="H128" s="806"/>
      <c r="I128" s="145">
        <v>0</v>
      </c>
      <c r="J128" s="145">
        <v>0</v>
      </c>
    </row>
    <row r="129" spans="1:10" ht="15.75" customHeight="1">
      <c r="A129" s="23">
        <f>A128+0.1</f>
        <v>11.2</v>
      </c>
      <c r="B129" s="719" t="s">
        <v>536</v>
      </c>
      <c r="C129" s="719"/>
      <c r="D129" s="719"/>
      <c r="E129" s="719"/>
      <c r="F129" s="719"/>
      <c r="G129" s="719"/>
      <c r="H129" s="719"/>
      <c r="I129" s="145">
        <v>0</v>
      </c>
      <c r="J129" s="145">
        <v>0</v>
      </c>
    </row>
    <row r="130" spans="1:10">
      <c r="A130" s="23">
        <f>A129+0.1</f>
        <v>11.299999999999999</v>
      </c>
      <c r="B130" s="719" t="s">
        <v>537</v>
      </c>
      <c r="C130" s="719"/>
      <c r="D130" s="719"/>
      <c r="E130" s="719"/>
      <c r="F130" s="719"/>
      <c r="G130" s="719"/>
      <c r="H130" s="719"/>
      <c r="I130" s="145">
        <v>0</v>
      </c>
      <c r="J130" s="145">
        <v>0</v>
      </c>
    </row>
    <row r="131" spans="1:10">
      <c r="A131" s="23">
        <f t="shared" ref="A131" si="0">A130+0.1</f>
        <v>11.399999999999999</v>
      </c>
      <c r="B131" s="712" t="s">
        <v>538</v>
      </c>
      <c r="C131" s="719"/>
      <c r="D131" s="719"/>
      <c r="E131" s="719"/>
      <c r="F131" s="719"/>
      <c r="G131" s="719"/>
      <c r="H131" s="713"/>
      <c r="I131" s="145">
        <v>0</v>
      </c>
      <c r="J131" s="145">
        <v>0</v>
      </c>
    </row>
    <row r="132" spans="1:10" s="497" customFormat="1">
      <c r="A132" s="23">
        <f>A131+0.1</f>
        <v>11.499999999999998</v>
      </c>
      <c r="B132" s="700" t="s">
        <v>787</v>
      </c>
      <c r="C132" s="701"/>
      <c r="D132" s="701"/>
      <c r="E132" s="701"/>
      <c r="F132" s="701"/>
      <c r="G132" s="701"/>
      <c r="H132" s="778"/>
      <c r="I132" s="145">
        <v>0</v>
      </c>
      <c r="J132" s="145">
        <v>0</v>
      </c>
    </row>
    <row r="133" spans="1:10" ht="15.75" customHeight="1" thickBot="1">
      <c r="A133" s="26"/>
      <c r="B133" s="768" t="s">
        <v>1</v>
      </c>
      <c r="C133" s="768"/>
      <c r="D133" s="768"/>
      <c r="E133" s="768"/>
      <c r="F133" s="768"/>
      <c r="G133" s="768"/>
      <c r="H133" s="768"/>
      <c r="I133" s="158">
        <f>SUM(I128:I132)</f>
        <v>0</v>
      </c>
      <c r="J133" s="164">
        <f>SUM(J128:J132)</f>
        <v>0</v>
      </c>
    </row>
    <row r="134" spans="1:10">
      <c r="A134" s="436"/>
      <c r="B134" s="443"/>
      <c r="C134" s="443"/>
      <c r="D134" s="443"/>
      <c r="E134" s="443"/>
      <c r="F134" s="653"/>
      <c r="G134" s="653"/>
      <c r="H134" s="443"/>
      <c r="I134" s="332"/>
      <c r="J134" s="406"/>
    </row>
    <row r="135" spans="1:10" ht="31">
      <c r="A135" s="49">
        <f>A127+1</f>
        <v>12</v>
      </c>
      <c r="B135" s="696" t="s">
        <v>80</v>
      </c>
      <c r="C135" s="696"/>
      <c r="D135" s="696"/>
      <c r="E135" s="696"/>
      <c r="F135" s="696"/>
      <c r="G135" s="696"/>
      <c r="H135" s="696"/>
      <c r="I135" s="145" t="str">
        <f>I127</f>
        <v>As at                   31st March, 2022</v>
      </c>
      <c r="J135" s="145" t="str">
        <f>J127</f>
        <v>As at                   31st March, 2021</v>
      </c>
    </row>
    <row r="136" spans="1:10" ht="15.75" customHeight="1">
      <c r="A136" s="23">
        <f>A135+0.1</f>
        <v>12.1</v>
      </c>
      <c r="B136" s="719" t="s">
        <v>528</v>
      </c>
      <c r="C136" s="719"/>
      <c r="D136" s="719"/>
      <c r="E136" s="719"/>
      <c r="F136" s="719"/>
      <c r="G136" s="719"/>
      <c r="H136" s="719"/>
      <c r="I136" s="145">
        <v>0</v>
      </c>
      <c r="J136" s="96">
        <v>0</v>
      </c>
    </row>
    <row r="137" spans="1:10" ht="15.75" customHeight="1">
      <c r="A137" s="23">
        <f>A136+0.1</f>
        <v>12.2</v>
      </c>
      <c r="B137" s="769" t="s">
        <v>394</v>
      </c>
      <c r="C137" s="770"/>
      <c r="D137" s="770"/>
      <c r="E137" s="770"/>
      <c r="F137" s="770"/>
      <c r="G137" s="770"/>
      <c r="H137" s="806"/>
      <c r="I137" s="145">
        <v>0</v>
      </c>
      <c r="J137" s="96">
        <v>0</v>
      </c>
    </row>
    <row r="138" spans="1:10" ht="15.75" customHeight="1" thickBot="1">
      <c r="A138" s="26"/>
      <c r="B138" s="768" t="s">
        <v>1</v>
      </c>
      <c r="C138" s="768"/>
      <c r="D138" s="768"/>
      <c r="E138" s="768"/>
      <c r="F138" s="768"/>
      <c r="G138" s="768"/>
      <c r="H138" s="768"/>
      <c r="I138" s="158">
        <f>SUM(I136:I137)</f>
        <v>0</v>
      </c>
      <c r="J138" s="164">
        <f>SUM(J136:J137)</f>
        <v>0</v>
      </c>
    </row>
    <row r="139" spans="1:10" ht="15.75" customHeight="1">
      <c r="A139" s="76"/>
      <c r="B139" s="688"/>
      <c r="C139" s="688"/>
      <c r="D139" s="688"/>
      <c r="E139" s="688"/>
      <c r="F139" s="688"/>
      <c r="G139" s="688"/>
      <c r="H139" s="688"/>
      <c r="I139" s="160"/>
      <c r="J139" s="235"/>
    </row>
    <row r="140" spans="1:10" ht="31">
      <c r="A140" s="49">
        <f>A135+2</f>
        <v>14</v>
      </c>
      <c r="B140" s="696" t="s">
        <v>118</v>
      </c>
      <c r="C140" s="696"/>
      <c r="D140" s="696"/>
      <c r="E140" s="696"/>
      <c r="F140" s="696"/>
      <c r="G140" s="696"/>
      <c r="H140" s="696"/>
      <c r="I140" s="145" t="str">
        <f>I135</f>
        <v>As at                   31st March, 2022</v>
      </c>
      <c r="J140" s="145" t="str">
        <f>J135</f>
        <v>As at                   31st March, 2021</v>
      </c>
    </row>
    <row r="141" spans="1:10" s="497" customFormat="1">
      <c r="A141" s="23">
        <f>A140+0.1</f>
        <v>14.1</v>
      </c>
      <c r="B141" s="700" t="s">
        <v>553</v>
      </c>
      <c r="C141" s="701"/>
      <c r="D141" s="701"/>
      <c r="E141" s="701"/>
      <c r="F141" s="701"/>
      <c r="G141" s="701"/>
      <c r="H141" s="778"/>
      <c r="I141" s="145"/>
      <c r="J141" s="96"/>
    </row>
    <row r="142" spans="1:10" ht="15.75" customHeight="1">
      <c r="A142" s="23">
        <f>A141+0.1</f>
        <v>14.2</v>
      </c>
      <c r="B142" s="719" t="s">
        <v>28</v>
      </c>
      <c r="C142" s="719"/>
      <c r="D142" s="719"/>
      <c r="E142" s="719"/>
      <c r="F142" s="719"/>
      <c r="G142" s="719"/>
      <c r="H142" s="719"/>
      <c r="I142" s="145"/>
      <c r="J142" s="96"/>
    </row>
    <row r="143" spans="1:10" ht="15.75" customHeight="1">
      <c r="A143" s="23"/>
      <c r="B143" s="770" t="s">
        <v>550</v>
      </c>
      <c r="C143" s="770"/>
      <c r="D143" s="770"/>
      <c r="E143" s="770"/>
      <c r="F143" s="770"/>
      <c r="G143" s="770"/>
      <c r="H143" s="770"/>
      <c r="I143" s="145"/>
      <c r="J143" s="96"/>
    </row>
    <row r="144" spans="1:10">
      <c r="A144" s="23"/>
      <c r="B144" s="775" t="s">
        <v>551</v>
      </c>
      <c r="C144" s="775"/>
      <c r="D144" s="775"/>
      <c r="E144" s="775"/>
      <c r="F144" s="775"/>
      <c r="G144" s="775"/>
      <c r="H144" s="775"/>
      <c r="I144" s="145"/>
      <c r="J144" s="96"/>
    </row>
    <row r="145" spans="1:10">
      <c r="A145" s="23"/>
      <c r="B145" s="776" t="s">
        <v>548</v>
      </c>
      <c r="C145" s="777"/>
      <c r="D145" s="777"/>
      <c r="E145" s="777"/>
      <c r="F145" s="777"/>
      <c r="G145" s="777"/>
      <c r="H145" s="777"/>
      <c r="I145" s="145">
        <v>0</v>
      </c>
      <c r="J145" s="96">
        <v>0</v>
      </c>
    </row>
    <row r="146" spans="1:10">
      <c r="A146" s="23"/>
      <c r="B146" s="776" t="s">
        <v>549</v>
      </c>
      <c r="C146" s="777"/>
      <c r="D146" s="777"/>
      <c r="E146" s="777"/>
      <c r="F146" s="777"/>
      <c r="G146" s="777"/>
      <c r="H146" s="777"/>
      <c r="I146" s="145">
        <v>0</v>
      </c>
      <c r="J146" s="96">
        <v>0</v>
      </c>
    </row>
    <row r="147" spans="1:10" s="497" customFormat="1">
      <c r="A147" s="23">
        <f>A142+0.1</f>
        <v>14.299999999999999</v>
      </c>
      <c r="B147" s="700" t="s">
        <v>552</v>
      </c>
      <c r="C147" s="701"/>
      <c r="D147" s="701"/>
      <c r="E147" s="701"/>
      <c r="F147" s="701"/>
      <c r="G147" s="701"/>
      <c r="H147" s="778"/>
      <c r="I147" s="145"/>
      <c r="J147" s="96"/>
    </row>
    <row r="148" spans="1:10" s="497" customFormat="1">
      <c r="A148" s="23">
        <f>A147+0.1</f>
        <v>14.399999999999999</v>
      </c>
      <c r="B148" s="700" t="s">
        <v>554</v>
      </c>
      <c r="C148" s="701"/>
      <c r="D148" s="701"/>
      <c r="E148" s="701"/>
      <c r="F148" s="701"/>
      <c r="G148" s="701"/>
      <c r="H148" s="778"/>
      <c r="I148" s="145"/>
      <c r="J148" s="96"/>
    </row>
    <row r="149" spans="1:10">
      <c r="A149" s="595"/>
      <c r="B149" s="706" t="s">
        <v>1</v>
      </c>
      <c r="C149" s="706"/>
      <c r="D149" s="706"/>
      <c r="E149" s="706"/>
      <c r="F149" s="706"/>
      <c r="G149" s="706"/>
      <c r="H149" s="706"/>
      <c r="I149" s="156">
        <f t="shared" ref="I149:J149" si="1">SUM(I145:I146)</f>
        <v>0</v>
      </c>
      <c r="J149" s="161">
        <f t="shared" si="1"/>
        <v>0</v>
      </c>
    </row>
    <row r="150" spans="1:10" s="497" customFormat="1">
      <c r="A150" s="595"/>
      <c r="B150" s="696" t="s">
        <v>556</v>
      </c>
      <c r="C150" s="696"/>
      <c r="D150" s="696"/>
      <c r="E150" s="696"/>
      <c r="F150" s="696"/>
      <c r="G150" s="696"/>
      <c r="H150" s="708"/>
      <c r="I150" s="163"/>
      <c r="J150" s="296"/>
    </row>
    <row r="151" spans="1:10" ht="15.75" customHeight="1">
      <c r="A151" s="23"/>
      <c r="B151" s="729" t="s">
        <v>555</v>
      </c>
      <c r="C151" s="729"/>
      <c r="D151" s="729"/>
      <c r="E151" s="729"/>
      <c r="F151" s="729"/>
      <c r="G151" s="729"/>
      <c r="H151" s="729"/>
      <c r="I151" s="145">
        <f t="shared" ref="I151" si="2">I149</f>
        <v>0</v>
      </c>
      <c r="J151" s="96">
        <f t="shared" ref="J151" si="3">J149</f>
        <v>0</v>
      </c>
    </row>
    <row r="152" spans="1:10" s="591" customFormat="1" ht="15.75" customHeight="1">
      <c r="A152" s="527"/>
      <c r="B152" s="820" t="s">
        <v>813</v>
      </c>
      <c r="C152" s="821"/>
      <c r="D152" s="821"/>
      <c r="E152" s="821"/>
      <c r="F152" s="821"/>
      <c r="G152" s="821"/>
      <c r="H152" s="822"/>
      <c r="I152" s="609"/>
      <c r="J152" s="147"/>
    </row>
    <row r="153" spans="1:10">
      <c r="A153" s="23"/>
      <c r="B153" s="599"/>
      <c r="C153" s="591"/>
      <c r="D153" s="591"/>
      <c r="E153" s="591"/>
      <c r="H153" s="79"/>
      <c r="I153" s="145"/>
      <c r="J153" s="96"/>
    </row>
    <row r="154" spans="1:10" ht="31">
      <c r="A154" s="49">
        <f>A140+1</f>
        <v>15</v>
      </c>
      <c r="B154" s="696" t="s">
        <v>154</v>
      </c>
      <c r="C154" s="696"/>
      <c r="D154" s="696"/>
      <c r="E154" s="696"/>
      <c r="F154" s="696"/>
      <c r="G154" s="696"/>
      <c r="H154" s="696"/>
      <c r="I154" s="145" t="str">
        <f>I140</f>
        <v>As at                   31st March, 2022</v>
      </c>
      <c r="J154" s="145" t="str">
        <f>J140</f>
        <v>As at                   31st March, 2021</v>
      </c>
    </row>
    <row r="155" spans="1:10" ht="15.65" customHeight="1">
      <c r="A155" s="23">
        <f>A154+0.1</f>
        <v>15.1</v>
      </c>
      <c r="B155" s="700" t="s">
        <v>440</v>
      </c>
      <c r="C155" s="701"/>
      <c r="D155" s="701"/>
      <c r="E155" s="428"/>
      <c r="H155" s="428"/>
      <c r="I155" s="96">
        <v>0</v>
      </c>
      <c r="J155" s="96">
        <v>0</v>
      </c>
    </row>
    <row r="156" spans="1:10" ht="15.75" customHeight="1">
      <c r="A156" s="23">
        <f>A155+0.1</f>
        <v>15.2</v>
      </c>
      <c r="B156" s="712" t="s">
        <v>666</v>
      </c>
      <c r="C156" s="719"/>
      <c r="D156" s="719"/>
      <c r="E156" s="719"/>
      <c r="F156" s="719"/>
      <c r="G156" s="719"/>
      <c r="H156" s="713"/>
      <c r="I156" s="96">
        <v>0</v>
      </c>
      <c r="J156" s="96">
        <v>0</v>
      </c>
    </row>
    <row r="157" spans="1:10">
      <c r="A157" s="23">
        <f>A156+0.1</f>
        <v>15.299999999999999</v>
      </c>
      <c r="B157" s="712" t="s">
        <v>557</v>
      </c>
      <c r="C157" s="719"/>
      <c r="D157" s="719"/>
      <c r="E157" s="719"/>
      <c r="F157" s="719"/>
      <c r="G157" s="719"/>
      <c r="H157" s="713"/>
      <c r="I157" s="145">
        <v>0</v>
      </c>
      <c r="J157" s="96">
        <v>0</v>
      </c>
    </row>
    <row r="158" spans="1:10" ht="16" thickBot="1">
      <c r="A158" s="26"/>
      <c r="B158" s="768" t="s">
        <v>1</v>
      </c>
      <c r="C158" s="768"/>
      <c r="D158" s="768"/>
      <c r="E158" s="768"/>
      <c r="F158" s="768"/>
      <c r="G158" s="768"/>
      <c r="H158" s="772"/>
      <c r="I158" s="164">
        <f>SUM(I155:I157)</f>
        <v>0</v>
      </c>
      <c r="J158" s="164">
        <f>SUM(J155:J157)</f>
        <v>0</v>
      </c>
    </row>
    <row r="159" spans="1:10">
      <c r="A159" s="50" t="s">
        <v>156</v>
      </c>
      <c r="B159" s="781" t="s">
        <v>657</v>
      </c>
      <c r="C159" s="688"/>
      <c r="D159" s="688"/>
      <c r="E159" s="688"/>
      <c r="F159" s="688"/>
      <c r="G159" s="688"/>
      <c r="H159" s="688"/>
      <c r="I159" s="688"/>
      <c r="J159" s="782"/>
    </row>
    <row r="160" spans="1:10" s="515" customFormat="1">
      <c r="A160" s="174"/>
      <c r="B160" s="709" t="s">
        <v>661</v>
      </c>
      <c r="C160" s="709" t="s">
        <v>658</v>
      </c>
      <c r="D160" s="709"/>
      <c r="E160" s="730" t="s">
        <v>595</v>
      </c>
      <c r="F160" s="792"/>
      <c r="G160" s="709" t="s">
        <v>596</v>
      </c>
      <c r="H160" s="709"/>
    </row>
    <row r="161" spans="1:10" s="515" customFormat="1" ht="62">
      <c r="A161" s="174"/>
      <c r="B161" s="709"/>
      <c r="C161" s="709"/>
      <c r="D161" s="709"/>
      <c r="E161" s="518" t="s">
        <v>660</v>
      </c>
      <c r="F161" s="518" t="s">
        <v>659</v>
      </c>
      <c r="G161" s="518" t="s">
        <v>660</v>
      </c>
      <c r="H161" s="518" t="s">
        <v>659</v>
      </c>
    </row>
    <row r="162" spans="1:10" s="515" customFormat="1">
      <c r="A162" s="174"/>
      <c r="B162" s="517">
        <v>1</v>
      </c>
      <c r="C162" s="720" t="s">
        <v>662</v>
      </c>
      <c r="D162" s="720"/>
      <c r="E162" s="517"/>
      <c r="F162" s="649"/>
      <c r="G162" s="517"/>
      <c r="H162" s="517"/>
    </row>
    <row r="163" spans="1:10" s="515" customFormat="1">
      <c r="A163" s="174"/>
      <c r="B163" s="517">
        <v>2</v>
      </c>
      <c r="C163" s="720" t="s">
        <v>663</v>
      </c>
      <c r="D163" s="720"/>
      <c r="E163" s="517"/>
      <c r="F163" s="649"/>
      <c r="G163" s="517"/>
      <c r="H163" s="517"/>
    </row>
    <row r="164" spans="1:10" s="515" customFormat="1">
      <c r="A164" s="174"/>
      <c r="B164" s="517">
        <v>3</v>
      </c>
      <c r="C164" s="720" t="s">
        <v>664</v>
      </c>
      <c r="D164" s="720"/>
      <c r="E164" s="517"/>
      <c r="F164" s="649"/>
      <c r="G164" s="517"/>
      <c r="H164" s="517"/>
    </row>
    <row r="165" spans="1:10" s="515" customFormat="1">
      <c r="A165" s="174"/>
      <c r="B165" s="517">
        <v>4</v>
      </c>
      <c r="C165" s="685" t="s">
        <v>665</v>
      </c>
      <c r="D165" s="686"/>
      <c r="E165" s="517"/>
      <c r="F165" s="649"/>
      <c r="G165" s="517"/>
      <c r="H165" s="517"/>
    </row>
    <row r="166" spans="1:10" s="515" customFormat="1">
      <c r="A166" s="174"/>
      <c r="B166" s="517"/>
      <c r="C166" s="779" t="s">
        <v>1</v>
      </c>
      <c r="D166" s="780"/>
      <c r="E166" s="518"/>
      <c r="F166" s="657"/>
      <c r="G166" s="518"/>
      <c r="H166" s="518"/>
    </row>
    <row r="167" spans="1:10" s="515" customFormat="1">
      <c r="A167" s="174"/>
      <c r="B167" s="514"/>
      <c r="C167" s="514"/>
      <c r="D167" s="514"/>
      <c r="E167" s="514"/>
      <c r="F167" s="645"/>
      <c r="G167" s="645"/>
      <c r="H167" s="514"/>
      <c r="I167" s="514"/>
      <c r="J167" s="514"/>
    </row>
    <row r="168" spans="1:10" ht="31">
      <c r="A168" s="526">
        <f>A154+1</f>
        <v>16</v>
      </c>
      <c r="B168" s="823" t="s">
        <v>155</v>
      </c>
      <c r="C168" s="824"/>
      <c r="D168" s="824"/>
      <c r="E168" s="824"/>
      <c r="F168" s="824"/>
      <c r="G168" s="824"/>
      <c r="H168" s="824"/>
      <c r="I168" s="674" t="str">
        <f>I154</f>
        <v>As at                   31st March, 2022</v>
      </c>
      <c r="J168" s="674" t="str">
        <f>J154</f>
        <v>As at                   31st March, 2021</v>
      </c>
    </row>
    <row r="169" spans="1:10" s="497" customFormat="1">
      <c r="A169" s="28">
        <f>A168+0.1</f>
        <v>16.100000000000001</v>
      </c>
      <c r="B169" s="701" t="s">
        <v>558</v>
      </c>
      <c r="C169" s="701"/>
      <c r="D169" s="701"/>
      <c r="E169" s="701"/>
      <c r="F169" s="701"/>
      <c r="G169" s="701"/>
      <c r="H169" s="778"/>
      <c r="I169" s="146">
        <v>0</v>
      </c>
      <c r="J169" s="96">
        <v>0</v>
      </c>
    </row>
    <row r="170" spans="1:10" s="497" customFormat="1">
      <c r="A170" s="28">
        <f>A169+0.1</f>
        <v>16.200000000000003</v>
      </c>
      <c r="B170" s="701" t="s">
        <v>20</v>
      </c>
      <c r="C170" s="701"/>
      <c r="D170" s="701"/>
      <c r="E170" s="701"/>
      <c r="F170" s="701"/>
      <c r="G170" s="701"/>
      <c r="H170" s="778"/>
      <c r="I170" s="146">
        <v>0</v>
      </c>
      <c r="J170" s="96">
        <v>0</v>
      </c>
    </row>
    <row r="171" spans="1:10" ht="15.75" customHeight="1">
      <c r="A171" s="527">
        <f>A170+0.1</f>
        <v>16.300000000000004</v>
      </c>
      <c r="B171" s="773" t="s">
        <v>559</v>
      </c>
      <c r="C171" s="773"/>
      <c r="D171" s="773"/>
      <c r="E171" s="773"/>
      <c r="F171" s="773"/>
      <c r="G171" s="773"/>
      <c r="H171" s="774"/>
      <c r="I171" s="146">
        <v>0</v>
      </c>
      <c r="J171" s="96">
        <v>0</v>
      </c>
    </row>
    <row r="172" spans="1:10">
      <c r="A172" s="57"/>
      <c r="B172" s="771" t="s">
        <v>1</v>
      </c>
      <c r="C172" s="771"/>
      <c r="D172" s="771"/>
      <c r="E172" s="771"/>
      <c r="F172" s="771"/>
      <c r="G172" s="771"/>
      <c r="H172" s="771"/>
      <c r="I172" s="156">
        <f>SUM(I169:I171)</f>
        <v>0</v>
      </c>
      <c r="J172" s="156">
        <f>SUM(J169:J171)</f>
        <v>0</v>
      </c>
    </row>
    <row r="173" spans="1:10">
      <c r="A173" s="23"/>
      <c r="B173" s="427"/>
      <c r="C173" s="427"/>
      <c r="D173" s="427"/>
      <c r="E173" s="427"/>
      <c r="F173" s="650"/>
      <c r="G173" s="650"/>
      <c r="H173" s="427"/>
      <c r="I173" s="145"/>
      <c r="J173" s="96"/>
    </row>
    <row r="174" spans="1:10" s="506" customFormat="1" ht="31">
      <c r="A174" s="50">
        <f>'Financial Statements'!D44</f>
        <v>17</v>
      </c>
      <c r="B174" s="696" t="s">
        <v>476</v>
      </c>
      <c r="C174" s="696"/>
      <c r="D174" s="696"/>
      <c r="E174" s="696"/>
      <c r="F174" s="696"/>
      <c r="G174" s="696"/>
      <c r="H174" s="696"/>
      <c r="I174" s="145" t="str">
        <f>I168</f>
        <v>As at                   31st March, 2022</v>
      </c>
      <c r="J174" s="145" t="str">
        <f>J168</f>
        <v>As at                   31st March, 2021</v>
      </c>
    </row>
    <row r="175" spans="1:10" s="506" customFormat="1">
      <c r="A175" s="23"/>
      <c r="B175" s="719" t="s">
        <v>28</v>
      </c>
      <c r="C175" s="719"/>
      <c r="D175" s="719"/>
      <c r="E175" s="719"/>
      <c r="F175" s="719"/>
      <c r="G175" s="719"/>
      <c r="H175" s="719"/>
      <c r="I175" s="145">
        <v>0</v>
      </c>
      <c r="J175" s="145">
        <v>0</v>
      </c>
    </row>
    <row r="176" spans="1:10" s="506" customFormat="1">
      <c r="A176" s="23"/>
      <c r="B176" s="700" t="s">
        <v>552</v>
      </c>
      <c r="C176" s="701"/>
      <c r="D176" s="701"/>
      <c r="E176" s="701"/>
      <c r="F176" s="701"/>
      <c r="G176" s="701"/>
      <c r="H176" s="778"/>
      <c r="I176" s="145">
        <v>0</v>
      </c>
      <c r="J176" s="145">
        <v>0</v>
      </c>
    </row>
    <row r="177" spans="1:10" s="506" customFormat="1">
      <c r="A177" s="23"/>
      <c r="B177" s="700" t="s">
        <v>804</v>
      </c>
      <c r="C177" s="701"/>
      <c r="D177" s="701"/>
      <c r="E177" s="701"/>
      <c r="F177" s="701"/>
      <c r="G177" s="701"/>
      <c r="H177" s="778"/>
      <c r="I177" s="145">
        <v>0</v>
      </c>
      <c r="J177" s="145">
        <v>0</v>
      </c>
    </row>
    <row r="178" spans="1:10" s="506" customFormat="1">
      <c r="A178" s="23"/>
      <c r="B178" s="771" t="s">
        <v>1</v>
      </c>
      <c r="C178" s="771"/>
      <c r="D178" s="771"/>
      <c r="E178" s="771"/>
      <c r="F178" s="771"/>
      <c r="G178" s="771"/>
      <c r="H178" s="771"/>
      <c r="I178" s="156">
        <f>SUM(I175:I177)</f>
        <v>0</v>
      </c>
      <c r="J178" s="156">
        <f>SUM(J175:J177)</f>
        <v>0</v>
      </c>
    </row>
    <row r="179" spans="1:10" s="506" customFormat="1">
      <c r="A179" s="23"/>
      <c r="B179" s="826" t="s">
        <v>560</v>
      </c>
      <c r="C179" s="807"/>
      <c r="D179" s="807"/>
      <c r="E179" s="807"/>
      <c r="F179" s="807"/>
      <c r="G179" s="807"/>
      <c r="H179" s="807"/>
      <c r="I179" s="807"/>
      <c r="J179" s="807"/>
    </row>
    <row r="180" spans="1:10" s="506" customFormat="1">
      <c r="A180" s="23"/>
      <c r="B180" s="696" t="s">
        <v>556</v>
      </c>
      <c r="C180" s="696"/>
      <c r="D180" s="696"/>
      <c r="E180" s="696"/>
      <c r="F180" s="696"/>
      <c r="G180" s="696"/>
      <c r="H180" s="708"/>
      <c r="I180" s="163"/>
      <c r="J180" s="296"/>
    </row>
    <row r="181" spans="1:10" s="506" customFormat="1" ht="16" thickBot="1">
      <c r="A181" s="23"/>
      <c r="B181" s="825" t="s">
        <v>555</v>
      </c>
      <c r="C181" s="825"/>
      <c r="D181" s="825"/>
      <c r="E181" s="825"/>
      <c r="F181" s="825"/>
      <c r="G181" s="825"/>
      <c r="H181" s="825"/>
      <c r="I181" s="148">
        <f t="shared" ref="I181:J181" si="4">I178</f>
        <v>0</v>
      </c>
      <c r="J181" s="282">
        <f t="shared" si="4"/>
        <v>0</v>
      </c>
    </row>
    <row r="182" spans="1:10" s="506" customFormat="1">
      <c r="A182" s="23"/>
      <c r="B182" s="505"/>
      <c r="C182" s="505"/>
      <c r="D182" s="505"/>
      <c r="E182" s="505"/>
      <c r="F182" s="650"/>
      <c r="G182" s="650"/>
      <c r="H182" s="505"/>
      <c r="I182" s="145"/>
      <c r="J182" s="96"/>
    </row>
    <row r="183" spans="1:10" ht="31">
      <c r="A183" s="49">
        <f>A174+1</f>
        <v>18</v>
      </c>
      <c r="B183" s="696" t="s">
        <v>43</v>
      </c>
      <c r="C183" s="696"/>
      <c r="D183" s="696"/>
      <c r="E183" s="696"/>
      <c r="F183" s="696"/>
      <c r="G183" s="696"/>
      <c r="H183" s="696"/>
      <c r="I183" s="145" t="str">
        <f>I174</f>
        <v>As at                   31st March, 2022</v>
      </c>
      <c r="J183" s="145" t="str">
        <f>J174</f>
        <v>As at                   31st March, 2021</v>
      </c>
    </row>
    <row r="184" spans="1:10">
      <c r="A184" s="49"/>
      <c r="B184" s="695" t="s">
        <v>362</v>
      </c>
      <c r="C184" s="696"/>
      <c r="D184" s="696"/>
      <c r="E184" s="696"/>
      <c r="F184" s="696"/>
      <c r="G184" s="696"/>
      <c r="H184" s="708"/>
      <c r="I184" s="145"/>
      <c r="J184" s="96"/>
    </row>
    <row r="185" spans="1:10">
      <c r="A185" s="23">
        <f>A183+0.1</f>
        <v>18.100000000000001</v>
      </c>
      <c r="B185" s="712" t="s">
        <v>15</v>
      </c>
      <c r="C185" s="719"/>
      <c r="D185" s="719"/>
      <c r="E185" s="719"/>
      <c r="F185" s="719"/>
      <c r="G185" s="719"/>
      <c r="H185" s="713"/>
      <c r="I185" s="173">
        <v>0</v>
      </c>
      <c r="J185" s="93">
        <v>0</v>
      </c>
    </row>
    <row r="186" spans="1:10">
      <c r="A186" s="23">
        <f t="shared" ref="A186" si="5">A185+0.1</f>
        <v>18.200000000000003</v>
      </c>
      <c r="B186" s="769" t="s">
        <v>561</v>
      </c>
      <c r="C186" s="770"/>
      <c r="D186" s="770"/>
      <c r="E186" s="770"/>
      <c r="F186" s="770"/>
      <c r="G186" s="770"/>
      <c r="H186" s="806"/>
      <c r="I186" s="173">
        <v>0</v>
      </c>
      <c r="J186" s="93">
        <v>0</v>
      </c>
    </row>
    <row r="187" spans="1:10">
      <c r="A187" s="23">
        <f>A186+0.1</f>
        <v>18.300000000000004</v>
      </c>
      <c r="B187" s="829" t="s">
        <v>16</v>
      </c>
      <c r="C187" s="719"/>
      <c r="D187" s="719"/>
      <c r="E187" s="719"/>
      <c r="F187" s="719"/>
      <c r="G187" s="719"/>
      <c r="H187" s="713"/>
      <c r="I187" s="173">
        <v>0</v>
      </c>
      <c r="J187" s="93">
        <v>0</v>
      </c>
    </row>
    <row r="188" spans="1:10" s="506" customFormat="1">
      <c r="A188" s="23">
        <f>A187+0.1</f>
        <v>18.400000000000006</v>
      </c>
      <c r="B188" s="769" t="s">
        <v>562</v>
      </c>
      <c r="C188" s="770"/>
      <c r="D188" s="770"/>
      <c r="E188" s="770"/>
      <c r="F188" s="770"/>
      <c r="G188" s="770"/>
      <c r="H188" s="806"/>
      <c r="I188" s="173"/>
      <c r="J188" s="93"/>
    </row>
    <row r="189" spans="1:10">
      <c r="A189" s="23">
        <f>A188+0.1</f>
        <v>18.500000000000007</v>
      </c>
      <c r="B189" s="712" t="s">
        <v>64</v>
      </c>
      <c r="C189" s="719"/>
      <c r="D189" s="719"/>
      <c r="E189" s="719"/>
      <c r="F189" s="719"/>
      <c r="G189" s="719"/>
      <c r="H189" s="713"/>
      <c r="I189" s="173">
        <v>0</v>
      </c>
      <c r="J189" s="93">
        <v>0</v>
      </c>
    </row>
    <row r="190" spans="1:10">
      <c r="A190" s="23">
        <f>A189+0.1</f>
        <v>18.600000000000009</v>
      </c>
      <c r="B190" s="712" t="s">
        <v>563</v>
      </c>
      <c r="C190" s="719"/>
      <c r="D190" s="719"/>
      <c r="E190" s="719"/>
      <c r="F190" s="719"/>
      <c r="G190" s="719"/>
      <c r="H190" s="713"/>
      <c r="I190" s="145">
        <v>0</v>
      </c>
      <c r="J190" s="96">
        <v>0</v>
      </c>
    </row>
    <row r="191" spans="1:10" s="506" customFormat="1">
      <c r="A191" s="23">
        <f>A190+0.1</f>
        <v>18.70000000000001</v>
      </c>
      <c r="B191" s="700" t="s">
        <v>564</v>
      </c>
      <c r="C191" s="701"/>
      <c r="D191" s="701"/>
      <c r="E191" s="701"/>
      <c r="F191" s="701"/>
      <c r="G191" s="701"/>
      <c r="H191" s="778"/>
      <c r="I191" s="145"/>
      <c r="J191" s="96"/>
    </row>
    <row r="192" spans="1:10" ht="16" thickBot="1">
      <c r="A192" s="26"/>
      <c r="B192" s="768" t="s">
        <v>1</v>
      </c>
      <c r="C192" s="768"/>
      <c r="D192" s="768"/>
      <c r="E192" s="768"/>
      <c r="F192" s="768"/>
      <c r="G192" s="768"/>
      <c r="H192" s="768"/>
      <c r="I192" s="158">
        <f>SUM(I185:I190)</f>
        <v>0</v>
      </c>
      <c r="J192" s="164">
        <f>SUM(J185:J190)</f>
        <v>0</v>
      </c>
    </row>
    <row r="193" spans="1:10">
      <c r="A193" s="23"/>
      <c r="B193" s="433"/>
      <c r="C193" s="433"/>
      <c r="D193" s="433"/>
      <c r="E193" s="433"/>
      <c r="F193" s="645"/>
      <c r="G193" s="645"/>
      <c r="H193" s="433"/>
      <c r="I193" s="433"/>
      <c r="J193" s="442"/>
    </row>
    <row r="194" spans="1:10" ht="31">
      <c r="A194" s="49">
        <f>A183+1</f>
        <v>19</v>
      </c>
      <c r="B194" s="696" t="s">
        <v>77</v>
      </c>
      <c r="C194" s="696"/>
      <c r="D194" s="696"/>
      <c r="E194" s="696"/>
      <c r="F194" s="696"/>
      <c r="G194" s="696"/>
      <c r="H194" s="696"/>
      <c r="I194" s="145" t="str">
        <f>I183</f>
        <v>As at                   31st March, 2022</v>
      </c>
      <c r="J194" s="145" t="str">
        <f>J183</f>
        <v>As at                   31st March, 2021</v>
      </c>
    </row>
    <row r="195" spans="1:10" s="560" customFormat="1">
      <c r="A195" s="22">
        <v>19.100000000000001</v>
      </c>
      <c r="B195" s="606" t="s">
        <v>800</v>
      </c>
      <c r="C195" s="567"/>
      <c r="D195" s="567"/>
      <c r="E195" s="567"/>
      <c r="F195" s="567"/>
      <c r="G195" s="567"/>
      <c r="H195" s="567"/>
      <c r="I195" s="145"/>
      <c r="J195" s="96"/>
    </row>
    <row r="196" spans="1:10" s="560" customFormat="1">
      <c r="A196" s="22"/>
      <c r="B196" s="574" t="s">
        <v>797</v>
      </c>
      <c r="C196" s="567"/>
      <c r="D196" s="567"/>
      <c r="E196" s="567"/>
      <c r="F196" s="567"/>
      <c r="G196" s="567"/>
      <c r="H196" s="567"/>
      <c r="I196" s="145">
        <v>0</v>
      </c>
      <c r="J196" s="96">
        <v>0</v>
      </c>
    </row>
    <row r="197" spans="1:10" s="560" customFormat="1">
      <c r="A197" s="22"/>
      <c r="B197" s="574" t="s">
        <v>798</v>
      </c>
      <c r="C197" s="567"/>
      <c r="D197" s="567"/>
      <c r="E197" s="567"/>
      <c r="F197" s="567"/>
      <c r="G197" s="567"/>
      <c r="H197" s="567"/>
      <c r="I197" s="145">
        <v>0</v>
      </c>
      <c r="J197" s="96">
        <v>0</v>
      </c>
    </row>
    <row r="198" spans="1:10" s="560" customFormat="1">
      <c r="A198" s="22">
        <v>19.2</v>
      </c>
      <c r="B198" s="606" t="s">
        <v>799</v>
      </c>
      <c r="C198" s="567"/>
      <c r="D198" s="567"/>
      <c r="E198" s="567"/>
      <c r="F198" s="567"/>
      <c r="G198" s="567"/>
      <c r="H198" s="567"/>
      <c r="I198" s="145"/>
      <c r="J198" s="96"/>
    </row>
    <row r="199" spans="1:10" s="560" customFormat="1">
      <c r="A199" s="22"/>
      <c r="B199" s="574" t="s">
        <v>797</v>
      </c>
      <c r="C199" s="567"/>
      <c r="D199" s="567"/>
      <c r="E199" s="567"/>
      <c r="F199" s="567"/>
      <c r="G199" s="567"/>
      <c r="H199" s="567"/>
      <c r="I199" s="145">
        <v>0</v>
      </c>
      <c r="J199" s="96">
        <v>0</v>
      </c>
    </row>
    <row r="200" spans="1:10" s="560" customFormat="1">
      <c r="A200" s="22"/>
      <c r="B200" s="574" t="s">
        <v>798</v>
      </c>
      <c r="C200" s="567"/>
      <c r="D200" s="567"/>
      <c r="E200" s="567"/>
      <c r="F200" s="567"/>
      <c r="G200" s="567"/>
      <c r="H200" s="567"/>
      <c r="I200" s="145">
        <v>0</v>
      </c>
      <c r="J200" s="96">
        <v>0</v>
      </c>
    </row>
    <row r="201" spans="1:10" s="560" customFormat="1">
      <c r="A201" s="22">
        <v>19.3</v>
      </c>
      <c r="B201" s="606" t="s">
        <v>801</v>
      </c>
      <c r="C201" s="567"/>
      <c r="D201" s="567"/>
      <c r="E201" s="567"/>
      <c r="F201" s="567"/>
      <c r="G201" s="567"/>
      <c r="H201" s="567"/>
      <c r="I201" s="145"/>
      <c r="J201" s="96"/>
    </row>
    <row r="202" spans="1:10" s="560" customFormat="1">
      <c r="A202" s="49"/>
      <c r="B202" s="574" t="s">
        <v>797</v>
      </c>
      <c r="C202" s="567"/>
      <c r="D202" s="567"/>
      <c r="E202" s="567"/>
      <c r="F202" s="567"/>
      <c r="G202" s="567"/>
      <c r="H202" s="567"/>
      <c r="I202" s="145">
        <v>0</v>
      </c>
      <c r="J202" s="96">
        <v>0</v>
      </c>
    </row>
    <row r="203" spans="1:10" s="560" customFormat="1">
      <c r="A203" s="49"/>
      <c r="B203" s="574" t="s">
        <v>798</v>
      </c>
      <c r="C203" s="567"/>
      <c r="D203" s="567"/>
      <c r="E203" s="567"/>
      <c r="F203" s="567"/>
      <c r="G203" s="567"/>
      <c r="H203" s="567"/>
      <c r="I203" s="145">
        <v>0</v>
      </c>
      <c r="J203" s="96">
        <v>0</v>
      </c>
    </row>
    <row r="204" spans="1:10" ht="16" thickBot="1">
      <c r="A204" s="23"/>
      <c r="B204" s="706" t="s">
        <v>1</v>
      </c>
      <c r="C204" s="706"/>
      <c r="D204" s="706"/>
      <c r="E204" s="706"/>
      <c r="F204" s="706"/>
      <c r="G204" s="706"/>
      <c r="H204" s="706"/>
      <c r="I204" s="269">
        <f>SUM(I196:I203)</f>
        <v>0</v>
      </c>
      <c r="J204" s="269">
        <f>SUM(J196:J203)</f>
        <v>0</v>
      </c>
    </row>
    <row r="205" spans="1:10" ht="39.75" customHeight="1">
      <c r="A205" s="76">
        <v>19.399999999999999</v>
      </c>
      <c r="B205" s="803" t="s">
        <v>565</v>
      </c>
      <c r="C205" s="804"/>
      <c r="D205" s="804"/>
      <c r="E205" s="804"/>
      <c r="F205" s="804"/>
      <c r="G205" s="804"/>
      <c r="H205" s="804"/>
      <c r="I205" s="804"/>
      <c r="J205" s="805"/>
    </row>
    <row r="206" spans="1:10" s="648" customFormat="1">
      <c r="A206" s="655">
        <v>19.5</v>
      </c>
      <c r="B206" s="579" t="s">
        <v>789</v>
      </c>
      <c r="C206" s="579"/>
      <c r="D206" s="579"/>
      <c r="E206" s="579"/>
      <c r="F206" s="579"/>
      <c r="G206" s="579"/>
      <c r="H206" s="579"/>
      <c r="I206" s="579"/>
      <c r="J206" s="576"/>
    </row>
    <row r="207" spans="1:10" s="648" customFormat="1">
      <c r="A207" s="655"/>
      <c r="C207" s="569"/>
      <c r="D207" s="569"/>
      <c r="E207" s="758" t="s">
        <v>547</v>
      </c>
      <c r="F207" s="758"/>
      <c r="G207" s="758"/>
      <c r="H207" s="758"/>
      <c r="I207" s="758"/>
      <c r="J207" s="576"/>
    </row>
    <row r="208" spans="1:10" s="648" customFormat="1">
      <c r="A208" s="651"/>
      <c r="B208" s="583" t="s">
        <v>0</v>
      </c>
      <c r="C208" s="575" t="s">
        <v>785</v>
      </c>
      <c r="D208" s="575" t="s">
        <v>803</v>
      </c>
      <c r="E208" s="651" t="s">
        <v>790</v>
      </c>
      <c r="F208" s="651" t="s">
        <v>791</v>
      </c>
      <c r="G208" s="651" t="s">
        <v>540</v>
      </c>
      <c r="H208" s="584" t="s">
        <v>541</v>
      </c>
      <c r="I208" s="584" t="s">
        <v>782</v>
      </c>
      <c r="J208" s="584" t="s">
        <v>1</v>
      </c>
    </row>
    <row r="209" spans="1:10" s="648" customFormat="1" ht="77.5">
      <c r="A209" s="576"/>
      <c r="B209" s="581" t="s">
        <v>796</v>
      </c>
      <c r="C209" s="582">
        <v>0</v>
      </c>
      <c r="D209" s="582">
        <v>0</v>
      </c>
      <c r="E209" s="582">
        <v>0</v>
      </c>
      <c r="F209" s="582">
        <v>0</v>
      </c>
      <c r="G209" s="582">
        <v>0</v>
      </c>
      <c r="H209" s="582">
        <v>0</v>
      </c>
      <c r="I209" s="582">
        <v>0</v>
      </c>
      <c r="J209" s="590">
        <f>SUM(C209:I209)</f>
        <v>0</v>
      </c>
    </row>
    <row r="210" spans="1:10" s="648" customFormat="1" ht="77.5">
      <c r="A210" s="576"/>
      <c r="B210" s="581" t="s">
        <v>795</v>
      </c>
      <c r="C210" s="582">
        <v>0</v>
      </c>
      <c r="D210" s="582">
        <v>0</v>
      </c>
      <c r="E210" s="582">
        <v>0</v>
      </c>
      <c r="F210" s="582">
        <v>0</v>
      </c>
      <c r="G210" s="582">
        <v>0</v>
      </c>
      <c r="H210" s="582">
        <v>0</v>
      </c>
      <c r="I210" s="582">
        <v>0</v>
      </c>
      <c r="J210" s="590">
        <f t="shared" ref="J210:J212" si="6">SUM(C210:I210)</f>
        <v>0</v>
      </c>
    </row>
    <row r="211" spans="1:10" s="648" customFormat="1" ht="77.5">
      <c r="A211" s="576"/>
      <c r="B211" s="581" t="s">
        <v>793</v>
      </c>
      <c r="C211" s="582">
        <v>0</v>
      </c>
      <c r="D211" s="582">
        <v>0</v>
      </c>
      <c r="E211" s="582">
        <v>0</v>
      </c>
      <c r="F211" s="582">
        <v>0</v>
      </c>
      <c r="G211" s="582">
        <v>0</v>
      </c>
      <c r="H211" s="582">
        <v>0</v>
      </c>
      <c r="I211" s="582">
        <v>0</v>
      </c>
      <c r="J211" s="590">
        <f t="shared" si="6"/>
        <v>0</v>
      </c>
    </row>
    <row r="212" spans="1:10" s="648" customFormat="1" ht="77.5">
      <c r="A212" s="576"/>
      <c r="B212" s="581" t="s">
        <v>794</v>
      </c>
      <c r="C212" s="582">
        <v>0</v>
      </c>
      <c r="D212" s="582">
        <v>0</v>
      </c>
      <c r="E212" s="582">
        <v>0</v>
      </c>
      <c r="F212" s="582">
        <v>0</v>
      </c>
      <c r="G212" s="582">
        <v>0</v>
      </c>
      <c r="H212" s="582">
        <v>0</v>
      </c>
      <c r="I212" s="582">
        <v>0</v>
      </c>
      <c r="J212" s="590">
        <f t="shared" si="6"/>
        <v>0</v>
      </c>
    </row>
    <row r="213" spans="1:10" s="648" customFormat="1">
      <c r="A213" s="576"/>
      <c r="B213" s="587" t="s">
        <v>1</v>
      </c>
      <c r="C213" s="588">
        <f>SUM(C209:C212)</f>
        <v>0</v>
      </c>
      <c r="D213" s="588">
        <f t="shared" ref="D213:I213" si="7">SUM(D209:D212)</f>
        <v>0</v>
      </c>
      <c r="E213" s="588">
        <f t="shared" si="7"/>
        <v>0</v>
      </c>
      <c r="F213" s="588">
        <f t="shared" si="7"/>
        <v>0</v>
      </c>
      <c r="G213" s="588">
        <f t="shared" si="7"/>
        <v>0</v>
      </c>
      <c r="H213" s="588">
        <f t="shared" si="7"/>
        <v>0</v>
      </c>
      <c r="I213" s="588">
        <f t="shared" si="7"/>
        <v>0</v>
      </c>
      <c r="J213" s="589">
        <f>SUM(J209:J212)</f>
        <v>0</v>
      </c>
    </row>
    <row r="214" spans="1:10" s="648" customFormat="1">
      <c r="A214" s="675"/>
      <c r="B214" s="576"/>
      <c r="C214" s="576"/>
      <c r="D214" s="576"/>
      <c r="E214" s="576"/>
      <c r="F214" s="576"/>
      <c r="G214" s="576"/>
      <c r="H214" s="576"/>
      <c r="I214" s="576"/>
      <c r="J214" s="576"/>
    </row>
    <row r="215" spans="1:10" s="648" customFormat="1">
      <c r="A215" s="576"/>
      <c r="C215" s="569"/>
      <c r="D215" s="569"/>
      <c r="E215" s="758" t="s">
        <v>546</v>
      </c>
      <c r="F215" s="758"/>
      <c r="G215" s="758"/>
      <c r="H215" s="758"/>
      <c r="I215" s="758"/>
      <c r="J215" s="576"/>
    </row>
    <row r="216" spans="1:10" s="648" customFormat="1">
      <c r="A216" s="651"/>
      <c r="B216" s="583" t="s">
        <v>0</v>
      </c>
      <c r="C216" s="575" t="s">
        <v>785</v>
      </c>
      <c r="D216" s="575" t="s">
        <v>803</v>
      </c>
      <c r="E216" s="651" t="s">
        <v>790</v>
      </c>
      <c r="F216" s="651" t="s">
        <v>791</v>
      </c>
      <c r="G216" s="651" t="s">
        <v>540</v>
      </c>
      <c r="H216" s="584" t="s">
        <v>541</v>
      </c>
      <c r="I216" s="584" t="s">
        <v>782</v>
      </c>
      <c r="J216" s="584" t="s">
        <v>1</v>
      </c>
    </row>
    <row r="217" spans="1:10" s="648" customFormat="1" ht="77.5">
      <c r="A217" s="576"/>
      <c r="B217" s="581" t="s">
        <v>796</v>
      </c>
      <c r="C217" s="582">
        <v>0</v>
      </c>
      <c r="D217" s="582">
        <v>0</v>
      </c>
      <c r="E217" s="582">
        <v>0</v>
      </c>
      <c r="F217" s="582">
        <v>0</v>
      </c>
      <c r="G217" s="582">
        <v>0</v>
      </c>
      <c r="H217" s="582">
        <v>0</v>
      </c>
      <c r="I217" s="582">
        <v>0</v>
      </c>
      <c r="J217" s="582">
        <f>SUM(C217:I217)</f>
        <v>0</v>
      </c>
    </row>
    <row r="218" spans="1:10" s="648" customFormat="1" ht="77.5">
      <c r="A218" s="576"/>
      <c r="B218" s="581" t="s">
        <v>795</v>
      </c>
      <c r="C218" s="582">
        <v>0</v>
      </c>
      <c r="D218" s="582">
        <v>0</v>
      </c>
      <c r="E218" s="582">
        <v>0</v>
      </c>
      <c r="F218" s="582">
        <v>0</v>
      </c>
      <c r="G218" s="582">
        <v>0</v>
      </c>
      <c r="H218" s="582">
        <v>0</v>
      </c>
      <c r="I218" s="582">
        <v>0</v>
      </c>
      <c r="J218" s="582">
        <f t="shared" ref="J218:J220" si="8">SUM(C218:I218)</f>
        <v>0</v>
      </c>
    </row>
    <row r="219" spans="1:10" s="648" customFormat="1" ht="77.5">
      <c r="A219" s="576"/>
      <c r="B219" s="581" t="s">
        <v>793</v>
      </c>
      <c r="C219" s="582">
        <v>0</v>
      </c>
      <c r="D219" s="582">
        <v>0</v>
      </c>
      <c r="E219" s="582">
        <v>0</v>
      </c>
      <c r="F219" s="582">
        <v>0</v>
      </c>
      <c r="G219" s="582">
        <v>0</v>
      </c>
      <c r="H219" s="582">
        <v>0</v>
      </c>
      <c r="I219" s="582">
        <v>0</v>
      </c>
      <c r="J219" s="582">
        <f t="shared" si="8"/>
        <v>0</v>
      </c>
    </row>
    <row r="220" spans="1:10" s="648" customFormat="1" ht="77.5">
      <c r="A220" s="576"/>
      <c r="B220" s="581" t="s">
        <v>794</v>
      </c>
      <c r="C220" s="582">
        <v>0</v>
      </c>
      <c r="D220" s="582">
        <v>0</v>
      </c>
      <c r="E220" s="582">
        <v>0</v>
      </c>
      <c r="F220" s="582">
        <v>0</v>
      </c>
      <c r="G220" s="582">
        <v>0</v>
      </c>
      <c r="H220" s="582">
        <v>0</v>
      </c>
      <c r="I220" s="582">
        <v>0</v>
      </c>
      <c r="J220" s="582">
        <f t="shared" si="8"/>
        <v>0</v>
      </c>
    </row>
    <row r="221" spans="1:10" s="648" customFormat="1">
      <c r="A221" s="576"/>
      <c r="B221" s="587" t="s">
        <v>1</v>
      </c>
      <c r="C221" s="588">
        <f>SUM(C217:C220)</f>
        <v>0</v>
      </c>
      <c r="D221" s="588">
        <f t="shared" ref="D221:I221" si="9">SUM(D217:D220)</f>
        <v>0</v>
      </c>
      <c r="E221" s="588">
        <f t="shared" si="9"/>
        <v>0</v>
      </c>
      <c r="F221" s="588">
        <f t="shared" si="9"/>
        <v>0</v>
      </c>
      <c r="G221" s="588">
        <f t="shared" si="9"/>
        <v>0</v>
      </c>
      <c r="H221" s="588">
        <f t="shared" si="9"/>
        <v>0</v>
      </c>
      <c r="I221" s="588">
        <f t="shared" si="9"/>
        <v>0</v>
      </c>
      <c r="J221" s="588"/>
    </row>
    <row r="222" spans="1:10" ht="15.75" customHeight="1">
      <c r="A222" s="23"/>
      <c r="B222" s="434"/>
      <c r="C222" s="434"/>
      <c r="D222" s="434"/>
      <c r="E222" s="434"/>
      <c r="F222" s="646"/>
      <c r="G222" s="646"/>
      <c r="H222" s="434"/>
      <c r="I222" s="145"/>
      <c r="J222" s="96"/>
    </row>
    <row r="223" spans="1:10" ht="31">
      <c r="A223" s="49">
        <f>A194+1</f>
        <v>20</v>
      </c>
      <c r="B223" s="696" t="s">
        <v>566</v>
      </c>
      <c r="C223" s="696"/>
      <c r="D223" s="696"/>
      <c r="E223" s="696"/>
      <c r="F223" s="696"/>
      <c r="G223" s="696"/>
      <c r="H223" s="696"/>
      <c r="I223" s="145" t="str">
        <f>I194</f>
        <v>As at                   31st March, 2022</v>
      </c>
      <c r="J223" s="145" t="str">
        <f>J194</f>
        <v>As at                   31st March, 2021</v>
      </c>
    </row>
    <row r="224" spans="1:10" s="480" customFormat="1">
      <c r="A224" s="22">
        <v>20.100000000000001</v>
      </c>
      <c r="B224" s="770" t="s">
        <v>567</v>
      </c>
      <c r="C224" s="770"/>
      <c r="D224" s="770"/>
      <c r="E224" s="770"/>
      <c r="F224" s="770"/>
      <c r="G224" s="770"/>
      <c r="H224" s="770"/>
      <c r="I224" s="145">
        <v>0</v>
      </c>
      <c r="J224" s="96">
        <v>0</v>
      </c>
    </row>
    <row r="225" spans="1:11" s="591" customFormat="1">
      <c r="A225" s="49"/>
      <c r="B225" s="830" t="s">
        <v>805</v>
      </c>
      <c r="C225" s="831"/>
      <c r="D225" s="831"/>
      <c r="E225" s="593"/>
      <c r="F225" s="652"/>
      <c r="G225" s="652"/>
      <c r="H225" s="593"/>
      <c r="I225" s="145"/>
      <c r="J225" s="96"/>
    </row>
    <row r="226" spans="1:11" s="480" customFormat="1">
      <c r="A226" s="22">
        <v>20.2</v>
      </c>
      <c r="B226" s="528" t="s">
        <v>568</v>
      </c>
      <c r="C226" s="481"/>
      <c r="D226" s="481"/>
      <c r="E226" s="481"/>
      <c r="F226" s="644"/>
      <c r="G226" s="644"/>
      <c r="H226" s="481"/>
      <c r="I226" s="145">
        <v>0</v>
      </c>
      <c r="J226" s="96">
        <v>0</v>
      </c>
    </row>
    <row r="227" spans="1:11" ht="15.75" customHeight="1">
      <c r="A227" s="22">
        <v>20.3</v>
      </c>
      <c r="B227" s="719" t="s">
        <v>157</v>
      </c>
      <c r="C227" s="719"/>
      <c r="D227" s="719"/>
      <c r="E227" s="719"/>
      <c r="F227" s="719"/>
      <c r="G227" s="719"/>
      <c r="H227" s="719"/>
      <c r="I227" s="145">
        <v>0</v>
      </c>
      <c r="J227" s="96">
        <v>0</v>
      </c>
    </row>
    <row r="228" spans="1:11" ht="15.75" customHeight="1">
      <c r="A228" s="22">
        <v>20.399999999999999</v>
      </c>
      <c r="B228" s="701" t="s">
        <v>529</v>
      </c>
      <c r="C228" s="701"/>
      <c r="D228" s="701"/>
      <c r="E228" s="701"/>
      <c r="F228" s="701"/>
      <c r="G228" s="701"/>
      <c r="H228" s="701"/>
      <c r="I228" s="145">
        <v>0</v>
      </c>
      <c r="J228" s="96">
        <v>0</v>
      </c>
    </row>
    <row r="229" spans="1:11" s="506" customFormat="1" ht="15.75" customHeight="1">
      <c r="A229" s="23"/>
      <c r="B229" s="700" t="s">
        <v>808</v>
      </c>
      <c r="C229" s="701"/>
      <c r="D229" s="701"/>
      <c r="E229" s="701"/>
      <c r="F229" s="701"/>
      <c r="G229" s="701"/>
      <c r="H229" s="778"/>
      <c r="I229" s="145">
        <v>0</v>
      </c>
      <c r="J229" s="529">
        <v>0</v>
      </c>
    </row>
    <row r="230" spans="1:11" ht="15.75" customHeight="1">
      <c r="A230" s="23"/>
      <c r="B230" s="706" t="s">
        <v>1</v>
      </c>
      <c r="C230" s="706"/>
      <c r="D230" s="706"/>
      <c r="E230" s="706"/>
      <c r="F230" s="706"/>
      <c r="G230" s="706"/>
      <c r="H230" s="706"/>
      <c r="I230" s="156">
        <f>SUBTOTAL(9,I224:I229)</f>
        <v>0</v>
      </c>
      <c r="J230" s="156">
        <f>SUM(J224:J229)</f>
        <v>0</v>
      </c>
    </row>
    <row r="231" spans="1:11" s="591" customFormat="1" ht="15.75" customHeight="1">
      <c r="A231" s="22">
        <v>20.5</v>
      </c>
      <c r="B231" s="695" t="s">
        <v>810</v>
      </c>
      <c r="C231" s="696"/>
      <c r="D231" s="696"/>
      <c r="E231" s="696"/>
      <c r="F231" s="696"/>
      <c r="G231" s="696"/>
      <c r="H231" s="708"/>
      <c r="I231" s="602"/>
      <c r="J231" s="601"/>
      <c r="K231" s="594"/>
    </row>
    <row r="232" spans="1:11" s="591" customFormat="1" ht="15.75" customHeight="1">
      <c r="A232" s="20"/>
      <c r="B232" s="700" t="s">
        <v>806</v>
      </c>
      <c r="C232" s="701"/>
      <c r="D232" s="701"/>
      <c r="E232" s="701"/>
      <c r="F232" s="701"/>
      <c r="G232" s="701"/>
      <c r="H232" s="778"/>
      <c r="I232" s="602"/>
      <c r="J232" s="601"/>
    </row>
    <row r="233" spans="1:11" s="591" customFormat="1" ht="15.75" customHeight="1">
      <c r="A233" s="20"/>
      <c r="B233" s="700" t="s">
        <v>807</v>
      </c>
      <c r="C233" s="701"/>
      <c r="D233" s="701"/>
      <c r="E233" s="701"/>
      <c r="F233" s="701"/>
      <c r="G233" s="701"/>
      <c r="H233" s="778"/>
      <c r="I233" s="602"/>
      <c r="J233" s="601"/>
    </row>
    <row r="234" spans="1:11" s="591" customFormat="1" ht="15.75" customHeight="1">
      <c r="A234" s="603"/>
      <c r="B234" s="832" t="s">
        <v>809</v>
      </c>
      <c r="C234" s="833"/>
      <c r="D234" s="833"/>
      <c r="E234" s="833"/>
      <c r="F234" s="833"/>
      <c r="G234" s="833"/>
      <c r="H234" s="834"/>
      <c r="I234" s="604"/>
      <c r="J234" s="605"/>
    </row>
    <row r="235" spans="1:11">
      <c r="A235" s="23"/>
      <c r="B235" s="596"/>
      <c r="C235" s="596"/>
      <c r="D235" s="596"/>
      <c r="E235" s="596"/>
      <c r="F235" s="646"/>
      <c r="G235" s="646"/>
      <c r="H235" s="596"/>
      <c r="I235" s="145"/>
      <c r="J235" s="96"/>
    </row>
    <row r="236" spans="1:11" ht="31">
      <c r="A236" s="49">
        <f>A223+1</f>
        <v>21</v>
      </c>
      <c r="B236" s="696" t="s">
        <v>158</v>
      </c>
      <c r="C236" s="696"/>
      <c r="D236" s="696"/>
      <c r="E236" s="696"/>
      <c r="F236" s="696"/>
      <c r="G236" s="696"/>
      <c r="H236" s="696"/>
      <c r="I236" s="145" t="str">
        <f>I223</f>
        <v>As at                   31st March, 2022</v>
      </c>
      <c r="J236" s="145" t="str">
        <f>J223</f>
        <v>As at                   31st March, 2021</v>
      </c>
    </row>
    <row r="237" spans="1:11">
      <c r="A237" s="23">
        <v>21.1</v>
      </c>
      <c r="B237" s="812" t="s">
        <v>569</v>
      </c>
      <c r="C237" s="810"/>
      <c r="D237" s="810"/>
      <c r="E237" s="810"/>
      <c r="F237" s="810"/>
      <c r="G237" s="810"/>
      <c r="H237" s="810"/>
      <c r="I237" s="145"/>
      <c r="J237" s="96"/>
    </row>
    <row r="238" spans="1:11">
      <c r="A238" s="23"/>
      <c r="B238" s="789" t="s">
        <v>570</v>
      </c>
      <c r="C238" s="814"/>
      <c r="D238" s="814"/>
      <c r="E238" s="719"/>
      <c r="F238" s="719"/>
      <c r="G238" s="719"/>
      <c r="H238" s="713"/>
      <c r="I238" s="145">
        <v>0</v>
      </c>
      <c r="J238" s="96">
        <v>0</v>
      </c>
    </row>
    <row r="239" spans="1:11" s="506" customFormat="1">
      <c r="A239" s="23">
        <v>21.2</v>
      </c>
      <c r="B239" s="827" t="s">
        <v>529</v>
      </c>
      <c r="C239" s="690"/>
      <c r="D239" s="690"/>
      <c r="E239" s="690"/>
      <c r="F239" s="690"/>
      <c r="G239" s="690"/>
      <c r="H239" s="828"/>
      <c r="I239" s="145"/>
      <c r="J239" s="96"/>
    </row>
    <row r="240" spans="1:11" s="506" customFormat="1">
      <c r="A240" s="23"/>
      <c r="B240" s="814" t="s">
        <v>571</v>
      </c>
      <c r="C240" s="766"/>
      <c r="D240" s="766"/>
      <c r="E240" s="766"/>
      <c r="F240" s="766"/>
      <c r="G240" s="766"/>
      <c r="H240" s="766"/>
      <c r="I240" s="145"/>
      <c r="J240" s="96"/>
    </row>
    <row r="241" spans="1:10">
      <c r="A241" s="23"/>
      <c r="B241" s="814" t="s">
        <v>159</v>
      </c>
      <c r="C241" s="815"/>
      <c r="D241" s="815"/>
      <c r="E241" s="815"/>
      <c r="F241" s="815"/>
      <c r="G241" s="815"/>
      <c r="H241" s="815"/>
      <c r="I241" s="145">
        <v>0</v>
      </c>
      <c r="J241" s="96">
        <v>0</v>
      </c>
    </row>
    <row r="242" spans="1:10">
      <c r="A242" s="23"/>
      <c r="B242" s="766" t="s">
        <v>29</v>
      </c>
      <c r="C242" s="766"/>
      <c r="D242" s="766"/>
      <c r="E242" s="766"/>
      <c r="F242" s="766"/>
      <c r="G242" s="766"/>
      <c r="H242" s="766"/>
      <c r="I242" s="145">
        <v>0</v>
      </c>
      <c r="J242" s="96">
        <v>0</v>
      </c>
    </row>
    <row r="243" spans="1:10">
      <c r="A243" s="57"/>
      <c r="B243" s="813" t="s">
        <v>1</v>
      </c>
      <c r="C243" s="813"/>
      <c r="D243" s="813"/>
      <c r="E243" s="813"/>
      <c r="F243" s="813"/>
      <c r="G243" s="813"/>
      <c r="H243" s="813"/>
      <c r="I243" s="156">
        <f>SUM(I238:I242)</f>
        <v>0</v>
      </c>
      <c r="J243" s="161">
        <f>SUM(J238:J242)</f>
        <v>0</v>
      </c>
    </row>
    <row r="244" spans="1:10" ht="37.5" customHeight="1">
      <c r="A244" s="23">
        <v>21.3</v>
      </c>
      <c r="B244" s="685" t="s">
        <v>572</v>
      </c>
      <c r="C244" s="733"/>
      <c r="D244" s="733"/>
      <c r="E244" s="733"/>
      <c r="F244" s="733"/>
      <c r="G244" s="733"/>
      <c r="H244" s="733"/>
      <c r="I244" s="733"/>
      <c r="J244" s="816"/>
    </row>
    <row r="245" spans="1:10" ht="31">
      <c r="A245" s="49">
        <f>A236+1</f>
        <v>22</v>
      </c>
      <c r="B245" s="696" t="s">
        <v>34</v>
      </c>
      <c r="C245" s="696"/>
      <c r="D245" s="696"/>
      <c r="E245" s="696"/>
      <c r="F245" s="696"/>
      <c r="G245" s="696"/>
      <c r="H245" s="696"/>
      <c r="I245" s="145" t="str">
        <f>I236</f>
        <v>As at                   31st March, 2022</v>
      </c>
      <c r="J245" s="145" t="str">
        <f>J236</f>
        <v>As at                   31st March, 2021</v>
      </c>
    </row>
    <row r="246" spans="1:10" s="506" customFormat="1">
      <c r="A246" s="22">
        <v>22.1</v>
      </c>
      <c r="B246" s="700" t="s">
        <v>575</v>
      </c>
      <c r="C246" s="701"/>
      <c r="D246" s="701"/>
      <c r="E246" s="701"/>
      <c r="F246" s="701"/>
      <c r="G246" s="701"/>
      <c r="H246" s="778"/>
      <c r="I246" s="145">
        <v>0</v>
      </c>
      <c r="J246" s="96">
        <v>0</v>
      </c>
    </row>
    <row r="247" spans="1:10" ht="15.75" customHeight="1">
      <c r="A247" s="22">
        <v>22.2</v>
      </c>
      <c r="B247" s="770" t="s">
        <v>573</v>
      </c>
      <c r="C247" s="770"/>
      <c r="D247" s="770"/>
      <c r="E247" s="770"/>
      <c r="F247" s="770"/>
      <c r="G247" s="770"/>
      <c r="H247" s="770"/>
      <c r="I247" s="145">
        <v>0</v>
      </c>
      <c r="J247" s="96">
        <v>0</v>
      </c>
    </row>
    <row r="248" spans="1:10" ht="15.75" customHeight="1">
      <c r="A248" s="22">
        <v>22.3</v>
      </c>
      <c r="B248" s="701" t="s">
        <v>574</v>
      </c>
      <c r="C248" s="701"/>
      <c r="D248" s="701"/>
      <c r="E248" s="701"/>
      <c r="F248" s="701"/>
      <c r="G248" s="701"/>
      <c r="H248" s="701"/>
      <c r="I248" s="145">
        <v>0</v>
      </c>
      <c r="J248" s="96">
        <v>0</v>
      </c>
    </row>
    <row r="249" spans="1:10" ht="15.75" customHeight="1" thickBot="1">
      <c r="A249" s="26"/>
      <c r="B249" s="811" t="s">
        <v>1</v>
      </c>
      <c r="C249" s="768"/>
      <c r="D249" s="768"/>
      <c r="E249" s="768"/>
      <c r="F249" s="768"/>
      <c r="G249" s="768"/>
      <c r="H249" s="768"/>
      <c r="I249" s="164">
        <f>SUM(I246:I248)</f>
        <v>0</v>
      </c>
      <c r="J249" s="164">
        <f>SUM(J246:J248)</f>
        <v>0</v>
      </c>
    </row>
    <row r="358" spans="1:2" s="277" customFormat="1">
      <c r="A358" s="283"/>
      <c r="B358" s="283"/>
    </row>
  </sheetData>
  <mergeCells count="198">
    <mergeCell ref="B185:H185"/>
    <mergeCell ref="B225:D225"/>
    <mergeCell ref="B232:H232"/>
    <mergeCell ref="B233:H233"/>
    <mergeCell ref="B234:H234"/>
    <mergeCell ref="B231:H231"/>
    <mergeCell ref="B189:H189"/>
    <mergeCell ref="E160:F160"/>
    <mergeCell ref="B139:H139"/>
    <mergeCell ref="B131:H131"/>
    <mergeCell ref="B82:H82"/>
    <mergeCell ref="B174:H174"/>
    <mergeCell ref="B175:H175"/>
    <mergeCell ref="B176:H176"/>
    <mergeCell ref="B79:H79"/>
    <mergeCell ref="B224:H224"/>
    <mergeCell ref="B240:H240"/>
    <mergeCell ref="B178:H178"/>
    <mergeCell ref="B180:H180"/>
    <mergeCell ref="B181:H181"/>
    <mergeCell ref="B179:J179"/>
    <mergeCell ref="B188:H188"/>
    <mergeCell ref="B191:H191"/>
    <mergeCell ref="B238:D238"/>
    <mergeCell ref="B190:H190"/>
    <mergeCell ref="B192:H192"/>
    <mergeCell ref="B229:H229"/>
    <mergeCell ref="B194:H194"/>
    <mergeCell ref="B204:H204"/>
    <mergeCell ref="B239:H239"/>
    <mergeCell ref="B187:H187"/>
    <mergeCell ref="B183:H183"/>
    <mergeCell ref="B236:H236"/>
    <mergeCell ref="E99:H99"/>
    <mergeCell ref="B74:H74"/>
    <mergeCell ref="B101:H101"/>
    <mergeCell ref="B73:H73"/>
    <mergeCell ref="B184:H184"/>
    <mergeCell ref="B92:H92"/>
    <mergeCell ref="B177:H177"/>
    <mergeCell ref="E64:H64"/>
    <mergeCell ref="B68:D68"/>
    <mergeCell ref="B69:J69"/>
    <mergeCell ref="B65:H65"/>
    <mergeCell ref="B152:H152"/>
    <mergeCell ref="B100:H100"/>
    <mergeCell ref="G160:H160"/>
    <mergeCell ref="C164:D164"/>
    <mergeCell ref="B160:B161"/>
    <mergeCell ref="C165:D165"/>
    <mergeCell ref="B156:H156"/>
    <mergeCell ref="B128:D128"/>
    <mergeCell ref="E128:H128"/>
    <mergeCell ref="B168:H168"/>
    <mergeCell ref="B67:H67"/>
    <mergeCell ref="B64:D64"/>
    <mergeCell ref="B249:H249"/>
    <mergeCell ref="B237:H237"/>
    <mergeCell ref="B243:H243"/>
    <mergeCell ref="B241:H241"/>
    <mergeCell ref="B242:H242"/>
    <mergeCell ref="B246:H246"/>
    <mergeCell ref="B248:H248"/>
    <mergeCell ref="B247:H247"/>
    <mergeCell ref="B245:H245"/>
    <mergeCell ref="E238:H238"/>
    <mergeCell ref="B244:J244"/>
    <mergeCell ref="B87:H87"/>
    <mergeCell ref="B80:H80"/>
    <mergeCell ref="B94:H94"/>
    <mergeCell ref="B205:J205"/>
    <mergeCell ref="B223:H223"/>
    <mergeCell ref="B227:H227"/>
    <mergeCell ref="B230:H230"/>
    <mergeCell ref="B228:H228"/>
    <mergeCell ref="B143:H143"/>
    <mergeCell ref="B133:H133"/>
    <mergeCell ref="B186:H186"/>
    <mergeCell ref="B127:H127"/>
    <mergeCell ref="B103:J103"/>
    <mergeCell ref="B109:J109"/>
    <mergeCell ref="B147:H147"/>
    <mergeCell ref="B148:H148"/>
    <mergeCell ref="B84:H84"/>
    <mergeCell ref="B89:D89"/>
    <mergeCell ref="B150:H150"/>
    <mergeCell ref="B140:H140"/>
    <mergeCell ref="B138:H138"/>
    <mergeCell ref="B137:H137"/>
    <mergeCell ref="B136:H136"/>
    <mergeCell ref="B141:H141"/>
    <mergeCell ref="B77:H77"/>
    <mergeCell ref="B78:H78"/>
    <mergeCell ref="D22:E22"/>
    <mergeCell ref="E23:H23"/>
    <mergeCell ref="B28:J28"/>
    <mergeCell ref="B34:J34"/>
    <mergeCell ref="H29:J29"/>
    <mergeCell ref="B29:E30"/>
    <mergeCell ref="B35:E36"/>
    <mergeCell ref="H35:J35"/>
    <mergeCell ref="B37:E37"/>
    <mergeCell ref="I23:J23"/>
    <mergeCell ref="B75:H75"/>
    <mergeCell ref="B71:H71"/>
    <mergeCell ref="B72:H72"/>
    <mergeCell ref="B38:E38"/>
    <mergeCell ref="B31:E31"/>
    <mergeCell ref="E63:H63"/>
    <mergeCell ref="B41:J41"/>
    <mergeCell ref="B76:H76"/>
    <mergeCell ref="B55:H55"/>
    <mergeCell ref="B52:H52"/>
    <mergeCell ref="B53:H53"/>
    <mergeCell ref="B60:H60"/>
    <mergeCell ref="B66:H66"/>
    <mergeCell ref="B32:E32"/>
    <mergeCell ref="B61:E61"/>
    <mergeCell ref="B42:J42"/>
    <mergeCell ref="B47:H47"/>
    <mergeCell ref="B45:H45"/>
    <mergeCell ref="B7:H7"/>
    <mergeCell ref="B9:H9"/>
    <mergeCell ref="B10:H10"/>
    <mergeCell ref="B13:H13"/>
    <mergeCell ref="B16:H16"/>
    <mergeCell ref="B11:H11"/>
    <mergeCell ref="B14:H14"/>
    <mergeCell ref="B17:H17"/>
    <mergeCell ref="B18:H18"/>
    <mergeCell ref="B19:H19"/>
    <mergeCell ref="B50:H50"/>
    <mergeCell ref="B63:D63"/>
    <mergeCell ref="A1:J1"/>
    <mergeCell ref="A2:J2"/>
    <mergeCell ref="A4:J4"/>
    <mergeCell ref="B21:J21"/>
    <mergeCell ref="B58:D58"/>
    <mergeCell ref="B48:H48"/>
    <mergeCell ref="B62:D62"/>
    <mergeCell ref="B49:H49"/>
    <mergeCell ref="B46:H46"/>
    <mergeCell ref="B23:D24"/>
    <mergeCell ref="E62:H62"/>
    <mergeCell ref="B56:H56"/>
    <mergeCell ref="B57:H57"/>
    <mergeCell ref="B25:D25"/>
    <mergeCell ref="B26:D26"/>
    <mergeCell ref="B54:H54"/>
    <mergeCell ref="B40:J40"/>
    <mergeCell ref="B59:H59"/>
    <mergeCell ref="B83:H83"/>
    <mergeCell ref="B99:D99"/>
    <mergeCell ref="B93:H93"/>
    <mergeCell ref="B105:H105"/>
    <mergeCell ref="E95:H95"/>
    <mergeCell ref="B108:H108"/>
    <mergeCell ref="B97:D97"/>
    <mergeCell ref="B172:H172"/>
    <mergeCell ref="B154:H154"/>
    <mergeCell ref="B158:H158"/>
    <mergeCell ref="B171:H171"/>
    <mergeCell ref="B142:H142"/>
    <mergeCell ref="B144:H144"/>
    <mergeCell ref="B146:H146"/>
    <mergeCell ref="B145:H145"/>
    <mergeCell ref="B85:H85"/>
    <mergeCell ref="B88:H88"/>
    <mergeCell ref="B90:H90"/>
    <mergeCell ref="B157:H157"/>
    <mergeCell ref="B151:H151"/>
    <mergeCell ref="B169:H169"/>
    <mergeCell ref="B170:H170"/>
    <mergeCell ref="C166:D166"/>
    <mergeCell ref="A119:A120"/>
    <mergeCell ref="A111:A112"/>
    <mergeCell ref="E215:I215"/>
    <mergeCell ref="E207:I207"/>
    <mergeCell ref="E111:H111"/>
    <mergeCell ref="I111:I112"/>
    <mergeCell ref="D111:D112"/>
    <mergeCell ref="C111:C112"/>
    <mergeCell ref="B111:B112"/>
    <mergeCell ref="B119:B120"/>
    <mergeCell ref="C119:C120"/>
    <mergeCell ref="D119:D120"/>
    <mergeCell ref="E119:H119"/>
    <mergeCell ref="I119:I120"/>
    <mergeCell ref="C160:D161"/>
    <mergeCell ref="C162:D162"/>
    <mergeCell ref="C163:D163"/>
    <mergeCell ref="B155:D155"/>
    <mergeCell ref="B159:J159"/>
    <mergeCell ref="B149:H149"/>
    <mergeCell ref="B129:H129"/>
    <mergeCell ref="B130:H130"/>
    <mergeCell ref="B135:H135"/>
    <mergeCell ref="B132:H132"/>
  </mergeCells>
  <phoneticPr fontId="0" type="noConversion"/>
  <pageMargins left="0.27559055118110237" right="0.23622047244094491" top="0.39370078740157483" bottom="0.94488188976377963" header="0" footer="0"/>
  <pageSetup paperSize="9" scale="31" firstPageNumber="0" fitToHeight="4" orientation="portrait" r:id="rId1"/>
  <rowBreaks count="1" manualBreakCount="1">
    <brk id="125"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01B57-3C5A-4FCE-A73D-3FC02E9EA06A}">
  <sheetPr codeName="Sheet15"/>
  <dimension ref="A1:J33"/>
  <sheetViews>
    <sheetView view="pageBreakPreview" topLeftCell="A28" zoomScaleNormal="100" zoomScaleSheetLayoutView="100" workbookViewId="0">
      <selection activeCell="A18" sqref="A18:J33"/>
    </sheetView>
  </sheetViews>
  <sheetFormatPr defaultRowHeight="15.5"/>
  <cols>
    <col min="1" max="1" width="8.7265625" style="576"/>
    <col min="2" max="2" width="24.7265625" style="576" customWidth="1"/>
    <col min="3" max="3" width="12.1796875" style="576" customWidth="1"/>
    <col min="4" max="4" width="12.90625" style="576" customWidth="1"/>
    <col min="5" max="6" width="14.453125" style="576" customWidth="1"/>
    <col min="7" max="7" width="14.81640625" style="576" customWidth="1"/>
    <col min="8" max="8" width="12.453125" style="576" customWidth="1"/>
    <col min="9" max="9" width="14.90625" style="576" customWidth="1"/>
    <col min="10" max="10" width="12.08984375" style="576" customWidth="1"/>
    <col min="11" max="16384" width="8.7265625" style="576"/>
  </cols>
  <sheetData>
    <row r="1" spans="1:9">
      <c r="A1" s="577" t="s">
        <v>792</v>
      </c>
      <c r="B1" s="578" t="s">
        <v>788</v>
      </c>
      <c r="C1" s="579"/>
      <c r="D1" s="579"/>
      <c r="E1" s="579"/>
      <c r="F1" s="579"/>
      <c r="G1" s="579"/>
      <c r="H1" s="579"/>
      <c r="I1" s="579"/>
    </row>
    <row r="2" spans="1:9" s="560" customFormat="1" ht="15.5" customHeight="1">
      <c r="A2" s="580"/>
      <c r="B2" s="569" t="s">
        <v>547</v>
      </c>
      <c r="C2" s="569"/>
      <c r="D2" s="561"/>
      <c r="F2" s="561"/>
      <c r="G2" s="561"/>
      <c r="H2" s="561"/>
      <c r="I2" s="561"/>
    </row>
    <row r="3" spans="1:9" s="560" customFormat="1" ht="31">
      <c r="A3" s="586" t="s">
        <v>802</v>
      </c>
      <c r="B3" s="583" t="s">
        <v>0</v>
      </c>
      <c r="C3" s="575" t="s">
        <v>785</v>
      </c>
      <c r="D3" s="575" t="s">
        <v>803</v>
      </c>
      <c r="E3" s="565" t="s">
        <v>783</v>
      </c>
      <c r="F3" s="565" t="s">
        <v>540</v>
      </c>
      <c r="G3" s="565" t="s">
        <v>541</v>
      </c>
      <c r="H3" s="584" t="s">
        <v>782</v>
      </c>
      <c r="I3" s="584" t="s">
        <v>1</v>
      </c>
    </row>
    <row r="4" spans="1:9" s="560" customFormat="1" ht="15.75" customHeight="1">
      <c r="A4" s="566">
        <f>'3-22'!A105+0.1</f>
        <v>10.1</v>
      </c>
      <c r="B4" s="81" t="s">
        <v>543</v>
      </c>
      <c r="C4" s="81"/>
      <c r="D4" s="95">
        <v>0</v>
      </c>
      <c r="E4" s="95">
        <v>0</v>
      </c>
      <c r="F4" s="95">
        <v>0</v>
      </c>
      <c r="G4" s="95">
        <v>0</v>
      </c>
      <c r="H4" s="95">
        <v>0</v>
      </c>
      <c r="I4" s="95">
        <f>SUM(D4:H4)</f>
        <v>0</v>
      </c>
    </row>
    <row r="5" spans="1:9" s="560" customFormat="1" ht="15.75" customHeight="1">
      <c r="A5" s="566">
        <f>A4+0.1</f>
        <v>10.199999999999999</v>
      </c>
      <c r="B5" s="573" t="s">
        <v>9</v>
      </c>
      <c r="C5" s="573"/>
      <c r="D5" s="95">
        <v>0</v>
      </c>
      <c r="E5" s="95">
        <v>0</v>
      </c>
      <c r="F5" s="95">
        <v>0</v>
      </c>
      <c r="G5" s="95">
        <v>0</v>
      </c>
      <c r="H5" s="95">
        <v>0</v>
      </c>
      <c r="I5" s="95">
        <f>SUM(D5:H5)</f>
        <v>0</v>
      </c>
    </row>
    <row r="6" spans="1:9" s="560" customFormat="1" ht="15.75" customHeight="1">
      <c r="A6" s="566">
        <f>A5+0.1</f>
        <v>10.299999999999999</v>
      </c>
      <c r="B6" s="573" t="s">
        <v>544</v>
      </c>
      <c r="C6" s="573"/>
      <c r="D6" s="95">
        <v>0</v>
      </c>
      <c r="E6" s="95">
        <v>0</v>
      </c>
      <c r="F6" s="95">
        <v>0</v>
      </c>
      <c r="G6" s="95">
        <v>0</v>
      </c>
      <c r="H6" s="95">
        <v>0</v>
      </c>
      <c r="I6" s="95">
        <f>SUM(D6:H6)</f>
        <v>0</v>
      </c>
    </row>
    <row r="7" spans="1:9" s="560" customFormat="1" ht="15.75" customHeight="1">
      <c r="A7" s="566">
        <f>A6+0.1</f>
        <v>10.399999999999999</v>
      </c>
      <c r="B7" s="573" t="s">
        <v>545</v>
      </c>
      <c r="C7" s="573"/>
      <c r="D7" s="95">
        <v>0</v>
      </c>
      <c r="E7" s="95">
        <v>0</v>
      </c>
      <c r="F7" s="95">
        <v>0</v>
      </c>
      <c r="G7" s="95">
        <v>0</v>
      </c>
      <c r="H7" s="95">
        <v>0</v>
      </c>
      <c r="I7" s="95">
        <f>SUM(D7:H7)</f>
        <v>0</v>
      </c>
    </row>
    <row r="8" spans="1:9" s="560" customFormat="1" ht="15.75" customHeight="1">
      <c r="A8" s="566"/>
      <c r="B8" s="583" t="s">
        <v>1</v>
      </c>
      <c r="C8" s="583"/>
      <c r="D8" s="583"/>
      <c r="E8" s="585">
        <f>SUM(E4:E7)</f>
        <v>0</v>
      </c>
      <c r="F8" s="585">
        <f>SUM(F4:F7)</f>
        <v>0</v>
      </c>
      <c r="G8" s="585">
        <f>SUM(G4:G7)</f>
        <v>0</v>
      </c>
      <c r="H8" s="585">
        <f>SUM(H4:H7)</f>
        <v>0</v>
      </c>
      <c r="I8" s="585">
        <f>SUM(I4:I7)</f>
        <v>0</v>
      </c>
    </row>
    <row r="9" spans="1:9" s="560" customFormat="1" ht="15.75" customHeight="1">
      <c r="A9" s="566"/>
      <c r="B9" s="564"/>
      <c r="C9" s="564"/>
      <c r="D9" s="564"/>
      <c r="E9" s="564"/>
      <c r="F9" s="564"/>
      <c r="G9" s="564"/>
      <c r="H9" s="513"/>
      <c r="I9" s="513"/>
    </row>
    <row r="10" spans="1:9" s="560" customFormat="1" ht="15.75" customHeight="1">
      <c r="A10" s="566"/>
      <c r="B10" s="569" t="s">
        <v>546</v>
      </c>
      <c r="C10" s="569"/>
      <c r="D10" s="569"/>
      <c r="F10" s="569"/>
      <c r="G10" s="569"/>
      <c r="H10" s="569"/>
      <c r="I10" s="569"/>
    </row>
    <row r="11" spans="1:9" s="560" customFormat="1" ht="31">
      <c r="A11" s="586" t="s">
        <v>802</v>
      </c>
      <c r="B11" s="583" t="s">
        <v>0</v>
      </c>
      <c r="C11" s="575" t="s">
        <v>785</v>
      </c>
      <c r="D11" s="575" t="s">
        <v>803</v>
      </c>
      <c r="E11" s="565" t="s">
        <v>783</v>
      </c>
      <c r="F11" s="565" t="s">
        <v>540</v>
      </c>
      <c r="G11" s="565" t="s">
        <v>541</v>
      </c>
      <c r="H11" s="584" t="s">
        <v>782</v>
      </c>
      <c r="I11" s="584" t="s">
        <v>1</v>
      </c>
    </row>
    <row r="12" spans="1:9" s="560" customFormat="1" ht="15.75" customHeight="1">
      <c r="A12" s="566">
        <f>'3-22'!A105+0.1</f>
        <v>10.1</v>
      </c>
      <c r="B12" s="560" t="s">
        <v>543</v>
      </c>
      <c r="H12" s="95">
        <v>0</v>
      </c>
      <c r="I12" s="95">
        <v>0</v>
      </c>
    </row>
    <row r="13" spans="1:9" s="560" customFormat="1" ht="15.75" customHeight="1">
      <c r="A13" s="566">
        <f>A12+0.1</f>
        <v>10.199999999999999</v>
      </c>
      <c r="B13" s="509" t="s">
        <v>9</v>
      </c>
      <c r="C13" s="509"/>
      <c r="D13" s="509"/>
      <c r="E13" s="509"/>
      <c r="F13" s="509"/>
      <c r="G13" s="509"/>
      <c r="H13" s="95">
        <v>0</v>
      </c>
      <c r="I13" s="95">
        <v>0</v>
      </c>
    </row>
    <row r="14" spans="1:9" s="560" customFormat="1" ht="15.75" customHeight="1">
      <c r="A14" s="566">
        <f>A13+0.1</f>
        <v>10.299999999999999</v>
      </c>
      <c r="B14" s="509" t="s">
        <v>544</v>
      </c>
      <c r="C14" s="509"/>
      <c r="D14" s="509"/>
      <c r="E14" s="509"/>
      <c r="F14" s="509"/>
      <c r="G14" s="509"/>
      <c r="H14" s="95">
        <v>0</v>
      </c>
      <c r="I14" s="95">
        <v>0</v>
      </c>
    </row>
    <row r="15" spans="1:9" s="560" customFormat="1" ht="15.75" customHeight="1">
      <c r="A15" s="566">
        <f>A14+0.1</f>
        <v>10.399999999999999</v>
      </c>
      <c r="B15" s="509" t="s">
        <v>545</v>
      </c>
      <c r="C15" s="509"/>
      <c r="D15" s="509"/>
      <c r="E15" s="509"/>
      <c r="F15" s="509"/>
      <c r="G15" s="509"/>
      <c r="H15" s="95">
        <v>0</v>
      </c>
      <c r="I15" s="95">
        <v>0</v>
      </c>
    </row>
    <row r="16" spans="1:9" s="560" customFormat="1" ht="15.75" customHeight="1">
      <c r="A16" s="566"/>
      <c r="B16" s="583" t="s">
        <v>1</v>
      </c>
      <c r="C16" s="583"/>
      <c r="D16" s="583"/>
      <c r="E16" s="585">
        <f>SUM(E12:E15)</f>
        <v>0</v>
      </c>
      <c r="F16" s="585">
        <f>SUM(F12:F15)</f>
        <v>0</v>
      </c>
      <c r="G16" s="585">
        <f>SUM(G12:G15)</f>
        <v>0</v>
      </c>
      <c r="H16" s="585">
        <f>SUM(H12:H15)</f>
        <v>0</v>
      </c>
      <c r="I16" s="585">
        <f>SUM(I12:I15)</f>
        <v>0</v>
      </c>
    </row>
    <row r="18" spans="1:10">
      <c r="A18" s="566">
        <v>19.5</v>
      </c>
      <c r="B18" s="579" t="s">
        <v>789</v>
      </c>
      <c r="C18" s="579"/>
      <c r="D18" s="579"/>
      <c r="E18" s="579"/>
      <c r="F18" s="579"/>
      <c r="G18" s="579"/>
      <c r="H18" s="579"/>
      <c r="I18" s="579"/>
    </row>
    <row r="19" spans="1:10">
      <c r="A19" s="566"/>
      <c r="B19" s="569" t="s">
        <v>547</v>
      </c>
      <c r="C19" s="569"/>
      <c r="D19" s="569"/>
      <c r="E19" s="560"/>
      <c r="F19" s="569"/>
      <c r="G19" s="569"/>
      <c r="H19" s="569"/>
      <c r="I19" s="569"/>
    </row>
    <row r="20" spans="1:10" ht="31">
      <c r="A20" s="565" t="s">
        <v>802</v>
      </c>
      <c r="B20" s="583" t="s">
        <v>0</v>
      </c>
      <c r="C20" s="575" t="s">
        <v>785</v>
      </c>
      <c r="D20" s="575" t="s">
        <v>803</v>
      </c>
      <c r="E20" s="565" t="s">
        <v>790</v>
      </c>
      <c r="F20" s="565" t="s">
        <v>791</v>
      </c>
      <c r="G20" s="565" t="s">
        <v>540</v>
      </c>
      <c r="H20" s="584" t="s">
        <v>541</v>
      </c>
      <c r="I20" s="584" t="s">
        <v>782</v>
      </c>
      <c r="J20" s="584" t="s">
        <v>1</v>
      </c>
    </row>
    <row r="21" spans="1:10" ht="46.5">
      <c r="B21" s="581" t="s">
        <v>796</v>
      </c>
      <c r="C21" s="582">
        <v>0</v>
      </c>
      <c r="D21" s="582">
        <v>0</v>
      </c>
      <c r="E21" s="582">
        <v>0</v>
      </c>
      <c r="F21" s="582">
        <v>0</v>
      </c>
      <c r="G21" s="582">
        <v>0</v>
      </c>
      <c r="H21" s="582">
        <v>0</v>
      </c>
      <c r="I21" s="582">
        <v>0</v>
      </c>
      <c r="J21" s="590">
        <f>SUM(C21:I21)</f>
        <v>0</v>
      </c>
    </row>
    <row r="22" spans="1:10" ht="46.5">
      <c r="B22" s="581" t="s">
        <v>795</v>
      </c>
      <c r="C22" s="582">
        <v>0</v>
      </c>
      <c r="D22" s="582">
        <v>0</v>
      </c>
      <c r="E22" s="582">
        <v>0</v>
      </c>
      <c r="F22" s="582">
        <v>0</v>
      </c>
      <c r="G22" s="582">
        <v>0</v>
      </c>
      <c r="H22" s="582">
        <v>0</v>
      </c>
      <c r="I22" s="582">
        <v>0</v>
      </c>
      <c r="J22" s="590">
        <f t="shared" ref="J22:J24" si="0">SUM(C22:I22)</f>
        <v>0</v>
      </c>
    </row>
    <row r="23" spans="1:10" ht="46.5">
      <c r="B23" s="581" t="s">
        <v>793</v>
      </c>
      <c r="C23" s="582">
        <v>0</v>
      </c>
      <c r="D23" s="582">
        <v>0</v>
      </c>
      <c r="E23" s="582">
        <v>0</v>
      </c>
      <c r="F23" s="582">
        <v>0</v>
      </c>
      <c r="G23" s="582">
        <v>0</v>
      </c>
      <c r="H23" s="582">
        <v>0</v>
      </c>
      <c r="I23" s="582">
        <v>0</v>
      </c>
      <c r="J23" s="590">
        <f t="shared" si="0"/>
        <v>0</v>
      </c>
    </row>
    <row r="24" spans="1:10" ht="46.5">
      <c r="B24" s="581" t="s">
        <v>794</v>
      </c>
      <c r="C24" s="582">
        <v>0</v>
      </c>
      <c r="D24" s="582">
        <v>0</v>
      </c>
      <c r="E24" s="582">
        <v>0</v>
      </c>
      <c r="F24" s="582">
        <v>0</v>
      </c>
      <c r="G24" s="582">
        <v>0</v>
      </c>
      <c r="H24" s="582">
        <v>0</v>
      </c>
      <c r="I24" s="582">
        <v>0</v>
      </c>
      <c r="J24" s="590">
        <f t="shared" si="0"/>
        <v>0</v>
      </c>
    </row>
    <row r="25" spans="1:10">
      <c r="B25" s="587" t="s">
        <v>1</v>
      </c>
      <c r="C25" s="588">
        <f>SUM(C21:C24)</f>
        <v>0</v>
      </c>
      <c r="D25" s="588">
        <f t="shared" ref="D25:I25" si="1">SUM(D21:D24)</f>
        <v>0</v>
      </c>
      <c r="E25" s="588">
        <f t="shared" si="1"/>
        <v>0</v>
      </c>
      <c r="F25" s="588">
        <f t="shared" si="1"/>
        <v>0</v>
      </c>
      <c r="G25" s="588">
        <f t="shared" si="1"/>
        <v>0</v>
      </c>
      <c r="H25" s="588">
        <f t="shared" si="1"/>
        <v>0</v>
      </c>
      <c r="I25" s="588">
        <f t="shared" si="1"/>
        <v>0</v>
      </c>
      <c r="J25" s="589">
        <f>SUM(J21:J24)</f>
        <v>0</v>
      </c>
    </row>
    <row r="27" spans="1:10">
      <c r="B27" s="569" t="s">
        <v>546</v>
      </c>
      <c r="C27" s="569"/>
      <c r="D27" s="569"/>
      <c r="E27" s="560"/>
      <c r="F27" s="569"/>
      <c r="G27" s="569"/>
      <c r="H27" s="569"/>
      <c r="I27" s="569"/>
    </row>
    <row r="28" spans="1:10" ht="31">
      <c r="A28" s="565" t="s">
        <v>802</v>
      </c>
      <c r="B28" s="583" t="s">
        <v>0</v>
      </c>
      <c r="C28" s="575" t="s">
        <v>785</v>
      </c>
      <c r="D28" s="575" t="s">
        <v>803</v>
      </c>
      <c r="E28" s="565" t="s">
        <v>790</v>
      </c>
      <c r="F28" s="565" t="s">
        <v>791</v>
      </c>
      <c r="G28" s="565" t="s">
        <v>540</v>
      </c>
      <c r="H28" s="584" t="s">
        <v>541</v>
      </c>
      <c r="I28" s="584" t="s">
        <v>782</v>
      </c>
      <c r="J28" s="584" t="s">
        <v>1</v>
      </c>
    </row>
    <row r="29" spans="1:10" ht="46.5">
      <c r="B29" s="581" t="s">
        <v>796</v>
      </c>
      <c r="C29" s="582">
        <v>0</v>
      </c>
      <c r="D29" s="582">
        <v>0</v>
      </c>
      <c r="E29" s="582">
        <v>0</v>
      </c>
      <c r="F29" s="582">
        <v>0</v>
      </c>
      <c r="G29" s="582">
        <v>0</v>
      </c>
      <c r="H29" s="582">
        <v>0</v>
      </c>
      <c r="I29" s="582">
        <v>0</v>
      </c>
      <c r="J29" s="582">
        <f>SUM(C29:I29)</f>
        <v>0</v>
      </c>
    </row>
    <row r="30" spans="1:10" ht="46.5">
      <c r="B30" s="581" t="s">
        <v>795</v>
      </c>
      <c r="C30" s="582">
        <v>0</v>
      </c>
      <c r="D30" s="582">
        <v>0</v>
      </c>
      <c r="E30" s="582">
        <v>0</v>
      </c>
      <c r="F30" s="582">
        <v>0</v>
      </c>
      <c r="G30" s="582">
        <v>0</v>
      </c>
      <c r="H30" s="582">
        <v>0</v>
      </c>
      <c r="I30" s="582">
        <v>0</v>
      </c>
      <c r="J30" s="582">
        <f t="shared" ref="J30:J32" si="2">SUM(C30:I30)</f>
        <v>0</v>
      </c>
    </row>
    <row r="31" spans="1:10" ht="46.5">
      <c r="B31" s="581" t="s">
        <v>793</v>
      </c>
      <c r="C31" s="582">
        <v>0</v>
      </c>
      <c r="D31" s="582">
        <v>0</v>
      </c>
      <c r="E31" s="582">
        <v>0</v>
      </c>
      <c r="F31" s="582">
        <v>0</v>
      </c>
      <c r="G31" s="582">
        <v>0</v>
      </c>
      <c r="H31" s="582">
        <v>0</v>
      </c>
      <c r="I31" s="582">
        <v>0</v>
      </c>
      <c r="J31" s="582">
        <f t="shared" si="2"/>
        <v>0</v>
      </c>
    </row>
    <row r="32" spans="1:10" ht="46.5">
      <c r="B32" s="581" t="s">
        <v>794</v>
      </c>
      <c r="C32" s="582">
        <v>0</v>
      </c>
      <c r="D32" s="582">
        <v>0</v>
      </c>
      <c r="E32" s="582">
        <v>0</v>
      </c>
      <c r="F32" s="582">
        <v>0</v>
      </c>
      <c r="G32" s="582">
        <v>0</v>
      </c>
      <c r="H32" s="582">
        <v>0</v>
      </c>
      <c r="I32" s="582">
        <v>0</v>
      </c>
      <c r="J32" s="582">
        <f t="shared" si="2"/>
        <v>0</v>
      </c>
    </row>
    <row r="33" spans="2:10">
      <c r="B33" s="587" t="s">
        <v>1</v>
      </c>
      <c r="C33" s="588">
        <f>SUM(C29:C32)</f>
        <v>0</v>
      </c>
      <c r="D33" s="588">
        <f t="shared" ref="D33" si="3">SUM(D29:D32)</f>
        <v>0</v>
      </c>
      <c r="E33" s="588">
        <f t="shared" ref="E33" si="4">SUM(E29:E32)</f>
        <v>0</v>
      </c>
      <c r="F33" s="588">
        <f t="shared" ref="F33" si="5">SUM(F29:F32)</f>
        <v>0</v>
      </c>
      <c r="G33" s="588">
        <f t="shared" ref="G33" si="6">SUM(G29:G32)</f>
        <v>0</v>
      </c>
      <c r="H33" s="588">
        <f t="shared" ref="H33" si="7">SUM(H29:H32)</f>
        <v>0</v>
      </c>
      <c r="I33" s="588">
        <f t="shared" ref="I33" si="8">SUM(I29:I32)</f>
        <v>0</v>
      </c>
      <c r="J33" s="588"/>
    </row>
  </sheetData>
  <pageMargins left="0.7" right="0.7" top="0.75" bottom="0.75" header="0.3" footer="0.3"/>
  <pageSetup scale="88" orientation="landscape" r:id="rId1"/>
  <rowBreaks count="1" manualBreakCount="1">
    <brk id="16" max="9"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pageSetUpPr fitToPage="1"/>
  </sheetPr>
  <dimension ref="A1:S72"/>
  <sheetViews>
    <sheetView view="pageBreakPreview" topLeftCell="A7" zoomScaleNormal="100" zoomScaleSheetLayoutView="100" workbookViewId="0">
      <selection activeCell="L21" sqref="L21"/>
    </sheetView>
  </sheetViews>
  <sheetFormatPr defaultColWidth="11.54296875" defaultRowHeight="15.5"/>
  <cols>
    <col min="1" max="1" width="6.7265625" style="29" customWidth="1"/>
    <col min="2" max="2" width="21.81640625" style="29" customWidth="1"/>
    <col min="3" max="3" width="13.54296875" style="29" customWidth="1"/>
    <col min="4" max="4" width="13.81640625" style="29" bestFit="1" customWidth="1"/>
    <col min="5" max="5" width="11.7265625" style="29" customWidth="1"/>
    <col min="6" max="6" width="13.453125" style="29" customWidth="1"/>
    <col min="7" max="7" width="12.453125" style="29" customWidth="1"/>
    <col min="8" max="8" width="11.7265625" style="29" customWidth="1"/>
    <col min="9" max="10" width="12.453125" style="29" customWidth="1"/>
    <col min="11" max="11" width="12.453125" style="29" hidden="1" customWidth="1"/>
    <col min="12" max="12" width="15.453125" style="29" customWidth="1"/>
    <col min="13" max="13" width="16.81640625" style="29" customWidth="1"/>
    <col min="14" max="14" width="16" style="29" customWidth="1"/>
    <col min="15" max="17" width="1" style="29" customWidth="1"/>
    <col min="18" max="18" width="13.81640625" style="29" bestFit="1" customWidth="1"/>
    <col min="19" max="19" width="17" style="29" customWidth="1"/>
    <col min="20" max="20" width="11.54296875" style="29"/>
    <col min="21" max="21" width="13.26953125" style="29" customWidth="1"/>
    <col min="22" max="16384" width="11.54296875" style="29"/>
  </cols>
  <sheetData>
    <row r="1" spans="1:18" s="411" customFormat="1" ht="23.5">
      <c r="A1" s="841" t="s">
        <v>714</v>
      </c>
      <c r="B1" s="841"/>
      <c r="C1" s="841"/>
      <c r="D1" s="841"/>
      <c r="E1" s="841"/>
      <c r="F1" s="841"/>
      <c r="G1" s="841"/>
      <c r="H1" s="841"/>
      <c r="I1" s="841"/>
      <c r="J1" s="841"/>
      <c r="K1" s="841"/>
      <c r="L1" s="841"/>
      <c r="M1" s="841"/>
    </row>
    <row r="2" spans="1:18" s="411" customFormat="1" ht="18.5">
      <c r="A2" s="842" t="s">
        <v>715</v>
      </c>
      <c r="B2" s="842"/>
      <c r="C2" s="842"/>
      <c r="D2" s="842"/>
      <c r="E2" s="842"/>
      <c r="F2" s="842"/>
      <c r="G2" s="842"/>
      <c r="H2" s="842"/>
      <c r="I2" s="842"/>
      <c r="J2" s="842"/>
      <c r="K2" s="842"/>
      <c r="L2" s="842"/>
      <c r="M2" s="842"/>
    </row>
    <row r="3" spans="1:18" s="411" customFormat="1" ht="10.15" customHeight="1">
      <c r="A3" s="412"/>
      <c r="B3" s="413"/>
      <c r="C3" s="413"/>
      <c r="D3" s="413"/>
      <c r="E3" s="413"/>
      <c r="F3" s="413"/>
      <c r="G3" s="413"/>
    </row>
    <row r="4" spans="1:18" s="411" customFormat="1" ht="18.5">
      <c r="A4" s="743" t="s">
        <v>503</v>
      </c>
      <c r="B4" s="743"/>
      <c r="C4" s="743"/>
      <c r="D4" s="743"/>
      <c r="E4" s="743"/>
      <c r="F4" s="743"/>
      <c r="G4" s="743"/>
      <c r="H4" s="743"/>
      <c r="I4" s="743"/>
      <c r="J4" s="743"/>
      <c r="K4" s="743"/>
      <c r="L4" s="743"/>
      <c r="M4" s="743"/>
    </row>
    <row r="6" spans="1:18" ht="15.75" customHeight="1">
      <c r="A6" s="843" t="s">
        <v>447</v>
      </c>
      <c r="B6" s="843"/>
      <c r="C6" s="843"/>
      <c r="D6" s="843"/>
      <c r="E6" s="843"/>
      <c r="F6" s="843"/>
      <c r="G6" s="843"/>
      <c r="H6" s="843"/>
      <c r="I6" s="843"/>
      <c r="J6" s="843"/>
      <c r="K6" s="843"/>
      <c r="L6" s="843"/>
      <c r="M6" s="843"/>
      <c r="N6" s="407"/>
    </row>
    <row r="7" spans="1:18" ht="15.75" customHeight="1" thickBot="1">
      <c r="A7" s="407"/>
      <c r="B7" s="407"/>
      <c r="C7" s="407"/>
      <c r="D7" s="407"/>
      <c r="E7" s="407"/>
      <c r="F7" s="407"/>
      <c r="G7" s="407"/>
      <c r="H7" s="407"/>
      <c r="I7" s="407"/>
      <c r="J7" s="407"/>
      <c r="K7" s="407"/>
      <c r="L7" s="407"/>
      <c r="M7" s="87" t="s">
        <v>372</v>
      </c>
      <c r="N7" s="407"/>
    </row>
    <row r="8" spans="1:18">
      <c r="A8" s="844" t="s">
        <v>0</v>
      </c>
      <c r="B8" s="845"/>
      <c r="C8" s="848" t="s">
        <v>4</v>
      </c>
      <c r="D8" s="848"/>
      <c r="E8" s="848"/>
      <c r="F8" s="848"/>
      <c r="G8" s="849" t="s">
        <v>368</v>
      </c>
      <c r="H8" s="848"/>
      <c r="I8" s="848"/>
      <c r="J8" s="848"/>
      <c r="K8" s="409"/>
      <c r="L8" s="848" t="s">
        <v>5</v>
      </c>
      <c r="M8" s="850"/>
    </row>
    <row r="9" spans="1:18" ht="49.5" customHeight="1" thickBot="1">
      <c r="A9" s="846"/>
      <c r="B9" s="847"/>
      <c r="C9" s="140" t="s">
        <v>716</v>
      </c>
      <c r="D9" s="141" t="s">
        <v>2</v>
      </c>
      <c r="E9" s="141" t="s">
        <v>3</v>
      </c>
      <c r="F9" s="141" t="s">
        <v>717</v>
      </c>
      <c r="G9" s="141" t="s">
        <v>716</v>
      </c>
      <c r="H9" s="141" t="s">
        <v>2</v>
      </c>
      <c r="I9" s="141" t="s">
        <v>3</v>
      </c>
      <c r="J9" s="141" t="s">
        <v>717</v>
      </c>
      <c r="K9" s="141"/>
      <c r="L9" s="140" t="s">
        <v>717</v>
      </c>
      <c r="M9" s="140" t="s">
        <v>718</v>
      </c>
      <c r="N9" s="33"/>
    </row>
    <row r="10" spans="1:18" ht="15.75" customHeight="1">
      <c r="A10" s="126">
        <v>12.1</v>
      </c>
      <c r="B10" s="44" t="s">
        <v>6</v>
      </c>
      <c r="C10" s="2"/>
      <c r="D10" s="14"/>
      <c r="E10" s="14"/>
      <c r="F10" s="14"/>
      <c r="G10" s="14"/>
      <c r="H10" s="14"/>
      <c r="I10" s="14"/>
      <c r="J10" s="14"/>
      <c r="K10" s="14"/>
      <c r="L10" s="14"/>
      <c r="M10" s="42"/>
      <c r="N10" s="407"/>
    </row>
    <row r="11" spans="1:18" ht="15.75" customHeight="1">
      <c r="A11" s="45" t="s">
        <v>94</v>
      </c>
      <c r="B11" s="14" t="s">
        <v>722</v>
      </c>
      <c r="C11" s="127">
        <v>0</v>
      </c>
      <c r="D11" s="132">
        <v>0</v>
      </c>
      <c r="E11" s="132">
        <v>0</v>
      </c>
      <c r="F11" s="132">
        <f t="shared" ref="F11:F19" si="0">+C11+D11-E11</f>
        <v>0</v>
      </c>
      <c r="G11" s="132">
        <v>0</v>
      </c>
      <c r="H11" s="132"/>
      <c r="I11" s="132"/>
      <c r="J11" s="132">
        <f t="shared" ref="J11:J19" si="1">+G11+H11-I11</f>
        <v>0</v>
      </c>
      <c r="K11" s="132"/>
      <c r="L11" s="132">
        <f t="shared" ref="L11:L19" si="2">+F11-J11</f>
        <v>0</v>
      </c>
      <c r="M11" s="133">
        <f t="shared" ref="M11:M19" si="3">+C11-G11</f>
        <v>0</v>
      </c>
      <c r="N11" s="34"/>
      <c r="R11" s="203"/>
    </row>
    <row r="12" spans="1:18" ht="15.75" customHeight="1">
      <c r="A12" s="45" t="s">
        <v>95</v>
      </c>
      <c r="B12" s="14" t="s">
        <v>723</v>
      </c>
      <c r="C12" s="127"/>
      <c r="D12" s="132"/>
      <c r="E12" s="132"/>
      <c r="F12" s="132"/>
      <c r="G12" s="132"/>
      <c r="H12" s="132"/>
      <c r="I12" s="132"/>
      <c r="J12" s="132"/>
      <c r="K12" s="132"/>
      <c r="L12" s="132"/>
      <c r="M12" s="133"/>
      <c r="N12" s="34"/>
      <c r="R12" s="203"/>
    </row>
    <row r="13" spans="1:18" ht="15.75" customHeight="1">
      <c r="A13" s="45" t="s">
        <v>96</v>
      </c>
      <c r="B13" s="14" t="s">
        <v>380</v>
      </c>
      <c r="C13" s="127">
        <v>0</v>
      </c>
      <c r="D13" s="132">
        <v>0</v>
      </c>
      <c r="E13" s="132">
        <v>0</v>
      </c>
      <c r="F13" s="132">
        <f t="shared" si="0"/>
        <v>0</v>
      </c>
      <c r="G13" s="132">
        <v>0</v>
      </c>
      <c r="H13" s="132"/>
      <c r="I13" s="132"/>
      <c r="J13" s="132">
        <f t="shared" si="1"/>
        <v>0</v>
      </c>
      <c r="K13" s="132"/>
      <c r="L13" s="132">
        <f t="shared" si="2"/>
        <v>0</v>
      </c>
      <c r="M13" s="133">
        <f t="shared" si="3"/>
        <v>0</v>
      </c>
      <c r="N13" s="35"/>
      <c r="R13" s="203"/>
    </row>
    <row r="14" spans="1:18" ht="15.75" customHeight="1">
      <c r="A14" s="45" t="s">
        <v>97</v>
      </c>
      <c r="B14" s="84" t="s">
        <v>381</v>
      </c>
      <c r="C14" s="134">
        <v>0</v>
      </c>
      <c r="D14" s="132">
        <v>0</v>
      </c>
      <c r="E14" s="132">
        <v>0</v>
      </c>
      <c r="F14" s="132">
        <f t="shared" si="0"/>
        <v>0</v>
      </c>
      <c r="G14" s="132">
        <v>0</v>
      </c>
      <c r="H14" s="132"/>
      <c r="I14" s="132"/>
      <c r="J14" s="132">
        <f t="shared" si="1"/>
        <v>0</v>
      </c>
      <c r="K14" s="132"/>
      <c r="L14" s="132">
        <f t="shared" si="2"/>
        <v>0</v>
      </c>
      <c r="M14" s="133">
        <f t="shared" si="3"/>
        <v>0</v>
      </c>
      <c r="N14" s="35"/>
    </row>
    <row r="15" spans="1:18" ht="15.75" customHeight="1">
      <c r="A15" s="45" t="s">
        <v>98</v>
      </c>
      <c r="B15" s="84" t="s">
        <v>720</v>
      </c>
      <c r="C15" s="134">
        <v>0</v>
      </c>
      <c r="D15" s="132">
        <v>0</v>
      </c>
      <c r="E15" s="132">
        <v>0</v>
      </c>
      <c r="F15" s="132">
        <f t="shared" si="0"/>
        <v>0</v>
      </c>
      <c r="G15" s="132">
        <v>0</v>
      </c>
      <c r="H15" s="132"/>
      <c r="I15" s="132"/>
      <c r="J15" s="132">
        <f t="shared" si="1"/>
        <v>0</v>
      </c>
      <c r="K15" s="132"/>
      <c r="L15" s="132">
        <f t="shared" si="2"/>
        <v>0</v>
      </c>
      <c r="M15" s="133">
        <f t="shared" si="3"/>
        <v>0</v>
      </c>
      <c r="N15" s="35"/>
    </row>
    <row r="16" spans="1:18" ht="15.75" customHeight="1">
      <c r="A16" s="45" t="s">
        <v>99</v>
      </c>
      <c r="B16" s="84" t="s">
        <v>721</v>
      </c>
      <c r="C16" s="134"/>
      <c r="D16" s="132"/>
      <c r="E16" s="132"/>
      <c r="F16" s="132"/>
      <c r="G16" s="132"/>
      <c r="H16" s="132"/>
      <c r="I16" s="132"/>
      <c r="J16" s="132"/>
      <c r="K16" s="132"/>
      <c r="L16" s="132"/>
      <c r="M16" s="133"/>
      <c r="N16" s="35"/>
    </row>
    <row r="17" spans="1:19" ht="15.75" customHeight="1">
      <c r="A17" s="45" t="s">
        <v>100</v>
      </c>
      <c r="B17" s="84" t="s">
        <v>382</v>
      </c>
      <c r="C17" s="134">
        <v>0</v>
      </c>
      <c r="D17" s="132">
        <v>0</v>
      </c>
      <c r="E17" s="132">
        <v>0</v>
      </c>
      <c r="F17" s="132">
        <f t="shared" si="0"/>
        <v>0</v>
      </c>
      <c r="G17" s="132">
        <v>0</v>
      </c>
      <c r="H17" s="132"/>
      <c r="I17" s="132"/>
      <c r="J17" s="132">
        <f t="shared" si="1"/>
        <v>0</v>
      </c>
      <c r="K17" s="132"/>
      <c r="L17" s="132">
        <f t="shared" si="2"/>
        <v>0</v>
      </c>
      <c r="M17" s="133">
        <f t="shared" si="3"/>
        <v>0</v>
      </c>
      <c r="N17" s="35"/>
    </row>
    <row r="18" spans="1:19" ht="15.75" customHeight="1">
      <c r="A18" s="45" t="s">
        <v>105</v>
      </c>
      <c r="B18" s="84" t="s">
        <v>223</v>
      </c>
      <c r="C18" s="134">
        <v>0</v>
      </c>
      <c r="D18" s="132">
        <v>0</v>
      </c>
      <c r="E18" s="132">
        <v>0</v>
      </c>
      <c r="F18" s="132">
        <f t="shared" si="0"/>
        <v>0</v>
      </c>
      <c r="G18" s="132">
        <v>0</v>
      </c>
      <c r="H18" s="132"/>
      <c r="I18" s="132"/>
      <c r="J18" s="132">
        <f t="shared" si="1"/>
        <v>0</v>
      </c>
      <c r="K18" s="132"/>
      <c r="L18" s="132">
        <f t="shared" si="2"/>
        <v>0</v>
      </c>
      <c r="M18" s="133">
        <f t="shared" si="3"/>
        <v>0</v>
      </c>
      <c r="N18" s="35"/>
    </row>
    <row r="19" spans="1:19" ht="15.75" customHeight="1">
      <c r="A19" s="45" t="s">
        <v>201</v>
      </c>
      <c r="B19" s="84" t="s">
        <v>215</v>
      </c>
      <c r="C19" s="134">
        <v>0</v>
      </c>
      <c r="D19" s="132">
        <v>0</v>
      </c>
      <c r="E19" s="132">
        <v>0</v>
      </c>
      <c r="F19" s="132">
        <f t="shared" si="0"/>
        <v>0</v>
      </c>
      <c r="G19" s="132">
        <v>0</v>
      </c>
      <c r="H19" s="132"/>
      <c r="I19" s="132"/>
      <c r="J19" s="132">
        <f t="shared" si="1"/>
        <v>0</v>
      </c>
      <c r="K19" s="132"/>
      <c r="L19" s="132">
        <f t="shared" si="2"/>
        <v>0</v>
      </c>
      <c r="M19" s="133">
        <f t="shared" si="3"/>
        <v>0</v>
      </c>
      <c r="N19" s="35"/>
    </row>
    <row r="20" spans="1:19" ht="15.75" customHeight="1">
      <c r="A20" s="46"/>
      <c r="B20" s="85"/>
      <c r="C20" s="134"/>
      <c r="D20" s="132"/>
      <c r="E20" s="132"/>
      <c r="F20" s="132"/>
      <c r="G20" s="132"/>
      <c r="H20" s="132"/>
      <c r="I20" s="132"/>
      <c r="J20" s="132"/>
      <c r="K20" s="132"/>
      <c r="L20" s="132"/>
      <c r="M20" s="133"/>
      <c r="N20" s="35"/>
    </row>
    <row r="21" spans="1:19" ht="15.75" customHeight="1">
      <c r="A21" s="48"/>
      <c r="B21" s="47" t="s">
        <v>1</v>
      </c>
      <c r="C21" s="130">
        <f t="shared" ref="C21:M21" si="4">SUM(C11:C20)</f>
        <v>0</v>
      </c>
      <c r="D21" s="130">
        <f t="shared" si="4"/>
        <v>0</v>
      </c>
      <c r="E21" s="130">
        <f>SUM(E11:E20)</f>
        <v>0</v>
      </c>
      <c r="F21" s="130">
        <f t="shared" si="4"/>
        <v>0</v>
      </c>
      <c r="G21" s="130">
        <f t="shared" si="4"/>
        <v>0</v>
      </c>
      <c r="H21" s="130">
        <f>SUM(H11:H20)</f>
        <v>0</v>
      </c>
      <c r="I21" s="130">
        <f t="shared" si="4"/>
        <v>0</v>
      </c>
      <c r="J21" s="130">
        <f t="shared" si="4"/>
        <v>0</v>
      </c>
      <c r="K21" s="130"/>
      <c r="L21" s="130">
        <f>SUM(L11:L20)</f>
        <v>0</v>
      </c>
      <c r="M21" s="263">
        <f t="shared" si="4"/>
        <v>0</v>
      </c>
      <c r="N21" s="203">
        <f>L21+L27-L15</f>
        <v>0</v>
      </c>
      <c r="O21" s="36"/>
    </row>
    <row r="22" spans="1:19" ht="15.75" customHeight="1">
      <c r="A22" s="45"/>
      <c r="B22" s="43" t="s">
        <v>12</v>
      </c>
      <c r="C22" s="127">
        <v>0</v>
      </c>
      <c r="D22" s="128">
        <v>0</v>
      </c>
      <c r="E22" s="128">
        <v>0</v>
      </c>
      <c r="F22" s="128">
        <v>0</v>
      </c>
      <c r="G22" s="128">
        <v>0</v>
      </c>
      <c r="H22" s="128">
        <v>0</v>
      </c>
      <c r="I22" s="128">
        <v>0</v>
      </c>
      <c r="J22" s="128">
        <v>0</v>
      </c>
      <c r="K22" s="128"/>
      <c r="L22" s="128">
        <v>0</v>
      </c>
      <c r="M22" s="129">
        <v>0</v>
      </c>
      <c r="N22" s="37"/>
    </row>
    <row r="23" spans="1:19" ht="10.15" customHeight="1">
      <c r="A23" s="45"/>
      <c r="B23" s="43"/>
      <c r="C23" s="135"/>
      <c r="D23" s="136"/>
      <c r="E23" s="136"/>
      <c r="F23" s="136"/>
      <c r="G23" s="136"/>
      <c r="H23" s="136"/>
      <c r="I23" s="136"/>
      <c r="J23" s="136"/>
      <c r="K23" s="136"/>
      <c r="L23" s="136"/>
      <c r="M23" s="137"/>
      <c r="N23" s="326"/>
    </row>
    <row r="24" spans="1:19" ht="15.75" customHeight="1">
      <c r="A24" s="126">
        <f>A10+0.1</f>
        <v>12.2</v>
      </c>
      <c r="B24" s="44" t="s">
        <v>35</v>
      </c>
      <c r="C24" s="127" t="s">
        <v>10</v>
      </c>
      <c r="D24" s="138"/>
      <c r="E24" s="139" t="s">
        <v>10</v>
      </c>
      <c r="F24" s="132" t="s">
        <v>10</v>
      </c>
      <c r="G24" s="132"/>
      <c r="H24" s="132"/>
      <c r="I24" s="132"/>
      <c r="J24" s="132"/>
      <c r="K24" s="132"/>
      <c r="L24" s="132"/>
      <c r="M24" s="133"/>
      <c r="N24" s="407"/>
    </row>
    <row r="25" spans="1:19" ht="15.75" customHeight="1">
      <c r="A25" s="45" t="s">
        <v>94</v>
      </c>
      <c r="B25" s="14" t="s">
        <v>36</v>
      </c>
      <c r="C25" s="285">
        <v>0</v>
      </c>
      <c r="D25" s="286">
        <v>0</v>
      </c>
      <c r="E25" s="287">
        <v>0</v>
      </c>
      <c r="F25" s="286">
        <f>+C25+D25-E25</f>
        <v>0</v>
      </c>
      <c r="G25" s="286">
        <v>0</v>
      </c>
      <c r="H25" s="286">
        <v>0</v>
      </c>
      <c r="I25" s="286">
        <v>0</v>
      </c>
      <c r="J25" s="286">
        <f>+G25+H25-I25</f>
        <v>0</v>
      </c>
      <c r="K25" s="286"/>
      <c r="L25" s="286">
        <f>+F25-J25</f>
        <v>0</v>
      </c>
      <c r="M25" s="288">
        <f>+C25-G25</f>
        <v>0</v>
      </c>
      <c r="N25" s="407"/>
      <c r="S25" s="203">
        <f>D21+D27</f>
        <v>0</v>
      </c>
    </row>
    <row r="26" spans="1:19" ht="15.75" customHeight="1">
      <c r="A26" s="46"/>
      <c r="B26" s="3"/>
      <c r="C26" s="127"/>
      <c r="D26" s="128"/>
      <c r="E26" s="128"/>
      <c r="F26" s="132"/>
      <c r="G26" s="132"/>
      <c r="H26" s="132"/>
      <c r="I26" s="132"/>
      <c r="J26" s="132"/>
      <c r="K26" s="132"/>
      <c r="L26" s="132"/>
      <c r="M26" s="133"/>
      <c r="N26" s="325">
        <f>775626820-L15</f>
        <v>775626820</v>
      </c>
      <c r="S26" s="203">
        <f>S25-D15</f>
        <v>0</v>
      </c>
    </row>
    <row r="27" spans="1:19" ht="15.75" customHeight="1">
      <c r="A27" s="48"/>
      <c r="B27" s="47" t="s">
        <v>1</v>
      </c>
      <c r="C27" s="131">
        <f t="shared" ref="C27:M27" si="5">SUM(C25:C26)</f>
        <v>0</v>
      </c>
      <c r="D27" s="131">
        <f t="shared" si="5"/>
        <v>0</v>
      </c>
      <c r="E27" s="131">
        <f t="shared" si="5"/>
        <v>0</v>
      </c>
      <c r="F27" s="131">
        <f t="shared" si="5"/>
        <v>0</v>
      </c>
      <c r="G27" s="131">
        <f t="shared" si="5"/>
        <v>0</v>
      </c>
      <c r="H27" s="131">
        <f t="shared" si="5"/>
        <v>0</v>
      </c>
      <c r="I27" s="131">
        <f t="shared" si="5"/>
        <v>0</v>
      </c>
      <c r="J27" s="131">
        <f t="shared" si="5"/>
        <v>0</v>
      </c>
      <c r="K27" s="131"/>
      <c r="L27" s="131">
        <f t="shared" si="5"/>
        <v>0</v>
      </c>
      <c r="M27" s="264">
        <f t="shared" si="5"/>
        <v>0</v>
      </c>
    </row>
    <row r="28" spans="1:19" ht="15.75" customHeight="1">
      <c r="A28" s="204"/>
      <c r="B28" s="205" t="s">
        <v>12</v>
      </c>
      <c r="C28" s="206">
        <v>0</v>
      </c>
      <c r="D28" s="207">
        <v>0</v>
      </c>
      <c r="E28" s="208">
        <v>0</v>
      </c>
      <c r="F28" s="209">
        <v>0</v>
      </c>
      <c r="G28" s="208">
        <v>0</v>
      </c>
      <c r="H28" s="208">
        <v>0</v>
      </c>
      <c r="I28" s="208">
        <v>0</v>
      </c>
      <c r="J28" s="208">
        <v>0</v>
      </c>
      <c r="K28" s="208"/>
      <c r="L28" s="209">
        <v>0</v>
      </c>
      <c r="M28" s="210">
        <v>0</v>
      </c>
      <c r="N28" s="203"/>
    </row>
    <row r="29" spans="1:19" ht="10.15" customHeight="1">
      <c r="A29" s="45"/>
      <c r="B29" s="43"/>
      <c r="C29" s="135"/>
      <c r="D29" s="136"/>
      <c r="E29" s="136"/>
      <c r="F29" s="136"/>
      <c r="G29" s="136"/>
      <c r="H29" s="136"/>
      <c r="I29" s="136"/>
      <c r="J29" s="136"/>
      <c r="K29" s="136"/>
      <c r="L29" s="136"/>
      <c r="M29" s="137"/>
      <c r="N29" s="37"/>
    </row>
    <row r="30" spans="1:19" ht="46.5">
      <c r="A30" s="126">
        <f>A24+0.1</f>
        <v>12.299999999999999</v>
      </c>
      <c r="B30" s="44" t="s">
        <v>732</v>
      </c>
      <c r="C30" s="127">
        <v>0</v>
      </c>
      <c r="D30" s="127"/>
      <c r="E30" s="139">
        <v>0</v>
      </c>
      <c r="F30" s="132">
        <f>+C30+D30-E30</f>
        <v>0</v>
      </c>
      <c r="G30" s="132">
        <v>0</v>
      </c>
      <c r="H30" s="132">
        <v>0</v>
      </c>
      <c r="I30" s="132">
        <v>0</v>
      </c>
      <c r="J30" s="132">
        <f>+G30+H30-I30</f>
        <v>0</v>
      </c>
      <c r="K30" s="132"/>
      <c r="L30" s="132">
        <f>+F30-J30</f>
        <v>0</v>
      </c>
      <c r="M30" s="133">
        <f>+C30-G30</f>
        <v>0</v>
      </c>
      <c r="N30" s="407"/>
    </row>
    <row r="31" spans="1:19" ht="15.75" customHeight="1">
      <c r="A31" s="48"/>
      <c r="B31" s="47" t="s">
        <v>1</v>
      </c>
      <c r="C31" s="131">
        <f t="shared" ref="C31:M31" si="6">SUM(C30)</f>
        <v>0</v>
      </c>
      <c r="D31" s="131">
        <f t="shared" si="6"/>
        <v>0</v>
      </c>
      <c r="E31" s="131">
        <f t="shared" si="6"/>
        <v>0</v>
      </c>
      <c r="F31" s="131">
        <f t="shared" si="6"/>
        <v>0</v>
      </c>
      <c r="G31" s="131">
        <f t="shared" si="6"/>
        <v>0</v>
      </c>
      <c r="H31" s="131">
        <f t="shared" si="6"/>
        <v>0</v>
      </c>
      <c r="I31" s="131">
        <f t="shared" si="6"/>
        <v>0</v>
      </c>
      <c r="J31" s="131">
        <f t="shared" si="6"/>
        <v>0</v>
      </c>
      <c r="K31" s="131"/>
      <c r="L31" s="131">
        <f t="shared" si="6"/>
        <v>0</v>
      </c>
      <c r="M31" s="264">
        <f t="shared" si="6"/>
        <v>0</v>
      </c>
    </row>
    <row r="32" spans="1:19" ht="15.75" customHeight="1" thickBot="1">
      <c r="A32" s="211"/>
      <c r="B32" s="212" t="s">
        <v>12</v>
      </c>
      <c r="C32" s="213">
        <v>0</v>
      </c>
      <c r="D32" s="214">
        <v>0</v>
      </c>
      <c r="E32" s="215">
        <v>0</v>
      </c>
      <c r="F32" s="216">
        <v>0</v>
      </c>
      <c r="G32" s="215">
        <v>0</v>
      </c>
      <c r="H32" s="215">
        <v>0</v>
      </c>
      <c r="I32" s="215">
        <v>0</v>
      </c>
      <c r="J32" s="215">
        <v>0</v>
      </c>
      <c r="K32" s="215"/>
      <c r="L32" s="216">
        <v>0</v>
      </c>
      <c r="M32" s="217">
        <v>0</v>
      </c>
    </row>
    <row r="33" spans="1:13" ht="15.75" customHeight="1">
      <c r="A33" s="547"/>
      <c r="B33" s="548"/>
      <c r="C33" s="549"/>
      <c r="D33" s="549"/>
      <c r="E33" s="550"/>
      <c r="F33" s="551"/>
      <c r="G33" s="550"/>
      <c r="H33" s="550"/>
      <c r="I33" s="550"/>
      <c r="J33" s="550"/>
      <c r="K33" s="550"/>
      <c r="L33" s="551"/>
      <c r="M33" s="549"/>
    </row>
    <row r="34" spans="1:13" ht="31">
      <c r="A34" s="126">
        <f>A30+0.1</f>
        <v>12.399999999999999</v>
      </c>
      <c r="B34" s="44" t="s">
        <v>719</v>
      </c>
      <c r="C34" s="127">
        <v>0</v>
      </c>
      <c r="D34" s="127"/>
      <c r="E34" s="139">
        <v>0</v>
      </c>
      <c r="F34" s="132">
        <f>+C34+D34-E34</f>
        <v>0</v>
      </c>
      <c r="G34" s="132">
        <v>0</v>
      </c>
      <c r="H34" s="132">
        <v>0</v>
      </c>
      <c r="I34" s="132">
        <v>0</v>
      </c>
      <c r="J34" s="132">
        <f>+G34+H34-I34</f>
        <v>0</v>
      </c>
      <c r="K34" s="132"/>
      <c r="L34" s="132">
        <f>+F34-J34</f>
        <v>0</v>
      </c>
      <c r="M34" s="133">
        <f>+C34-G34</f>
        <v>0</v>
      </c>
    </row>
    <row r="35" spans="1:13">
      <c r="A35" s="48"/>
      <c r="B35" s="47" t="s">
        <v>1</v>
      </c>
      <c r="C35" s="131">
        <f t="shared" ref="C35:J35" si="7">SUM(C34)</f>
        <v>0</v>
      </c>
      <c r="D35" s="131">
        <f t="shared" si="7"/>
        <v>0</v>
      </c>
      <c r="E35" s="131">
        <f t="shared" si="7"/>
        <v>0</v>
      </c>
      <c r="F35" s="131">
        <f t="shared" si="7"/>
        <v>0</v>
      </c>
      <c r="G35" s="131">
        <f t="shared" si="7"/>
        <v>0</v>
      </c>
      <c r="H35" s="131">
        <f t="shared" si="7"/>
        <v>0</v>
      </c>
      <c r="I35" s="131">
        <f t="shared" si="7"/>
        <v>0</v>
      </c>
      <c r="J35" s="131">
        <f t="shared" si="7"/>
        <v>0</v>
      </c>
      <c r="K35" s="131"/>
      <c r="L35" s="131">
        <f t="shared" ref="L35:M35" si="8">SUM(L34)</f>
        <v>0</v>
      </c>
      <c r="M35" s="264">
        <f t="shared" si="8"/>
        <v>0</v>
      </c>
    </row>
    <row r="36" spans="1:13" ht="16" thickBot="1">
      <c r="A36" s="211"/>
      <c r="B36" s="212" t="s">
        <v>12</v>
      </c>
      <c r="C36" s="213">
        <v>0</v>
      </c>
      <c r="D36" s="214">
        <v>0</v>
      </c>
      <c r="E36" s="215">
        <v>0</v>
      </c>
      <c r="F36" s="216">
        <v>0</v>
      </c>
      <c r="G36" s="215">
        <v>0</v>
      </c>
      <c r="H36" s="215">
        <v>0</v>
      </c>
      <c r="I36" s="215">
        <v>0</v>
      </c>
      <c r="J36" s="215">
        <v>0</v>
      </c>
      <c r="K36" s="215"/>
      <c r="L36" s="216">
        <v>0</v>
      </c>
      <c r="M36" s="217">
        <v>0</v>
      </c>
    </row>
    <row r="37" spans="1:13">
      <c r="C37" s="203"/>
      <c r="D37" s="203">
        <f>D21+D27-E31</f>
        <v>0</v>
      </c>
      <c r="E37" s="203"/>
      <c r="F37" s="203"/>
      <c r="G37" s="203"/>
      <c r="H37" s="203"/>
      <c r="I37" s="203"/>
      <c r="J37" s="203"/>
      <c r="K37" s="203"/>
      <c r="L37" s="203">
        <f>L36-L15</f>
        <v>0</v>
      </c>
      <c r="M37" s="203"/>
    </row>
    <row r="38" spans="1:13" ht="31">
      <c r="A38" s="29" t="s">
        <v>731</v>
      </c>
      <c r="B38" s="837" t="s">
        <v>736</v>
      </c>
      <c r="C38" s="837"/>
      <c r="D38" s="837"/>
      <c r="E38" s="837"/>
      <c r="F38" s="837"/>
      <c r="G38" s="837"/>
      <c r="H38" s="203"/>
      <c r="I38" s="203"/>
      <c r="J38" s="203"/>
      <c r="K38" s="203"/>
      <c r="L38" s="203"/>
      <c r="M38" s="203"/>
    </row>
    <row r="39" spans="1:13" ht="47.25" customHeight="1">
      <c r="B39" s="835" t="s">
        <v>728</v>
      </c>
      <c r="C39" s="836" t="s">
        <v>727</v>
      </c>
      <c r="D39" s="836"/>
      <c r="E39" s="836"/>
      <c r="F39" s="836"/>
      <c r="G39" s="836" t="s">
        <v>1</v>
      </c>
      <c r="H39" s="203"/>
      <c r="I39" s="203"/>
      <c r="J39" s="203"/>
      <c r="K39" s="203"/>
      <c r="L39" s="203"/>
      <c r="M39" s="203"/>
    </row>
    <row r="40" spans="1:13" ht="15.75" customHeight="1">
      <c r="B40" s="835"/>
      <c r="C40" s="552" t="s">
        <v>539</v>
      </c>
      <c r="D40" s="552" t="s">
        <v>540</v>
      </c>
      <c r="E40" s="552" t="s">
        <v>541</v>
      </c>
      <c r="F40" s="552" t="s">
        <v>542</v>
      </c>
      <c r="G40" s="836"/>
      <c r="H40" s="203"/>
      <c r="I40" s="203"/>
      <c r="J40" s="203"/>
      <c r="K40" s="203"/>
      <c r="L40" s="203"/>
      <c r="M40" s="203"/>
    </row>
    <row r="41" spans="1:13">
      <c r="B41" s="312" t="s">
        <v>729</v>
      </c>
      <c r="C41" s="553"/>
      <c r="D41" s="553"/>
      <c r="E41" s="553"/>
      <c r="F41" s="553"/>
      <c r="G41" s="553"/>
      <c r="H41" s="203"/>
      <c r="I41" s="203"/>
      <c r="J41" s="203"/>
      <c r="K41" s="203"/>
      <c r="L41" s="203"/>
      <c r="M41" s="203"/>
    </row>
    <row r="42" spans="1:13" ht="31">
      <c r="B42" s="312" t="s">
        <v>730</v>
      </c>
      <c r="C42" s="553"/>
      <c r="D42" s="553"/>
      <c r="E42" s="553"/>
      <c r="F42" s="553"/>
      <c r="G42" s="553"/>
      <c r="H42" s="203"/>
      <c r="I42" s="203"/>
      <c r="J42" s="203"/>
      <c r="K42" s="203"/>
      <c r="L42" s="203"/>
      <c r="M42" s="203"/>
    </row>
    <row r="43" spans="1:13">
      <c r="C43" s="203"/>
      <c r="D43" s="203"/>
      <c r="E43" s="203"/>
      <c r="F43" s="203"/>
      <c r="G43" s="203"/>
      <c r="H43" s="203"/>
      <c r="I43" s="203"/>
      <c r="J43" s="203"/>
      <c r="K43" s="203"/>
      <c r="L43" s="203"/>
      <c r="M43" s="203"/>
    </row>
    <row r="44" spans="1:13" ht="33" customHeight="1">
      <c r="B44" s="837" t="s">
        <v>737</v>
      </c>
      <c r="C44" s="837"/>
      <c r="D44" s="837"/>
      <c r="E44" s="837"/>
      <c r="F44" s="837"/>
      <c r="G44" s="838"/>
      <c r="H44" s="203"/>
      <c r="I44" s="203"/>
      <c r="J44" s="203"/>
      <c r="K44" s="203"/>
      <c r="L44" s="203"/>
      <c r="M44" s="203"/>
    </row>
    <row r="45" spans="1:13">
      <c r="B45" s="835" t="s">
        <v>728</v>
      </c>
      <c r="C45" s="836" t="s">
        <v>733</v>
      </c>
      <c r="D45" s="836"/>
      <c r="E45" s="836"/>
      <c r="F45" s="836"/>
      <c r="G45" s="203"/>
      <c r="H45" s="203"/>
      <c r="I45" s="203"/>
      <c r="J45" s="203"/>
      <c r="K45" s="203"/>
      <c r="L45" s="203"/>
    </row>
    <row r="46" spans="1:13" ht="31">
      <c r="B46" s="835"/>
      <c r="C46" s="552" t="s">
        <v>539</v>
      </c>
      <c r="D46" s="552" t="s">
        <v>540</v>
      </c>
      <c r="E46" s="552" t="s">
        <v>541</v>
      </c>
      <c r="F46" s="552" t="s">
        <v>542</v>
      </c>
      <c r="G46" s="203"/>
      <c r="H46" s="203"/>
      <c r="I46" s="203"/>
      <c r="J46" s="203"/>
      <c r="K46" s="203"/>
      <c r="L46" s="203"/>
    </row>
    <row r="47" spans="1:13">
      <c r="B47" s="312" t="s">
        <v>734</v>
      </c>
      <c r="C47" s="553"/>
      <c r="D47" s="553"/>
      <c r="E47" s="553"/>
      <c r="F47" s="553"/>
      <c r="G47" s="203"/>
      <c r="H47" s="203"/>
      <c r="I47" s="203"/>
      <c r="J47" s="203"/>
      <c r="K47" s="203"/>
      <c r="L47" s="203"/>
    </row>
    <row r="48" spans="1:13">
      <c r="B48" s="312" t="s">
        <v>735</v>
      </c>
      <c r="C48" s="553"/>
      <c r="D48" s="553"/>
      <c r="E48" s="553"/>
      <c r="F48" s="553"/>
      <c r="G48" s="203"/>
      <c r="H48" s="203"/>
      <c r="I48" s="203"/>
      <c r="J48" s="203"/>
      <c r="K48" s="203"/>
      <c r="L48" s="203"/>
    </row>
    <row r="49" spans="2:19">
      <c r="C49" s="203"/>
      <c r="D49" s="203"/>
      <c r="E49" s="203"/>
      <c r="F49" s="203"/>
      <c r="G49" s="203"/>
      <c r="H49" s="203"/>
      <c r="I49" s="203"/>
      <c r="J49" s="203"/>
      <c r="K49" s="203"/>
      <c r="L49" s="203"/>
      <c r="M49" s="203"/>
    </row>
    <row r="50" spans="2:19">
      <c r="C50" s="203"/>
      <c r="D50" s="203"/>
      <c r="E50" s="203"/>
      <c r="F50" s="203"/>
      <c r="G50" s="203"/>
      <c r="H50" s="203"/>
      <c r="I50" s="203"/>
      <c r="J50" s="203"/>
      <c r="K50" s="203"/>
      <c r="L50" s="203"/>
      <c r="M50" s="203"/>
    </row>
    <row r="51" spans="2:19">
      <c r="C51" s="203"/>
      <c r="D51" s="203"/>
      <c r="E51" s="203"/>
      <c r="F51" s="203"/>
      <c r="G51" s="203"/>
      <c r="H51" s="203"/>
      <c r="I51" s="203"/>
      <c r="J51" s="203"/>
      <c r="K51" s="203"/>
      <c r="L51" s="203"/>
      <c r="M51" s="203"/>
    </row>
    <row r="52" spans="2:19">
      <c r="C52" s="203"/>
      <c r="D52" s="203"/>
      <c r="E52" s="203"/>
      <c r="F52" s="203"/>
      <c r="G52" s="203"/>
      <c r="H52" s="203"/>
      <c r="I52" s="203"/>
      <c r="J52" s="203"/>
      <c r="K52" s="203"/>
      <c r="L52" s="203"/>
      <c r="M52" s="203"/>
    </row>
    <row r="53" spans="2:19">
      <c r="C53" s="203"/>
      <c r="D53" s="203"/>
      <c r="E53" s="203"/>
      <c r="F53" s="203"/>
      <c r="G53" s="203"/>
      <c r="H53" s="203"/>
      <c r="I53" s="203"/>
      <c r="J53" s="203"/>
      <c r="K53" s="203"/>
      <c r="L53" s="203"/>
      <c r="M53" s="203"/>
    </row>
    <row r="54" spans="2:19">
      <c r="C54" s="203"/>
      <c r="D54" s="203"/>
      <c r="E54" s="203"/>
      <c r="F54" s="203"/>
      <c r="G54" s="203"/>
      <c r="H54" s="203"/>
      <c r="I54" s="203"/>
      <c r="J54" s="203"/>
      <c r="K54" s="203"/>
      <c r="L54" s="203"/>
      <c r="M54" s="203"/>
    </row>
    <row r="55" spans="2:19">
      <c r="B55" s="839" t="s">
        <v>66</v>
      </c>
      <c r="C55" s="839"/>
      <c r="D55" s="839"/>
      <c r="E55" s="839"/>
      <c r="F55" s="839"/>
      <c r="G55" s="38"/>
      <c r="H55" s="38"/>
      <c r="J55" s="39"/>
      <c r="K55" s="39"/>
      <c r="L55" s="303"/>
      <c r="N55" s="38"/>
      <c r="S55" s="38"/>
    </row>
    <row r="56" spans="2:19" ht="16.5" customHeight="1" thickBot="1">
      <c r="B56" s="38"/>
      <c r="C56" s="38"/>
      <c r="D56" s="38"/>
      <c r="E56" s="38"/>
      <c r="F56" s="38"/>
      <c r="G56" s="38"/>
      <c r="H56" s="38"/>
      <c r="I56" s="38"/>
      <c r="J56" s="38"/>
      <c r="K56" s="38"/>
      <c r="L56" s="840" t="s">
        <v>726</v>
      </c>
      <c r="M56" s="840"/>
      <c r="N56" s="410"/>
      <c r="Q56" s="38"/>
    </row>
    <row r="57" spans="2:19" ht="31">
      <c r="B57" s="99" t="s">
        <v>67</v>
      </c>
      <c r="C57" s="100" t="s">
        <v>19</v>
      </c>
      <c r="D57" s="408" t="s">
        <v>221</v>
      </c>
      <c r="E57" s="100" t="s">
        <v>220</v>
      </c>
      <c r="F57" s="100" t="s">
        <v>68</v>
      </c>
      <c r="G57" s="100" t="s">
        <v>68</v>
      </c>
      <c r="H57" s="100" t="s">
        <v>69</v>
      </c>
      <c r="I57" s="101" t="s">
        <v>222</v>
      </c>
      <c r="J57" s="100" t="s">
        <v>223</v>
      </c>
      <c r="K57" s="317"/>
      <c r="L57" s="100" t="s">
        <v>396</v>
      </c>
      <c r="M57" s="100" t="s">
        <v>215</v>
      </c>
      <c r="N57" s="102" t="s">
        <v>1</v>
      </c>
      <c r="P57" s="40" t="s">
        <v>10</v>
      </c>
    </row>
    <row r="58" spans="2:19">
      <c r="B58" s="318" t="s">
        <v>70</v>
      </c>
      <c r="C58" s="313">
        <v>0.1</v>
      </c>
      <c r="D58" s="313">
        <v>0.15</v>
      </c>
      <c r="E58" s="313">
        <v>0.1</v>
      </c>
      <c r="F58" s="313">
        <v>0.15</v>
      </c>
      <c r="G58" s="313">
        <v>0.4</v>
      </c>
      <c r="H58" s="313">
        <v>0.4</v>
      </c>
      <c r="I58" s="314">
        <v>0.15</v>
      </c>
      <c r="J58" s="313">
        <v>0.15</v>
      </c>
      <c r="K58" s="312"/>
      <c r="L58" s="313">
        <v>0.4</v>
      </c>
      <c r="M58" s="313">
        <v>0.15</v>
      </c>
      <c r="N58" s="319"/>
      <c r="P58" s="41" t="s">
        <v>10</v>
      </c>
    </row>
    <row r="59" spans="2:19">
      <c r="B59" s="320"/>
      <c r="C59" s="315"/>
      <c r="D59" s="315"/>
      <c r="E59" s="315"/>
      <c r="F59" s="315"/>
      <c r="G59" s="315"/>
      <c r="H59" s="315"/>
      <c r="I59" s="316"/>
      <c r="J59" s="315"/>
      <c r="K59" s="312"/>
      <c r="L59" s="315"/>
      <c r="M59" s="315"/>
      <c r="N59" s="321"/>
      <c r="P59" s="41"/>
    </row>
    <row r="60" spans="2:19">
      <c r="B60" s="107" t="s">
        <v>724</v>
      </c>
      <c r="C60" s="103">
        <v>0</v>
      </c>
      <c r="D60" s="103">
        <v>0</v>
      </c>
      <c r="E60" s="103">
        <v>0</v>
      </c>
      <c r="F60" s="103">
        <v>0</v>
      </c>
      <c r="G60" s="103">
        <v>0</v>
      </c>
      <c r="H60" s="103">
        <v>0</v>
      </c>
      <c r="I60" s="103">
        <v>0</v>
      </c>
      <c r="J60" s="103">
        <v>0</v>
      </c>
      <c r="K60" s="312"/>
      <c r="L60" s="103">
        <v>0</v>
      </c>
      <c r="M60" s="103">
        <v>0</v>
      </c>
      <c r="N60" s="104">
        <f>SUM(C60:M60)</f>
        <v>0</v>
      </c>
      <c r="P60" s="38" t="s">
        <v>10</v>
      </c>
    </row>
    <row r="61" spans="2:19">
      <c r="B61" s="107"/>
      <c r="C61" s="103"/>
      <c r="D61" s="103"/>
      <c r="E61" s="103"/>
      <c r="F61" s="103"/>
      <c r="G61" s="103"/>
      <c r="H61" s="103"/>
      <c r="I61" s="103"/>
      <c r="J61" s="103"/>
      <c r="K61" s="312"/>
      <c r="L61" s="103"/>
      <c r="M61" s="103"/>
      <c r="N61" s="104"/>
      <c r="P61" s="38"/>
    </row>
    <row r="62" spans="2:19">
      <c r="B62" s="107" t="s">
        <v>71</v>
      </c>
      <c r="C62" s="103"/>
      <c r="D62" s="103"/>
      <c r="E62" s="103">
        <v>0</v>
      </c>
      <c r="F62" s="103">
        <v>0</v>
      </c>
      <c r="G62" s="103"/>
      <c r="H62" s="103">
        <v>0</v>
      </c>
      <c r="I62" s="103"/>
      <c r="J62" s="103">
        <v>0</v>
      </c>
      <c r="K62" s="312"/>
      <c r="L62" s="103"/>
      <c r="M62" s="103">
        <v>0</v>
      </c>
      <c r="N62" s="104">
        <f t="shared" ref="N62:N67" si="9">SUM(C62:M62)</f>
        <v>0</v>
      </c>
      <c r="P62" s="38" t="s">
        <v>10</v>
      </c>
      <c r="S62" s="276">
        <f>S63-S26</f>
        <v>0</v>
      </c>
    </row>
    <row r="63" spans="2:19">
      <c r="B63" s="107" t="s">
        <v>72</v>
      </c>
      <c r="C63" s="103">
        <v>0</v>
      </c>
      <c r="D63" s="103">
        <v>0</v>
      </c>
      <c r="E63" s="103">
        <v>0</v>
      </c>
      <c r="F63" s="103">
        <v>0</v>
      </c>
      <c r="G63" s="103"/>
      <c r="H63" s="103">
        <v>0</v>
      </c>
      <c r="I63" s="103"/>
      <c r="J63" s="103"/>
      <c r="K63" s="312"/>
      <c r="L63" s="103"/>
      <c r="M63" s="103">
        <v>0</v>
      </c>
      <c r="N63" s="104">
        <f t="shared" si="9"/>
        <v>0</v>
      </c>
      <c r="P63" s="38" t="s">
        <v>10</v>
      </c>
      <c r="S63" s="276">
        <f>N63+N62</f>
        <v>0</v>
      </c>
    </row>
    <row r="64" spans="2:19">
      <c r="B64" s="107" t="s">
        <v>224</v>
      </c>
      <c r="C64" s="103">
        <v>0</v>
      </c>
      <c r="D64" s="103"/>
      <c r="E64" s="103"/>
      <c r="F64" s="103">
        <v>0</v>
      </c>
      <c r="G64" s="103"/>
      <c r="H64" s="103"/>
      <c r="I64" s="103"/>
      <c r="J64" s="103"/>
      <c r="K64" s="312"/>
      <c r="L64" s="103"/>
      <c r="M64" s="103">
        <v>0</v>
      </c>
      <c r="N64" s="104">
        <f>SUM(C64:M64)</f>
        <v>0</v>
      </c>
      <c r="P64" s="38"/>
    </row>
    <row r="65" spans="2:19" ht="31">
      <c r="B65" s="107" t="s">
        <v>353</v>
      </c>
      <c r="C65" s="103">
        <v>0</v>
      </c>
      <c r="D65" s="103">
        <v>0</v>
      </c>
      <c r="E65" s="103">
        <v>0</v>
      </c>
      <c r="F65" s="103">
        <v>0</v>
      </c>
      <c r="G65" s="103">
        <v>0</v>
      </c>
      <c r="H65" s="103">
        <v>0</v>
      </c>
      <c r="I65" s="103">
        <v>0</v>
      </c>
      <c r="J65" s="103">
        <v>0</v>
      </c>
      <c r="K65" s="312"/>
      <c r="L65" s="103">
        <v>0</v>
      </c>
      <c r="M65" s="103">
        <v>0</v>
      </c>
      <c r="N65" s="104">
        <f t="shared" si="9"/>
        <v>0</v>
      </c>
      <c r="P65" s="38"/>
    </row>
    <row r="66" spans="2:19" ht="31">
      <c r="B66" s="107" t="s">
        <v>73</v>
      </c>
      <c r="C66" s="103">
        <f>SUM(C60:C65)</f>
        <v>0</v>
      </c>
      <c r="D66" s="103">
        <f t="shared" ref="D66:J66" si="10">SUM(D60:D65)</f>
        <v>0</v>
      </c>
      <c r="E66" s="103">
        <f t="shared" si="10"/>
        <v>0</v>
      </c>
      <c r="F66" s="103">
        <f t="shared" si="10"/>
        <v>0</v>
      </c>
      <c r="G66" s="103">
        <f t="shared" si="10"/>
        <v>0</v>
      </c>
      <c r="H66" s="103">
        <f t="shared" si="10"/>
        <v>0</v>
      </c>
      <c r="I66" s="103">
        <f t="shared" si="10"/>
        <v>0</v>
      </c>
      <c r="J66" s="103">
        <f t="shared" si="10"/>
        <v>0</v>
      </c>
      <c r="K66" s="312"/>
      <c r="L66" s="103">
        <f>SUM(L60:L65)</f>
        <v>0</v>
      </c>
      <c r="M66" s="103">
        <f>SUM(M60:M65)</f>
        <v>0</v>
      </c>
      <c r="N66" s="104">
        <f>SUM(C66:M66)</f>
        <v>0</v>
      </c>
      <c r="P66" s="38" t="s">
        <v>10</v>
      </c>
    </row>
    <row r="67" spans="2:19" ht="31">
      <c r="B67" s="107" t="s">
        <v>443</v>
      </c>
      <c r="C67" s="391">
        <f>(C66-C63)*C58+C63*C58/2</f>
        <v>0</v>
      </c>
      <c r="D67" s="391">
        <f>(D66-D63)*D58+D63*D58/2</f>
        <v>0</v>
      </c>
      <c r="E67" s="391">
        <f>(E66-E63)*E58+E63*E58/2</f>
        <v>0</v>
      </c>
      <c r="F67" s="391">
        <f>(F66-F63)*F58+F63*F58/2</f>
        <v>0</v>
      </c>
      <c r="G67" s="391">
        <f t="shared" ref="G67" si="11">(G66-G63)*G58+G63*G58/2</f>
        <v>0</v>
      </c>
      <c r="H67" s="391">
        <f>(H66-H63)*H58+H63*H58/2</f>
        <v>0</v>
      </c>
      <c r="I67" s="391">
        <f>(I66-I63)*I58+I63*I58/2</f>
        <v>0</v>
      </c>
      <c r="J67" s="391">
        <f>(J66-J63)*J58+J63*J58/2</f>
        <v>0</v>
      </c>
      <c r="K67" s="312"/>
      <c r="L67" s="389">
        <f>(L66-L63)*L58+L63*L58/2</f>
        <v>0</v>
      </c>
      <c r="M67" s="257">
        <f>(M66-M63)*M58+M63*M58/2</f>
        <v>0</v>
      </c>
      <c r="N67" s="104">
        <f t="shared" si="9"/>
        <v>0</v>
      </c>
      <c r="P67" s="38" t="s">
        <v>10</v>
      </c>
      <c r="R67" s="390">
        <f>L62*0.8</f>
        <v>0</v>
      </c>
    </row>
    <row r="68" spans="2:19" ht="31">
      <c r="B68" s="107" t="s">
        <v>74</v>
      </c>
      <c r="C68" s="103">
        <v>0</v>
      </c>
      <c r="D68" s="103">
        <v>0</v>
      </c>
      <c r="E68" s="103">
        <v>0</v>
      </c>
      <c r="F68" s="103">
        <v>0</v>
      </c>
      <c r="G68" s="103">
        <v>0</v>
      </c>
      <c r="H68" s="103">
        <v>0</v>
      </c>
      <c r="I68" s="103">
        <v>0</v>
      </c>
      <c r="J68" s="103">
        <v>0</v>
      </c>
      <c r="K68" s="312"/>
      <c r="L68" s="103">
        <v>0</v>
      </c>
      <c r="M68" s="257">
        <f>(M62+M65)*20%+M63*10%</f>
        <v>0</v>
      </c>
      <c r="N68" s="104">
        <f>SUM(C68:M68)</f>
        <v>0</v>
      </c>
      <c r="P68" s="38" t="s">
        <v>10</v>
      </c>
      <c r="R68" s="390">
        <f>L63*0.4</f>
        <v>0</v>
      </c>
    </row>
    <row r="69" spans="2:19" ht="62">
      <c r="B69" s="107" t="s">
        <v>379</v>
      </c>
      <c r="C69" s="103"/>
      <c r="D69" s="103"/>
      <c r="E69" s="103"/>
      <c r="F69" s="103"/>
      <c r="G69" s="103"/>
      <c r="H69" s="103"/>
      <c r="I69" s="103"/>
      <c r="J69" s="103"/>
      <c r="K69" s="312"/>
      <c r="L69" s="103"/>
      <c r="M69" s="257">
        <v>0</v>
      </c>
      <c r="N69" s="104">
        <f>SUM(C69:M69)</f>
        <v>0</v>
      </c>
      <c r="P69" s="38"/>
    </row>
    <row r="70" spans="2:19">
      <c r="B70" s="107" t="s">
        <v>235</v>
      </c>
      <c r="C70" s="103">
        <f>SUM(C67:C68)</f>
        <v>0</v>
      </c>
      <c r="D70" s="103">
        <f t="shared" ref="D70:J70" si="12">SUM(D67:D68)</f>
        <v>0</v>
      </c>
      <c r="E70" s="103">
        <f t="shared" si="12"/>
        <v>0</v>
      </c>
      <c r="F70" s="103">
        <f t="shared" si="12"/>
        <v>0</v>
      </c>
      <c r="G70" s="103">
        <f t="shared" si="12"/>
        <v>0</v>
      </c>
      <c r="H70" s="103">
        <f t="shared" si="12"/>
        <v>0</v>
      </c>
      <c r="I70" s="103">
        <f t="shared" si="12"/>
        <v>0</v>
      </c>
      <c r="J70" s="103">
        <f t="shared" si="12"/>
        <v>0</v>
      </c>
      <c r="K70" s="312"/>
      <c r="L70" s="103">
        <f>SUM(L67:L68)</f>
        <v>0</v>
      </c>
      <c r="M70" s="103">
        <f>SUM(M67:M69)</f>
        <v>0</v>
      </c>
      <c r="N70" s="104">
        <f>SUM(N67:N69)</f>
        <v>0</v>
      </c>
      <c r="O70" s="276">
        <v>51634547.125689887</v>
      </c>
      <c r="P70" s="38" t="s">
        <v>10</v>
      </c>
      <c r="S70" s="29" t="e">
        <f>#REF!</f>
        <v>#REF!</v>
      </c>
    </row>
    <row r="71" spans="2:19" ht="16" thickBot="1">
      <c r="B71" s="108" t="s">
        <v>725</v>
      </c>
      <c r="C71" s="105">
        <f t="shared" ref="C71:I71" si="13">C66-C67-C68</f>
        <v>0</v>
      </c>
      <c r="D71" s="105">
        <f t="shared" si="13"/>
        <v>0</v>
      </c>
      <c r="E71" s="105">
        <f t="shared" si="13"/>
        <v>0</v>
      </c>
      <c r="F71" s="105">
        <f t="shared" si="13"/>
        <v>0</v>
      </c>
      <c r="G71" s="105">
        <f t="shared" si="13"/>
        <v>0</v>
      </c>
      <c r="H71" s="105">
        <f t="shared" si="13"/>
        <v>0</v>
      </c>
      <c r="I71" s="105">
        <f t="shared" si="13"/>
        <v>0</v>
      </c>
      <c r="J71" s="105">
        <f>J66-J67-J68</f>
        <v>0</v>
      </c>
      <c r="K71" s="322"/>
      <c r="L71" s="105">
        <f>L66-L67-L68</f>
        <v>0</v>
      </c>
      <c r="M71" s="105">
        <f>M66-M67-M68-M69</f>
        <v>0</v>
      </c>
      <c r="N71" s="106">
        <f>N66-N67-N68-N69</f>
        <v>0</v>
      </c>
      <c r="O71" s="276">
        <f>N70-O70</f>
        <v>-51634547.125689887</v>
      </c>
      <c r="S71" s="276" t="e">
        <f>N70-S70</f>
        <v>#REF!</v>
      </c>
    </row>
    <row r="72" spans="2:19">
      <c r="O72" s="304">
        <f>O71*30%</f>
        <v>-15490364.137706965</v>
      </c>
      <c r="S72" s="304" t="e">
        <f>S71*33.33%</f>
        <v>#REF!</v>
      </c>
    </row>
  </sheetData>
  <mergeCells count="17">
    <mergeCell ref="B39:B40"/>
    <mergeCell ref="C39:F39"/>
    <mergeCell ref="G39:G40"/>
    <mergeCell ref="B38:G38"/>
    <mergeCell ref="A1:M1"/>
    <mergeCell ref="A2:M2"/>
    <mergeCell ref="A4:M4"/>
    <mergeCell ref="A6:M6"/>
    <mergeCell ref="A8:B9"/>
    <mergeCell ref="C8:F8"/>
    <mergeCell ref="G8:J8"/>
    <mergeCell ref="L8:M8"/>
    <mergeCell ref="B45:B46"/>
    <mergeCell ref="C45:F45"/>
    <mergeCell ref="B44:G44"/>
    <mergeCell ref="B55:F55"/>
    <mergeCell ref="L56:M56"/>
  </mergeCells>
  <pageMargins left="0.3" right="0.3" top="0.39" bottom="0.4" header="0" footer="0"/>
  <pageSetup paperSize="9" scale="54" firstPageNumber="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H107"/>
  <sheetViews>
    <sheetView view="pageBreakPreview" zoomScaleSheetLayoutView="100" workbookViewId="0">
      <pane xSplit="6" ySplit="7" topLeftCell="G31" activePane="bottomRight" state="frozen"/>
      <selection pane="topRight" activeCell="G1" sqref="G1"/>
      <selection pane="bottomLeft" activeCell="A8" sqref="A8"/>
      <selection pane="bottomRight" activeCell="B40" sqref="B40:F40"/>
    </sheetView>
  </sheetViews>
  <sheetFormatPr defaultColWidth="9.1796875" defaultRowHeight="13"/>
  <cols>
    <col min="1" max="1" width="7" style="350" customWidth="1"/>
    <col min="2" max="2" width="3.7265625" style="350" customWidth="1"/>
    <col min="3" max="4" width="11.26953125" style="350" customWidth="1"/>
    <col min="5" max="6" width="12.7265625" style="350" customWidth="1"/>
    <col min="7" max="7" width="16.26953125" style="350" customWidth="1"/>
    <col min="8" max="8" width="16.1796875" style="350" bestFit="1" customWidth="1"/>
    <col min="9" max="16384" width="9.1796875" style="350"/>
  </cols>
  <sheetData>
    <row r="1" spans="1:8" s="277" customFormat="1" ht="23.25" customHeight="1">
      <c r="A1" s="677" t="str">
        <f>'Introduction '!B2</f>
        <v>Name of Company</v>
      </c>
      <c r="B1" s="677"/>
      <c r="C1" s="677"/>
      <c r="D1" s="677"/>
      <c r="E1" s="677"/>
      <c r="F1" s="677"/>
      <c r="G1" s="677"/>
      <c r="H1" s="677"/>
    </row>
    <row r="2" spans="1:8" s="277" customFormat="1" ht="18.75" customHeight="1">
      <c r="A2" s="680" t="str">
        <f>'Introduction '!B3</f>
        <v>CIN -</v>
      </c>
      <c r="B2" s="680"/>
      <c r="C2" s="680"/>
      <c r="D2" s="680"/>
      <c r="E2" s="680"/>
      <c r="F2" s="680"/>
      <c r="G2" s="680"/>
      <c r="H2" s="680"/>
    </row>
    <row r="3" spans="1:8" s="277" customFormat="1" ht="10" customHeight="1">
      <c r="A3" s="279"/>
      <c r="B3" s="280"/>
      <c r="C3" s="280"/>
      <c r="D3" s="280"/>
      <c r="E3" s="280"/>
      <c r="F3" s="280"/>
      <c r="G3" s="280"/>
      <c r="H3" s="280"/>
    </row>
    <row r="4" spans="1:8" s="277" customFormat="1" ht="18.75" customHeight="1">
      <c r="A4" s="784" t="s">
        <v>503</v>
      </c>
      <c r="B4" s="784"/>
      <c r="C4" s="784"/>
      <c r="D4" s="784"/>
      <c r="E4" s="784"/>
      <c r="F4" s="784"/>
      <c r="G4" s="784"/>
      <c r="H4" s="784"/>
    </row>
    <row r="5" spans="1:8" s="277" customFormat="1" ht="10" customHeight="1">
      <c r="A5" s="281"/>
      <c r="B5" s="422"/>
    </row>
    <row r="6" spans="1:8" s="419" customFormat="1" ht="16" thickBot="1">
      <c r="A6" s="424"/>
      <c r="B6" s="424"/>
      <c r="F6" s="24"/>
      <c r="G6" s="24"/>
      <c r="H6" s="24"/>
    </row>
    <row r="7" spans="1:8" s="424" customFormat="1" ht="42.75" customHeight="1" thickBot="1">
      <c r="A7" s="421" t="s">
        <v>32</v>
      </c>
      <c r="B7" s="796" t="s">
        <v>0</v>
      </c>
      <c r="C7" s="851"/>
      <c r="D7" s="851"/>
      <c r="E7" s="851"/>
      <c r="F7" s="851"/>
      <c r="G7" s="62" t="s">
        <v>577</v>
      </c>
      <c r="H7" s="62" t="s">
        <v>576</v>
      </c>
    </row>
    <row r="8" spans="1:8" s="419" customFormat="1" ht="15.75" customHeight="1">
      <c r="A8" s="165">
        <f>'3-22'!A245+1</f>
        <v>23</v>
      </c>
      <c r="B8" s="852" t="s">
        <v>131</v>
      </c>
      <c r="C8" s="852"/>
      <c r="D8" s="852"/>
      <c r="E8" s="852"/>
      <c r="F8" s="852"/>
      <c r="G8" s="55"/>
      <c r="H8" s="55"/>
    </row>
    <row r="9" spans="1:8" s="419" customFormat="1" ht="15.75" customHeight="1">
      <c r="A9" s="23">
        <f>A8+0.1</f>
        <v>23.1</v>
      </c>
      <c r="B9" s="719" t="s">
        <v>25</v>
      </c>
      <c r="C9" s="719"/>
      <c r="D9" s="719"/>
      <c r="E9" s="719"/>
      <c r="F9" s="719"/>
      <c r="G9" s="145">
        <f>G18</f>
        <v>0</v>
      </c>
      <c r="H9" s="145">
        <f>H18</f>
        <v>0</v>
      </c>
    </row>
    <row r="10" spans="1:8" s="419" customFormat="1" ht="15.75" customHeight="1">
      <c r="A10" s="23">
        <f>A9+0.1</f>
        <v>23.200000000000003</v>
      </c>
      <c r="B10" s="770" t="s">
        <v>160</v>
      </c>
      <c r="C10" s="770"/>
      <c r="D10" s="770"/>
      <c r="E10" s="770"/>
      <c r="F10" s="770"/>
      <c r="G10" s="145">
        <f>G21</f>
        <v>0</v>
      </c>
      <c r="H10" s="145">
        <f>H21</f>
        <v>0</v>
      </c>
    </row>
    <row r="11" spans="1:8" s="419" customFormat="1" ht="15.5">
      <c r="A11" s="23">
        <f>A10+0.1</f>
        <v>23.300000000000004</v>
      </c>
      <c r="B11" s="719" t="s">
        <v>161</v>
      </c>
      <c r="C11" s="719"/>
      <c r="D11" s="719"/>
      <c r="E11" s="719"/>
      <c r="F11" s="719"/>
      <c r="G11" s="147">
        <f t="shared" ref="G11" si="0">G26</f>
        <v>0</v>
      </c>
      <c r="H11" s="147">
        <f t="shared" ref="H11" si="1">H26</f>
        <v>0</v>
      </c>
    </row>
    <row r="12" spans="1:8" s="506" customFormat="1" ht="15.75" customHeight="1">
      <c r="A12" s="23">
        <f>A11+0.1</f>
        <v>23.400000000000006</v>
      </c>
      <c r="B12" s="700" t="s">
        <v>582</v>
      </c>
      <c r="C12" s="701"/>
      <c r="D12" s="701"/>
      <c r="E12" s="701"/>
      <c r="F12" s="778"/>
      <c r="G12" s="147">
        <v>0</v>
      </c>
      <c r="H12" s="147">
        <v>0</v>
      </c>
    </row>
    <row r="13" spans="1:8" s="419" customFormat="1" ht="15.75" customHeight="1">
      <c r="A13" s="23"/>
      <c r="B13" s="706" t="s">
        <v>1</v>
      </c>
      <c r="C13" s="706"/>
      <c r="D13" s="706"/>
      <c r="E13" s="706"/>
      <c r="F13" s="706"/>
      <c r="G13" s="156">
        <f>SUM(G9:G11)-G12</f>
        <v>0</v>
      </c>
      <c r="H13" s="156">
        <f>SUM(H9:H11)-H12</f>
        <v>0</v>
      </c>
    </row>
    <row r="14" spans="1:8" s="419" customFormat="1" ht="15.75" customHeight="1">
      <c r="A14" s="50" t="s">
        <v>156</v>
      </c>
      <c r="B14" s="729" t="s">
        <v>163</v>
      </c>
      <c r="C14" s="729"/>
      <c r="D14" s="729"/>
      <c r="E14" s="729"/>
      <c r="F14" s="729"/>
      <c r="G14" s="145"/>
      <c r="H14" s="145"/>
    </row>
    <row r="15" spans="1:8" s="419" customFormat="1" ht="15.75" customHeight="1">
      <c r="A15" s="23"/>
      <c r="C15" s="775" t="s">
        <v>164</v>
      </c>
      <c r="D15" s="775"/>
      <c r="E15" s="775"/>
      <c r="F15" s="775"/>
      <c r="G15" s="145"/>
      <c r="H15" s="145"/>
    </row>
    <row r="16" spans="1:8" s="419" customFormat="1" ht="15.75" customHeight="1">
      <c r="A16" s="23"/>
      <c r="B16" s="426" t="s">
        <v>167</v>
      </c>
      <c r="C16" s="719"/>
      <c r="D16" s="719"/>
      <c r="E16" s="719"/>
      <c r="F16" s="719"/>
      <c r="G16" s="145">
        <v>0</v>
      </c>
      <c r="H16" s="145">
        <v>0</v>
      </c>
    </row>
    <row r="17" spans="1:8" s="419" customFormat="1" ht="15.75" customHeight="1">
      <c r="A17" s="23"/>
      <c r="B17" s="426" t="s">
        <v>168</v>
      </c>
      <c r="C17" s="719"/>
      <c r="D17" s="719"/>
      <c r="E17" s="719"/>
      <c r="F17" s="719"/>
      <c r="G17" s="145">
        <v>0</v>
      </c>
      <c r="H17" s="145">
        <v>0</v>
      </c>
    </row>
    <row r="18" spans="1:8" s="419" customFormat="1" ht="15.75" customHeight="1" thickBot="1">
      <c r="A18" s="23"/>
      <c r="B18" s="706" t="s">
        <v>124</v>
      </c>
      <c r="C18" s="706"/>
      <c r="D18" s="706"/>
      <c r="E18" s="706"/>
      <c r="F18" s="706"/>
      <c r="G18" s="158">
        <f t="shared" ref="G18" si="2">SUM(G16:G17)</f>
        <v>0</v>
      </c>
      <c r="H18" s="158">
        <f t="shared" ref="H18" si="3">SUM(H16:H17)</f>
        <v>0</v>
      </c>
    </row>
    <row r="19" spans="1:8" s="419" customFormat="1" ht="15.75" customHeight="1">
      <c r="A19" s="50" t="s">
        <v>156</v>
      </c>
      <c r="B19" s="729" t="s">
        <v>166</v>
      </c>
      <c r="C19" s="729"/>
      <c r="D19" s="729"/>
      <c r="E19" s="729"/>
      <c r="F19" s="729"/>
      <c r="G19" s="145"/>
      <c r="H19" s="145"/>
    </row>
    <row r="20" spans="1:8" s="419" customFormat="1" ht="15.75" customHeight="1">
      <c r="A20" s="23"/>
      <c r="B20" s="426" t="s">
        <v>167</v>
      </c>
      <c r="C20" s="719"/>
      <c r="D20" s="719"/>
      <c r="E20" s="719"/>
      <c r="F20" s="719"/>
      <c r="G20" s="145">
        <v>0</v>
      </c>
      <c r="H20" s="145">
        <v>0</v>
      </c>
    </row>
    <row r="21" spans="1:8" s="419" customFormat="1" ht="15.75" customHeight="1" thickBot="1">
      <c r="A21" s="26"/>
      <c r="B21" s="768" t="s">
        <v>124</v>
      </c>
      <c r="C21" s="768"/>
      <c r="D21" s="768"/>
      <c r="E21" s="768"/>
      <c r="F21" s="768"/>
      <c r="G21" s="158">
        <f t="shared" ref="G21" si="4">SUM(G20:G20)</f>
        <v>0</v>
      </c>
      <c r="H21" s="158">
        <f t="shared" ref="H21" si="5">SUM(H20:H20)</f>
        <v>0</v>
      </c>
    </row>
    <row r="22" spans="1:8" s="419" customFormat="1" ht="15.5">
      <c r="A22" s="23"/>
      <c r="H22" s="145"/>
    </row>
    <row r="23" spans="1:8" s="419" customFormat="1" ht="15.5">
      <c r="A23" s="50" t="s">
        <v>156</v>
      </c>
      <c r="B23" s="716" t="s">
        <v>170</v>
      </c>
      <c r="C23" s="729"/>
      <c r="D23" s="729"/>
      <c r="E23" s="729"/>
      <c r="F23" s="717"/>
      <c r="G23" s="425"/>
      <c r="H23" s="145"/>
    </row>
    <row r="24" spans="1:8" s="419" customFormat="1" ht="15.5">
      <c r="A24" s="23"/>
      <c r="B24" s="426" t="s">
        <v>167</v>
      </c>
      <c r="C24" s="719" t="s">
        <v>171</v>
      </c>
      <c r="D24" s="719"/>
      <c r="E24" s="719"/>
      <c r="F24" s="713"/>
      <c r="G24" s="610">
        <v>0</v>
      </c>
      <c r="H24" s="611">
        <v>0</v>
      </c>
    </row>
    <row r="25" spans="1:8" s="419" customFormat="1" ht="15.5">
      <c r="A25" s="23"/>
      <c r="B25" s="426" t="s">
        <v>168</v>
      </c>
      <c r="C25" s="719" t="s">
        <v>814</v>
      </c>
      <c r="D25" s="719"/>
      <c r="E25" s="719"/>
      <c r="F25" s="713"/>
      <c r="G25" s="610">
        <v>0</v>
      </c>
      <c r="H25" s="611">
        <v>0</v>
      </c>
    </row>
    <row r="26" spans="1:8" s="419" customFormat="1" ht="16" thickBot="1">
      <c r="A26" s="26"/>
      <c r="B26" s="811" t="s">
        <v>124</v>
      </c>
      <c r="C26" s="768"/>
      <c r="D26" s="768"/>
      <c r="E26" s="768"/>
      <c r="F26" s="772"/>
      <c r="G26" s="323">
        <f>SUM(G24:G25)</f>
        <v>0</v>
      </c>
      <c r="H26" s="323">
        <f>SUM(H24:H25)</f>
        <v>0</v>
      </c>
    </row>
    <row r="27" spans="1:8" s="419" customFormat="1" ht="15.75" customHeight="1">
      <c r="A27" s="23"/>
      <c r="B27" s="423"/>
      <c r="C27" s="423"/>
      <c r="D27" s="423"/>
      <c r="E27" s="423"/>
      <c r="F27" s="423"/>
      <c r="G27" s="145"/>
      <c r="H27" s="145"/>
    </row>
    <row r="28" spans="1:8" s="419" customFormat="1" ht="15.75" customHeight="1">
      <c r="A28" s="49">
        <f>A8+1</f>
        <v>24</v>
      </c>
      <c r="B28" s="696" t="s">
        <v>17</v>
      </c>
      <c r="C28" s="696"/>
      <c r="D28" s="696"/>
      <c r="E28" s="696"/>
      <c r="F28" s="696"/>
      <c r="G28" s="145"/>
      <c r="H28" s="145"/>
    </row>
    <row r="29" spans="1:8" s="419" customFormat="1" ht="15.75" customHeight="1">
      <c r="A29" s="23">
        <f t="shared" ref="A29:A33" si="6">A28+0.1</f>
        <v>24.1</v>
      </c>
      <c r="B29" s="719" t="s">
        <v>21</v>
      </c>
      <c r="C29" s="719"/>
      <c r="D29" s="719"/>
      <c r="E29" s="719"/>
      <c r="F29" s="719"/>
      <c r="G29" s="145">
        <v>0</v>
      </c>
      <c r="H29" s="145">
        <v>0</v>
      </c>
    </row>
    <row r="30" spans="1:8" s="419" customFormat="1" ht="15.75" customHeight="1">
      <c r="A30" s="23">
        <f t="shared" si="6"/>
        <v>24.200000000000003</v>
      </c>
      <c r="B30" s="770" t="s">
        <v>11</v>
      </c>
      <c r="C30" s="770"/>
      <c r="D30" s="770"/>
      <c r="E30" s="770"/>
      <c r="F30" s="770"/>
      <c r="G30" s="145">
        <v>0</v>
      </c>
      <c r="H30" s="145">
        <v>0</v>
      </c>
    </row>
    <row r="31" spans="1:8" s="419" customFormat="1" ht="15.75" customHeight="1">
      <c r="A31" s="23">
        <f t="shared" si="6"/>
        <v>24.300000000000004</v>
      </c>
      <c r="B31" s="719" t="s">
        <v>815</v>
      </c>
      <c r="C31" s="719"/>
      <c r="D31" s="719"/>
      <c r="E31" s="719"/>
      <c r="F31" s="719"/>
      <c r="G31" s="145">
        <v>0</v>
      </c>
      <c r="H31" s="145">
        <v>0</v>
      </c>
    </row>
    <row r="32" spans="1:8" s="591" customFormat="1" ht="15.5">
      <c r="A32" s="23">
        <f t="shared" si="6"/>
        <v>24.400000000000006</v>
      </c>
      <c r="B32" s="700" t="s">
        <v>816</v>
      </c>
      <c r="C32" s="701"/>
      <c r="D32" s="701"/>
      <c r="E32" s="701"/>
      <c r="F32" s="778"/>
      <c r="G32" s="145">
        <v>0</v>
      </c>
      <c r="H32" s="145">
        <v>0</v>
      </c>
    </row>
    <row r="33" spans="1:8" s="591" customFormat="1" ht="15.5">
      <c r="A33" s="23">
        <f t="shared" si="6"/>
        <v>24.500000000000007</v>
      </c>
      <c r="B33" s="700" t="s">
        <v>817</v>
      </c>
      <c r="C33" s="701"/>
      <c r="D33" s="701"/>
      <c r="E33" s="701"/>
      <c r="F33" s="778"/>
      <c r="G33" s="145">
        <v>0</v>
      </c>
      <c r="H33" s="145">
        <v>0</v>
      </c>
    </row>
    <row r="34" spans="1:8" s="419" customFormat="1" ht="16.5" customHeight="1" thickBot="1">
      <c r="A34" s="26"/>
      <c r="B34" s="768" t="s">
        <v>1</v>
      </c>
      <c r="C34" s="768"/>
      <c r="D34" s="768"/>
      <c r="E34" s="768"/>
      <c r="F34" s="768"/>
      <c r="G34" s="158">
        <f>SUM(G29:G33)</f>
        <v>0</v>
      </c>
      <c r="H34" s="158">
        <f>SUM(H29:H33)</f>
        <v>0</v>
      </c>
    </row>
    <row r="35" spans="1:8" s="419" customFormat="1" ht="15.5">
      <c r="A35" s="76"/>
      <c r="B35" s="78"/>
      <c r="C35" s="78"/>
      <c r="D35" s="78"/>
      <c r="E35" s="78"/>
      <c r="F35" s="78"/>
      <c r="G35" s="160"/>
      <c r="H35" s="160"/>
    </row>
    <row r="36" spans="1:8" s="419" customFormat="1" ht="15.75" customHeight="1">
      <c r="A36" s="49">
        <f>A28+1</f>
        <v>25</v>
      </c>
      <c r="B36" s="696" t="s">
        <v>128</v>
      </c>
      <c r="C36" s="696"/>
      <c r="D36" s="696"/>
      <c r="E36" s="696"/>
      <c r="F36" s="696"/>
      <c r="G36" s="145"/>
      <c r="H36" s="145"/>
    </row>
    <row r="37" spans="1:8" s="419" customFormat="1" ht="15.75" customHeight="1">
      <c r="A37" s="23"/>
      <c r="B37" s="719" t="s">
        <v>172</v>
      </c>
      <c r="C37" s="719"/>
      <c r="D37" s="719"/>
      <c r="E37" s="719"/>
      <c r="F37" s="719"/>
      <c r="G37" s="145">
        <f>H39</f>
        <v>0</v>
      </c>
      <c r="H37" s="145">
        <v>0</v>
      </c>
    </row>
    <row r="38" spans="1:8" s="419" customFormat="1" ht="15.75" customHeight="1">
      <c r="A38" s="23"/>
      <c r="B38" s="770" t="s">
        <v>173</v>
      </c>
      <c r="C38" s="770"/>
      <c r="D38" s="770"/>
      <c r="E38" s="770"/>
      <c r="F38" s="770"/>
      <c r="G38" s="145">
        <v>0</v>
      </c>
      <c r="H38" s="145">
        <v>0</v>
      </c>
    </row>
    <row r="39" spans="1:8" s="419" customFormat="1" ht="15.75" customHeight="1">
      <c r="A39" s="23"/>
      <c r="B39" s="719" t="s">
        <v>174</v>
      </c>
      <c r="C39" s="719"/>
      <c r="D39" s="719"/>
      <c r="E39" s="719"/>
      <c r="F39" s="719"/>
      <c r="G39" s="147">
        <v>0</v>
      </c>
      <c r="H39" s="147">
        <v>0</v>
      </c>
    </row>
    <row r="40" spans="1:8" s="419" customFormat="1" ht="15.75" customHeight="1">
      <c r="A40" s="23"/>
      <c r="B40" s="706" t="s">
        <v>128</v>
      </c>
      <c r="C40" s="706"/>
      <c r="D40" s="706"/>
      <c r="E40" s="706"/>
      <c r="F40" s="706"/>
      <c r="G40" s="163">
        <f>G37+G38-G39</f>
        <v>0</v>
      </c>
      <c r="H40" s="163">
        <f>H37+H38-H39</f>
        <v>0</v>
      </c>
    </row>
    <row r="41" spans="1:8" s="419" customFormat="1" ht="16" thickBot="1">
      <c r="A41" s="23"/>
      <c r="B41" s="423"/>
      <c r="C41" s="423"/>
      <c r="D41" s="423"/>
      <c r="E41" s="423"/>
      <c r="F41" s="423"/>
      <c r="G41" s="159"/>
      <c r="H41" s="159"/>
    </row>
    <row r="42" spans="1:8" s="419" customFormat="1" thickBot="1">
      <c r="A42" s="50" t="s">
        <v>156</v>
      </c>
      <c r="B42" s="729" t="s">
        <v>175</v>
      </c>
      <c r="C42" s="729"/>
      <c r="D42" s="729"/>
      <c r="E42" s="729"/>
      <c r="F42" s="729"/>
      <c r="G42" s="145"/>
      <c r="H42" s="145"/>
    </row>
    <row r="43" spans="1:8" s="419" customFormat="1" ht="15.5">
      <c r="A43" s="23"/>
      <c r="B43" s="82" t="s">
        <v>167</v>
      </c>
      <c r="C43" s="719"/>
      <c r="D43" s="719"/>
      <c r="E43" s="719"/>
      <c r="F43" s="719"/>
      <c r="G43" s="145">
        <v>0</v>
      </c>
      <c r="H43" s="145">
        <v>0</v>
      </c>
    </row>
    <row r="44" spans="1:8" s="419" customFormat="1" ht="15.5">
      <c r="A44" s="23"/>
      <c r="B44" s="82" t="s">
        <v>168</v>
      </c>
      <c r="C44" s="719"/>
      <c r="D44" s="719"/>
      <c r="E44" s="719"/>
      <c r="F44" s="719"/>
      <c r="G44" s="145">
        <v>0</v>
      </c>
      <c r="H44" s="145">
        <v>0</v>
      </c>
    </row>
    <row r="45" spans="1:8" s="419" customFormat="1" ht="15.5">
      <c r="A45" s="23"/>
      <c r="B45" s="82" t="s">
        <v>169</v>
      </c>
      <c r="C45" s="719"/>
      <c r="D45" s="719"/>
      <c r="E45" s="719"/>
      <c r="F45" s="719"/>
      <c r="G45" s="145">
        <v>0</v>
      </c>
      <c r="H45" s="145">
        <v>0</v>
      </c>
    </row>
    <row r="46" spans="1:8" s="419" customFormat="1" ht="15.5">
      <c r="A46" s="23"/>
      <c r="B46" s="82" t="s">
        <v>169</v>
      </c>
      <c r="C46" s="719" t="s">
        <v>9</v>
      </c>
      <c r="D46" s="719"/>
      <c r="E46" s="719"/>
      <c r="F46" s="719"/>
      <c r="G46" s="145">
        <v>0</v>
      </c>
      <c r="H46" s="145">
        <v>0</v>
      </c>
    </row>
    <row r="47" spans="1:8" s="419" customFormat="1" ht="16" thickBot="1">
      <c r="A47" s="26"/>
      <c r="B47" s="811" t="s">
        <v>1</v>
      </c>
      <c r="C47" s="768"/>
      <c r="D47" s="768"/>
      <c r="E47" s="768"/>
      <c r="F47" s="772"/>
      <c r="G47" s="158">
        <f t="shared" ref="G47" si="7">SUM(G43:G46)</f>
        <v>0</v>
      </c>
      <c r="H47" s="158">
        <f t="shared" ref="H47" si="8">SUM(H43:H46)</f>
        <v>0</v>
      </c>
    </row>
    <row r="48" spans="1:8" s="515" customFormat="1" ht="15.5">
      <c r="A48" s="50">
        <f>A36+1</f>
        <v>26</v>
      </c>
      <c r="B48" s="855" t="s">
        <v>478</v>
      </c>
      <c r="C48" s="852"/>
      <c r="D48" s="852"/>
      <c r="E48" s="852"/>
      <c r="F48" s="856"/>
      <c r="G48" s="163"/>
      <c r="H48" s="163"/>
    </row>
    <row r="49" spans="1:8" s="515" customFormat="1" ht="15.5">
      <c r="A49" s="23"/>
      <c r="B49" s="700" t="s">
        <v>751</v>
      </c>
      <c r="C49" s="701"/>
      <c r="D49" s="701"/>
      <c r="E49" s="701"/>
      <c r="F49" s="778"/>
      <c r="G49" s="145">
        <v>0</v>
      </c>
      <c r="H49" s="145">
        <v>0</v>
      </c>
    </row>
    <row r="50" spans="1:8" s="515" customFormat="1" ht="16" thickBot="1">
      <c r="A50" s="23"/>
      <c r="B50" s="811" t="s">
        <v>1</v>
      </c>
      <c r="C50" s="768"/>
      <c r="D50" s="768"/>
      <c r="E50" s="768"/>
      <c r="F50" s="772"/>
      <c r="G50" s="158">
        <f>SUM(G49)</f>
        <v>0</v>
      </c>
      <c r="H50" s="158">
        <f>SUM(H49)</f>
        <v>0</v>
      </c>
    </row>
    <row r="51" spans="1:8" s="515" customFormat="1" ht="15.5">
      <c r="A51" s="23"/>
      <c r="B51" s="861"/>
      <c r="C51" s="862"/>
      <c r="D51" s="862"/>
      <c r="E51" s="862"/>
      <c r="F51" s="863"/>
      <c r="G51" s="163"/>
      <c r="H51" s="163"/>
    </row>
    <row r="52" spans="1:8" s="419" customFormat="1" ht="31.5" customHeight="1">
      <c r="A52" s="75">
        <f>A48+1</f>
        <v>27</v>
      </c>
      <c r="B52" s="853" t="s">
        <v>176</v>
      </c>
      <c r="C52" s="777"/>
      <c r="D52" s="777"/>
      <c r="E52" s="777"/>
      <c r="F52" s="854"/>
      <c r="G52" s="145"/>
      <c r="H52" s="145"/>
    </row>
    <row r="53" spans="1:8" s="419" customFormat="1" ht="15.75" customHeight="1">
      <c r="A53" s="50"/>
      <c r="B53" s="775" t="s">
        <v>177</v>
      </c>
      <c r="C53" s="775"/>
      <c r="D53" s="775"/>
      <c r="E53" s="775"/>
      <c r="F53" s="775"/>
      <c r="G53" s="145"/>
      <c r="H53" s="145"/>
    </row>
    <row r="54" spans="1:8" s="419" customFormat="1" ht="15.75" customHeight="1">
      <c r="A54" s="23"/>
      <c r="B54" s="426" t="s">
        <v>167</v>
      </c>
      <c r="C54" s="719" t="s">
        <v>22</v>
      </c>
      <c r="D54" s="719"/>
      <c r="E54" s="719"/>
      <c r="F54" s="719"/>
      <c r="G54" s="145">
        <v>0</v>
      </c>
      <c r="H54" s="145">
        <v>0</v>
      </c>
    </row>
    <row r="55" spans="1:8" s="419" customFormat="1" ht="15.75" customHeight="1">
      <c r="A55" s="23"/>
      <c r="B55" s="426" t="s">
        <v>168</v>
      </c>
      <c r="C55" s="719" t="s">
        <v>23</v>
      </c>
      <c r="D55" s="719"/>
      <c r="E55" s="719"/>
      <c r="F55" s="719"/>
      <c r="G55" s="145">
        <v>0</v>
      </c>
      <c r="H55" s="145">
        <v>0</v>
      </c>
    </row>
    <row r="56" spans="1:8" s="419" customFormat="1" ht="15.75" customHeight="1">
      <c r="A56" s="23"/>
      <c r="B56" s="706" t="s">
        <v>162</v>
      </c>
      <c r="C56" s="706"/>
      <c r="D56" s="706"/>
      <c r="E56" s="706"/>
      <c r="F56" s="706"/>
      <c r="G56" s="156">
        <f>SUM(G54:G55)</f>
        <v>0</v>
      </c>
      <c r="H56" s="156">
        <f>SUM(H54:H55)</f>
        <v>0</v>
      </c>
    </row>
    <row r="57" spans="1:8" s="419" customFormat="1" ht="15.75" customHeight="1">
      <c r="A57" s="50"/>
      <c r="B57" s="775" t="s">
        <v>178</v>
      </c>
      <c r="C57" s="775"/>
      <c r="D57" s="775"/>
      <c r="E57" s="775"/>
      <c r="F57" s="775"/>
      <c r="G57" s="145"/>
      <c r="H57" s="145"/>
    </row>
    <row r="58" spans="1:8" s="419" customFormat="1" ht="15.75" customHeight="1">
      <c r="A58" s="23"/>
      <c r="B58" s="426" t="s">
        <v>167</v>
      </c>
      <c r="C58" s="719" t="s">
        <v>22</v>
      </c>
      <c r="D58" s="719"/>
      <c r="E58" s="719"/>
      <c r="F58" s="719"/>
      <c r="G58" s="145">
        <v>0</v>
      </c>
      <c r="H58" s="145">
        <v>0</v>
      </c>
    </row>
    <row r="59" spans="1:8" s="419" customFormat="1" ht="15.75" customHeight="1">
      <c r="A59" s="23"/>
      <c r="B59" s="426" t="s">
        <v>168</v>
      </c>
      <c r="C59" s="719" t="s">
        <v>23</v>
      </c>
      <c r="D59" s="719"/>
      <c r="E59" s="719"/>
      <c r="F59" s="719"/>
      <c r="G59" s="145">
        <v>0</v>
      </c>
      <c r="H59" s="145">
        <v>0</v>
      </c>
    </row>
    <row r="60" spans="1:8" s="419" customFormat="1" ht="15.75" customHeight="1">
      <c r="A60" s="23"/>
      <c r="B60" s="706" t="s">
        <v>165</v>
      </c>
      <c r="C60" s="706"/>
      <c r="D60" s="706"/>
      <c r="E60" s="706"/>
      <c r="F60" s="706"/>
      <c r="G60" s="156">
        <f>SUM(G58:G59)</f>
        <v>0</v>
      </c>
      <c r="H60" s="156">
        <f>SUM(H58:H59)</f>
        <v>0</v>
      </c>
    </row>
    <row r="61" spans="1:8" s="419" customFormat="1" ht="15.75" customHeight="1" thickBot="1">
      <c r="A61" s="26"/>
      <c r="B61" s="768" t="s">
        <v>179</v>
      </c>
      <c r="C61" s="768"/>
      <c r="D61" s="768"/>
      <c r="E61" s="768"/>
      <c r="F61" s="768"/>
      <c r="G61" s="163">
        <f>+G56-G60</f>
        <v>0</v>
      </c>
      <c r="H61" s="162">
        <f>+H56-H60</f>
        <v>0</v>
      </c>
    </row>
    <row r="62" spans="1:8" s="419" customFormat="1" ht="15.75" customHeight="1">
      <c r="A62" s="23"/>
      <c r="B62" s="423"/>
      <c r="C62" s="423"/>
      <c r="D62" s="423"/>
      <c r="E62" s="423"/>
      <c r="F62" s="423"/>
      <c r="G62" s="463"/>
      <c r="H62" s="145"/>
    </row>
    <row r="63" spans="1:8" s="419" customFormat="1" ht="15.75" customHeight="1">
      <c r="A63" s="49">
        <f>A52+1</f>
        <v>28</v>
      </c>
      <c r="B63" s="696" t="s">
        <v>127</v>
      </c>
      <c r="C63" s="696"/>
      <c r="D63" s="696"/>
      <c r="E63" s="696"/>
      <c r="F63" s="696"/>
      <c r="G63" s="145"/>
      <c r="H63" s="145"/>
    </row>
    <row r="64" spans="1:8" s="419" customFormat="1" ht="15.75" customHeight="1">
      <c r="A64" s="23">
        <f>A63+0.1</f>
        <v>28.1</v>
      </c>
      <c r="B64" s="719" t="s">
        <v>819</v>
      </c>
      <c r="C64" s="719"/>
      <c r="D64" s="719"/>
      <c r="E64" s="719"/>
      <c r="F64" s="719"/>
      <c r="G64" s="145">
        <v>0</v>
      </c>
      <c r="H64" s="145">
        <v>0</v>
      </c>
    </row>
    <row r="65" spans="1:8" s="419" customFormat="1" ht="15.75" customHeight="1">
      <c r="A65" s="23">
        <f>A64+0.1</f>
        <v>28.200000000000003</v>
      </c>
      <c r="B65" s="770" t="s">
        <v>438</v>
      </c>
      <c r="C65" s="770"/>
      <c r="D65" s="770"/>
      <c r="E65" s="770"/>
      <c r="F65" s="770"/>
      <c r="G65" s="145">
        <v>0</v>
      </c>
      <c r="H65" s="145">
        <v>0</v>
      </c>
    </row>
    <row r="66" spans="1:8" s="419" customFormat="1" ht="15.75" customHeight="1">
      <c r="A66" s="23">
        <f>A65+0.1</f>
        <v>28.300000000000004</v>
      </c>
      <c r="B66" s="719" t="s">
        <v>180</v>
      </c>
      <c r="C66" s="719"/>
      <c r="D66" s="719"/>
      <c r="E66" s="719"/>
      <c r="F66" s="719"/>
      <c r="G66" s="145">
        <v>0</v>
      </c>
      <c r="H66" s="145">
        <v>0</v>
      </c>
    </row>
    <row r="67" spans="1:8" s="419" customFormat="1" ht="15.75" customHeight="1">
      <c r="A67" s="23">
        <f>A66+0.1</f>
        <v>28.400000000000006</v>
      </c>
      <c r="B67" s="719" t="s">
        <v>182</v>
      </c>
      <c r="C67" s="719"/>
      <c r="D67" s="719"/>
      <c r="E67" s="719"/>
      <c r="F67" s="719"/>
      <c r="G67" s="147">
        <f>G73</f>
        <v>0</v>
      </c>
      <c r="H67" s="147">
        <f>H73</f>
        <v>0</v>
      </c>
    </row>
    <row r="68" spans="1:8" s="419" customFormat="1" ht="15.75" customHeight="1">
      <c r="A68" s="23"/>
      <c r="B68" s="706" t="s">
        <v>1</v>
      </c>
      <c r="C68" s="706"/>
      <c r="D68" s="706"/>
      <c r="E68" s="706"/>
      <c r="F68" s="706"/>
      <c r="G68" s="156">
        <f t="shared" ref="G68" si="9">SUM(G64:G67)</f>
        <v>0</v>
      </c>
      <c r="H68" s="156">
        <f t="shared" ref="H68" si="10">SUM(H64:H67)</f>
        <v>0</v>
      </c>
    </row>
    <row r="69" spans="1:8" s="419" customFormat="1" ht="15.75" customHeight="1">
      <c r="A69" s="50" t="s">
        <v>156</v>
      </c>
      <c r="B69" s="729" t="s">
        <v>181</v>
      </c>
      <c r="C69" s="729"/>
      <c r="D69" s="729"/>
      <c r="E69" s="729"/>
      <c r="F69" s="729"/>
      <c r="G69" s="145"/>
      <c r="H69" s="145"/>
    </row>
    <row r="70" spans="1:8" s="419" customFormat="1" ht="15.75" customHeight="1">
      <c r="A70" s="23"/>
      <c r="B70" s="426" t="s">
        <v>167</v>
      </c>
      <c r="C70" s="719" t="s">
        <v>30</v>
      </c>
      <c r="D70" s="719"/>
      <c r="E70" s="719"/>
      <c r="F70" s="719"/>
      <c r="G70" s="145">
        <v>0</v>
      </c>
      <c r="H70" s="145">
        <v>0</v>
      </c>
    </row>
    <row r="71" spans="1:8" s="419" customFormat="1" ht="15.75" customHeight="1">
      <c r="A71" s="23"/>
      <c r="B71" s="426" t="s">
        <v>168</v>
      </c>
      <c r="C71" s="719" t="s">
        <v>583</v>
      </c>
      <c r="D71" s="719"/>
      <c r="E71" s="719"/>
      <c r="F71" s="719"/>
      <c r="G71" s="145">
        <v>0</v>
      </c>
      <c r="H71" s="145">
        <v>0</v>
      </c>
    </row>
    <row r="72" spans="1:8" s="419" customFormat="1" ht="15.75" customHeight="1">
      <c r="A72" s="23"/>
      <c r="B72" s="426" t="s">
        <v>169</v>
      </c>
      <c r="C72" s="719" t="s">
        <v>31</v>
      </c>
      <c r="D72" s="719"/>
      <c r="E72" s="719"/>
      <c r="F72" s="719"/>
      <c r="G72" s="147">
        <v>0</v>
      </c>
      <c r="H72" s="147">
        <v>0</v>
      </c>
    </row>
    <row r="73" spans="1:8" s="419" customFormat="1" ht="15.75" customHeight="1" thickBot="1">
      <c r="A73" s="26"/>
      <c r="B73" s="768" t="s">
        <v>1</v>
      </c>
      <c r="C73" s="768"/>
      <c r="D73" s="768"/>
      <c r="E73" s="768"/>
      <c r="F73" s="768"/>
      <c r="G73" s="158">
        <f t="shared" ref="G73" si="11">SUM(G70:G72)</f>
        <v>0</v>
      </c>
      <c r="H73" s="158">
        <f t="shared" ref="H73" si="12">SUM(H70:H72)</f>
        <v>0</v>
      </c>
    </row>
    <row r="74" spans="1:8" s="419" customFormat="1" ht="15.5">
      <c r="A74" s="23"/>
      <c r="B74" s="424"/>
      <c r="F74" s="18"/>
      <c r="G74" s="145"/>
      <c r="H74" s="145"/>
    </row>
    <row r="75" spans="1:8" s="419" customFormat="1" ht="15.75" customHeight="1">
      <c r="A75" s="49">
        <f>A63+1</f>
        <v>29</v>
      </c>
      <c r="B75" s="696" t="s">
        <v>183</v>
      </c>
      <c r="C75" s="696"/>
      <c r="D75" s="696"/>
      <c r="E75" s="696"/>
      <c r="F75" s="696"/>
      <c r="G75" s="145"/>
      <c r="H75" s="145"/>
    </row>
    <row r="76" spans="1:8" s="419" customFormat="1" ht="15.75" customHeight="1">
      <c r="A76" s="23">
        <f>A75+0.1</f>
        <v>29.1</v>
      </c>
      <c r="B76" s="719" t="s">
        <v>184</v>
      </c>
      <c r="C76" s="719"/>
      <c r="D76" s="719"/>
      <c r="E76" s="719"/>
      <c r="F76" s="719"/>
      <c r="G76" s="145">
        <v>0</v>
      </c>
      <c r="H76" s="145">
        <v>0</v>
      </c>
    </row>
    <row r="77" spans="1:8" s="419" customFormat="1" ht="15.75" customHeight="1">
      <c r="A77" s="23">
        <f>A76+0.1</f>
        <v>29.200000000000003</v>
      </c>
      <c r="B77" s="719" t="s">
        <v>185</v>
      </c>
      <c r="C77" s="719"/>
      <c r="D77" s="719"/>
      <c r="E77" s="719"/>
      <c r="F77" s="719"/>
      <c r="G77" s="147">
        <v>0</v>
      </c>
      <c r="H77" s="147">
        <v>0</v>
      </c>
    </row>
    <row r="78" spans="1:8" s="419" customFormat="1" ht="16.5" customHeight="1" thickBot="1">
      <c r="A78" s="26"/>
      <c r="B78" s="768" t="s">
        <v>1</v>
      </c>
      <c r="C78" s="768"/>
      <c r="D78" s="768"/>
      <c r="E78" s="768"/>
      <c r="F78" s="768"/>
      <c r="G78" s="162">
        <f>SUM(G76:G77)</f>
        <v>0</v>
      </c>
      <c r="H78" s="162">
        <f>SUM(H76:H77)</f>
        <v>0</v>
      </c>
    </row>
    <row r="79" spans="1:8" s="419" customFormat="1" ht="15.5">
      <c r="A79" s="76"/>
      <c r="B79" s="78"/>
      <c r="C79" s="78"/>
      <c r="D79" s="78"/>
      <c r="E79" s="78"/>
      <c r="F79" s="78"/>
      <c r="G79" s="78"/>
      <c r="H79" s="160"/>
    </row>
    <row r="80" spans="1:8" s="506" customFormat="1" ht="15.5">
      <c r="A80" s="50">
        <f>A75+1</f>
        <v>30</v>
      </c>
      <c r="B80" s="695" t="s">
        <v>480</v>
      </c>
      <c r="C80" s="696"/>
      <c r="D80" s="696"/>
      <c r="E80" s="696"/>
      <c r="F80" s="696"/>
      <c r="G80" s="508"/>
      <c r="H80" s="145"/>
    </row>
    <row r="81" spans="1:8" s="506" customFormat="1" ht="15.5">
      <c r="A81" s="50"/>
      <c r="B81" s="700" t="s">
        <v>33</v>
      </c>
      <c r="C81" s="701"/>
      <c r="D81" s="701"/>
      <c r="E81" s="701"/>
      <c r="F81" s="701"/>
      <c r="G81" s="145">
        <v>0</v>
      </c>
      <c r="H81" s="145">
        <v>0</v>
      </c>
    </row>
    <row r="82" spans="1:8" s="506" customFormat="1" ht="15.5">
      <c r="A82" s="50"/>
      <c r="B82" s="700" t="s">
        <v>585</v>
      </c>
      <c r="C82" s="701"/>
      <c r="D82" s="701"/>
      <c r="E82" s="701"/>
      <c r="F82" s="701"/>
      <c r="G82" s="147">
        <v>0</v>
      </c>
      <c r="H82" s="147">
        <v>0</v>
      </c>
    </row>
    <row r="83" spans="1:8" s="506" customFormat="1" ht="16" thickBot="1">
      <c r="A83" s="23"/>
      <c r="B83" s="508"/>
      <c r="C83" s="508"/>
      <c r="D83" s="508"/>
      <c r="E83" s="508"/>
      <c r="F83" s="508"/>
      <c r="G83" s="162">
        <f>SUM(G81:G82)</f>
        <v>0</v>
      </c>
      <c r="H83" s="162">
        <f>SUM(H81:H82)</f>
        <v>0</v>
      </c>
    </row>
    <row r="84" spans="1:8" s="506" customFormat="1" ht="15.5">
      <c r="A84" s="23"/>
      <c r="B84" s="508"/>
      <c r="C84" s="508"/>
      <c r="D84" s="508"/>
      <c r="E84" s="508"/>
      <c r="F84" s="508"/>
      <c r="G84" s="508"/>
      <c r="H84" s="145"/>
    </row>
    <row r="85" spans="1:8" s="419" customFormat="1" ht="15.75" customHeight="1">
      <c r="A85" s="49">
        <f>A80+1</f>
        <v>31</v>
      </c>
      <c r="B85" s="696" t="s">
        <v>130</v>
      </c>
      <c r="C85" s="696"/>
      <c r="D85" s="696"/>
      <c r="E85" s="696"/>
      <c r="F85" s="696"/>
      <c r="G85" s="420"/>
      <c r="H85" s="145"/>
    </row>
    <row r="86" spans="1:8" s="419" customFormat="1" ht="15.75" customHeight="1">
      <c r="A86" s="23"/>
      <c r="B86" s="770" t="s">
        <v>186</v>
      </c>
      <c r="C86" s="770"/>
      <c r="D86" s="770"/>
      <c r="E86" s="770"/>
      <c r="F86" s="770"/>
      <c r="G86" s="145">
        <v>0</v>
      </c>
      <c r="H86" s="145">
        <v>0</v>
      </c>
    </row>
    <row r="87" spans="1:8" s="419" customFormat="1" ht="15.75" customHeight="1">
      <c r="A87" s="23"/>
      <c r="B87" s="719" t="s">
        <v>187</v>
      </c>
      <c r="C87" s="719"/>
      <c r="D87" s="719"/>
      <c r="E87" s="719"/>
      <c r="F87" s="719"/>
      <c r="G87" s="145">
        <v>0</v>
      </c>
      <c r="H87" s="145">
        <v>0</v>
      </c>
    </row>
    <row r="88" spans="1:8" s="419" customFormat="1" ht="15.75" customHeight="1">
      <c r="A88" s="23"/>
      <c r="B88" s="719" t="s">
        <v>11</v>
      </c>
      <c r="C88" s="719"/>
      <c r="D88" s="719"/>
      <c r="E88" s="719"/>
      <c r="F88" s="719"/>
      <c r="G88" s="145">
        <v>0</v>
      </c>
      <c r="H88" s="145">
        <v>0</v>
      </c>
    </row>
    <row r="89" spans="1:8" s="419" customFormat="1" ht="15.75" customHeight="1">
      <c r="A89" s="23"/>
      <c r="B89" s="770" t="s">
        <v>188</v>
      </c>
      <c r="C89" s="770"/>
      <c r="D89" s="770"/>
      <c r="E89" s="770"/>
      <c r="F89" s="770"/>
      <c r="G89" s="145">
        <v>0</v>
      </c>
      <c r="H89" s="145">
        <v>0</v>
      </c>
    </row>
    <row r="90" spans="1:8" s="419" customFormat="1" ht="15.75" customHeight="1">
      <c r="A90" s="23"/>
      <c r="B90" s="770" t="s">
        <v>189</v>
      </c>
      <c r="C90" s="770"/>
      <c r="D90" s="770"/>
      <c r="E90" s="770"/>
      <c r="F90" s="770"/>
      <c r="G90" s="145">
        <v>0</v>
      </c>
      <c r="H90" s="145">
        <v>0</v>
      </c>
    </row>
    <row r="91" spans="1:8" s="419" customFormat="1" ht="15.75" customHeight="1">
      <c r="A91" s="23"/>
      <c r="B91" s="701" t="s">
        <v>584</v>
      </c>
      <c r="C91" s="770"/>
      <c r="D91" s="770"/>
      <c r="E91" s="770"/>
      <c r="F91" s="770"/>
      <c r="G91" s="145">
        <v>0</v>
      </c>
      <c r="H91" s="145">
        <v>0</v>
      </c>
    </row>
    <row r="92" spans="1:8" s="419" customFormat="1" ht="15.75" customHeight="1">
      <c r="A92" s="23"/>
      <c r="B92" s="719" t="s">
        <v>190</v>
      </c>
      <c r="C92" s="719"/>
      <c r="D92" s="719"/>
      <c r="E92" s="719"/>
      <c r="F92" s="719"/>
      <c r="G92" s="145">
        <v>0</v>
      </c>
      <c r="H92" s="145">
        <v>0</v>
      </c>
    </row>
    <row r="93" spans="1:8" s="419" customFormat="1" ht="15.75" customHeight="1">
      <c r="A93" s="23"/>
      <c r="B93" s="719" t="s">
        <v>818</v>
      </c>
      <c r="C93" s="719"/>
      <c r="D93" s="719"/>
      <c r="E93" s="719"/>
      <c r="F93" s="719"/>
      <c r="G93" s="145">
        <v>0</v>
      </c>
      <c r="H93" s="145">
        <v>0</v>
      </c>
    </row>
    <row r="94" spans="1:8" s="419" customFormat="1" ht="15.75" customHeight="1">
      <c r="A94" s="23"/>
      <c r="B94" s="770" t="s">
        <v>578</v>
      </c>
      <c r="C94" s="770"/>
      <c r="D94" s="770"/>
      <c r="E94" s="770"/>
      <c r="F94" s="770"/>
      <c r="G94" s="145">
        <v>0</v>
      </c>
      <c r="H94" s="145">
        <v>0</v>
      </c>
    </row>
    <row r="95" spans="1:8" s="506" customFormat="1" ht="15.75" customHeight="1">
      <c r="A95" s="51"/>
      <c r="B95" s="789" t="s">
        <v>580</v>
      </c>
      <c r="C95" s="814"/>
      <c r="D95" s="814"/>
      <c r="E95" s="814"/>
      <c r="F95" s="860"/>
      <c r="G95" s="145"/>
      <c r="H95" s="145"/>
    </row>
    <row r="96" spans="1:8" s="506" customFormat="1" ht="15.75" customHeight="1">
      <c r="A96" s="51"/>
      <c r="B96" s="789" t="s">
        <v>579</v>
      </c>
      <c r="C96" s="814"/>
      <c r="D96" s="814"/>
      <c r="E96" s="814"/>
      <c r="F96" s="860"/>
      <c r="G96" s="145"/>
      <c r="H96" s="145"/>
    </row>
    <row r="97" spans="1:8" s="506" customFormat="1" ht="15.75" customHeight="1">
      <c r="A97" s="51"/>
      <c r="B97" s="789" t="s">
        <v>581</v>
      </c>
      <c r="C97" s="814"/>
      <c r="D97" s="814"/>
      <c r="E97" s="814"/>
      <c r="F97" s="860"/>
      <c r="G97" s="145"/>
      <c r="H97" s="145"/>
    </row>
    <row r="98" spans="1:8" s="419" customFormat="1" ht="15.75" customHeight="1">
      <c r="A98" s="51"/>
      <c r="B98" s="769" t="s">
        <v>370</v>
      </c>
      <c r="C98" s="770"/>
      <c r="D98" s="770"/>
      <c r="E98" s="770"/>
      <c r="F98" s="806"/>
      <c r="G98" s="145">
        <v>0</v>
      </c>
      <c r="H98" s="145">
        <v>0</v>
      </c>
    </row>
    <row r="99" spans="1:8" s="419" customFormat="1" ht="15.75" customHeight="1">
      <c r="A99" s="51"/>
      <c r="B99" s="769" t="s">
        <v>373</v>
      </c>
      <c r="C99" s="770"/>
      <c r="D99" s="770"/>
      <c r="E99" s="770"/>
      <c r="F99" s="806"/>
      <c r="G99" s="145">
        <v>0</v>
      </c>
      <c r="H99" s="145">
        <v>0</v>
      </c>
    </row>
    <row r="100" spans="1:8" s="419" customFormat="1" ht="15.75" customHeight="1">
      <c r="A100" s="51"/>
      <c r="B100" s="769" t="s">
        <v>374</v>
      </c>
      <c r="C100" s="770"/>
      <c r="D100" s="770"/>
      <c r="E100" s="770"/>
      <c r="F100" s="806"/>
      <c r="G100" s="145">
        <v>0</v>
      </c>
      <c r="H100" s="145">
        <v>0</v>
      </c>
    </row>
    <row r="101" spans="1:8" s="419" customFormat="1" ht="15.75" customHeight="1">
      <c r="A101" s="51"/>
      <c r="B101" s="770" t="s">
        <v>191</v>
      </c>
      <c r="C101" s="770"/>
      <c r="D101" s="770"/>
      <c r="E101" s="770"/>
      <c r="F101" s="770"/>
      <c r="G101" s="145">
        <v>0</v>
      </c>
      <c r="H101" s="145">
        <v>0</v>
      </c>
    </row>
    <row r="102" spans="1:8" s="419" customFormat="1" ht="15.75" customHeight="1" thickBot="1">
      <c r="A102" s="26"/>
      <c r="B102" s="768" t="s">
        <v>1</v>
      </c>
      <c r="C102" s="768"/>
      <c r="D102" s="768"/>
      <c r="E102" s="768"/>
      <c r="F102" s="768"/>
      <c r="G102" s="158">
        <f>SUM(G86:G101)</f>
        <v>0</v>
      </c>
      <c r="H102" s="158">
        <f>SUM(H86:H101)</f>
        <v>0</v>
      </c>
    </row>
    <row r="104" spans="1:8" ht="16" thickBot="1">
      <c r="A104" s="49">
        <f>A85+1</f>
        <v>32</v>
      </c>
      <c r="B104" s="858" t="s">
        <v>589</v>
      </c>
      <c r="C104" s="859"/>
      <c r="D104" s="859"/>
      <c r="E104" s="859"/>
      <c r="F104" s="859"/>
    </row>
    <row r="105" spans="1:8" ht="15.5">
      <c r="B105" s="857" t="s">
        <v>586</v>
      </c>
      <c r="C105" s="857"/>
      <c r="D105" s="857"/>
      <c r="E105" s="857"/>
      <c r="F105" s="857"/>
      <c r="G105" s="145">
        <v>0</v>
      </c>
      <c r="H105" s="145">
        <v>0</v>
      </c>
    </row>
    <row r="106" spans="1:8" ht="15.5">
      <c r="B106" s="857" t="s">
        <v>587</v>
      </c>
      <c r="C106" s="857"/>
      <c r="D106" s="857"/>
      <c r="E106" s="857"/>
      <c r="F106" s="857"/>
      <c r="G106" s="145">
        <v>0</v>
      </c>
      <c r="H106" s="145">
        <v>0</v>
      </c>
    </row>
    <row r="107" spans="1:8" ht="16" thickBot="1">
      <c r="B107" s="857" t="s">
        <v>588</v>
      </c>
      <c r="C107" s="857"/>
      <c r="D107" s="857"/>
      <c r="E107" s="857"/>
      <c r="F107" s="857"/>
      <c r="G107" s="158">
        <f>SUM(G91:G106)</f>
        <v>0</v>
      </c>
      <c r="H107" s="158">
        <f>SUM(H91:H106)</f>
        <v>0</v>
      </c>
    </row>
  </sheetData>
  <mergeCells count="94">
    <mergeCell ref="B90:F90"/>
    <mergeCell ref="B93:F93"/>
    <mergeCell ref="B91:F91"/>
    <mergeCell ref="B32:F32"/>
    <mergeCell ref="B33:F33"/>
    <mergeCell ref="B69:F69"/>
    <mergeCell ref="B68:F68"/>
    <mergeCell ref="B49:F49"/>
    <mergeCell ref="B51:F51"/>
    <mergeCell ref="B50:F50"/>
    <mergeCell ref="C59:F59"/>
    <mergeCell ref="C54:F54"/>
    <mergeCell ref="B63:F63"/>
    <mergeCell ref="B64:F64"/>
    <mergeCell ref="B65:F65"/>
    <mergeCell ref="B106:F106"/>
    <mergeCell ref="B92:F92"/>
    <mergeCell ref="C72:F72"/>
    <mergeCell ref="C70:F70"/>
    <mergeCell ref="B107:F107"/>
    <mergeCell ref="B80:F80"/>
    <mergeCell ref="B82:F82"/>
    <mergeCell ref="B104:F104"/>
    <mergeCell ref="B105:F105"/>
    <mergeCell ref="B95:F95"/>
    <mergeCell ref="B96:F96"/>
    <mergeCell ref="B97:F97"/>
    <mergeCell ref="B102:F102"/>
    <mergeCell ref="B88:F88"/>
    <mergeCell ref="B89:F89"/>
    <mergeCell ref="C24:F24"/>
    <mergeCell ref="B42:F42"/>
    <mergeCell ref="B36:F36"/>
    <mergeCell ref="B26:F26"/>
    <mergeCell ref="B37:F37"/>
    <mergeCell ref="B73:F73"/>
    <mergeCell ref="B75:F75"/>
    <mergeCell ref="C45:F45"/>
    <mergeCell ref="B28:F28"/>
    <mergeCell ref="B30:F30"/>
    <mergeCell ref="B31:F31"/>
    <mergeCell ref="B34:F34"/>
    <mergeCell ref="B29:F29"/>
    <mergeCell ref="B67:F67"/>
    <mergeCell ref="B60:F60"/>
    <mergeCell ref="C55:F55"/>
    <mergeCell ref="B56:F56"/>
    <mergeCell ref="B66:F66"/>
    <mergeCell ref="B76:F76"/>
    <mergeCell ref="B78:F78"/>
    <mergeCell ref="B86:F86"/>
    <mergeCell ref="B87:F87"/>
    <mergeCell ref="B85:F85"/>
    <mergeCell ref="B81:F81"/>
    <mergeCell ref="B77:F77"/>
    <mergeCell ref="B94:F94"/>
    <mergeCell ref="B101:F101"/>
    <mergeCell ref="B98:F98"/>
    <mergeCell ref="B99:F99"/>
    <mergeCell ref="B100:F100"/>
    <mergeCell ref="B47:F47"/>
    <mergeCell ref="C16:F16"/>
    <mergeCell ref="C71:F71"/>
    <mergeCell ref="B53:F53"/>
    <mergeCell ref="B57:F57"/>
    <mergeCell ref="C58:F58"/>
    <mergeCell ref="B52:F52"/>
    <mergeCell ref="C43:F43"/>
    <mergeCell ref="C44:F44"/>
    <mergeCell ref="C46:F46"/>
    <mergeCell ref="B48:F48"/>
    <mergeCell ref="B38:F38"/>
    <mergeCell ref="B39:F39"/>
    <mergeCell ref="B40:F40"/>
    <mergeCell ref="B61:F61"/>
    <mergeCell ref="C25:F25"/>
    <mergeCell ref="A1:H1"/>
    <mergeCell ref="A2:H2"/>
    <mergeCell ref="A4:H4"/>
    <mergeCell ref="B9:F9"/>
    <mergeCell ref="B10:F10"/>
    <mergeCell ref="B7:F7"/>
    <mergeCell ref="B8:F8"/>
    <mergeCell ref="B11:F11"/>
    <mergeCell ref="B23:F23"/>
    <mergeCell ref="B19:F19"/>
    <mergeCell ref="C20:F20"/>
    <mergeCell ref="B21:F21"/>
    <mergeCell ref="B18:F18"/>
    <mergeCell ref="B12:F12"/>
    <mergeCell ref="B13:F13"/>
    <mergeCell ref="B14:F14"/>
    <mergeCell ref="C15:F15"/>
    <mergeCell ref="C17:F17"/>
  </mergeCells>
  <pageMargins left="0.84" right="0.45" top="0.33" bottom="0.25" header="0" footer="0"/>
  <pageSetup paperSize="9" scale="60" orientation="landscape" r:id="rId1"/>
  <rowBreaks count="2" manualBreakCount="2">
    <brk id="50" max="7" man="1"/>
    <brk id="6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K325"/>
  <sheetViews>
    <sheetView showGridLines="0" view="pageBreakPreview" topLeftCell="A301" zoomScale="115" zoomScaleNormal="115" zoomScaleSheetLayoutView="115" workbookViewId="0">
      <selection activeCell="B301" sqref="B301:H301"/>
    </sheetView>
  </sheetViews>
  <sheetFormatPr defaultColWidth="8.81640625" defaultRowHeight="13"/>
  <cols>
    <col min="1" max="1" width="7" style="350" customWidth="1"/>
    <col min="2" max="2" width="11.6328125" style="350" customWidth="1"/>
    <col min="3" max="3" width="16.453125" style="350" customWidth="1"/>
    <col min="4" max="4" width="16.1796875" style="350" customWidth="1"/>
    <col min="5" max="5" width="17.1796875" style="350" customWidth="1"/>
    <col min="6" max="6" width="18.26953125" style="350" customWidth="1"/>
    <col min="7" max="7" width="19.1796875" style="350" customWidth="1"/>
    <col min="8" max="8" width="19.7265625" style="350" customWidth="1"/>
    <col min="9" max="9" width="14.26953125" style="350" bestFit="1" customWidth="1"/>
    <col min="10" max="10" width="14.1796875" style="350" bestFit="1" customWidth="1"/>
    <col min="11" max="11" width="19.26953125" style="350" customWidth="1"/>
    <col min="12" max="13" width="13.1796875" style="350" bestFit="1" customWidth="1"/>
    <col min="14" max="16384" width="8.81640625" style="350"/>
  </cols>
  <sheetData>
    <row r="1" spans="1:10" s="277" customFormat="1" ht="23.5">
      <c r="A1" s="721" t="str">
        <f>'Introduction '!B2</f>
        <v>Name of Company</v>
      </c>
      <c r="B1" s="974"/>
      <c r="C1" s="974"/>
      <c r="D1" s="974"/>
      <c r="E1" s="974"/>
      <c r="F1" s="974"/>
      <c r="G1" s="974"/>
      <c r="H1" s="975"/>
    </row>
    <row r="2" spans="1:10" s="277" customFormat="1" ht="18.5">
      <c r="A2" s="679" t="str">
        <f>'Introduction '!B3</f>
        <v>CIN -</v>
      </c>
      <c r="B2" s="680"/>
      <c r="C2" s="680"/>
      <c r="D2" s="680"/>
      <c r="E2" s="680"/>
      <c r="F2" s="680"/>
      <c r="G2" s="680"/>
      <c r="H2" s="681"/>
    </row>
    <row r="3" spans="1:10" s="277" customFormat="1" ht="10" customHeight="1">
      <c r="A3" s="448"/>
      <c r="B3" s="280"/>
      <c r="C3" s="280"/>
      <c r="D3" s="280"/>
      <c r="E3" s="280"/>
      <c r="F3" s="280"/>
      <c r="G3" s="54"/>
      <c r="H3" s="53"/>
    </row>
    <row r="4" spans="1:10" s="277" customFormat="1" ht="27" customHeight="1" thickBot="1">
      <c r="A4" s="976" t="s">
        <v>503</v>
      </c>
      <c r="B4" s="977"/>
      <c r="C4" s="977"/>
      <c r="D4" s="977"/>
      <c r="E4" s="977"/>
      <c r="F4" s="977"/>
      <c r="G4" s="977"/>
      <c r="H4" s="978"/>
    </row>
    <row r="5" spans="1:10" s="460" customFormat="1" ht="16" thickBot="1">
      <c r="A5" s="197"/>
      <c r="B5" s="198"/>
      <c r="C5" s="465"/>
      <c r="D5" s="465"/>
      <c r="E5" s="465"/>
      <c r="F5" s="465"/>
      <c r="G5" s="979" t="s">
        <v>372</v>
      </c>
      <c r="H5" s="980"/>
    </row>
    <row r="6" spans="1:10" s="454" customFormat="1" ht="33">
      <c r="A6" s="473">
        <f>'23-32'!A104+1</f>
        <v>33</v>
      </c>
      <c r="B6" s="970" t="s">
        <v>630</v>
      </c>
      <c r="C6" s="970"/>
      <c r="D6" s="970"/>
      <c r="E6" s="970"/>
      <c r="F6" s="970"/>
      <c r="G6" s="474" t="s">
        <v>590</v>
      </c>
      <c r="H6" s="475" t="s">
        <v>591</v>
      </c>
    </row>
    <row r="7" spans="1:10" s="506" customFormat="1" ht="15.5">
      <c r="A7" s="461">
        <f>A6+0.1</f>
        <v>33.1</v>
      </c>
      <c r="B7" s="779" t="s">
        <v>631</v>
      </c>
      <c r="C7" s="1015"/>
      <c r="D7" s="1015"/>
      <c r="E7" s="1015"/>
      <c r="F7" s="780"/>
      <c r="G7" s="530"/>
      <c r="H7" s="531"/>
    </row>
    <row r="8" spans="1:10" s="454" customFormat="1" ht="15.5">
      <c r="B8" s="971" t="s">
        <v>627</v>
      </c>
      <c r="C8" s="971"/>
      <c r="D8" s="971"/>
      <c r="E8" s="971"/>
      <c r="F8" s="971"/>
      <c r="G8" s="123">
        <v>0</v>
      </c>
      <c r="H8" s="97">
        <v>0</v>
      </c>
      <c r="J8" s="92"/>
    </row>
    <row r="9" spans="1:10" s="454" customFormat="1" ht="15.5">
      <c r="B9" s="971" t="s">
        <v>628</v>
      </c>
      <c r="C9" s="971"/>
      <c r="D9" s="971"/>
      <c r="E9" s="971"/>
      <c r="F9" s="971"/>
      <c r="G9" s="123">
        <v>0</v>
      </c>
      <c r="H9" s="97">
        <v>0</v>
      </c>
    </row>
    <row r="10" spans="1:10" s="506" customFormat="1" ht="15.5">
      <c r="A10" s="507"/>
      <c r="B10" s="981" t="s">
        <v>629</v>
      </c>
      <c r="C10" s="982"/>
      <c r="D10" s="982"/>
      <c r="E10" s="982"/>
      <c r="F10" s="983"/>
      <c r="G10" s="123"/>
      <c r="H10" s="97"/>
    </row>
    <row r="11" spans="1:10" s="454" customFormat="1" ht="15.5">
      <c r="A11" s="461">
        <f>A7+0.1</f>
        <v>33.200000000000003</v>
      </c>
      <c r="B11" s="972" t="s">
        <v>632</v>
      </c>
      <c r="C11" s="972"/>
      <c r="D11" s="972"/>
      <c r="E11" s="972"/>
      <c r="F11" s="972"/>
      <c r="G11" s="123"/>
      <c r="H11" s="97"/>
    </row>
    <row r="12" spans="1:10" s="506" customFormat="1" ht="40.5" customHeight="1">
      <c r="A12" s="462"/>
      <c r="B12" s="873" t="s">
        <v>633</v>
      </c>
      <c r="C12" s="874"/>
      <c r="D12" s="874"/>
      <c r="E12" s="874"/>
      <c r="F12" s="1016"/>
      <c r="G12" s="123">
        <v>0</v>
      </c>
      <c r="H12" s="97">
        <v>0</v>
      </c>
    </row>
    <row r="13" spans="1:10" s="506" customFormat="1" ht="15.5">
      <c r="A13" s="462"/>
      <c r="B13" s="985" t="s">
        <v>634</v>
      </c>
      <c r="C13" s="1017"/>
      <c r="D13" s="1017"/>
      <c r="E13" s="1017"/>
      <c r="F13" s="986"/>
      <c r="G13" s="123">
        <v>0</v>
      </c>
      <c r="H13" s="97">
        <v>0</v>
      </c>
    </row>
    <row r="14" spans="1:10" s="506" customFormat="1" ht="15.5">
      <c r="A14" s="462"/>
      <c r="B14" s="1018" t="s">
        <v>635</v>
      </c>
      <c r="C14" s="1019"/>
      <c r="D14" s="1019"/>
      <c r="E14" s="1019"/>
      <c r="F14" s="1020"/>
      <c r="G14" s="123">
        <v>0</v>
      </c>
      <c r="H14" s="97">
        <v>0</v>
      </c>
    </row>
    <row r="15" spans="1:10" s="506" customFormat="1" ht="15.5">
      <c r="A15" s="462"/>
      <c r="B15" s="532"/>
      <c r="C15" s="533"/>
      <c r="D15" s="533"/>
      <c r="E15" s="533"/>
      <c r="F15" s="533"/>
      <c r="G15" s="95"/>
      <c r="H15" s="146"/>
    </row>
    <row r="16" spans="1:10" s="506" customFormat="1" ht="15.5">
      <c r="A16" s="75">
        <f>A6+1</f>
        <v>34</v>
      </c>
      <c r="B16" s="870" t="s">
        <v>636</v>
      </c>
      <c r="C16" s="871"/>
      <c r="D16" s="871"/>
      <c r="E16" s="871"/>
      <c r="F16" s="871"/>
      <c r="G16" s="871"/>
      <c r="H16" s="872"/>
    </row>
    <row r="17" spans="1:8" s="506" customFormat="1" ht="109.5" customHeight="1">
      <c r="A17" s="462"/>
      <c r="B17" s="538" t="s">
        <v>637</v>
      </c>
      <c r="C17" s="538" t="s">
        <v>638</v>
      </c>
      <c r="D17" s="538" t="s">
        <v>639</v>
      </c>
      <c r="E17" s="538" t="s">
        <v>640</v>
      </c>
      <c r="F17" s="538" t="s">
        <v>641</v>
      </c>
      <c r="G17" s="156" t="s">
        <v>642</v>
      </c>
      <c r="H17" s="156" t="s">
        <v>643</v>
      </c>
    </row>
    <row r="18" spans="1:8" s="506" customFormat="1" ht="31">
      <c r="A18" s="462"/>
      <c r="B18" s="525" t="s">
        <v>709</v>
      </c>
      <c r="C18" s="525" t="s">
        <v>712</v>
      </c>
      <c r="D18" s="510"/>
      <c r="E18" s="510"/>
      <c r="F18" s="510"/>
      <c r="G18" s="123"/>
      <c r="H18" s="123" t="s">
        <v>713</v>
      </c>
    </row>
    <row r="19" spans="1:8" s="506" customFormat="1" ht="31">
      <c r="A19" s="462"/>
      <c r="B19" s="525" t="s">
        <v>553</v>
      </c>
      <c r="C19" s="525" t="s">
        <v>712</v>
      </c>
      <c r="D19" s="510"/>
      <c r="E19" s="510"/>
      <c r="F19" s="510"/>
      <c r="G19" s="123"/>
      <c r="H19" s="123"/>
    </row>
    <row r="20" spans="1:8" s="506" customFormat="1" ht="46.5">
      <c r="A20" s="462"/>
      <c r="B20" s="510" t="s">
        <v>710</v>
      </c>
      <c r="C20" s="525" t="s">
        <v>712</v>
      </c>
      <c r="D20" s="510"/>
      <c r="E20" s="510"/>
      <c r="F20" s="510"/>
      <c r="G20" s="123"/>
      <c r="H20" s="123"/>
    </row>
    <row r="21" spans="1:8" s="506" customFormat="1" ht="15.5">
      <c r="A21" s="462"/>
      <c r="B21" s="525" t="s">
        <v>711</v>
      </c>
      <c r="C21" s="525"/>
      <c r="D21" s="525"/>
      <c r="E21" s="525"/>
      <c r="F21" s="525"/>
      <c r="G21" s="123"/>
      <c r="H21" s="123"/>
    </row>
    <row r="22" spans="1:8" s="515" customFormat="1" ht="15.5">
      <c r="A22" s="462"/>
      <c r="B22" s="532"/>
      <c r="C22" s="533"/>
      <c r="D22" s="533"/>
      <c r="E22" s="533"/>
      <c r="F22" s="533"/>
      <c r="G22" s="95"/>
      <c r="H22" s="146"/>
    </row>
    <row r="23" spans="1:8" s="506" customFormat="1" ht="52" customHeight="1">
      <c r="A23" s="75">
        <f>A16+1</f>
        <v>35</v>
      </c>
      <c r="B23" s="867" t="s">
        <v>644</v>
      </c>
      <c r="C23" s="868"/>
      <c r="D23" s="868"/>
      <c r="E23" s="868"/>
      <c r="F23" s="868"/>
      <c r="G23" s="868"/>
      <c r="H23" s="869"/>
    </row>
    <row r="24" spans="1:8" s="506" customFormat="1" ht="15.5">
      <c r="A24" s="462"/>
      <c r="B24" s="532"/>
      <c r="C24" s="533"/>
      <c r="D24" s="533"/>
      <c r="E24" s="533"/>
      <c r="F24" s="533"/>
      <c r="G24" s="95"/>
      <c r="H24" s="146"/>
    </row>
    <row r="25" spans="1:8" s="506" customFormat="1" ht="15.5">
      <c r="A25" s="75">
        <f>A23+1</f>
        <v>36</v>
      </c>
      <c r="B25" s="870" t="s">
        <v>645</v>
      </c>
      <c r="C25" s="871"/>
      <c r="D25" s="871"/>
      <c r="E25" s="871"/>
      <c r="F25" s="871"/>
      <c r="G25" s="871"/>
      <c r="H25" s="872"/>
    </row>
    <row r="26" spans="1:8" s="506" customFormat="1" ht="62">
      <c r="A26" s="462"/>
      <c r="B26" s="1021" t="s">
        <v>646</v>
      </c>
      <c r="C26" s="1021"/>
      <c r="D26" s="510" t="s">
        <v>647</v>
      </c>
      <c r="E26" s="510" t="s">
        <v>648</v>
      </c>
      <c r="F26" s="510" t="s">
        <v>649</v>
      </c>
      <c r="G26" s="510" t="s">
        <v>650</v>
      </c>
      <c r="H26" s="510" t="s">
        <v>649</v>
      </c>
    </row>
    <row r="27" spans="1:8" s="506" customFormat="1" ht="31">
      <c r="A27" s="462"/>
      <c r="B27" s="1013"/>
      <c r="C27" s="1014"/>
      <c r="D27" s="510" t="s">
        <v>651</v>
      </c>
      <c r="E27" s="510"/>
      <c r="F27" s="510"/>
      <c r="G27" s="123"/>
      <c r="H27" s="123"/>
    </row>
    <row r="28" spans="1:8" s="506" customFormat="1" ht="15.5">
      <c r="A28" s="462"/>
      <c r="B28" s="1013"/>
      <c r="C28" s="1014"/>
      <c r="D28" s="510" t="s">
        <v>652</v>
      </c>
      <c r="E28" s="510"/>
      <c r="F28" s="510"/>
      <c r="G28" s="123"/>
      <c r="H28" s="123"/>
    </row>
    <row r="29" spans="1:8" s="506" customFormat="1" ht="15.5">
      <c r="A29" s="462"/>
      <c r="B29" s="1013"/>
      <c r="C29" s="1014"/>
      <c r="D29" s="510" t="s">
        <v>653</v>
      </c>
      <c r="E29" s="510"/>
      <c r="F29" s="510"/>
      <c r="G29" s="123"/>
      <c r="H29" s="123"/>
    </row>
    <row r="30" spans="1:8" s="506" customFormat="1" ht="46.5">
      <c r="A30" s="462"/>
      <c r="B30" s="1013"/>
      <c r="C30" s="1014"/>
      <c r="D30" s="510" t="s">
        <v>654</v>
      </c>
      <c r="E30" s="510"/>
      <c r="F30" s="510"/>
      <c r="G30" s="123"/>
      <c r="H30" s="123"/>
    </row>
    <row r="31" spans="1:8" s="506" customFormat="1" ht="62">
      <c r="A31" s="462"/>
      <c r="B31" s="1013"/>
      <c r="C31" s="1014"/>
      <c r="D31" s="510" t="s">
        <v>655</v>
      </c>
      <c r="E31" s="510"/>
      <c r="F31" s="510"/>
      <c r="G31" s="123"/>
      <c r="H31" s="123"/>
    </row>
    <row r="32" spans="1:8" s="506" customFormat="1" ht="15.5">
      <c r="A32" s="462"/>
      <c r="B32" s="532"/>
      <c r="C32" s="533"/>
      <c r="D32" s="533"/>
      <c r="E32" s="533"/>
      <c r="F32" s="533"/>
      <c r="G32" s="95"/>
      <c r="H32" s="146"/>
    </row>
    <row r="33" spans="1:8" s="506" customFormat="1" ht="15.5">
      <c r="A33" s="75">
        <f>A25+1</f>
        <v>37</v>
      </c>
      <c r="B33" s="870" t="s">
        <v>656</v>
      </c>
      <c r="C33" s="871"/>
      <c r="D33" s="871"/>
      <c r="E33" s="871"/>
      <c r="F33" s="871"/>
      <c r="G33" s="871"/>
      <c r="H33" s="872"/>
    </row>
    <row r="34" spans="1:8" s="506" customFormat="1" ht="15.5">
      <c r="A34" s="75"/>
      <c r="B34" s="539" t="s">
        <v>592</v>
      </c>
      <c r="C34" s="539" t="s">
        <v>593</v>
      </c>
      <c r="D34" s="539" t="s">
        <v>594</v>
      </c>
      <c r="E34" s="539" t="s">
        <v>595</v>
      </c>
      <c r="F34" s="539" t="s">
        <v>596</v>
      </c>
      <c r="G34" s="539" t="s">
        <v>597</v>
      </c>
      <c r="H34" s="539" t="s">
        <v>598</v>
      </c>
    </row>
    <row r="35" spans="1:8" s="506" customFormat="1" ht="15.5">
      <c r="A35" s="75"/>
      <c r="B35" s="540" t="s">
        <v>599</v>
      </c>
      <c r="C35" s="540" t="s">
        <v>121</v>
      </c>
      <c r="D35" s="540" t="s">
        <v>112</v>
      </c>
      <c r="E35" s="540"/>
      <c r="F35" s="540"/>
      <c r="G35" s="540"/>
      <c r="H35" s="540"/>
    </row>
    <row r="36" spans="1:8" s="506" customFormat="1" ht="25">
      <c r="A36" s="75"/>
      <c r="B36" s="540" t="s">
        <v>600</v>
      </c>
      <c r="C36" s="540" t="s">
        <v>610</v>
      </c>
      <c r="D36" s="540" t="s">
        <v>611</v>
      </c>
      <c r="E36" s="540"/>
      <c r="F36" s="540"/>
      <c r="G36" s="540"/>
      <c r="H36" s="540"/>
    </row>
    <row r="37" spans="1:8" s="506" customFormat="1" ht="25">
      <c r="A37" s="75"/>
      <c r="B37" s="540" t="s">
        <v>603</v>
      </c>
      <c r="C37" s="540" t="s">
        <v>612</v>
      </c>
      <c r="D37" s="540" t="s">
        <v>613</v>
      </c>
      <c r="E37" s="540"/>
      <c r="F37" s="540"/>
      <c r="G37" s="540"/>
      <c r="H37" s="540"/>
    </row>
    <row r="38" spans="1:8" s="506" customFormat="1" ht="37.5">
      <c r="A38" s="75"/>
      <c r="B38" s="540" t="s">
        <v>604</v>
      </c>
      <c r="C38" s="540" t="s">
        <v>614</v>
      </c>
      <c r="D38" s="540" t="s">
        <v>615</v>
      </c>
      <c r="E38" s="540"/>
      <c r="F38" s="540"/>
      <c r="G38" s="540"/>
      <c r="H38" s="540"/>
    </row>
    <row r="39" spans="1:8" s="506" customFormat="1" ht="25">
      <c r="A39" s="75"/>
      <c r="B39" s="540" t="s">
        <v>605</v>
      </c>
      <c r="C39" s="540" t="s">
        <v>616</v>
      </c>
      <c r="D39" s="540" t="s">
        <v>617</v>
      </c>
      <c r="E39" s="540"/>
      <c r="F39" s="540"/>
      <c r="G39" s="540"/>
      <c r="H39" s="540"/>
    </row>
    <row r="40" spans="1:8" s="506" customFormat="1" ht="25">
      <c r="A40" s="75"/>
      <c r="B40" s="540" t="s">
        <v>606</v>
      </c>
      <c r="C40" s="540" t="s">
        <v>618</v>
      </c>
      <c r="D40" s="540" t="s">
        <v>619</v>
      </c>
      <c r="E40" s="540"/>
      <c r="F40" s="540"/>
      <c r="G40" s="540"/>
      <c r="H40" s="540"/>
    </row>
    <row r="41" spans="1:8" s="506" customFormat="1" ht="25">
      <c r="A41" s="75"/>
      <c r="B41" s="540" t="s">
        <v>607</v>
      </c>
      <c r="C41" s="540" t="s">
        <v>620</v>
      </c>
      <c r="D41" s="540" t="s">
        <v>621</v>
      </c>
      <c r="E41" s="540"/>
      <c r="F41" s="540"/>
      <c r="G41" s="540"/>
      <c r="H41" s="540"/>
    </row>
    <row r="42" spans="1:8" s="506" customFormat="1" ht="25">
      <c r="A42" s="75"/>
      <c r="B42" s="540" t="s">
        <v>608</v>
      </c>
      <c r="C42" s="540" t="s">
        <v>622</v>
      </c>
      <c r="D42" s="540" t="s">
        <v>623</v>
      </c>
      <c r="E42" s="540"/>
      <c r="F42" s="540"/>
      <c r="G42" s="540"/>
      <c r="H42" s="540"/>
    </row>
    <row r="43" spans="1:8" s="506" customFormat="1" ht="15.5">
      <c r="A43" s="75"/>
      <c r="B43" s="540" t="s">
        <v>609</v>
      </c>
      <c r="C43" s="540" t="s">
        <v>624</v>
      </c>
      <c r="D43" s="540" t="s">
        <v>622</v>
      </c>
      <c r="E43" s="540"/>
      <c r="F43" s="540"/>
      <c r="G43" s="540"/>
      <c r="H43" s="540"/>
    </row>
    <row r="44" spans="1:8" s="506" customFormat="1" ht="25">
      <c r="A44" s="75"/>
      <c r="B44" s="540" t="s">
        <v>601</v>
      </c>
      <c r="C44" s="540" t="s">
        <v>625</v>
      </c>
      <c r="D44" s="540" t="s">
        <v>626</v>
      </c>
      <c r="E44" s="540"/>
      <c r="F44" s="540"/>
      <c r="G44" s="540"/>
      <c r="H44" s="540"/>
    </row>
    <row r="45" spans="1:8" s="506" customFormat="1" ht="37.5">
      <c r="A45" s="462"/>
      <c r="B45" s="540" t="s">
        <v>602</v>
      </c>
      <c r="C45" s="540" t="str">
        <f>Ratio!B14</f>
        <v xml:space="preserve">Income generated from invested funds                                    </v>
      </c>
      <c r="D45" s="540" t="str">
        <f>Ratio!C14</f>
        <v xml:space="preserve">Time weighted average invested funds in investments                                                                                                                     </v>
      </c>
      <c r="E45" s="540"/>
      <c r="F45" s="540"/>
      <c r="G45" s="540"/>
      <c r="H45" s="540"/>
    </row>
    <row r="46" spans="1:8" s="506" customFormat="1" ht="15.5">
      <c r="A46" s="462"/>
      <c r="B46" s="532"/>
      <c r="C46" s="533"/>
      <c r="D46" s="533"/>
      <c r="E46" s="533"/>
      <c r="F46" s="533"/>
      <c r="G46" s="95"/>
      <c r="H46" s="146"/>
    </row>
    <row r="47" spans="1:8" s="506" customFormat="1" ht="33" customHeight="1">
      <c r="A47" s="75">
        <f>A33+1</f>
        <v>38</v>
      </c>
      <c r="B47" s="867" t="s">
        <v>667</v>
      </c>
      <c r="C47" s="868"/>
      <c r="D47" s="868"/>
      <c r="E47" s="868"/>
      <c r="F47" s="868"/>
      <c r="G47" s="868"/>
      <c r="H47" s="869"/>
    </row>
    <row r="48" spans="1:8" s="515" customFormat="1" ht="77.5">
      <c r="A48" s="75"/>
      <c r="B48" s="542" t="s">
        <v>743</v>
      </c>
      <c r="C48" s="542" t="s">
        <v>62</v>
      </c>
      <c r="D48" s="542" t="s">
        <v>744</v>
      </c>
      <c r="E48" s="542" t="s">
        <v>746</v>
      </c>
      <c r="F48" s="542" t="s">
        <v>745</v>
      </c>
      <c r="G48" s="542" t="s">
        <v>747</v>
      </c>
      <c r="H48" s="542" t="s">
        <v>748</v>
      </c>
    </row>
    <row r="49" spans="1:8" s="515" customFormat="1" ht="15.5">
      <c r="A49" s="75"/>
      <c r="B49" s="541"/>
      <c r="C49" s="541"/>
      <c r="D49" s="541"/>
      <c r="E49" s="541"/>
      <c r="F49" s="541"/>
      <c r="G49" s="541"/>
      <c r="H49" s="541"/>
    </row>
    <row r="50" spans="1:8" s="515" customFormat="1" ht="33" customHeight="1">
      <c r="A50" s="75"/>
      <c r="B50" s="534"/>
      <c r="C50" s="535"/>
      <c r="D50" s="535"/>
      <c r="E50" s="535"/>
      <c r="F50" s="535"/>
      <c r="G50" s="535"/>
      <c r="H50" s="536"/>
    </row>
    <row r="51" spans="1:8" s="515" customFormat="1" ht="15.5">
      <c r="A51" s="75">
        <f>A47+1</f>
        <v>39</v>
      </c>
      <c r="B51" s="870" t="s">
        <v>738</v>
      </c>
      <c r="C51" s="871"/>
      <c r="D51" s="871"/>
      <c r="E51" s="871"/>
      <c r="F51" s="871"/>
      <c r="G51" s="871"/>
      <c r="H51" s="872"/>
    </row>
    <row r="52" spans="1:8" s="515" customFormat="1" ht="31.5" customHeight="1">
      <c r="A52" s="75"/>
      <c r="B52" s="876" t="s">
        <v>434</v>
      </c>
      <c r="C52" s="876"/>
      <c r="D52" s="984" t="s">
        <v>741</v>
      </c>
      <c r="E52" s="984"/>
      <c r="F52" s="542" t="s">
        <v>62</v>
      </c>
      <c r="G52" s="542" t="s">
        <v>742</v>
      </c>
      <c r="H52" s="537"/>
    </row>
    <row r="53" spans="1:8" s="515" customFormat="1" ht="15.5">
      <c r="A53" s="75"/>
      <c r="B53" s="882" t="s">
        <v>677</v>
      </c>
      <c r="C53" s="882"/>
      <c r="D53" s="542"/>
      <c r="E53" s="542"/>
      <c r="F53" s="542"/>
      <c r="G53" s="542"/>
      <c r="H53" s="537"/>
    </row>
    <row r="54" spans="1:8" s="515" customFormat="1" ht="15.5">
      <c r="A54" s="75"/>
      <c r="B54" s="882" t="s">
        <v>739</v>
      </c>
      <c r="C54" s="883"/>
      <c r="D54" s="542"/>
      <c r="E54" s="542"/>
      <c r="F54" s="542"/>
      <c r="G54" s="542"/>
      <c r="H54" s="537"/>
    </row>
    <row r="55" spans="1:8" s="515" customFormat="1" ht="15.5">
      <c r="A55" s="75"/>
      <c r="B55" s="985" t="s">
        <v>740</v>
      </c>
      <c r="C55" s="986"/>
      <c r="D55" s="542"/>
      <c r="E55" s="542"/>
      <c r="F55" s="542"/>
      <c r="G55" s="542"/>
      <c r="H55" s="537"/>
    </row>
    <row r="56" spans="1:8" s="506" customFormat="1" ht="15.5">
      <c r="A56" s="462"/>
      <c r="B56" s="532"/>
      <c r="C56" s="533"/>
      <c r="D56" s="533"/>
      <c r="E56" s="533"/>
      <c r="F56" s="533"/>
      <c r="G56" s="95"/>
      <c r="H56" s="146"/>
    </row>
    <row r="57" spans="1:8" s="515" customFormat="1" ht="15.75" customHeight="1">
      <c r="A57" s="75">
        <f>A51+1</f>
        <v>40</v>
      </c>
      <c r="B57" s="870" t="s">
        <v>668</v>
      </c>
      <c r="C57" s="871"/>
      <c r="D57" s="871"/>
      <c r="E57" s="871"/>
      <c r="F57" s="871"/>
      <c r="G57" s="871"/>
      <c r="H57" s="872"/>
    </row>
    <row r="58" spans="1:8" s="515" customFormat="1" ht="62">
      <c r="A58" s="462"/>
      <c r="B58" s="538" t="s">
        <v>669</v>
      </c>
      <c r="C58" s="538" t="s">
        <v>670</v>
      </c>
      <c r="D58" s="538" t="s">
        <v>671</v>
      </c>
      <c r="E58" s="538" t="s">
        <v>672</v>
      </c>
      <c r="F58" s="538" t="s">
        <v>673</v>
      </c>
      <c r="G58" s="156" t="s">
        <v>674</v>
      </c>
      <c r="H58" s="156" t="s">
        <v>675</v>
      </c>
    </row>
    <row r="59" spans="1:8" s="515" customFormat="1" ht="15.5">
      <c r="A59" s="462"/>
      <c r="B59" s="525" t="s">
        <v>676</v>
      </c>
      <c r="C59" s="525" t="s">
        <v>677</v>
      </c>
      <c r="D59" s="525" t="s">
        <v>16</v>
      </c>
      <c r="E59" s="525" t="s">
        <v>678</v>
      </c>
      <c r="F59" s="525" t="s">
        <v>678</v>
      </c>
      <c r="G59" s="123">
        <v>0</v>
      </c>
      <c r="H59" s="123"/>
    </row>
    <row r="60" spans="1:8" s="515" customFormat="1" ht="15.5">
      <c r="A60" s="462"/>
      <c r="B60" s="525" t="s">
        <v>679</v>
      </c>
      <c r="C60" s="525" t="s">
        <v>677</v>
      </c>
      <c r="D60" s="525" t="s">
        <v>863</v>
      </c>
      <c r="E60" s="525" t="s">
        <v>678</v>
      </c>
      <c r="F60" s="525" t="s">
        <v>678</v>
      </c>
      <c r="G60" s="123">
        <v>0</v>
      </c>
      <c r="H60" s="123"/>
    </row>
    <row r="61" spans="1:8" s="515" customFormat="1" ht="15.5">
      <c r="A61" s="462"/>
      <c r="B61" s="532"/>
      <c r="C61" s="533"/>
      <c r="D61" s="533"/>
      <c r="E61" s="533"/>
      <c r="F61" s="533"/>
      <c r="G61" s="95"/>
      <c r="H61" s="146"/>
    </row>
    <row r="62" spans="1:8" s="515" customFormat="1" ht="15.5">
      <c r="A62" s="75">
        <f>A57+1</f>
        <v>41</v>
      </c>
      <c r="B62" s="867" t="s">
        <v>703</v>
      </c>
      <c r="C62" s="868"/>
      <c r="D62" s="868"/>
      <c r="E62" s="868"/>
      <c r="F62" s="868"/>
      <c r="G62" s="868"/>
      <c r="H62" s="869"/>
    </row>
    <row r="63" spans="1:8" s="515" customFormat="1" ht="62">
      <c r="A63" s="75"/>
      <c r="B63" s="545" t="s">
        <v>707</v>
      </c>
      <c r="C63" s="542" t="s">
        <v>705</v>
      </c>
      <c r="D63" s="546" t="s">
        <v>708</v>
      </c>
      <c r="E63" s="542" t="s">
        <v>784</v>
      </c>
      <c r="F63" s="542" t="s">
        <v>706</v>
      </c>
      <c r="G63" s="542" t="s">
        <v>704</v>
      </c>
    </row>
    <row r="64" spans="1:8" s="515" customFormat="1" ht="15.5">
      <c r="A64" s="75"/>
      <c r="B64" s="541"/>
      <c r="C64" s="541"/>
      <c r="D64" s="544"/>
      <c r="E64" s="541"/>
      <c r="F64" s="541"/>
      <c r="G64" s="541"/>
      <c r="H64" s="536"/>
    </row>
    <row r="65" spans="1:8" s="515" customFormat="1" ht="15.5">
      <c r="A65" s="75"/>
      <c r="B65" s="541"/>
      <c r="C65" s="541"/>
      <c r="D65" s="544"/>
      <c r="E65" s="541"/>
      <c r="F65" s="541"/>
      <c r="G65" s="541"/>
      <c r="H65" s="536"/>
    </row>
    <row r="66" spans="1:8" s="515" customFormat="1" ht="15.5">
      <c r="A66" s="462"/>
      <c r="B66" s="532"/>
      <c r="C66" s="533"/>
      <c r="D66" s="533"/>
      <c r="E66" s="533"/>
      <c r="F66" s="533"/>
      <c r="G66" s="95"/>
      <c r="H66" s="146"/>
    </row>
    <row r="67" spans="1:8" s="515" customFormat="1" ht="15.5">
      <c r="A67" s="75">
        <f>A62+1</f>
        <v>42</v>
      </c>
      <c r="B67" s="867" t="s">
        <v>680</v>
      </c>
      <c r="C67" s="868"/>
      <c r="D67" s="868"/>
      <c r="E67" s="868"/>
      <c r="F67" s="868"/>
      <c r="G67" s="868"/>
      <c r="H67" s="869"/>
    </row>
    <row r="68" spans="1:8" s="515" customFormat="1" ht="15.5">
      <c r="A68" s="75"/>
      <c r="B68" s="532"/>
      <c r="C68" s="533"/>
      <c r="D68" s="533"/>
      <c r="E68" s="533"/>
      <c r="F68" s="533"/>
      <c r="G68" s="95"/>
      <c r="H68" s="146"/>
    </row>
    <row r="69" spans="1:8" s="515" customFormat="1" ht="68.5" customHeight="1">
      <c r="A69" s="75">
        <f>A67+1</f>
        <v>43</v>
      </c>
      <c r="B69" s="870" t="s">
        <v>855</v>
      </c>
      <c r="C69" s="871"/>
      <c r="D69" s="871"/>
      <c r="E69" s="871"/>
      <c r="F69" s="871"/>
      <c r="G69" s="871"/>
      <c r="H69" s="872"/>
    </row>
    <row r="70" spans="1:8" s="515" customFormat="1" ht="77.5">
      <c r="A70" s="75"/>
      <c r="B70" s="542" t="s">
        <v>681</v>
      </c>
      <c r="C70" s="542" t="s">
        <v>682</v>
      </c>
      <c r="D70" s="542" t="s">
        <v>683</v>
      </c>
      <c r="E70" s="542" t="s">
        <v>684</v>
      </c>
      <c r="F70" s="542" t="s">
        <v>685</v>
      </c>
      <c r="G70" s="542" t="s">
        <v>686</v>
      </c>
      <c r="H70" s="542" t="s">
        <v>687</v>
      </c>
    </row>
    <row r="71" spans="1:8" s="515" customFormat="1" ht="15.5">
      <c r="A71" s="75"/>
      <c r="B71" s="541"/>
      <c r="C71" s="541"/>
      <c r="D71" s="541"/>
      <c r="E71" s="541"/>
      <c r="F71" s="541"/>
      <c r="G71" s="541"/>
      <c r="H71" s="541"/>
    </row>
    <row r="72" spans="1:8" s="515" customFormat="1" ht="15.5">
      <c r="A72" s="75"/>
      <c r="B72" s="541"/>
      <c r="C72" s="541"/>
      <c r="D72" s="541"/>
      <c r="E72" s="541"/>
      <c r="F72" s="541"/>
      <c r="G72" s="541"/>
      <c r="H72" s="541"/>
    </row>
    <row r="73" spans="1:8" s="506" customFormat="1" ht="15.5">
      <c r="A73" s="75"/>
      <c r="B73" s="873" t="s">
        <v>688</v>
      </c>
      <c r="C73" s="874"/>
      <c r="D73" s="874"/>
      <c r="E73" s="874"/>
      <c r="F73" s="874"/>
      <c r="G73" s="874"/>
      <c r="H73" s="875"/>
    </row>
    <row r="74" spans="1:8" s="515" customFormat="1" ht="15.5">
      <c r="A74" s="75"/>
      <c r="B74" s="534"/>
      <c r="C74" s="535"/>
      <c r="D74" s="535"/>
      <c r="E74" s="535"/>
      <c r="F74" s="535"/>
      <c r="G74" s="535"/>
      <c r="H74" s="536"/>
    </row>
    <row r="75" spans="1:8" s="515" customFormat="1" ht="15.5">
      <c r="A75" s="75">
        <f>A69+1</f>
        <v>44</v>
      </c>
      <c r="B75" s="870" t="s">
        <v>689</v>
      </c>
      <c r="C75" s="871"/>
      <c r="D75" s="871"/>
      <c r="E75" s="871"/>
      <c r="F75" s="871"/>
      <c r="G75" s="871"/>
      <c r="H75" s="872"/>
    </row>
    <row r="76" spans="1:8" s="515" customFormat="1" ht="46.5">
      <c r="A76" s="75"/>
      <c r="B76" s="876" t="s">
        <v>690</v>
      </c>
      <c r="C76" s="876"/>
      <c r="D76" s="876"/>
      <c r="E76" s="542" t="s">
        <v>241</v>
      </c>
      <c r="F76" s="542" t="s">
        <v>691</v>
      </c>
      <c r="G76" s="542" t="s">
        <v>692</v>
      </c>
      <c r="H76" s="542" t="s">
        <v>693</v>
      </c>
    </row>
    <row r="77" spans="1:8" s="515" customFormat="1" ht="15.5">
      <c r="A77" s="75"/>
      <c r="B77" s="877"/>
      <c r="C77" s="878"/>
      <c r="D77" s="879"/>
      <c r="E77" s="542"/>
      <c r="F77" s="542"/>
      <c r="G77" s="542"/>
      <c r="H77" s="542"/>
    </row>
    <row r="78" spans="1:8" s="515" customFormat="1" ht="15.5">
      <c r="A78" s="75"/>
      <c r="B78" s="877"/>
      <c r="C78" s="878"/>
      <c r="D78" s="879"/>
      <c r="E78" s="542"/>
      <c r="F78" s="542"/>
      <c r="G78" s="542"/>
      <c r="H78" s="542"/>
    </row>
    <row r="79" spans="1:8" s="515" customFormat="1" ht="15.5">
      <c r="A79" s="75"/>
      <c r="B79" s="534"/>
      <c r="C79" s="535"/>
      <c r="D79" s="535"/>
      <c r="E79" s="535"/>
      <c r="F79" s="535"/>
      <c r="G79" s="535"/>
      <c r="H79" s="536"/>
    </row>
    <row r="80" spans="1:8" s="515" customFormat="1" ht="15.5">
      <c r="A80" s="75"/>
      <c r="B80" s="867" t="s">
        <v>694</v>
      </c>
      <c r="C80" s="868"/>
      <c r="D80" s="868"/>
      <c r="E80" s="868"/>
      <c r="F80" s="868"/>
      <c r="G80" s="868"/>
      <c r="H80" s="869"/>
    </row>
    <row r="81" spans="1:8" s="515" customFormat="1" ht="15.5">
      <c r="A81" s="462"/>
      <c r="B81" s="534"/>
      <c r="C81" s="535"/>
      <c r="D81" s="535"/>
      <c r="E81" s="535"/>
      <c r="F81" s="535"/>
      <c r="G81" s="535"/>
      <c r="H81" s="536"/>
    </row>
    <row r="82" spans="1:8" s="653" customFormat="1" ht="35.5" customHeight="1" thickBot="1">
      <c r="A82" s="200">
        <f>A75+1</f>
        <v>45</v>
      </c>
      <c r="B82" s="864" t="s">
        <v>853</v>
      </c>
      <c r="C82" s="865"/>
      <c r="D82" s="865"/>
      <c r="E82" s="865"/>
      <c r="F82" s="865"/>
      <c r="G82" s="865"/>
      <c r="H82" s="866"/>
    </row>
    <row r="83" spans="1:8" s="653" customFormat="1" ht="15.5">
      <c r="A83" s="64"/>
      <c r="B83" s="532"/>
      <c r="C83" s="533"/>
      <c r="D83" s="533"/>
      <c r="E83" s="533"/>
      <c r="F83" s="533"/>
      <c r="G83" s="533"/>
      <c r="H83" s="671"/>
    </row>
    <row r="84" spans="1:8" s="648" customFormat="1" ht="39" customHeight="1" thickBot="1">
      <c r="A84" s="200">
        <f>A82+1</f>
        <v>46</v>
      </c>
      <c r="B84" s="864" t="s">
        <v>854</v>
      </c>
      <c r="C84" s="865"/>
      <c r="D84" s="865"/>
      <c r="E84" s="865"/>
      <c r="F84" s="865"/>
      <c r="G84" s="865"/>
      <c r="H84" s="866"/>
    </row>
    <row r="85" spans="1:8" s="648" customFormat="1" ht="16" thickBot="1">
      <c r="A85" s="200"/>
      <c r="B85" s="532"/>
      <c r="C85" s="533"/>
      <c r="D85" s="533"/>
      <c r="E85" s="533"/>
      <c r="F85" s="533"/>
      <c r="G85" s="533"/>
      <c r="H85" s="671"/>
    </row>
    <row r="86" spans="1:8" s="454" customFormat="1" ht="33" customHeight="1" thickBot="1">
      <c r="A86" s="200">
        <f>A84+1</f>
        <v>47</v>
      </c>
      <c r="B86" s="895" t="s">
        <v>51</v>
      </c>
      <c r="C86" s="896"/>
      <c r="D86" s="896"/>
      <c r="E86" s="896"/>
      <c r="F86" s="896"/>
      <c r="G86" s="896"/>
      <c r="H86" s="897"/>
    </row>
    <row r="87" spans="1:8" s="648" customFormat="1" ht="16" thickBot="1">
      <c r="A87" s="200"/>
      <c r="B87" s="658"/>
      <c r="C87" s="659"/>
      <c r="D87" s="659"/>
      <c r="E87" s="659"/>
      <c r="F87" s="659"/>
      <c r="G87" s="659"/>
      <c r="H87" s="660"/>
    </row>
    <row r="88" spans="1:8" s="454" customFormat="1" ht="57" customHeight="1" thickBot="1">
      <c r="A88" s="200">
        <f>A86+1</f>
        <v>48</v>
      </c>
      <c r="B88" s="895" t="s">
        <v>52</v>
      </c>
      <c r="C88" s="896"/>
      <c r="D88" s="896"/>
      <c r="E88" s="896"/>
      <c r="F88" s="896"/>
      <c r="G88" s="896"/>
      <c r="H88" s="897"/>
    </row>
    <row r="89" spans="1:8" s="515" customFormat="1" ht="15.5">
      <c r="A89" s="64"/>
      <c r="B89" s="928" t="s">
        <v>768</v>
      </c>
      <c r="C89" s="929"/>
      <c r="D89" s="929"/>
      <c r="E89" s="929"/>
      <c r="F89" s="929"/>
      <c r="G89" s="929"/>
      <c r="H89" s="930"/>
    </row>
    <row r="90" spans="1:8" s="515" customFormat="1" ht="15.5">
      <c r="A90" s="64"/>
      <c r="B90" s="987" t="s">
        <v>769</v>
      </c>
      <c r="C90" s="988"/>
      <c r="D90" s="988"/>
      <c r="E90" s="988"/>
      <c r="F90" s="988"/>
      <c r="G90" s="988"/>
      <c r="H90" s="989"/>
    </row>
    <row r="91" spans="1:8" s="515" customFormat="1" ht="33" customHeight="1">
      <c r="A91" s="64"/>
      <c r="B91" s="990" t="s">
        <v>0</v>
      </c>
      <c r="C91" s="990"/>
      <c r="D91" s="990"/>
      <c r="E91" s="990"/>
      <c r="F91" s="990"/>
      <c r="G91" s="672" t="s">
        <v>856</v>
      </c>
      <c r="H91" s="672" t="s">
        <v>857</v>
      </c>
    </row>
    <row r="92" spans="1:8" s="515" customFormat="1" ht="15.5">
      <c r="A92" s="64"/>
      <c r="B92" s="808" t="s">
        <v>771</v>
      </c>
      <c r="C92" s="808"/>
      <c r="D92" s="808"/>
      <c r="E92" s="808"/>
      <c r="F92" s="808"/>
      <c r="G92" s="558" t="s">
        <v>773</v>
      </c>
      <c r="H92" s="558"/>
    </row>
    <row r="93" spans="1:8" s="515" customFormat="1" ht="15.5">
      <c r="A93" s="64"/>
      <c r="B93" s="808" t="s">
        <v>770</v>
      </c>
      <c r="C93" s="808"/>
      <c r="D93" s="808"/>
      <c r="E93" s="808"/>
      <c r="F93" s="808"/>
      <c r="G93" s="558" t="s">
        <v>779</v>
      </c>
      <c r="H93" s="558"/>
    </row>
    <row r="94" spans="1:8" s="515" customFormat="1" ht="33" customHeight="1">
      <c r="A94" s="64"/>
      <c r="B94" s="808" t="s">
        <v>772</v>
      </c>
      <c r="C94" s="808"/>
      <c r="D94" s="808"/>
      <c r="E94" s="808"/>
      <c r="F94" s="808"/>
      <c r="G94" s="558" t="s">
        <v>774</v>
      </c>
      <c r="H94" s="558"/>
    </row>
    <row r="95" spans="1:8" s="515" customFormat="1" ht="31.5" customHeight="1">
      <c r="A95" s="64"/>
      <c r="B95" s="808" t="s">
        <v>775</v>
      </c>
      <c r="C95" s="808"/>
      <c r="D95" s="808"/>
      <c r="E95" s="808"/>
      <c r="F95" s="808"/>
      <c r="G95" s="558" t="s">
        <v>781</v>
      </c>
      <c r="H95" s="558"/>
    </row>
    <row r="96" spans="1:8" s="515" customFormat="1" ht="31.5" customHeight="1">
      <c r="A96" s="64"/>
      <c r="B96" s="808" t="s">
        <v>776</v>
      </c>
      <c r="C96" s="808"/>
      <c r="D96" s="808"/>
      <c r="E96" s="808"/>
      <c r="F96" s="808"/>
      <c r="G96" s="558" t="s">
        <v>780</v>
      </c>
      <c r="H96" s="558"/>
    </row>
    <row r="97" spans="1:9" s="515" customFormat="1" ht="31.5" customHeight="1">
      <c r="A97" s="64"/>
      <c r="B97" s="808" t="s">
        <v>777</v>
      </c>
      <c r="C97" s="808"/>
      <c r="D97" s="808"/>
      <c r="E97" s="808"/>
      <c r="F97" s="808"/>
      <c r="G97" s="558" t="s">
        <v>778</v>
      </c>
      <c r="H97" s="558"/>
    </row>
    <row r="98" spans="1:9" s="515" customFormat="1" ht="16" thickBot="1">
      <c r="A98" s="64"/>
      <c r="B98" s="523"/>
      <c r="C98" s="523"/>
      <c r="D98" s="523"/>
      <c r="E98" s="523"/>
      <c r="F98" s="523"/>
      <c r="G98" s="523"/>
      <c r="H98" s="524"/>
    </row>
    <row r="99" spans="1:9" s="454" customFormat="1" ht="15.5">
      <c r="A99" s="165">
        <f>A88+1</f>
        <v>49</v>
      </c>
      <c r="B99" s="852" t="s">
        <v>194</v>
      </c>
      <c r="C99" s="852"/>
      <c r="D99" s="852"/>
      <c r="E99" s="852"/>
      <c r="F99" s="852"/>
      <c r="G99" s="65"/>
      <c r="H99" s="60"/>
    </row>
    <row r="100" spans="1:9" s="454" customFormat="1" ht="16" thickBot="1">
      <c r="A100" s="49"/>
      <c r="B100" s="452"/>
      <c r="C100" s="452"/>
      <c r="D100" s="452"/>
      <c r="E100" s="452"/>
      <c r="F100" s="452"/>
      <c r="G100" s="54"/>
      <c r="H100" s="53"/>
    </row>
    <row r="101" spans="1:9" s="454" customFormat="1" ht="15.75" customHeight="1">
      <c r="A101" s="23">
        <f>A99+0.1</f>
        <v>49.1</v>
      </c>
      <c r="B101" s="973" t="s">
        <v>197</v>
      </c>
      <c r="C101" s="973"/>
      <c r="D101" s="973"/>
      <c r="E101" s="973"/>
      <c r="F101" s="973"/>
      <c r="G101" s="54"/>
      <c r="H101" s="53"/>
    </row>
    <row r="102" spans="1:9" s="454" customFormat="1" ht="15.75" customHeight="1">
      <c r="A102" s="23"/>
      <c r="B102" s="470"/>
      <c r="C102" s="470"/>
      <c r="D102" s="470"/>
      <c r="E102" s="470"/>
      <c r="F102" s="470"/>
      <c r="G102" s="54"/>
      <c r="H102" s="53"/>
    </row>
    <row r="103" spans="1:9" s="454" customFormat="1" ht="15.75" customHeight="1">
      <c r="A103" s="20"/>
      <c r="B103" s="1030" t="s">
        <v>196</v>
      </c>
      <c r="C103" s="1028"/>
      <c r="D103" s="1028"/>
      <c r="E103" s="1028"/>
      <c r="F103" s="1028"/>
      <c r="G103" s="1029"/>
      <c r="H103" s="1029"/>
      <c r="I103" s="661"/>
    </row>
    <row r="104" spans="1:9" s="454" customFormat="1" ht="15.5">
      <c r="A104" s="462"/>
      <c r="B104" s="1025" t="s">
        <v>195</v>
      </c>
      <c r="C104" s="1026"/>
      <c r="D104" s="1026"/>
      <c r="E104" s="1026"/>
      <c r="F104" s="1026"/>
      <c r="G104" s="1026"/>
      <c r="H104" s="1027"/>
    </row>
    <row r="105" spans="1:9" s="454" customFormat="1" ht="15.75" customHeight="1">
      <c r="A105" s="462"/>
      <c r="B105" s="925" t="s">
        <v>198</v>
      </c>
      <c r="C105" s="926"/>
      <c r="D105" s="926"/>
      <c r="E105" s="926"/>
      <c r="F105" s="926"/>
      <c r="G105" s="926"/>
      <c r="H105" s="927"/>
    </row>
    <row r="106" spans="1:9" s="454" customFormat="1" ht="15.5">
      <c r="A106" s="462"/>
      <c r="B106" s="934"/>
      <c r="C106" s="935"/>
      <c r="D106" s="935"/>
      <c r="E106" s="935"/>
      <c r="F106" s="935"/>
      <c r="G106" s="935"/>
      <c r="H106" s="936"/>
    </row>
    <row r="107" spans="1:9" s="454" customFormat="1" ht="15.75" customHeight="1">
      <c r="A107" s="462"/>
      <c r="B107" s="925" t="s">
        <v>199</v>
      </c>
      <c r="C107" s="926"/>
      <c r="D107" s="926"/>
      <c r="E107" s="926"/>
      <c r="F107" s="926"/>
      <c r="G107" s="926"/>
      <c r="H107" s="927"/>
    </row>
    <row r="108" spans="1:9" s="454" customFormat="1" ht="15.75" customHeight="1">
      <c r="A108" s="68"/>
      <c r="B108" s="931" t="s">
        <v>200</v>
      </c>
      <c r="C108" s="932"/>
      <c r="D108" s="932"/>
      <c r="E108" s="932"/>
      <c r="F108" s="932"/>
      <c r="G108" s="932"/>
      <c r="H108" s="933"/>
    </row>
    <row r="109" spans="1:9" s="454" customFormat="1" ht="15.75" customHeight="1" thickBot="1">
      <c r="A109" s="166"/>
      <c r="B109" s="898"/>
      <c r="C109" s="899"/>
      <c r="D109" s="899"/>
      <c r="E109" s="899"/>
      <c r="F109" s="899"/>
      <c r="G109" s="899"/>
      <c r="H109" s="900"/>
    </row>
    <row r="110" spans="1:9" s="454" customFormat="1" ht="15.75" customHeight="1">
      <c r="A110" s="76">
        <f>A101+0.1</f>
        <v>49.2</v>
      </c>
      <c r="B110" s="884" t="s">
        <v>430</v>
      </c>
      <c r="C110" s="884"/>
      <c r="D110" s="884"/>
      <c r="E110" s="884"/>
      <c r="F110" s="884"/>
      <c r="G110" s="884"/>
      <c r="H110" s="885"/>
    </row>
    <row r="111" spans="1:9" s="454" customFormat="1" ht="15.75" customHeight="1">
      <c r="A111" s="23"/>
      <c r="B111" s="470"/>
      <c r="C111" s="470"/>
      <c r="D111" s="470"/>
      <c r="E111" s="470"/>
      <c r="F111" s="470"/>
      <c r="G111" s="54"/>
      <c r="H111" s="88"/>
    </row>
    <row r="112" spans="1:9" s="454" customFormat="1" ht="15.75" customHeight="1">
      <c r="A112" s="23"/>
      <c r="B112" s="343" t="s">
        <v>94</v>
      </c>
      <c r="C112" s="470"/>
      <c r="D112" s="470"/>
      <c r="E112" s="470"/>
      <c r="F112" s="470"/>
      <c r="G112" s="58"/>
      <c r="H112" s="88" t="s">
        <v>372</v>
      </c>
    </row>
    <row r="113" spans="1:11" s="454" customFormat="1" ht="15.75" customHeight="1">
      <c r="A113" s="23"/>
      <c r="B113" s="886" t="s">
        <v>431</v>
      </c>
      <c r="C113" s="887"/>
      <c r="D113" s="887"/>
      <c r="E113" s="887"/>
      <c r="F113" s="888"/>
      <c r="G113" s="344" t="s">
        <v>514</v>
      </c>
      <c r="H113" s="344" t="s">
        <v>515</v>
      </c>
    </row>
    <row r="114" spans="1:11" s="454" customFormat="1" ht="15.75" customHeight="1">
      <c r="A114" s="23"/>
      <c r="B114" s="889" t="s">
        <v>432</v>
      </c>
      <c r="C114" s="890"/>
      <c r="D114" s="890"/>
      <c r="E114" s="890"/>
      <c r="F114" s="891"/>
      <c r="G114" s="345">
        <v>0</v>
      </c>
      <c r="H114" s="355">
        <v>0</v>
      </c>
    </row>
    <row r="115" spans="1:11" s="454" customFormat="1" ht="15.75" customHeight="1">
      <c r="A115" s="23"/>
      <c r="B115" s="892" t="s">
        <v>433</v>
      </c>
      <c r="C115" s="893"/>
      <c r="D115" s="893"/>
      <c r="E115" s="893"/>
      <c r="F115" s="894"/>
      <c r="G115" s="240">
        <v>0</v>
      </c>
      <c r="H115" s="356">
        <v>0</v>
      </c>
    </row>
    <row r="116" spans="1:11" s="454" customFormat="1" ht="15.75" customHeight="1">
      <c r="A116" s="23"/>
      <c r="B116" s="455"/>
      <c r="C116" s="455"/>
      <c r="D116" s="455"/>
      <c r="E116" s="455"/>
      <c r="F116" s="455"/>
      <c r="G116" s="346"/>
      <c r="H116" s="357"/>
      <c r="J116" s="92" t="e">
        <f>#REF!+#REF!+#REF!+#REF!+#REF!+#REF!+#REF!+#REF!+#REF!</f>
        <v>#REF!</v>
      </c>
    </row>
    <row r="117" spans="1:11" s="454" customFormat="1" ht="15.75" customHeight="1">
      <c r="A117" s="23"/>
      <c r="B117" s="886" t="s">
        <v>203</v>
      </c>
      <c r="C117" s="887"/>
      <c r="D117" s="887"/>
      <c r="E117" s="887"/>
      <c r="F117" s="887"/>
      <c r="G117" s="344" t="s">
        <v>514</v>
      </c>
      <c r="H117" s="344" t="s">
        <v>515</v>
      </c>
    </row>
    <row r="118" spans="1:11" s="454" customFormat="1" ht="15.75" customHeight="1">
      <c r="A118" s="23"/>
      <c r="B118" s="892" t="s">
        <v>240</v>
      </c>
      <c r="C118" s="893"/>
      <c r="D118" s="893"/>
      <c r="E118" s="893"/>
      <c r="F118" s="893"/>
      <c r="G118" s="149">
        <v>0</v>
      </c>
      <c r="H118" s="356">
        <v>0</v>
      </c>
    </row>
    <row r="119" spans="1:11" s="454" customFormat="1" ht="15.75" customHeight="1">
      <c r="A119" s="23"/>
      <c r="B119" s="469"/>
      <c r="C119" s="455"/>
      <c r="D119" s="455"/>
      <c r="E119" s="455"/>
      <c r="F119" s="455"/>
      <c r="G119" s="346"/>
      <c r="H119" s="357"/>
    </row>
    <row r="120" spans="1:11" s="454" customFormat="1" ht="15.75" customHeight="1">
      <c r="A120" s="49">
        <f>A99+1</f>
        <v>50</v>
      </c>
      <c r="B120" s="695" t="s">
        <v>53</v>
      </c>
      <c r="C120" s="696"/>
      <c r="D120" s="696"/>
      <c r="E120" s="696"/>
      <c r="F120" s="696"/>
      <c r="G120" s="54"/>
      <c r="H120" s="53"/>
    </row>
    <row r="121" spans="1:11" s="454" customFormat="1" ht="15.75" customHeight="1">
      <c r="A121" s="49"/>
      <c r="B121" s="452"/>
      <c r="C121" s="452"/>
      <c r="D121" s="452"/>
      <c r="E121" s="452"/>
      <c r="F121" s="452"/>
      <c r="G121" s="466"/>
      <c r="H121" s="88" t="s">
        <v>435</v>
      </c>
    </row>
    <row r="122" spans="1:11" s="454" customFormat="1" ht="15.75" customHeight="1">
      <c r="A122" s="49"/>
      <c r="B122" s="702" t="s">
        <v>0</v>
      </c>
      <c r="C122" s="703"/>
      <c r="D122" s="703"/>
      <c r="E122" s="703"/>
      <c r="F122" s="907"/>
      <c r="G122" s="801" t="s">
        <v>213</v>
      </c>
      <c r="H122" s="802"/>
    </row>
    <row r="123" spans="1:11" s="454" customFormat="1" ht="17.5">
      <c r="A123" s="49"/>
      <c r="B123" s="908"/>
      <c r="C123" s="761"/>
      <c r="D123" s="761"/>
      <c r="E123" s="761"/>
      <c r="F123" s="909"/>
      <c r="G123" s="459" t="s">
        <v>823</v>
      </c>
      <c r="H123" s="305" t="s">
        <v>822</v>
      </c>
    </row>
    <row r="124" spans="1:11" s="454" customFormat="1" ht="15.75" customHeight="1">
      <c r="A124" s="23">
        <f>A120+0.1</f>
        <v>50.1</v>
      </c>
      <c r="B124" s="901" t="s">
        <v>207</v>
      </c>
      <c r="C124" s="902"/>
      <c r="D124" s="902"/>
      <c r="E124" s="902"/>
      <c r="F124" s="903"/>
      <c r="G124" s="145">
        <v>0</v>
      </c>
      <c r="H124" s="96">
        <v>0</v>
      </c>
    </row>
    <row r="125" spans="1:11" s="515" customFormat="1" ht="15.75" customHeight="1">
      <c r="A125" s="23"/>
      <c r="B125" s="543" t="s">
        <v>695</v>
      </c>
      <c r="C125" s="516"/>
      <c r="D125" s="543"/>
      <c r="E125" s="521"/>
      <c r="F125" s="522"/>
      <c r="G125" s="145"/>
      <c r="H125" s="96"/>
    </row>
    <row r="126" spans="1:11" s="515" customFormat="1" ht="15.75" customHeight="1">
      <c r="A126" s="23"/>
      <c r="B126" s="923" t="s">
        <v>696</v>
      </c>
      <c r="C126" s="924"/>
      <c r="D126" s="924"/>
      <c r="E126" s="521"/>
      <c r="F126" s="522"/>
      <c r="G126" s="145"/>
      <c r="H126" s="96"/>
    </row>
    <row r="127" spans="1:11" s="515" customFormat="1" ht="15.75" customHeight="1">
      <c r="A127" s="23"/>
      <c r="B127" s="923" t="s">
        <v>697</v>
      </c>
      <c r="C127" s="924"/>
      <c r="D127" s="924"/>
      <c r="E127" s="521"/>
      <c r="F127" s="522"/>
      <c r="G127" s="145"/>
      <c r="H127" s="96"/>
    </row>
    <row r="128" spans="1:11" s="454" customFormat="1" ht="15.75" customHeight="1">
      <c r="A128" s="462">
        <f>A124+0.1</f>
        <v>50.2</v>
      </c>
      <c r="B128" s="904" t="s">
        <v>206</v>
      </c>
      <c r="C128" s="905"/>
      <c r="D128" s="905"/>
      <c r="E128" s="905"/>
      <c r="F128" s="906"/>
      <c r="G128" s="145">
        <v>0</v>
      </c>
      <c r="H128" s="96">
        <v>0</v>
      </c>
      <c r="K128" s="454" t="s">
        <v>444</v>
      </c>
    </row>
    <row r="129" spans="1:11" s="454" customFormat="1" ht="15.75" customHeight="1">
      <c r="A129" s="462">
        <f>A128+0.1</f>
        <v>50.300000000000004</v>
      </c>
      <c r="B129" s="904" t="s">
        <v>205</v>
      </c>
      <c r="C129" s="905"/>
      <c r="D129" s="905"/>
      <c r="E129" s="905"/>
      <c r="F129" s="906"/>
      <c r="G129" s="145">
        <v>0</v>
      </c>
      <c r="H129" s="96">
        <v>0</v>
      </c>
      <c r="K129" s="454">
        <f>785805-3506</f>
        <v>782299</v>
      </c>
    </row>
    <row r="130" spans="1:11" s="515" customFormat="1" ht="15.75" customHeight="1">
      <c r="A130" s="462"/>
      <c r="B130" s="880" t="s">
        <v>698</v>
      </c>
      <c r="C130" s="881"/>
      <c r="D130" s="881"/>
      <c r="E130" s="519"/>
      <c r="F130" s="520"/>
      <c r="G130" s="145"/>
      <c r="H130" s="96"/>
    </row>
    <row r="131" spans="1:11" s="515" customFormat="1" ht="15.75" customHeight="1">
      <c r="A131" s="462"/>
      <c r="B131" s="880" t="s">
        <v>699</v>
      </c>
      <c r="C131" s="881"/>
      <c r="D131" s="881"/>
      <c r="E131" s="519"/>
      <c r="F131" s="520"/>
      <c r="G131" s="145"/>
      <c r="H131" s="96"/>
    </row>
    <row r="132" spans="1:11" s="515" customFormat="1" ht="15.75" customHeight="1">
      <c r="A132" s="462"/>
      <c r="B132" s="880" t="s">
        <v>700</v>
      </c>
      <c r="C132" s="881"/>
      <c r="D132" s="881"/>
      <c r="E132" s="519"/>
      <c r="F132" s="520"/>
      <c r="G132" s="145"/>
      <c r="H132" s="96"/>
    </row>
    <row r="133" spans="1:11" s="515" customFormat="1" ht="15.75" customHeight="1">
      <c r="A133" s="462"/>
      <c r="B133" s="880" t="s">
        <v>701</v>
      </c>
      <c r="C133" s="881"/>
      <c r="D133" s="881"/>
      <c r="E133" s="519"/>
      <c r="F133" s="520"/>
      <c r="G133" s="145"/>
      <c r="H133" s="96"/>
    </row>
    <row r="134" spans="1:11" s="454" customFormat="1" ht="15.75" customHeight="1" thickBot="1">
      <c r="A134" s="462">
        <f>A129+0.1</f>
        <v>50.400000000000006</v>
      </c>
      <c r="B134" s="918" t="s">
        <v>204</v>
      </c>
      <c r="C134" s="917"/>
      <c r="D134" s="917"/>
      <c r="E134" s="917"/>
      <c r="F134" s="919"/>
      <c r="G134" s="147">
        <v>0</v>
      </c>
      <c r="H134" s="98">
        <v>0</v>
      </c>
    </row>
    <row r="135" spans="1:11" s="454" customFormat="1" ht="8.25" customHeight="1">
      <c r="A135" s="76"/>
      <c r="B135" s="458"/>
      <c r="C135" s="59"/>
      <c r="D135" s="59"/>
      <c r="E135" s="59"/>
      <c r="F135" s="199"/>
      <c r="G135" s="65"/>
      <c r="H135" s="60"/>
    </row>
    <row r="136" spans="1:11" s="454" customFormat="1" ht="15.5">
      <c r="A136" s="49">
        <f>A120+1</f>
        <v>51</v>
      </c>
      <c r="B136" s="696" t="s">
        <v>208</v>
      </c>
      <c r="C136" s="696"/>
      <c r="D136" s="696"/>
      <c r="E136" s="696"/>
      <c r="F136" s="696"/>
      <c r="G136" s="54"/>
      <c r="H136" s="53"/>
    </row>
    <row r="137" spans="1:11" s="454" customFormat="1" ht="15.5">
      <c r="A137" s="49"/>
      <c r="B137" s="452"/>
      <c r="C137" s="452"/>
      <c r="D137" s="452"/>
      <c r="E137" s="452"/>
      <c r="F137" s="452"/>
      <c r="G137" s="943" t="s">
        <v>435</v>
      </c>
      <c r="H137" s="944"/>
    </row>
    <row r="138" spans="1:11" s="454" customFormat="1" ht="21.75" customHeight="1">
      <c r="A138" s="49"/>
      <c r="B138" s="702" t="s">
        <v>0</v>
      </c>
      <c r="C138" s="703"/>
      <c r="D138" s="907"/>
      <c r="E138" s="709" t="s">
        <v>212</v>
      </c>
      <c r="F138" s="709"/>
      <c r="G138" s="801" t="s">
        <v>213</v>
      </c>
      <c r="H138" s="802"/>
    </row>
    <row r="139" spans="1:11" s="454" customFormat="1" ht="17.5">
      <c r="A139" s="49"/>
      <c r="B139" s="908"/>
      <c r="C139" s="761"/>
      <c r="D139" s="909"/>
      <c r="E139" s="598" t="s">
        <v>514</v>
      </c>
      <c r="F139" s="459" t="s">
        <v>515</v>
      </c>
      <c r="G139" s="459" t="s">
        <v>823</v>
      </c>
      <c r="H139" s="305" t="s">
        <v>822</v>
      </c>
    </row>
    <row r="140" spans="1:11" s="454" customFormat="1" ht="21.75" customHeight="1">
      <c r="A140" s="23">
        <f>A136+0.1</f>
        <v>51.1</v>
      </c>
      <c r="B140" s="958" t="s">
        <v>63</v>
      </c>
      <c r="C140" s="959"/>
      <c r="D140" s="959"/>
      <c r="E140" s="71"/>
      <c r="F140" s="470"/>
      <c r="G140" s="52"/>
      <c r="H140" s="53"/>
    </row>
    <row r="141" spans="1:11" s="454" customFormat="1" ht="21.75" customHeight="1">
      <c r="A141" s="23"/>
      <c r="B141" s="521" t="s">
        <v>209</v>
      </c>
      <c r="C141" s="521"/>
      <c r="E141" s="142" t="e">
        <f>G141/$G$153</f>
        <v>#DIV/0!</v>
      </c>
      <c r="F141" s="142" t="e">
        <f>H141/$H$143</f>
        <v>#DIV/0!</v>
      </c>
      <c r="G141" s="145">
        <v>0</v>
      </c>
      <c r="H141" s="96">
        <v>0</v>
      </c>
    </row>
    <row r="142" spans="1:11" s="454" customFormat="1" ht="23.25" customHeight="1">
      <c r="A142" s="23"/>
      <c r="B142" s="521" t="s">
        <v>210</v>
      </c>
      <c r="C142" s="521"/>
      <c r="E142" s="142" t="e">
        <f>G142/$G$143</f>
        <v>#DIV/0!</v>
      </c>
      <c r="F142" s="142" t="e">
        <f>H142/$H$143</f>
        <v>#DIV/0!</v>
      </c>
      <c r="G142" s="145">
        <f>'Financial Statements'!E78</f>
        <v>0</v>
      </c>
      <c r="H142" s="96">
        <v>0</v>
      </c>
    </row>
    <row r="143" spans="1:11" s="454" customFormat="1" ht="15.75" customHeight="1">
      <c r="A143" s="20"/>
      <c r="B143" s="966" t="s">
        <v>1</v>
      </c>
      <c r="C143" s="706"/>
      <c r="D143" s="706"/>
      <c r="E143" s="219" t="e">
        <f>SUM(E141:E142)</f>
        <v>#DIV/0!</v>
      </c>
      <c r="F143" s="219" t="e">
        <f>SUM(F141:F142)</f>
        <v>#DIV/0!</v>
      </c>
      <c r="G143" s="123">
        <f>SUM(G141:G142)</f>
        <v>0</v>
      </c>
      <c r="H143" s="97">
        <f>SUM(H141:H142)</f>
        <v>0</v>
      </c>
    </row>
    <row r="144" spans="1:11" s="454" customFormat="1" ht="15.75" customHeight="1">
      <c r="A144" s="23"/>
      <c r="B144" s="471"/>
      <c r="C144" s="457"/>
      <c r="D144" s="335"/>
      <c r="E144" s="333"/>
      <c r="F144" s="334"/>
      <c r="G144" s="145"/>
      <c r="H144" s="146"/>
    </row>
    <row r="145" spans="1:8" s="454" customFormat="1" ht="19.5" customHeight="1">
      <c r="A145" s="462">
        <f>A140+0.1</f>
        <v>51.2</v>
      </c>
      <c r="B145" s="955" t="s">
        <v>211</v>
      </c>
      <c r="C145" s="956"/>
      <c r="D145" s="957"/>
      <c r="E145" s="143"/>
      <c r="F145" s="144"/>
      <c r="G145" s="145"/>
      <c r="H145" s="146"/>
    </row>
    <row r="146" spans="1:8" s="454" customFormat="1" ht="21" customHeight="1">
      <c r="A146" s="23"/>
      <c r="B146" s="521" t="s">
        <v>209</v>
      </c>
      <c r="C146" s="917"/>
      <c r="D146" s="919"/>
      <c r="E146" s="142" t="e">
        <f>G146/$G$153</f>
        <v>#DIV/0!</v>
      </c>
      <c r="F146" s="142" t="e">
        <f>H146/$H$153</f>
        <v>#DIV/0!</v>
      </c>
      <c r="G146" s="145">
        <v>0</v>
      </c>
      <c r="H146" s="146">
        <v>0</v>
      </c>
    </row>
    <row r="147" spans="1:8" s="454" customFormat="1" ht="18.75" customHeight="1">
      <c r="A147" s="23"/>
      <c r="B147" s="521" t="s">
        <v>210</v>
      </c>
      <c r="C147" s="917"/>
      <c r="D147" s="919"/>
      <c r="E147" s="142" t="e">
        <f>G147/$G$153</f>
        <v>#DIV/0!</v>
      </c>
      <c r="F147" s="142" t="e">
        <f>H147/$H$153</f>
        <v>#DIV/0!</v>
      </c>
      <c r="G147" s="145">
        <v>0</v>
      </c>
      <c r="H147" s="146">
        <v>0</v>
      </c>
    </row>
    <row r="148" spans="1:8" s="454" customFormat="1" ht="15.75" customHeight="1">
      <c r="A148" s="20"/>
      <c r="B148" s="966" t="s">
        <v>1</v>
      </c>
      <c r="C148" s="706"/>
      <c r="D148" s="706"/>
      <c r="E148" s="219" t="e">
        <f>SUM(E146:E147)</f>
        <v>#DIV/0!</v>
      </c>
      <c r="F148" s="219" t="e">
        <f>SUM(F146:F147)</f>
        <v>#DIV/0!</v>
      </c>
      <c r="G148" s="123">
        <f>SUM(G146:G147)</f>
        <v>0</v>
      </c>
      <c r="H148" s="97">
        <f>SUM(H146:H147)</f>
        <v>0</v>
      </c>
    </row>
    <row r="149" spans="1:8" s="454" customFormat="1" ht="15.75" customHeight="1">
      <c r="A149" s="23"/>
      <c r="B149" s="471"/>
      <c r="C149" s="457"/>
      <c r="D149" s="457"/>
      <c r="E149" s="333"/>
      <c r="F149" s="334"/>
      <c r="G149" s="145"/>
      <c r="H149" s="146"/>
    </row>
    <row r="150" spans="1:8" s="454" customFormat="1" ht="19.5" customHeight="1">
      <c r="A150" s="462">
        <f>A145+0.1</f>
        <v>51.300000000000004</v>
      </c>
      <c r="B150" s="955" t="s">
        <v>702</v>
      </c>
      <c r="C150" s="956"/>
      <c r="D150" s="956"/>
      <c r="E150" s="143"/>
      <c r="F150" s="144"/>
      <c r="G150" s="145"/>
      <c r="H150" s="146"/>
    </row>
    <row r="151" spans="1:8" s="454" customFormat="1" ht="18.75" customHeight="1">
      <c r="A151" s="23"/>
      <c r="B151" s="521" t="s">
        <v>209</v>
      </c>
      <c r="C151" s="917"/>
      <c r="D151" s="917"/>
      <c r="E151" s="142" t="e">
        <f>G151/$G$153</f>
        <v>#DIV/0!</v>
      </c>
      <c r="F151" s="142" t="e">
        <f>H151/$H$153</f>
        <v>#DIV/0!</v>
      </c>
      <c r="G151" s="145">
        <v>0</v>
      </c>
      <c r="H151" s="96">
        <v>0</v>
      </c>
    </row>
    <row r="152" spans="1:8" s="454" customFormat="1" ht="19.5" customHeight="1">
      <c r="A152" s="23"/>
      <c r="B152" s="521" t="s">
        <v>210</v>
      </c>
      <c r="C152" s="917"/>
      <c r="D152" s="917"/>
      <c r="E152" s="142" t="e">
        <f>G152/$G$153</f>
        <v>#DIV/0!</v>
      </c>
      <c r="F152" s="142" t="e">
        <f>H152/$H$153</f>
        <v>#DIV/0!</v>
      </c>
      <c r="G152" s="145">
        <v>0</v>
      </c>
      <c r="H152" s="96">
        <v>0</v>
      </c>
    </row>
    <row r="153" spans="1:8" s="454" customFormat="1" ht="16" thickBot="1">
      <c r="A153" s="26"/>
      <c r="B153" s="811" t="s">
        <v>1</v>
      </c>
      <c r="C153" s="768"/>
      <c r="D153" s="772"/>
      <c r="E153" s="72" t="e">
        <f>SUM(E151:E152)</f>
        <v>#DIV/0!</v>
      </c>
      <c r="F153" s="72" t="e">
        <f>SUM(F151:F152)</f>
        <v>#DIV/0!</v>
      </c>
      <c r="G153" s="323">
        <f>SUM(G151:G152)</f>
        <v>0</v>
      </c>
      <c r="H153" s="324">
        <f>SUM(H151:H152)</f>
        <v>0</v>
      </c>
    </row>
    <row r="154" spans="1:8" s="454" customFormat="1" ht="10.5" customHeight="1">
      <c r="A154" s="76"/>
      <c r="B154" s="458"/>
      <c r="C154" s="59"/>
      <c r="D154" s="59"/>
      <c r="E154" s="59"/>
      <c r="F154" s="199"/>
      <c r="G154" s="65"/>
      <c r="H154" s="60"/>
    </row>
    <row r="155" spans="1:8" s="454" customFormat="1" ht="32.25" customHeight="1">
      <c r="A155" s="64">
        <f>A136+1</f>
        <v>52</v>
      </c>
      <c r="B155" s="960" t="s">
        <v>395</v>
      </c>
      <c r="C155" s="961"/>
      <c r="D155" s="961"/>
      <c r="E155" s="961"/>
      <c r="F155" s="961"/>
      <c r="G155" s="961"/>
      <c r="H155" s="962"/>
    </row>
    <row r="156" spans="1:8" s="454" customFormat="1" ht="6.75" customHeight="1" thickBot="1">
      <c r="A156" s="26"/>
      <c r="B156" s="811"/>
      <c r="C156" s="768"/>
      <c r="D156" s="768"/>
      <c r="E156" s="768"/>
      <c r="F156" s="768"/>
      <c r="G156" s="63"/>
      <c r="H156" s="56"/>
    </row>
    <row r="157" spans="1:8" s="454" customFormat="1" ht="15.5">
      <c r="A157" s="23"/>
      <c r="B157" s="471"/>
      <c r="C157" s="457"/>
      <c r="D157" s="457"/>
      <c r="E157" s="457"/>
      <c r="F157" s="457"/>
      <c r="G157" s="54"/>
      <c r="H157" s="53"/>
    </row>
    <row r="158" spans="1:8" s="454" customFormat="1" ht="34.15" customHeight="1">
      <c r="A158" s="64">
        <f>A155+1</f>
        <v>53</v>
      </c>
      <c r="B158" s="963" t="s">
        <v>54</v>
      </c>
      <c r="C158" s="964"/>
      <c r="D158" s="964"/>
      <c r="E158" s="964"/>
      <c r="F158" s="964"/>
      <c r="G158" s="964"/>
      <c r="H158" s="965"/>
    </row>
    <row r="159" spans="1:8" s="454" customFormat="1" ht="33">
      <c r="A159" s="64"/>
      <c r="B159" s="967" t="s">
        <v>0</v>
      </c>
      <c r="C159" s="968"/>
      <c r="D159" s="968"/>
      <c r="E159" s="968"/>
      <c r="F159" s="969"/>
      <c r="G159" s="381" t="s">
        <v>756</v>
      </c>
      <c r="H159" s="382" t="s">
        <v>757</v>
      </c>
    </row>
    <row r="160" spans="1:8" s="454" customFormat="1" ht="15.5">
      <c r="A160" s="64"/>
      <c r="B160" s="383" t="s">
        <v>94</v>
      </c>
      <c r="C160" s="913" t="s">
        <v>436</v>
      </c>
      <c r="D160" s="913"/>
      <c r="E160" s="913"/>
      <c r="F160" s="913"/>
      <c r="G160" s="384">
        <v>10</v>
      </c>
      <c r="H160" s="385">
        <v>10</v>
      </c>
    </row>
    <row r="161" spans="1:10" s="454" customFormat="1" ht="15.5">
      <c r="A161" s="64"/>
      <c r="B161" s="383" t="s">
        <v>95</v>
      </c>
      <c r="C161" s="913" t="s">
        <v>437</v>
      </c>
      <c r="D161" s="913"/>
      <c r="E161" s="913"/>
      <c r="F161" s="913"/>
      <c r="G161" s="386">
        <f>'Financial Statements'!E101</f>
        <v>0</v>
      </c>
      <c r="H161" s="386">
        <f>'Financial Statements'!F101</f>
        <v>0</v>
      </c>
    </row>
    <row r="162" spans="1:10" s="454" customFormat="1" ht="15.5">
      <c r="A162" s="64"/>
      <c r="B162" s="472" t="s">
        <v>96</v>
      </c>
      <c r="C162" s="912" t="s">
        <v>55</v>
      </c>
      <c r="D162" s="912"/>
      <c r="E162" s="912"/>
      <c r="F162" s="912"/>
      <c r="G162" s="260">
        <v>0</v>
      </c>
      <c r="H162" s="261">
        <v>0</v>
      </c>
    </row>
    <row r="163" spans="1:10" s="454" customFormat="1" ht="15.5">
      <c r="A163" s="64"/>
      <c r="B163" s="472" t="s">
        <v>97</v>
      </c>
      <c r="C163" s="912" t="s">
        <v>56</v>
      </c>
      <c r="D163" s="912"/>
      <c r="E163" s="912"/>
      <c r="F163" s="912"/>
      <c r="G163" s="77" t="e">
        <f>G161/G162</f>
        <v>#DIV/0!</v>
      </c>
      <c r="H163" s="77" t="e">
        <f>H161/H162</f>
        <v>#DIV/0!</v>
      </c>
    </row>
    <row r="164" spans="1:10" s="454" customFormat="1" ht="16.5" customHeight="1" thickBot="1">
      <c r="A164" s="26"/>
      <c r="B164" s="950"/>
      <c r="C164" s="951"/>
      <c r="D164" s="951"/>
      <c r="E164" s="951"/>
      <c r="F164" s="951"/>
      <c r="G164" s="66"/>
      <c r="H164" s="67"/>
    </row>
    <row r="165" spans="1:10" s="454" customFormat="1" ht="9.75" customHeight="1">
      <c r="A165" s="76"/>
      <c r="B165" s="167"/>
      <c r="C165" s="168"/>
      <c r="D165" s="168"/>
      <c r="E165" s="168"/>
      <c r="F165" s="168"/>
      <c r="G165" s="169"/>
      <c r="H165" s="170"/>
    </row>
    <row r="166" spans="1:10" s="454" customFormat="1" ht="16" thickBot="1">
      <c r="A166" s="200">
        <f>A158+1</f>
        <v>54</v>
      </c>
      <c r="B166" s="895" t="s">
        <v>57</v>
      </c>
      <c r="C166" s="896"/>
      <c r="D166" s="896"/>
      <c r="E166" s="896"/>
      <c r="F166" s="896"/>
      <c r="G166" s="896"/>
      <c r="H166" s="897"/>
    </row>
    <row r="167" spans="1:10" s="454" customFormat="1" ht="11.25" customHeight="1" thickBot="1">
      <c r="A167" s="76"/>
      <c r="B167" s="115"/>
      <c r="C167" s="78"/>
      <c r="D167" s="78"/>
      <c r="E167" s="78"/>
      <c r="F167" s="78"/>
      <c r="G167" s="65"/>
      <c r="H167" s="60"/>
    </row>
    <row r="168" spans="1:10" s="454" customFormat="1" ht="31.5" customHeight="1" thickBot="1">
      <c r="A168" s="241">
        <f>A166+1</f>
        <v>55</v>
      </c>
      <c r="B168" s="940" t="s">
        <v>58</v>
      </c>
      <c r="C168" s="941"/>
      <c r="D168" s="941"/>
      <c r="E168" s="941"/>
      <c r="F168" s="941"/>
      <c r="G168" s="941"/>
      <c r="H168" s="942"/>
    </row>
    <row r="169" spans="1:10" s="454" customFormat="1" ht="31.5" customHeight="1">
      <c r="A169" s="64">
        <f>A168+1</f>
        <v>56</v>
      </c>
      <c r="B169" s="937" t="s">
        <v>348</v>
      </c>
      <c r="C169" s="776"/>
      <c r="D169" s="776"/>
      <c r="E169" s="776"/>
      <c r="F169" s="776"/>
      <c r="G169" s="776"/>
      <c r="H169" s="938"/>
    </row>
    <row r="170" spans="1:10" s="454" customFormat="1" ht="15.75" customHeight="1">
      <c r="A170" s="23">
        <f>A169+0.1</f>
        <v>56.1</v>
      </c>
      <c r="B170" s="992" t="s">
        <v>349</v>
      </c>
      <c r="C170" s="973"/>
      <c r="D170" s="973"/>
      <c r="E170" s="973"/>
      <c r="F170" s="973"/>
      <c r="G170" s="973"/>
      <c r="H170" s="993"/>
    </row>
    <row r="171" spans="1:10" s="454" customFormat="1" ht="15.75" customHeight="1">
      <c r="A171" s="23"/>
      <c r="B171" s="470"/>
      <c r="C171" s="470"/>
      <c r="D171" s="470"/>
      <c r="E171" s="470"/>
      <c r="F171" s="470"/>
      <c r="G171" s="58"/>
      <c r="H171" s="88" t="s">
        <v>372</v>
      </c>
    </row>
    <row r="172" spans="1:10" s="454" customFormat="1" ht="33">
      <c r="A172" s="20"/>
      <c r="B172" s="952" t="s">
        <v>202</v>
      </c>
      <c r="C172" s="953"/>
      <c r="D172" s="954"/>
      <c r="E172" s="949" t="s">
        <v>350</v>
      </c>
      <c r="F172" s="949"/>
      <c r="G172" s="459" t="s">
        <v>752</v>
      </c>
      <c r="H172" s="459" t="s">
        <v>753</v>
      </c>
    </row>
    <row r="173" spans="1:10" s="454" customFormat="1" ht="31.5" customHeight="1">
      <c r="A173" s="20"/>
      <c r="B173" s="472" t="s">
        <v>94</v>
      </c>
      <c r="C173" s="945"/>
      <c r="D173" s="945"/>
      <c r="E173" s="991" t="s">
        <v>351</v>
      </c>
      <c r="F173" s="991"/>
      <c r="G173" s="149">
        <v>0</v>
      </c>
      <c r="H173" s="297">
        <v>0</v>
      </c>
    </row>
    <row r="174" spans="1:10" s="454" customFormat="1" ht="15.75" customHeight="1" thickBot="1">
      <c r="A174" s="69"/>
      <c r="B174" s="946" t="s">
        <v>1</v>
      </c>
      <c r="C174" s="947"/>
      <c r="D174" s="947"/>
      <c r="E174" s="947"/>
      <c r="F174" s="948"/>
      <c r="G174" s="150">
        <f>SUM(G173:G173)</f>
        <v>0</v>
      </c>
      <c r="H174" s="151">
        <f>SUM(H173:H173)</f>
        <v>0</v>
      </c>
      <c r="I174" s="92"/>
      <c r="J174" s="92"/>
    </row>
    <row r="175" spans="1:10" s="454" customFormat="1" ht="15.75" customHeight="1">
      <c r="A175" s="76">
        <f>A170+0.1</f>
        <v>56.2</v>
      </c>
      <c r="B175" s="994" t="s">
        <v>352</v>
      </c>
      <c r="C175" s="884"/>
      <c r="D175" s="884"/>
      <c r="E175" s="884"/>
      <c r="F175" s="884"/>
      <c r="G175" s="884"/>
      <c r="H175" s="885"/>
    </row>
    <row r="176" spans="1:10" s="454" customFormat="1" ht="15.75" customHeight="1">
      <c r="A176" s="23"/>
      <c r="B176" s="470"/>
      <c r="C176" s="470"/>
      <c r="D176" s="470"/>
      <c r="E176" s="470"/>
      <c r="F176" s="470"/>
      <c r="G176" s="58"/>
      <c r="H176" s="88" t="s">
        <v>372</v>
      </c>
    </row>
    <row r="177" spans="1:11" s="454" customFormat="1" ht="31.5" customHeight="1">
      <c r="A177" s="20"/>
      <c r="B177" s="952" t="s">
        <v>202</v>
      </c>
      <c r="C177" s="953"/>
      <c r="D177" s="954"/>
      <c r="E177" s="949" t="s">
        <v>350</v>
      </c>
      <c r="F177" s="949"/>
      <c r="G177" s="305" t="s">
        <v>755</v>
      </c>
      <c r="H177" s="305" t="s">
        <v>754</v>
      </c>
    </row>
    <row r="178" spans="1:11" s="454" customFormat="1" ht="31.5" customHeight="1">
      <c r="A178" s="20"/>
      <c r="B178" s="472" t="s">
        <v>94</v>
      </c>
      <c r="C178" s="945"/>
      <c r="D178" s="945"/>
      <c r="E178" s="991" t="s">
        <v>351</v>
      </c>
      <c r="F178" s="991"/>
      <c r="G178" s="149">
        <v>0</v>
      </c>
      <c r="H178" s="297">
        <v>0</v>
      </c>
    </row>
    <row r="179" spans="1:11" s="454" customFormat="1" ht="20.149999999999999" customHeight="1" thickBot="1">
      <c r="A179" s="69"/>
      <c r="B179" s="946" t="s">
        <v>1</v>
      </c>
      <c r="C179" s="947"/>
      <c r="D179" s="947"/>
      <c r="E179" s="947"/>
      <c r="F179" s="948"/>
      <c r="G179" s="262">
        <f>SUM(G178:G178)</f>
        <v>0</v>
      </c>
      <c r="H179" s="151">
        <f>SUM(H178:H178)</f>
        <v>0</v>
      </c>
      <c r="I179" s="92" t="e">
        <f>G179-#REF!</f>
        <v>#REF!</v>
      </c>
      <c r="J179" s="92" t="e">
        <f>H179-#REF!</f>
        <v>#REF!</v>
      </c>
      <c r="K179" s="92" t="e">
        <f>G179-#REF!</f>
        <v>#REF!</v>
      </c>
    </row>
    <row r="180" spans="1:11" s="454" customFormat="1" ht="8.25" customHeight="1" thickBot="1">
      <c r="A180" s="76"/>
      <c r="B180" s="227"/>
      <c r="C180" s="228"/>
      <c r="D180" s="228"/>
      <c r="E180" s="228"/>
      <c r="F180" s="228"/>
      <c r="G180" s="265"/>
      <c r="H180" s="266"/>
    </row>
    <row r="181" spans="1:11" s="454" customFormat="1" ht="39" customHeight="1" thickBot="1">
      <c r="A181" s="241">
        <f>A169+1</f>
        <v>57</v>
      </c>
      <c r="B181" s="940" t="s">
        <v>392</v>
      </c>
      <c r="C181" s="941"/>
      <c r="D181" s="941"/>
      <c r="E181" s="941"/>
      <c r="F181" s="941"/>
      <c r="G181" s="941"/>
      <c r="H181" s="942"/>
    </row>
    <row r="182" spans="1:11" s="454" customFormat="1" ht="40.5" customHeight="1" thickBot="1">
      <c r="A182" s="241">
        <f>A181+1</f>
        <v>58</v>
      </c>
      <c r="B182" s="940" t="s">
        <v>393</v>
      </c>
      <c r="C182" s="941"/>
      <c r="D182" s="941"/>
      <c r="E182" s="941"/>
      <c r="F182" s="941"/>
      <c r="G182" s="941"/>
      <c r="H182" s="942"/>
    </row>
    <row r="183" spans="1:11" s="454" customFormat="1" ht="36.75" customHeight="1" thickBot="1">
      <c r="A183" s="241">
        <f>A182+1</f>
        <v>59</v>
      </c>
      <c r="B183" s="940" t="s">
        <v>451</v>
      </c>
      <c r="C183" s="941"/>
      <c r="D183" s="941"/>
      <c r="E183" s="941"/>
      <c r="F183" s="941"/>
      <c r="G183" s="941"/>
      <c r="H183" s="942"/>
    </row>
    <row r="184" spans="1:11" s="454" customFormat="1" ht="8.25" customHeight="1">
      <c r="A184" s="358"/>
      <c r="B184" s="359"/>
      <c r="C184" s="360"/>
      <c r="D184" s="360"/>
      <c r="E184" s="360"/>
      <c r="F184" s="360"/>
      <c r="G184" s="360"/>
      <c r="H184" s="361"/>
    </row>
    <row r="185" spans="1:11" s="454" customFormat="1" ht="9" customHeight="1" thickBot="1">
      <c r="A185" s="23"/>
      <c r="B185" s="464"/>
      <c r="C185" s="456"/>
      <c r="D185" s="456"/>
      <c r="E185" s="456"/>
      <c r="F185" s="456"/>
      <c r="G185" s="73"/>
      <c r="H185" s="74"/>
    </row>
    <row r="186" spans="1:11" s="454" customFormat="1" ht="15.75" customHeight="1" thickBot="1">
      <c r="A186" s="241">
        <f>A183+1</f>
        <v>60</v>
      </c>
      <c r="B186" s="853" t="s">
        <v>284</v>
      </c>
      <c r="C186" s="777"/>
      <c r="D186" s="777"/>
      <c r="E186" s="777"/>
      <c r="F186" s="777"/>
      <c r="G186" s="777"/>
      <c r="H186" s="939"/>
    </row>
    <row r="187" spans="1:11" s="454" customFormat="1" ht="39.75" customHeight="1">
      <c r="A187" s="20"/>
      <c r="B187" s="937" t="s">
        <v>367</v>
      </c>
      <c r="C187" s="776"/>
      <c r="D187" s="776"/>
      <c r="E187" s="776"/>
      <c r="F187" s="776"/>
      <c r="G187" s="776"/>
      <c r="H187" s="938"/>
    </row>
    <row r="188" spans="1:11" s="454" customFormat="1" ht="3" customHeight="1">
      <c r="A188" s="20"/>
      <c r="B188" s="471"/>
      <c r="C188" s="457"/>
      <c r="D188" s="457"/>
      <c r="E188" s="457"/>
      <c r="F188" s="457"/>
      <c r="G188" s="54"/>
      <c r="H188" s="53"/>
    </row>
    <row r="189" spans="1:11" s="454" customFormat="1" ht="15.75" customHeight="1">
      <c r="A189" s="23"/>
      <c r="B189" s="470"/>
      <c r="C189" s="470"/>
      <c r="D189" s="470"/>
      <c r="E189" s="470"/>
      <c r="F189" s="470"/>
      <c r="G189" s="58"/>
      <c r="H189" s="88" t="s">
        <v>372</v>
      </c>
    </row>
    <row r="190" spans="1:11" s="454" customFormat="1" ht="33">
      <c r="A190" s="109"/>
      <c r="B190" s="730" t="s">
        <v>0</v>
      </c>
      <c r="C190" s="731"/>
      <c r="D190" s="731"/>
      <c r="E190" s="731"/>
      <c r="F190" s="792"/>
      <c r="G190" s="459" t="s">
        <v>758</v>
      </c>
      <c r="H190" s="305" t="s">
        <v>759</v>
      </c>
    </row>
    <row r="191" spans="1:11" s="454" customFormat="1" ht="6" customHeight="1">
      <c r="A191" s="109"/>
      <c r="B191" s="116"/>
      <c r="C191" s="90"/>
      <c r="D191" s="90"/>
      <c r="E191" s="90"/>
      <c r="F191" s="90"/>
      <c r="G191" s="90"/>
      <c r="H191" s="110"/>
    </row>
    <row r="192" spans="1:11" s="454" customFormat="1" ht="16.5" customHeight="1">
      <c r="A192" s="20"/>
      <c r="B192" s="853" t="s">
        <v>285</v>
      </c>
      <c r="C192" s="777"/>
      <c r="D192" s="777"/>
      <c r="E192" s="777"/>
      <c r="F192" s="777"/>
      <c r="G192" s="777"/>
      <c r="H192" s="939"/>
    </row>
    <row r="193" spans="1:8" s="454" customFormat="1" ht="15.5">
      <c r="A193" s="109"/>
      <c r="B193" s="472" t="s">
        <v>94</v>
      </c>
      <c r="C193" s="912" t="s">
        <v>286</v>
      </c>
      <c r="D193" s="912"/>
      <c r="E193" s="912"/>
      <c r="F193" s="912"/>
      <c r="G193" s="121">
        <v>7.3999999999999996E-2</v>
      </c>
      <c r="H193" s="306">
        <v>7.1999999999999995E-2</v>
      </c>
    </row>
    <row r="194" spans="1:8" s="454" customFormat="1" ht="15.5">
      <c r="A194" s="109"/>
      <c r="B194" s="472" t="s">
        <v>95</v>
      </c>
      <c r="C194" s="912" t="s">
        <v>287</v>
      </c>
      <c r="D194" s="912"/>
      <c r="E194" s="912"/>
      <c r="F194" s="912"/>
      <c r="G194" s="121">
        <v>0.1</v>
      </c>
      <c r="H194" s="306">
        <v>0.1</v>
      </c>
    </row>
    <row r="195" spans="1:8" s="454" customFormat="1" ht="15.5">
      <c r="A195" s="64"/>
      <c r="B195" s="472" t="s">
        <v>96</v>
      </c>
      <c r="C195" s="912" t="s">
        <v>288</v>
      </c>
      <c r="D195" s="912"/>
      <c r="E195" s="912"/>
      <c r="F195" s="912"/>
      <c r="G195" s="121">
        <v>7.6499999999999999E-2</v>
      </c>
      <c r="H195" s="306">
        <v>8.2500000000000004E-2</v>
      </c>
    </row>
    <row r="196" spans="1:8" s="454" customFormat="1" ht="7.5" customHeight="1">
      <c r="A196" s="109"/>
      <c r="B196" s="70"/>
      <c r="C196" s="476"/>
      <c r="D196" s="476"/>
      <c r="E196" s="476"/>
      <c r="F196" s="476"/>
      <c r="G196" s="253"/>
      <c r="H196" s="254"/>
    </row>
    <row r="197" spans="1:8" s="454" customFormat="1" ht="16.5" customHeight="1">
      <c r="A197" s="20" t="s">
        <v>90</v>
      </c>
      <c r="B197" s="853" t="s">
        <v>289</v>
      </c>
      <c r="C197" s="777"/>
      <c r="D197" s="777"/>
      <c r="E197" s="777"/>
      <c r="F197" s="777"/>
      <c r="G197" s="777"/>
      <c r="H197" s="939"/>
    </row>
    <row r="198" spans="1:8" s="454" customFormat="1" ht="31.5" customHeight="1">
      <c r="A198" s="109"/>
      <c r="B198" s="472" t="s">
        <v>94</v>
      </c>
      <c r="C198" s="912" t="s">
        <v>243</v>
      </c>
      <c r="D198" s="912"/>
      <c r="E198" s="912"/>
      <c r="F198" s="912"/>
      <c r="G198" s="152">
        <f>H207</f>
        <v>0</v>
      </c>
      <c r="H198" s="153">
        <v>0</v>
      </c>
    </row>
    <row r="199" spans="1:8" s="454" customFormat="1" ht="15.5">
      <c r="A199" s="109"/>
      <c r="B199" s="472" t="s">
        <v>95</v>
      </c>
      <c r="C199" s="912" t="s">
        <v>244</v>
      </c>
      <c r="D199" s="912"/>
      <c r="E199" s="912"/>
      <c r="F199" s="912"/>
      <c r="G199" s="152">
        <v>0</v>
      </c>
      <c r="H199" s="153">
        <v>0</v>
      </c>
    </row>
    <row r="200" spans="1:8" s="454" customFormat="1" ht="15.5">
      <c r="A200" s="109"/>
      <c r="B200" s="472" t="s">
        <v>96</v>
      </c>
      <c r="C200" s="912" t="s">
        <v>245</v>
      </c>
      <c r="D200" s="912"/>
      <c r="E200" s="912"/>
      <c r="F200" s="912"/>
      <c r="G200" s="152">
        <v>0</v>
      </c>
      <c r="H200" s="153">
        <v>0</v>
      </c>
    </row>
    <row r="201" spans="1:8" s="454" customFormat="1" ht="15.5">
      <c r="A201" s="109"/>
      <c r="B201" s="472" t="s">
        <v>97</v>
      </c>
      <c r="C201" s="912" t="s">
        <v>246</v>
      </c>
      <c r="D201" s="912"/>
      <c r="E201" s="912"/>
      <c r="F201" s="912"/>
      <c r="G201" s="152">
        <v>0</v>
      </c>
      <c r="H201" s="153">
        <v>0</v>
      </c>
    </row>
    <row r="202" spans="1:8" s="454" customFormat="1" ht="15.5">
      <c r="A202" s="109"/>
      <c r="B202" s="472" t="s">
        <v>98</v>
      </c>
      <c r="C202" s="912" t="s">
        <v>290</v>
      </c>
      <c r="D202" s="912"/>
      <c r="E202" s="912"/>
      <c r="F202" s="912"/>
      <c r="G202" s="152">
        <v>0</v>
      </c>
      <c r="H202" s="153">
        <v>0</v>
      </c>
    </row>
    <row r="203" spans="1:8" s="454" customFormat="1" ht="15.5">
      <c r="A203" s="109"/>
      <c r="B203" s="472" t="s">
        <v>99</v>
      </c>
      <c r="C203" s="912" t="s">
        <v>247</v>
      </c>
      <c r="D203" s="912"/>
      <c r="E203" s="912"/>
      <c r="F203" s="912"/>
      <c r="G203" s="152">
        <v>0</v>
      </c>
      <c r="H203" s="153">
        <v>0</v>
      </c>
    </row>
    <row r="204" spans="1:8" s="454" customFormat="1" ht="15.5">
      <c r="A204" s="109"/>
      <c r="B204" s="472" t="s">
        <v>100</v>
      </c>
      <c r="C204" s="912" t="s">
        <v>248</v>
      </c>
      <c r="D204" s="912"/>
      <c r="E204" s="912"/>
      <c r="F204" s="912"/>
      <c r="G204" s="152">
        <v>0</v>
      </c>
      <c r="H204" s="153">
        <v>0</v>
      </c>
    </row>
    <row r="205" spans="1:8" s="454" customFormat="1" ht="15.5">
      <c r="A205" s="109"/>
      <c r="B205" s="472" t="s">
        <v>105</v>
      </c>
      <c r="C205" s="912" t="s">
        <v>249</v>
      </c>
      <c r="D205" s="912"/>
      <c r="E205" s="912"/>
      <c r="F205" s="912"/>
      <c r="G205" s="152">
        <v>0</v>
      </c>
      <c r="H205" s="153">
        <v>0</v>
      </c>
    </row>
    <row r="206" spans="1:8" s="454" customFormat="1" ht="15.5">
      <c r="A206" s="109"/>
      <c r="B206" s="472" t="s">
        <v>201</v>
      </c>
      <c r="C206" s="912" t="s">
        <v>250</v>
      </c>
      <c r="D206" s="912"/>
      <c r="E206" s="912"/>
      <c r="F206" s="912"/>
      <c r="G206" s="152">
        <v>0</v>
      </c>
      <c r="H206" s="153">
        <v>0</v>
      </c>
    </row>
    <row r="207" spans="1:8" s="454" customFormat="1" ht="16" thickBot="1">
      <c r="A207" s="200"/>
      <c r="B207" s="242" t="s">
        <v>232</v>
      </c>
      <c r="C207" s="995" t="s">
        <v>251</v>
      </c>
      <c r="D207" s="995"/>
      <c r="E207" s="995"/>
      <c r="F207" s="995"/>
      <c r="G207" s="243">
        <f>SUM(G198:G206)</f>
        <v>0</v>
      </c>
      <c r="H207" s="244">
        <v>0</v>
      </c>
    </row>
    <row r="208" spans="1:8" s="454" customFormat="1" ht="7.5" customHeight="1">
      <c r="A208" s="268"/>
      <c r="B208" s="167"/>
      <c r="C208" s="168"/>
      <c r="D208" s="168"/>
      <c r="E208" s="168"/>
      <c r="F208" s="168"/>
      <c r="G208" s="169"/>
      <c r="H208" s="170"/>
    </row>
    <row r="209" spans="1:8" s="454" customFormat="1" ht="15.5">
      <c r="A209" s="23"/>
      <c r="B209" s="470"/>
      <c r="C209" s="470"/>
      <c r="D209" s="470"/>
      <c r="E209" s="470"/>
      <c r="F209" s="470"/>
      <c r="G209" s="58"/>
      <c r="H209" s="88" t="s">
        <v>372</v>
      </c>
    </row>
    <row r="210" spans="1:8" s="454" customFormat="1" ht="31">
      <c r="A210" s="109"/>
      <c r="B210" s="730" t="s">
        <v>0</v>
      </c>
      <c r="C210" s="731"/>
      <c r="D210" s="731"/>
      <c r="E210" s="731"/>
      <c r="F210" s="792"/>
      <c r="G210" s="305" t="str">
        <f>G190</f>
        <v>As at 31st March, 2022</v>
      </c>
      <c r="H210" s="305" t="str">
        <f>H190</f>
        <v>As at 31st March, 2021</v>
      </c>
    </row>
    <row r="211" spans="1:8" s="454" customFormat="1" ht="7.5" customHeight="1">
      <c r="A211" s="109"/>
      <c r="B211" s="116"/>
      <c r="C211" s="90"/>
      <c r="D211" s="90"/>
      <c r="E211" s="90"/>
      <c r="F211" s="90"/>
      <c r="G211" s="90"/>
      <c r="H211" s="110"/>
    </row>
    <row r="212" spans="1:8" s="454" customFormat="1" ht="16.5" customHeight="1">
      <c r="A212" s="20" t="s">
        <v>91</v>
      </c>
      <c r="B212" s="853" t="s">
        <v>291</v>
      </c>
      <c r="C212" s="777"/>
      <c r="D212" s="777"/>
      <c r="E212" s="777"/>
      <c r="F212" s="777"/>
      <c r="G212" s="777"/>
      <c r="H212" s="939"/>
    </row>
    <row r="213" spans="1:8" s="454" customFormat="1" ht="31.5" customHeight="1">
      <c r="A213" s="109"/>
      <c r="B213" s="472" t="s">
        <v>94</v>
      </c>
      <c r="C213" s="912" t="s">
        <v>252</v>
      </c>
      <c r="D213" s="912"/>
      <c r="E213" s="912"/>
      <c r="F213" s="912"/>
      <c r="G213" s="152">
        <f>H219</f>
        <v>0</v>
      </c>
      <c r="H213" s="153">
        <v>0</v>
      </c>
    </row>
    <row r="214" spans="1:8" s="454" customFormat="1" ht="15.5">
      <c r="A214" s="109"/>
      <c r="B214" s="472" t="s">
        <v>95</v>
      </c>
      <c r="C214" s="912" t="s">
        <v>253</v>
      </c>
      <c r="D214" s="912"/>
      <c r="E214" s="912"/>
      <c r="F214" s="912"/>
      <c r="G214" s="152">
        <v>0</v>
      </c>
      <c r="H214" s="153">
        <v>0</v>
      </c>
    </row>
    <row r="215" spans="1:8" s="454" customFormat="1" ht="15.5">
      <c r="A215" s="109"/>
      <c r="B215" s="472" t="s">
        <v>96</v>
      </c>
      <c r="C215" s="912" t="s">
        <v>254</v>
      </c>
      <c r="D215" s="912"/>
      <c r="E215" s="912"/>
      <c r="F215" s="912"/>
      <c r="G215" s="152">
        <v>0</v>
      </c>
      <c r="H215" s="153">
        <v>0</v>
      </c>
    </row>
    <row r="216" spans="1:8" s="454" customFormat="1" ht="15.5">
      <c r="A216" s="109"/>
      <c r="B216" s="472" t="s">
        <v>97</v>
      </c>
      <c r="C216" s="912" t="s">
        <v>255</v>
      </c>
      <c r="D216" s="912"/>
      <c r="E216" s="912"/>
      <c r="F216" s="912"/>
      <c r="G216" s="152">
        <v>0</v>
      </c>
      <c r="H216" s="153">
        <v>0</v>
      </c>
    </row>
    <row r="217" spans="1:8" s="454" customFormat="1" ht="15.5">
      <c r="A217" s="109"/>
      <c r="B217" s="472" t="s">
        <v>98</v>
      </c>
      <c r="C217" s="912" t="s">
        <v>256</v>
      </c>
      <c r="D217" s="912"/>
      <c r="E217" s="912"/>
      <c r="F217" s="912"/>
      <c r="G217" s="152">
        <v>0</v>
      </c>
      <c r="H217" s="153">
        <v>0</v>
      </c>
    </row>
    <row r="218" spans="1:8" s="454" customFormat="1" ht="15.5">
      <c r="A218" s="109"/>
      <c r="B218" s="472" t="s">
        <v>99</v>
      </c>
      <c r="C218" s="912" t="s">
        <v>257</v>
      </c>
      <c r="D218" s="912"/>
      <c r="E218" s="912"/>
      <c r="F218" s="912"/>
      <c r="G218" s="152">
        <v>0</v>
      </c>
      <c r="H218" s="153">
        <v>0</v>
      </c>
    </row>
    <row r="219" spans="1:8" s="454" customFormat="1" ht="15.5">
      <c r="A219" s="109"/>
      <c r="B219" s="342" t="s">
        <v>100</v>
      </c>
      <c r="C219" s="999" t="s">
        <v>258</v>
      </c>
      <c r="D219" s="999"/>
      <c r="E219" s="999"/>
      <c r="F219" s="999"/>
      <c r="G219" s="248">
        <f>SUM(G213:G218)</f>
        <v>0</v>
      </c>
      <c r="H219" s="249">
        <f>SUM(H213:H218)</f>
        <v>0</v>
      </c>
    </row>
    <row r="220" spans="1:8" s="454" customFormat="1" ht="15.5">
      <c r="A220" s="64"/>
      <c r="B220" s="250"/>
      <c r="C220" s="477"/>
      <c r="D220" s="477"/>
      <c r="E220" s="477"/>
      <c r="F220" s="477"/>
      <c r="G220" s="251"/>
      <c r="H220" s="252"/>
    </row>
    <row r="221" spans="1:8" s="454" customFormat="1" ht="16.5" customHeight="1">
      <c r="A221" s="20" t="s">
        <v>92</v>
      </c>
      <c r="B221" s="853" t="s">
        <v>292</v>
      </c>
      <c r="C221" s="777"/>
      <c r="D221" s="777"/>
      <c r="E221" s="777"/>
      <c r="F221" s="777"/>
      <c r="G221" s="777"/>
      <c r="H221" s="939"/>
    </row>
    <row r="222" spans="1:8" s="454" customFormat="1" ht="15.5">
      <c r="A222" s="109"/>
      <c r="B222" s="472" t="s">
        <v>94</v>
      </c>
      <c r="C222" s="912" t="s">
        <v>259</v>
      </c>
      <c r="D222" s="912"/>
      <c r="E222" s="912"/>
      <c r="F222" s="912"/>
      <c r="G222" s="152">
        <f>H219</f>
        <v>0</v>
      </c>
      <c r="H222" s="153">
        <v>0</v>
      </c>
    </row>
    <row r="223" spans="1:8" s="454" customFormat="1" ht="15.5">
      <c r="A223" s="109"/>
      <c r="B223" s="472" t="s">
        <v>95</v>
      </c>
      <c r="C223" s="912" t="s">
        <v>244</v>
      </c>
      <c r="D223" s="912"/>
      <c r="E223" s="912"/>
      <c r="F223" s="912"/>
      <c r="G223" s="152">
        <v>0</v>
      </c>
      <c r="H223" s="153">
        <v>0</v>
      </c>
    </row>
    <row r="224" spans="1:8" s="454" customFormat="1" ht="15.5">
      <c r="A224" s="109"/>
      <c r="B224" s="472" t="s">
        <v>96</v>
      </c>
      <c r="C224" s="912" t="s">
        <v>260</v>
      </c>
      <c r="D224" s="912"/>
      <c r="E224" s="912"/>
      <c r="F224" s="912"/>
      <c r="G224" s="152">
        <f>G218+G215</f>
        <v>0</v>
      </c>
      <c r="H224" s="153">
        <v>0</v>
      </c>
    </row>
    <row r="225" spans="1:8" s="454" customFormat="1" ht="15.5">
      <c r="A225" s="109"/>
      <c r="B225" s="472" t="s">
        <v>97</v>
      </c>
      <c r="C225" s="912" t="s">
        <v>255</v>
      </c>
      <c r="D225" s="912"/>
      <c r="E225" s="912"/>
      <c r="F225" s="912"/>
      <c r="G225" s="152">
        <f>G216</f>
        <v>0</v>
      </c>
      <c r="H225" s="153">
        <v>0</v>
      </c>
    </row>
    <row r="226" spans="1:8" s="454" customFormat="1" ht="15.75" customHeight="1">
      <c r="A226" s="109"/>
      <c r="B226" s="472" t="s">
        <v>98</v>
      </c>
      <c r="C226" s="912" t="s">
        <v>256</v>
      </c>
      <c r="D226" s="912"/>
      <c r="E226" s="912"/>
      <c r="F226" s="912"/>
      <c r="G226" s="152">
        <v>0</v>
      </c>
      <c r="H226" s="153">
        <v>0</v>
      </c>
    </row>
    <row r="227" spans="1:8" s="454" customFormat="1" ht="15.75" customHeight="1">
      <c r="A227" s="109"/>
      <c r="B227" s="472" t="s">
        <v>99</v>
      </c>
      <c r="C227" s="912" t="s">
        <v>261</v>
      </c>
      <c r="D227" s="912"/>
      <c r="E227" s="912"/>
      <c r="F227" s="912"/>
      <c r="G227" s="152">
        <f>SUM(G222:G226)</f>
        <v>0</v>
      </c>
      <c r="H227" s="153">
        <f>SUM(H222:H226)</f>
        <v>0</v>
      </c>
    </row>
    <row r="228" spans="1:8" s="454" customFormat="1" ht="15.75" customHeight="1">
      <c r="A228" s="109"/>
      <c r="B228" s="472" t="s">
        <v>100</v>
      </c>
      <c r="C228" s="996" t="s">
        <v>269</v>
      </c>
      <c r="D228" s="997"/>
      <c r="E228" s="997"/>
      <c r="F228" s="998"/>
      <c r="G228" s="152">
        <v>0</v>
      </c>
      <c r="H228" s="153">
        <v>0</v>
      </c>
    </row>
    <row r="229" spans="1:8" s="454" customFormat="1" ht="15.75" customHeight="1">
      <c r="A229" s="64"/>
      <c r="B229" s="472" t="s">
        <v>105</v>
      </c>
      <c r="C229" s="996" t="s">
        <v>262</v>
      </c>
      <c r="D229" s="997"/>
      <c r="E229" s="997"/>
      <c r="F229" s="998"/>
      <c r="G229" s="152">
        <f>G218</f>
        <v>0</v>
      </c>
      <c r="H229" s="153">
        <f>H218</f>
        <v>0</v>
      </c>
    </row>
    <row r="230" spans="1:8" s="454" customFormat="1" ht="16.5" customHeight="1">
      <c r="A230" s="255"/>
      <c r="B230" s="464"/>
      <c r="C230" s="456"/>
      <c r="D230" s="456"/>
      <c r="E230" s="456"/>
      <c r="F230" s="456"/>
      <c r="G230" s="154"/>
      <c r="H230" s="155"/>
    </row>
    <row r="231" spans="1:8" s="454" customFormat="1" ht="16.5" customHeight="1">
      <c r="A231" s="20" t="s">
        <v>93</v>
      </c>
      <c r="B231" s="853" t="s">
        <v>293</v>
      </c>
      <c r="C231" s="777"/>
      <c r="D231" s="777"/>
      <c r="E231" s="777"/>
      <c r="F231" s="777"/>
      <c r="G231" s="777"/>
      <c r="H231" s="939"/>
    </row>
    <row r="232" spans="1:8" s="454" customFormat="1" ht="31.5" customHeight="1">
      <c r="A232" s="109"/>
      <c r="B232" s="472" t="s">
        <v>94</v>
      </c>
      <c r="C232" s="912" t="s">
        <v>263</v>
      </c>
      <c r="D232" s="912"/>
      <c r="E232" s="912"/>
      <c r="F232" s="912"/>
      <c r="G232" s="152">
        <f>-G206</f>
        <v>0</v>
      </c>
      <c r="H232" s="153">
        <v>0</v>
      </c>
    </row>
    <row r="233" spans="1:8" s="454" customFormat="1" ht="15.5">
      <c r="A233" s="109"/>
      <c r="B233" s="472" t="s">
        <v>95</v>
      </c>
      <c r="C233" s="912" t="s">
        <v>264</v>
      </c>
      <c r="D233" s="912"/>
      <c r="E233" s="912"/>
      <c r="F233" s="912"/>
      <c r="G233" s="152">
        <f>-G229</f>
        <v>0</v>
      </c>
      <c r="H233" s="153">
        <f>-H229</f>
        <v>0</v>
      </c>
    </row>
    <row r="234" spans="1:8" s="454" customFormat="1" ht="15.5">
      <c r="A234" s="109"/>
      <c r="B234" s="472" t="s">
        <v>96</v>
      </c>
      <c r="C234" s="912" t="s">
        <v>265</v>
      </c>
      <c r="D234" s="912"/>
      <c r="E234" s="912"/>
      <c r="F234" s="912"/>
      <c r="G234" s="152">
        <f>G233-G232</f>
        <v>0</v>
      </c>
      <c r="H234" s="153">
        <f>H233-H232</f>
        <v>0</v>
      </c>
    </row>
    <row r="235" spans="1:8" s="454" customFormat="1" ht="15.5">
      <c r="A235" s="109"/>
      <c r="B235" s="472" t="s">
        <v>97</v>
      </c>
      <c r="C235" s="912" t="s">
        <v>266</v>
      </c>
      <c r="D235" s="912"/>
      <c r="E235" s="912"/>
      <c r="F235" s="912"/>
      <c r="G235" s="152">
        <f>G234</f>
        <v>0</v>
      </c>
      <c r="H235" s="153">
        <f>H234</f>
        <v>0</v>
      </c>
    </row>
    <row r="236" spans="1:8" s="454" customFormat="1" ht="15.5">
      <c r="A236" s="64"/>
      <c r="B236" s="472" t="s">
        <v>98</v>
      </c>
      <c r="C236" s="912" t="s">
        <v>267</v>
      </c>
      <c r="D236" s="912"/>
      <c r="E236" s="912"/>
      <c r="F236" s="912"/>
      <c r="G236" s="152">
        <f>G234-G235</f>
        <v>0</v>
      </c>
      <c r="H236" s="153">
        <f>H234-H235</f>
        <v>0</v>
      </c>
    </row>
    <row r="237" spans="1:8" s="454" customFormat="1" ht="15.5">
      <c r="A237" s="64"/>
      <c r="B237" s="70"/>
      <c r="C237" s="476"/>
      <c r="D237" s="476"/>
      <c r="E237" s="476"/>
      <c r="F237" s="476"/>
      <c r="G237" s="246"/>
      <c r="H237" s="247"/>
    </row>
    <row r="238" spans="1:8" s="454" customFormat="1" ht="15.75" customHeight="1">
      <c r="A238" s="20" t="s">
        <v>305</v>
      </c>
      <c r="B238" s="853" t="s">
        <v>294</v>
      </c>
      <c r="C238" s="777"/>
      <c r="D238" s="777"/>
      <c r="E238" s="777"/>
      <c r="F238" s="777"/>
      <c r="G238" s="777"/>
      <c r="H238" s="939"/>
    </row>
    <row r="239" spans="1:8" s="454" customFormat="1" ht="31.5" customHeight="1">
      <c r="A239" s="109"/>
      <c r="B239" s="472" t="s">
        <v>94</v>
      </c>
      <c r="C239" s="912" t="s">
        <v>251</v>
      </c>
      <c r="D239" s="912"/>
      <c r="E239" s="912"/>
      <c r="F239" s="912"/>
      <c r="G239" s="152">
        <f>G207</f>
        <v>0</v>
      </c>
      <c r="H239" s="153">
        <f>H207</f>
        <v>0</v>
      </c>
    </row>
    <row r="240" spans="1:8" s="454" customFormat="1" ht="31.5" customHeight="1">
      <c r="A240" s="109"/>
      <c r="B240" s="472" t="s">
        <v>95</v>
      </c>
      <c r="C240" s="912" t="s">
        <v>268</v>
      </c>
      <c r="D240" s="912"/>
      <c r="E240" s="912"/>
      <c r="F240" s="912"/>
      <c r="G240" s="152">
        <f>G227</f>
        <v>0</v>
      </c>
      <c r="H240" s="153">
        <v>0</v>
      </c>
    </row>
    <row r="241" spans="1:8" s="454" customFormat="1" ht="15.5">
      <c r="A241" s="109"/>
      <c r="B241" s="472" t="s">
        <v>96</v>
      </c>
      <c r="C241" s="912" t="s">
        <v>269</v>
      </c>
      <c r="D241" s="912"/>
      <c r="E241" s="912"/>
      <c r="F241" s="912"/>
      <c r="G241" s="152">
        <f>G240-G239</f>
        <v>0</v>
      </c>
      <c r="H241" s="153">
        <f>H240-H239</f>
        <v>0</v>
      </c>
    </row>
    <row r="242" spans="1:8" s="454" customFormat="1" ht="16.5" customHeight="1">
      <c r="A242" s="109"/>
      <c r="B242" s="472" t="s">
        <v>97</v>
      </c>
      <c r="C242" s="912" t="s">
        <v>270</v>
      </c>
      <c r="D242" s="912"/>
      <c r="E242" s="912"/>
      <c r="F242" s="912"/>
      <c r="G242" s="152">
        <v>0</v>
      </c>
      <c r="H242" s="153">
        <v>0</v>
      </c>
    </row>
    <row r="243" spans="1:8" s="454" customFormat="1" ht="16.5" customHeight="1">
      <c r="A243" s="109"/>
      <c r="B243" s="472" t="s">
        <v>98</v>
      </c>
      <c r="C243" s="912" t="s">
        <v>271</v>
      </c>
      <c r="D243" s="912"/>
      <c r="E243" s="912"/>
      <c r="F243" s="912"/>
      <c r="G243" s="152">
        <v>0</v>
      </c>
      <c r="H243" s="153">
        <v>0</v>
      </c>
    </row>
    <row r="244" spans="1:8" s="454" customFormat="1" ht="16" thickBot="1">
      <c r="A244" s="200"/>
      <c r="B244" s="242" t="s">
        <v>99</v>
      </c>
      <c r="C244" s="995" t="s">
        <v>272</v>
      </c>
      <c r="D244" s="995"/>
      <c r="E244" s="995"/>
      <c r="F244" s="995"/>
      <c r="G244" s="243">
        <f>G243+G242-G241</f>
        <v>0</v>
      </c>
      <c r="H244" s="244">
        <f>H243+H242-H241</f>
        <v>0</v>
      </c>
    </row>
    <row r="245" spans="1:8" s="454" customFormat="1" ht="8.25" customHeight="1">
      <c r="A245" s="268"/>
      <c r="B245" s="167"/>
      <c r="C245" s="168"/>
      <c r="D245" s="168"/>
      <c r="E245" s="168"/>
      <c r="F245" s="168"/>
      <c r="G245" s="169"/>
      <c r="H245" s="170"/>
    </row>
    <row r="246" spans="1:8" s="454" customFormat="1" ht="15.75" customHeight="1">
      <c r="A246" s="23"/>
      <c r="B246" s="470"/>
      <c r="C246" s="470"/>
      <c r="D246" s="470"/>
      <c r="E246" s="470"/>
      <c r="F246" s="470"/>
      <c r="G246" s="58"/>
      <c r="H246" s="88" t="s">
        <v>372</v>
      </c>
    </row>
    <row r="247" spans="1:8" s="454" customFormat="1" ht="31">
      <c r="A247" s="109"/>
      <c r="B247" s="730" t="s">
        <v>0</v>
      </c>
      <c r="C247" s="731"/>
      <c r="D247" s="731"/>
      <c r="E247" s="731"/>
      <c r="F247" s="792"/>
      <c r="G247" s="305" t="str">
        <f>G210</f>
        <v>As at 31st March, 2022</v>
      </c>
      <c r="H247" s="305" t="str">
        <f>H210</f>
        <v>As at 31st March, 2021</v>
      </c>
    </row>
    <row r="248" spans="1:8" s="454" customFormat="1" ht="7.5" customHeight="1">
      <c r="A248" s="64"/>
      <c r="B248" s="467"/>
      <c r="C248" s="468"/>
      <c r="D248" s="468"/>
      <c r="E248" s="468"/>
      <c r="F248" s="468"/>
      <c r="G248" s="468"/>
      <c r="H248" s="267"/>
    </row>
    <row r="249" spans="1:8" s="454" customFormat="1" ht="15.75" customHeight="1">
      <c r="A249" s="20" t="s">
        <v>306</v>
      </c>
      <c r="B249" s="853" t="s">
        <v>295</v>
      </c>
      <c r="C249" s="777"/>
      <c r="D249" s="777"/>
      <c r="E249" s="777"/>
      <c r="F249" s="777"/>
      <c r="G249" s="777"/>
      <c r="H249" s="939"/>
    </row>
    <row r="250" spans="1:8" s="454" customFormat="1" ht="15.75" customHeight="1">
      <c r="A250" s="109"/>
      <c r="B250" s="472" t="s">
        <v>94</v>
      </c>
      <c r="C250" s="912" t="s">
        <v>290</v>
      </c>
      <c r="D250" s="912"/>
      <c r="E250" s="912"/>
      <c r="F250" s="912"/>
      <c r="G250" s="152">
        <v>0</v>
      </c>
      <c r="H250" s="153">
        <f>H202</f>
        <v>0</v>
      </c>
    </row>
    <row r="251" spans="1:8" s="454" customFormat="1" ht="15.75" customHeight="1">
      <c r="A251" s="109"/>
      <c r="B251" s="472" t="s">
        <v>95</v>
      </c>
      <c r="C251" s="912" t="s">
        <v>246</v>
      </c>
      <c r="D251" s="912"/>
      <c r="E251" s="912"/>
      <c r="F251" s="912"/>
      <c r="G251" s="152">
        <v>0</v>
      </c>
      <c r="H251" s="153">
        <v>0</v>
      </c>
    </row>
    <row r="252" spans="1:8" s="454" customFormat="1" ht="15.5">
      <c r="A252" s="109"/>
      <c r="B252" s="472" t="s">
        <v>96</v>
      </c>
      <c r="C252" s="912" t="s">
        <v>245</v>
      </c>
      <c r="D252" s="912"/>
      <c r="E252" s="912"/>
      <c r="F252" s="912"/>
      <c r="G252" s="152">
        <f>G200</f>
        <v>0</v>
      </c>
      <c r="H252" s="153">
        <f>H200</f>
        <v>0</v>
      </c>
    </row>
    <row r="253" spans="1:8" s="454" customFormat="1" ht="15.5">
      <c r="A253" s="109"/>
      <c r="B253" s="472" t="s">
        <v>97</v>
      </c>
      <c r="C253" s="912" t="s">
        <v>296</v>
      </c>
      <c r="D253" s="912"/>
      <c r="E253" s="912"/>
      <c r="F253" s="912"/>
      <c r="G253" s="152">
        <f>-G215</f>
        <v>0</v>
      </c>
      <c r="H253" s="153">
        <f>-H215</f>
        <v>0</v>
      </c>
    </row>
    <row r="254" spans="1:8" s="454" customFormat="1" ht="15.75" customHeight="1">
      <c r="A254" s="109"/>
      <c r="B254" s="472" t="s">
        <v>98</v>
      </c>
      <c r="C254" s="912" t="s">
        <v>247</v>
      </c>
      <c r="D254" s="912"/>
      <c r="E254" s="912"/>
      <c r="F254" s="912"/>
      <c r="G254" s="152">
        <v>0</v>
      </c>
      <c r="H254" s="153">
        <v>0</v>
      </c>
    </row>
    <row r="255" spans="1:8" s="454" customFormat="1" ht="15.75" customHeight="1">
      <c r="A255" s="109"/>
      <c r="B255" s="472" t="s">
        <v>99</v>
      </c>
      <c r="C255" s="912" t="s">
        <v>248</v>
      </c>
      <c r="D255" s="912"/>
      <c r="E255" s="912"/>
      <c r="F255" s="912"/>
      <c r="G255" s="152">
        <v>0</v>
      </c>
      <c r="H255" s="153">
        <v>0</v>
      </c>
    </row>
    <row r="256" spans="1:8" s="454" customFormat="1" ht="15.5">
      <c r="A256" s="109"/>
      <c r="B256" s="472" t="s">
        <v>100</v>
      </c>
      <c r="C256" s="912" t="s">
        <v>273</v>
      </c>
      <c r="D256" s="912"/>
      <c r="E256" s="912"/>
      <c r="F256" s="912"/>
      <c r="G256" s="152">
        <f>G235</f>
        <v>0</v>
      </c>
      <c r="H256" s="153">
        <f>H235</f>
        <v>0</v>
      </c>
    </row>
    <row r="257" spans="1:8" s="454" customFormat="1" ht="16.5" customHeight="1">
      <c r="A257" s="64"/>
      <c r="B257" s="472" t="s">
        <v>105</v>
      </c>
      <c r="C257" s="912" t="s">
        <v>274</v>
      </c>
      <c r="D257" s="912"/>
      <c r="E257" s="912"/>
      <c r="F257" s="912"/>
      <c r="G257" s="152">
        <f>SUM(G250:G256)</f>
        <v>0</v>
      </c>
      <c r="H257" s="153">
        <f>SUM(H250:H256)</f>
        <v>0</v>
      </c>
    </row>
    <row r="258" spans="1:8" s="454" customFormat="1" ht="5.25" customHeight="1">
      <c r="A258" s="109"/>
      <c r="B258" s="70"/>
      <c r="C258" s="476"/>
      <c r="D258" s="476"/>
      <c r="E258" s="476"/>
      <c r="F258" s="476"/>
      <c r="G258" s="246"/>
      <c r="H258" s="247"/>
    </row>
    <row r="259" spans="1:8" s="454" customFormat="1" ht="15.5">
      <c r="A259" s="20" t="s">
        <v>307</v>
      </c>
      <c r="B259" s="853" t="s">
        <v>297</v>
      </c>
      <c r="C259" s="777"/>
      <c r="D259" s="777"/>
      <c r="E259" s="777"/>
      <c r="F259" s="777"/>
      <c r="G259" s="777"/>
      <c r="H259" s="939"/>
    </row>
    <row r="260" spans="1:8" s="454" customFormat="1" ht="31.5" customHeight="1">
      <c r="A260" s="109"/>
      <c r="B260" s="472" t="s">
        <v>94</v>
      </c>
      <c r="C260" s="912" t="s">
        <v>304</v>
      </c>
      <c r="D260" s="912"/>
      <c r="E260" s="912"/>
      <c r="F260" s="912"/>
      <c r="G260" s="152">
        <f>G239</f>
        <v>0</v>
      </c>
      <c r="H260" s="153">
        <f>H239</f>
        <v>0</v>
      </c>
    </row>
    <row r="261" spans="1:8" s="454" customFormat="1" ht="15.5">
      <c r="A261" s="109"/>
      <c r="B261" s="472" t="s">
        <v>95</v>
      </c>
      <c r="C261" s="912" t="s">
        <v>275</v>
      </c>
      <c r="D261" s="912"/>
      <c r="E261" s="912"/>
      <c r="F261" s="912"/>
      <c r="G261" s="152">
        <f>G240</f>
        <v>0</v>
      </c>
      <c r="H261" s="153">
        <f>H240</f>
        <v>0</v>
      </c>
    </row>
    <row r="262" spans="1:8" s="454" customFormat="1" ht="15.5">
      <c r="A262" s="109"/>
      <c r="B262" s="472" t="s">
        <v>96</v>
      </c>
      <c r="C262" s="912" t="s">
        <v>276</v>
      </c>
      <c r="D262" s="912"/>
      <c r="E262" s="912"/>
      <c r="F262" s="912"/>
      <c r="G262" s="152">
        <f>G261-G260</f>
        <v>0</v>
      </c>
      <c r="H262" s="153">
        <f>H261-H260</f>
        <v>0</v>
      </c>
    </row>
    <row r="263" spans="1:8" s="454" customFormat="1" ht="15.5">
      <c r="A263" s="109"/>
      <c r="B263" s="472" t="s">
        <v>97</v>
      </c>
      <c r="C263" s="912" t="s">
        <v>277</v>
      </c>
      <c r="D263" s="912"/>
      <c r="E263" s="912"/>
      <c r="F263" s="912"/>
      <c r="G263" s="152">
        <v>0</v>
      </c>
      <c r="H263" s="153">
        <v>0</v>
      </c>
    </row>
    <row r="264" spans="1:8" s="454" customFormat="1" ht="15.5">
      <c r="A264" s="64"/>
      <c r="B264" s="472" t="s">
        <v>98</v>
      </c>
      <c r="C264" s="912" t="s">
        <v>278</v>
      </c>
      <c r="D264" s="912"/>
      <c r="E264" s="912"/>
      <c r="F264" s="912"/>
      <c r="G264" s="152">
        <v>0</v>
      </c>
      <c r="H264" s="153">
        <v>0</v>
      </c>
    </row>
    <row r="265" spans="1:8" s="454" customFormat="1" ht="9" customHeight="1">
      <c r="A265" s="255"/>
      <c r="B265" s="464"/>
      <c r="C265" s="456"/>
      <c r="D265" s="456"/>
      <c r="E265" s="456"/>
      <c r="F265" s="456"/>
      <c r="G265" s="73"/>
      <c r="H265" s="74"/>
    </row>
    <row r="266" spans="1:8" s="454" customFormat="1" ht="15.5">
      <c r="A266" s="20" t="s">
        <v>308</v>
      </c>
      <c r="B266" s="853" t="s">
        <v>298</v>
      </c>
      <c r="C266" s="777"/>
      <c r="D266" s="777"/>
      <c r="E266" s="777"/>
      <c r="F266" s="777"/>
      <c r="G266" s="777"/>
      <c r="H266" s="939"/>
    </row>
    <row r="267" spans="1:8" s="454" customFormat="1" ht="15.5">
      <c r="A267" s="109"/>
      <c r="B267" s="472" t="s">
        <v>94</v>
      </c>
      <c r="C267" s="912" t="s">
        <v>283</v>
      </c>
      <c r="D267" s="912"/>
      <c r="E267" s="912"/>
      <c r="F267" s="912"/>
      <c r="G267" s="152">
        <f>G260</f>
        <v>0</v>
      </c>
      <c r="H267" s="153">
        <f>H260</f>
        <v>0</v>
      </c>
    </row>
    <row r="268" spans="1:8" s="454" customFormat="1" ht="15.5">
      <c r="A268" s="109"/>
      <c r="B268" s="472" t="s">
        <v>95</v>
      </c>
      <c r="C268" s="912" t="s">
        <v>299</v>
      </c>
      <c r="D268" s="912"/>
      <c r="E268" s="912"/>
      <c r="F268" s="912"/>
      <c r="G268" s="152">
        <f>-H267</f>
        <v>0</v>
      </c>
      <c r="H268" s="153">
        <v>0</v>
      </c>
    </row>
    <row r="269" spans="1:8" s="454" customFormat="1" ht="15.5">
      <c r="A269" s="109"/>
      <c r="B269" s="472" t="s">
        <v>96</v>
      </c>
      <c r="C269" s="912" t="s">
        <v>300</v>
      </c>
      <c r="D269" s="912"/>
      <c r="E269" s="912"/>
      <c r="F269" s="912"/>
      <c r="G269" s="152">
        <v>0</v>
      </c>
      <c r="H269" s="153">
        <v>0</v>
      </c>
    </row>
    <row r="270" spans="1:8" s="454" customFormat="1" ht="15.5">
      <c r="A270" s="109"/>
      <c r="B270" s="472"/>
      <c r="C270" s="912" t="s">
        <v>301</v>
      </c>
      <c r="D270" s="912"/>
      <c r="E270" s="912"/>
      <c r="F270" s="912"/>
      <c r="G270" s="152">
        <v>0</v>
      </c>
      <c r="H270" s="153">
        <v>0</v>
      </c>
    </row>
    <row r="271" spans="1:8" s="454" customFormat="1" ht="15.5">
      <c r="A271" s="109"/>
      <c r="B271" s="472"/>
      <c r="C271" s="912" t="s">
        <v>279</v>
      </c>
      <c r="D271" s="912"/>
      <c r="E271" s="912"/>
      <c r="F271" s="912"/>
      <c r="G271" s="152">
        <v>0</v>
      </c>
      <c r="H271" s="153">
        <v>0</v>
      </c>
    </row>
    <row r="272" spans="1:8" s="454" customFormat="1" ht="15.5">
      <c r="A272" s="109"/>
      <c r="B272" s="472" t="s">
        <v>97</v>
      </c>
      <c r="C272" s="912" t="s">
        <v>280</v>
      </c>
      <c r="D272" s="912"/>
      <c r="E272" s="912"/>
      <c r="F272" s="912"/>
      <c r="G272" s="152">
        <f>-G224</f>
        <v>0</v>
      </c>
      <c r="H272" s="153">
        <v>0</v>
      </c>
    </row>
    <row r="273" spans="1:9" s="454" customFormat="1" ht="31.5" customHeight="1">
      <c r="A273" s="64"/>
      <c r="B273" s="472" t="s">
        <v>98</v>
      </c>
      <c r="C273" s="912" t="s">
        <v>302</v>
      </c>
      <c r="D273" s="912"/>
      <c r="E273" s="912"/>
      <c r="F273" s="912"/>
      <c r="G273" s="152">
        <f>SUM(G267:G272)</f>
        <v>0</v>
      </c>
      <c r="H273" s="153">
        <f>SUM(H267:H272)</f>
        <v>0</v>
      </c>
    </row>
    <row r="274" spans="1:9" s="454" customFormat="1" ht="7.5" customHeight="1">
      <c r="A274" s="255"/>
      <c r="B274" s="464"/>
      <c r="C274" s="456"/>
      <c r="D274" s="456"/>
      <c r="E274" s="456"/>
      <c r="F274" s="456"/>
      <c r="G274" s="154"/>
      <c r="H274" s="155"/>
    </row>
    <row r="275" spans="1:9" s="454" customFormat="1" ht="15.5">
      <c r="A275" s="20" t="s">
        <v>309</v>
      </c>
      <c r="B275" s="853" t="s">
        <v>311</v>
      </c>
      <c r="C275" s="777"/>
      <c r="D275" s="777"/>
      <c r="E275" s="777"/>
      <c r="F275" s="777"/>
      <c r="G275" s="777"/>
      <c r="H275" s="939"/>
    </row>
    <row r="276" spans="1:9" s="454" customFormat="1" ht="15.5">
      <c r="A276" s="109"/>
      <c r="B276" s="472" t="s">
        <v>94</v>
      </c>
      <c r="C276" s="912" t="s">
        <v>312</v>
      </c>
      <c r="D276" s="912"/>
      <c r="E276" s="912"/>
      <c r="F276" s="912"/>
      <c r="G276" s="152">
        <f>H280</f>
        <v>0</v>
      </c>
      <c r="H276" s="153">
        <v>0</v>
      </c>
    </row>
    <row r="277" spans="1:9" s="454" customFormat="1" ht="15.5">
      <c r="A277" s="109"/>
      <c r="B277" s="472" t="s">
        <v>95</v>
      </c>
      <c r="C277" s="912" t="s">
        <v>313</v>
      </c>
      <c r="D277" s="912"/>
      <c r="E277" s="912"/>
      <c r="F277" s="912"/>
      <c r="G277" s="152">
        <f>G273</f>
        <v>0</v>
      </c>
      <c r="H277" s="153">
        <f>H273</f>
        <v>0</v>
      </c>
    </row>
    <row r="278" spans="1:9" s="454" customFormat="1" ht="15.5">
      <c r="A278" s="109"/>
      <c r="B278" s="472" t="s">
        <v>96</v>
      </c>
      <c r="C278" s="912" t="s">
        <v>314</v>
      </c>
      <c r="D278" s="912"/>
      <c r="E278" s="912"/>
      <c r="F278" s="912"/>
      <c r="G278" s="152">
        <f>-G270</f>
        <v>0</v>
      </c>
      <c r="H278" s="153">
        <f>-H270</f>
        <v>0</v>
      </c>
    </row>
    <row r="279" spans="1:9" s="454" customFormat="1" ht="15.5">
      <c r="A279" s="109"/>
      <c r="B279" s="472" t="s">
        <v>97</v>
      </c>
      <c r="C279" s="912" t="s">
        <v>315</v>
      </c>
      <c r="D279" s="912"/>
      <c r="E279" s="912"/>
      <c r="F279" s="912"/>
      <c r="G279" s="152">
        <f>-G225</f>
        <v>0</v>
      </c>
      <c r="H279" s="153">
        <v>0</v>
      </c>
    </row>
    <row r="280" spans="1:9" s="454" customFormat="1" ht="16" thickBot="1">
      <c r="A280" s="64"/>
      <c r="B280" s="472" t="s">
        <v>98</v>
      </c>
      <c r="C280" s="912" t="s">
        <v>316</v>
      </c>
      <c r="D280" s="912"/>
      <c r="E280" s="912"/>
      <c r="F280" s="912"/>
      <c r="G280" s="152">
        <f>SUM(G276:G279)</f>
        <v>0</v>
      </c>
      <c r="H280" s="153">
        <f>SUM(H276:H279)</f>
        <v>0</v>
      </c>
    </row>
    <row r="281" spans="1:9" s="454" customFormat="1" ht="6" customHeight="1">
      <c r="A281" s="268"/>
      <c r="B281" s="167"/>
      <c r="C281" s="168"/>
      <c r="D281" s="168"/>
      <c r="E281" s="168"/>
      <c r="F281" s="168"/>
      <c r="G281" s="169"/>
      <c r="H281" s="170"/>
    </row>
    <row r="282" spans="1:9" s="454" customFormat="1" ht="15.75" customHeight="1">
      <c r="A282" s="23"/>
      <c r="B282" s="470"/>
      <c r="C282" s="470"/>
      <c r="D282" s="470"/>
      <c r="E282" s="470"/>
      <c r="F282" s="470"/>
      <c r="G282" s="58"/>
      <c r="H282" s="88"/>
    </row>
    <row r="283" spans="1:9" s="454" customFormat="1" ht="31">
      <c r="A283" s="109"/>
      <c r="B283" s="730" t="s">
        <v>0</v>
      </c>
      <c r="C283" s="731"/>
      <c r="D283" s="731"/>
      <c r="E283" s="731"/>
      <c r="F283" s="792"/>
      <c r="G283" s="305" t="str">
        <f>G247</f>
        <v>As at 31st March, 2022</v>
      </c>
      <c r="H283" s="305" t="str">
        <f>H247</f>
        <v>As at 31st March, 2021</v>
      </c>
    </row>
    <row r="284" spans="1:9" s="454" customFormat="1" ht="6.75" customHeight="1">
      <c r="A284" s="64"/>
      <c r="B284" s="467"/>
      <c r="C284" s="468"/>
      <c r="D284" s="468"/>
      <c r="E284" s="468"/>
      <c r="F284" s="468"/>
      <c r="G284" s="468"/>
      <c r="H284" s="267"/>
    </row>
    <row r="285" spans="1:9" s="454" customFormat="1" ht="15.5">
      <c r="A285" s="20" t="s">
        <v>310</v>
      </c>
      <c r="B285" s="853" t="s">
        <v>303</v>
      </c>
      <c r="C285" s="777"/>
      <c r="D285" s="777"/>
      <c r="E285" s="777"/>
      <c r="F285" s="777"/>
      <c r="G285" s="777"/>
      <c r="H285" s="939"/>
    </row>
    <row r="286" spans="1:9" s="454" customFormat="1" ht="48" customHeight="1">
      <c r="A286" s="453"/>
      <c r="B286" s="245" t="s">
        <v>94</v>
      </c>
      <c r="C286" s="1012" t="s">
        <v>281</v>
      </c>
      <c r="D286" s="1012"/>
      <c r="E286" s="1012"/>
      <c r="F286" s="1012"/>
      <c r="G286" s="118">
        <v>0</v>
      </c>
      <c r="H286" s="119">
        <v>0</v>
      </c>
    </row>
    <row r="287" spans="1:9" s="454" customFormat="1" ht="15.5">
      <c r="A287" s="256"/>
      <c r="B287" s="472" t="s">
        <v>95</v>
      </c>
      <c r="C287" s="912" t="s">
        <v>282</v>
      </c>
      <c r="D287" s="912"/>
      <c r="E287" s="912"/>
      <c r="F287" s="912"/>
      <c r="G287" s="219">
        <v>1</v>
      </c>
      <c r="H287" s="218">
        <v>1</v>
      </c>
    </row>
    <row r="288" spans="1:9" s="454" customFormat="1" ht="16.5" customHeight="1" thickBot="1">
      <c r="A288" s="111"/>
      <c r="B288" s="117"/>
      <c r="C288" s="112"/>
      <c r="D288" s="112"/>
      <c r="E288" s="112"/>
      <c r="F288" s="112"/>
      <c r="G288" s="113"/>
      <c r="H288" s="114"/>
      <c r="I288" s="350"/>
    </row>
    <row r="289" spans="1:9" s="454" customFormat="1" ht="30" customHeight="1" thickBot="1">
      <c r="A289" s="491">
        <f>A186+1</f>
        <v>61</v>
      </c>
      <c r="B289" s="914" t="s">
        <v>441</v>
      </c>
      <c r="C289" s="915"/>
      <c r="D289" s="915"/>
      <c r="E289" s="915"/>
      <c r="F289" s="915"/>
      <c r="G289" s="915"/>
      <c r="H289" s="916"/>
      <c r="I289" s="350"/>
    </row>
    <row r="290" spans="1:9" s="485" customFormat="1" ht="15.75" customHeight="1">
      <c r="A290" s="491">
        <f>A289+1</f>
        <v>62</v>
      </c>
      <c r="B290" s="1009" t="s">
        <v>453</v>
      </c>
      <c r="C290" s="1010"/>
      <c r="D290" s="1010"/>
      <c r="E290" s="1010"/>
      <c r="F290" s="1010"/>
      <c r="G290" s="1010"/>
      <c r="H290" s="1011"/>
      <c r="I290" s="490"/>
    </row>
    <row r="291" spans="1:9" s="485" customFormat="1" ht="95.25" customHeight="1">
      <c r="A291" s="484"/>
      <c r="B291" s="1006" t="s">
        <v>454</v>
      </c>
      <c r="C291" s="1007"/>
      <c r="D291" s="1007"/>
      <c r="E291" s="1007"/>
      <c r="F291" s="1007"/>
      <c r="G291" s="1007"/>
      <c r="H291" s="1008"/>
      <c r="I291" s="307"/>
    </row>
    <row r="292" spans="1:9" s="485" customFormat="1" ht="21.75" customHeight="1">
      <c r="A292" s="484"/>
      <c r="B292" s="1006" t="s">
        <v>760</v>
      </c>
      <c r="C292" s="1007"/>
      <c r="D292" s="1007"/>
      <c r="E292" s="1007"/>
      <c r="F292" s="1007"/>
      <c r="G292" s="1007"/>
      <c r="H292" s="1008"/>
      <c r="I292" s="307"/>
    </row>
    <row r="293" spans="1:9" s="485" customFormat="1" ht="15" customHeight="1">
      <c r="A293" s="484"/>
      <c r="B293" s="1006" t="s">
        <v>455</v>
      </c>
      <c r="C293" s="1007"/>
      <c r="D293" s="1007"/>
      <c r="E293" s="1007"/>
      <c r="F293" s="1007"/>
      <c r="G293" s="1007"/>
      <c r="H293" s="1008"/>
      <c r="I293" s="307"/>
    </row>
    <row r="294" spans="1:9" s="485" customFormat="1" ht="31">
      <c r="A294" s="484"/>
      <c r="B294" s="1003" t="s">
        <v>456</v>
      </c>
      <c r="C294" s="1004"/>
      <c r="D294" s="1005"/>
      <c r="E294" s="486" t="s">
        <v>761</v>
      </c>
      <c r="F294" s="486" t="s">
        <v>457</v>
      </c>
      <c r="G294" s="487" t="s">
        <v>1</v>
      </c>
      <c r="H294" s="492"/>
      <c r="I294" s="488"/>
    </row>
    <row r="295" spans="1:9" s="485" customFormat="1" ht="32.25" customHeight="1">
      <c r="A295" s="484"/>
      <c r="B295" s="808" t="s">
        <v>762</v>
      </c>
      <c r="C295" s="808"/>
      <c r="D295" s="808"/>
      <c r="E295" s="489">
        <v>0</v>
      </c>
      <c r="F295" s="489">
        <v>0</v>
      </c>
      <c r="G295" s="489">
        <f>E295+F295</f>
        <v>0</v>
      </c>
      <c r="H295" s="492"/>
      <c r="I295" s="488"/>
    </row>
    <row r="296" spans="1:9" s="485" customFormat="1" ht="32.25" customHeight="1">
      <c r="A296" s="484"/>
      <c r="B296" s="920" t="s">
        <v>763</v>
      </c>
      <c r="C296" s="920"/>
      <c r="D296" s="920"/>
      <c r="E296" s="489">
        <v>0</v>
      </c>
      <c r="F296" s="489">
        <v>0</v>
      </c>
      <c r="G296" s="489">
        <f>E296+F296</f>
        <v>0</v>
      </c>
      <c r="H296" s="492"/>
      <c r="I296" s="488"/>
    </row>
    <row r="297" spans="1:9" s="485" customFormat="1" ht="15.5">
      <c r="A297" s="484"/>
      <c r="B297" s="555"/>
      <c r="C297" s="307"/>
      <c r="D297" s="307"/>
      <c r="E297" s="554"/>
      <c r="F297" s="554"/>
      <c r="G297" s="554"/>
      <c r="H297" s="492"/>
      <c r="I297" s="488"/>
    </row>
    <row r="298" spans="1:9" s="485" customFormat="1" ht="15.5">
      <c r="A298" s="556"/>
      <c r="B298" s="921" t="s">
        <v>764</v>
      </c>
      <c r="C298" s="921"/>
      <c r="D298" s="921"/>
      <c r="E298" s="921"/>
      <c r="F298" s="921"/>
      <c r="G298" s="921"/>
      <c r="H298" s="922"/>
      <c r="I298" s="488"/>
    </row>
    <row r="299" spans="1:9" s="485" customFormat="1" ht="15.5">
      <c r="A299" s="556"/>
      <c r="B299" s="921" t="s">
        <v>765</v>
      </c>
      <c r="C299" s="921"/>
      <c r="D299" s="921"/>
      <c r="E299" s="921"/>
      <c r="F299" s="921"/>
      <c r="G299" s="921"/>
      <c r="H299" s="921"/>
      <c r="I299" s="488"/>
    </row>
    <row r="300" spans="1:9" s="485" customFormat="1" ht="15.5">
      <c r="A300" s="556"/>
      <c r="B300" s="921" t="s">
        <v>766</v>
      </c>
      <c r="C300" s="921"/>
      <c r="D300" s="921"/>
      <c r="E300" s="921"/>
      <c r="F300" s="921"/>
      <c r="G300" s="921"/>
      <c r="H300" s="921"/>
      <c r="I300" s="488"/>
    </row>
    <row r="301" spans="1:9" s="485" customFormat="1" ht="15.5">
      <c r="A301" s="556"/>
      <c r="B301" s="921" t="s">
        <v>767</v>
      </c>
      <c r="C301" s="921"/>
      <c r="D301" s="921"/>
      <c r="E301" s="921"/>
      <c r="F301" s="921"/>
      <c r="G301" s="921"/>
      <c r="H301" s="921"/>
      <c r="I301" s="488"/>
    </row>
    <row r="302" spans="1:9" s="485" customFormat="1" ht="16" thickBot="1">
      <c r="A302" s="557"/>
      <c r="B302" s="493"/>
      <c r="C302" s="493"/>
      <c r="D302" s="493"/>
      <c r="E302" s="493"/>
      <c r="F302" s="493"/>
      <c r="G302" s="493"/>
      <c r="H302" s="494"/>
      <c r="I302" s="488"/>
    </row>
    <row r="303" spans="1:9" s="454" customFormat="1" ht="30.75" customHeight="1" thickBot="1">
      <c r="A303" s="483">
        <f>A290+1</f>
        <v>63</v>
      </c>
      <c r="B303" s="1000" t="s">
        <v>452</v>
      </c>
      <c r="C303" s="1001"/>
      <c r="D303" s="1001"/>
      <c r="E303" s="1001"/>
      <c r="F303" s="1001"/>
      <c r="G303" s="1001"/>
      <c r="H303" s="1002"/>
      <c r="I303" s="350"/>
    </row>
    <row r="304" spans="1:9" s="454" customFormat="1" ht="16.5" customHeight="1">
      <c r="A304" s="478"/>
      <c r="B304" s="277"/>
      <c r="C304" s="277"/>
      <c r="D304" s="277"/>
      <c r="E304" s="277"/>
      <c r="F304" s="277"/>
      <c r="G304" s="277"/>
      <c r="H304" s="450"/>
      <c r="I304" s="350"/>
    </row>
    <row r="305" spans="1:9" s="454" customFormat="1" ht="16.5" customHeight="1">
      <c r="A305" s="175" t="str">
        <f>'Financial Statements'!A174</f>
        <v>For ABC</v>
      </c>
      <c r="B305" s="176"/>
      <c r="C305" s="177"/>
      <c r="D305" s="178"/>
      <c r="E305" s="178"/>
      <c r="F305" s="180"/>
      <c r="G305" s="180"/>
      <c r="H305" s="181"/>
      <c r="I305" s="350"/>
    </row>
    <row r="306" spans="1:9" s="454" customFormat="1" ht="16.5" customHeight="1">
      <c r="A306" s="175" t="s">
        <v>61</v>
      </c>
      <c r="B306" s="176"/>
      <c r="C306" s="177"/>
      <c r="D306" s="178"/>
      <c r="E306" s="180" t="s">
        <v>106</v>
      </c>
      <c r="F306" s="180"/>
      <c r="G306" s="178"/>
      <c r="H306" s="179"/>
      <c r="I306" s="350"/>
    </row>
    <row r="307" spans="1:9" s="454" customFormat="1" ht="16.5" customHeight="1">
      <c r="A307" s="182" t="s">
        <v>825</v>
      </c>
      <c r="B307" s="176"/>
      <c r="C307" s="178"/>
      <c r="D307" s="178"/>
      <c r="E307" s="178"/>
      <c r="F307" s="180"/>
      <c r="G307" s="178"/>
      <c r="H307" s="179"/>
      <c r="I307" s="350"/>
    </row>
    <row r="308" spans="1:9" s="454" customFormat="1" ht="16.5" customHeight="1">
      <c r="A308" s="182"/>
      <c r="B308" s="176"/>
      <c r="C308" s="178"/>
      <c r="D308" s="178"/>
      <c r="E308" s="178"/>
      <c r="F308" s="180"/>
      <c r="G308" s="178"/>
      <c r="H308" s="179"/>
      <c r="I308" s="350"/>
    </row>
    <row r="309" spans="1:9" s="454" customFormat="1" ht="16.5" customHeight="1">
      <c r="A309" s="175"/>
      <c r="B309" s="176"/>
      <c r="C309" s="183"/>
      <c r="D309" s="178"/>
      <c r="E309" s="178"/>
      <c r="F309" s="178"/>
      <c r="G309" s="178"/>
      <c r="H309" s="179"/>
      <c r="I309" s="350"/>
    </row>
    <row r="310" spans="1:9" s="454" customFormat="1" ht="16.5" customHeight="1">
      <c r="A310" s="175"/>
      <c r="B310" s="176"/>
      <c r="C310" s="183"/>
      <c r="D310" s="178"/>
      <c r="E310" s="178"/>
      <c r="F310" s="178"/>
      <c r="G310" s="178"/>
      <c r="H310" s="179"/>
      <c r="I310" s="350"/>
    </row>
    <row r="311" spans="1:9" s="454" customFormat="1" ht="16.5" customHeight="1">
      <c r="A311" s="184">
        <f>'Introduction '!B5</f>
        <v>0</v>
      </c>
      <c r="B311" s="176"/>
      <c r="C311" s="185"/>
      <c r="D311" s="178"/>
      <c r="E311" s="178"/>
      <c r="F311" s="186" t="s">
        <v>60</v>
      </c>
      <c r="G311" s="910" t="s">
        <v>60</v>
      </c>
      <c r="H311" s="911"/>
      <c r="I311" s="350"/>
    </row>
    <row r="312" spans="1:9" s="454" customFormat="1" ht="16.5" customHeight="1">
      <c r="A312" s="187" t="s">
        <v>59</v>
      </c>
      <c r="B312" s="176"/>
      <c r="C312" s="185"/>
      <c r="D312" s="178"/>
      <c r="E312" s="178"/>
      <c r="F312" s="196">
        <f>'Introduction '!B11</f>
        <v>0</v>
      </c>
      <c r="G312" s="910">
        <f>'Introduction '!C11</f>
        <v>0</v>
      </c>
      <c r="H312" s="911"/>
      <c r="I312" s="350"/>
    </row>
    <row r="313" spans="1:9" s="454" customFormat="1" ht="16.5" customHeight="1">
      <c r="A313" s="184">
        <f>'Introduction '!B6</f>
        <v>0</v>
      </c>
      <c r="B313" s="176"/>
      <c r="C313" s="185"/>
      <c r="D313" s="178"/>
      <c r="E313" s="178"/>
      <c r="F313" s="196">
        <f>'Introduction '!B12</f>
        <v>0</v>
      </c>
      <c r="G313" s="910">
        <f>'Introduction '!C12</f>
        <v>0</v>
      </c>
      <c r="H313" s="911"/>
      <c r="I313" s="350"/>
    </row>
    <row r="314" spans="1:9" s="13" customFormat="1" ht="15.75" customHeight="1">
      <c r="A314" s="187"/>
      <c r="B314" s="176"/>
      <c r="C314" s="178"/>
      <c r="D314" s="178"/>
      <c r="E314" s="178"/>
      <c r="F314" s="196">
        <f>'Financial Statements'!D118</f>
        <v>0</v>
      </c>
      <c r="G314" s="910" t="e">
        <f>'Financial Statements'!#REF!</f>
        <v>#REF!</v>
      </c>
      <c r="H314" s="911"/>
      <c r="I314" s="350"/>
    </row>
    <row r="315" spans="1:9" s="9" customFormat="1" ht="15.75" customHeight="1">
      <c r="A315" s="188">
        <f>+'Introduction '!B8</f>
        <v>0</v>
      </c>
      <c r="B315" s="176"/>
      <c r="C315" s="178"/>
      <c r="D315" s="178"/>
      <c r="E315" s="178"/>
      <c r="F315" s="196">
        <f>'Financial Statements'!D119</f>
        <v>0</v>
      </c>
      <c r="G315" s="910" t="e">
        <f>'Financial Statements'!#REF!</f>
        <v>#REF!</v>
      </c>
      <c r="H315" s="911"/>
      <c r="I315" s="350"/>
    </row>
    <row r="316" spans="1:9" s="9" customFormat="1" ht="16" thickBot="1">
      <c r="A316" s="189">
        <f>+'Introduction '!B9</f>
        <v>0</v>
      </c>
      <c r="B316" s="190"/>
      <c r="C316" s="191"/>
      <c r="D316" s="191"/>
      <c r="E316" s="191"/>
      <c r="F316" s="191"/>
      <c r="G316" s="191"/>
      <c r="H316" s="192"/>
      <c r="I316" s="350"/>
    </row>
    <row r="317" spans="1:9" s="9" customFormat="1" ht="15.5">
      <c r="A317" s="350"/>
      <c r="B317" s="350"/>
      <c r="C317" s="350"/>
      <c r="D317" s="350"/>
      <c r="E317" s="350"/>
      <c r="F317" s="350"/>
      <c r="G317" s="350"/>
      <c r="H317" s="350"/>
      <c r="I317" s="350"/>
    </row>
    <row r="318" spans="1:9" s="9" customFormat="1" ht="15.5">
      <c r="A318" s="350"/>
      <c r="B318" s="350"/>
      <c r="C318" s="350"/>
      <c r="D318" s="350"/>
      <c r="E318" s="350"/>
      <c r="F318" s="350"/>
      <c r="G318" s="350"/>
      <c r="H318" s="350"/>
      <c r="I318" s="350"/>
    </row>
    <row r="319" spans="1:9" s="9" customFormat="1" ht="15.5">
      <c r="A319" s="350"/>
      <c r="B319" s="350"/>
      <c r="C319" s="350"/>
      <c r="D319" s="350"/>
      <c r="E319" s="350"/>
      <c r="F319" s="350"/>
      <c r="G319" s="350"/>
      <c r="H319" s="350"/>
      <c r="I319" s="350"/>
    </row>
    <row r="320" spans="1:9" s="9" customFormat="1" ht="15.5">
      <c r="A320" s="350"/>
      <c r="B320" s="350"/>
      <c r="C320" s="350"/>
      <c r="D320" s="350"/>
      <c r="E320" s="350"/>
      <c r="F320" s="350"/>
      <c r="G320" s="350"/>
      <c r="H320" s="350"/>
      <c r="I320" s="350"/>
    </row>
    <row r="321" spans="1:9" s="9" customFormat="1" ht="15.5">
      <c r="A321" s="350"/>
      <c r="B321" s="350"/>
      <c r="C321" s="350"/>
      <c r="D321" s="350"/>
      <c r="E321" s="350"/>
      <c r="F321" s="350"/>
      <c r="G321" s="350"/>
      <c r="H321" s="350"/>
      <c r="I321" s="350"/>
    </row>
    <row r="322" spans="1:9" s="9" customFormat="1" ht="15.5">
      <c r="A322" s="350"/>
      <c r="B322" s="350"/>
      <c r="C322" s="350"/>
      <c r="D322" s="350"/>
      <c r="E322" s="350"/>
      <c r="F322" s="350"/>
      <c r="G322" s="350"/>
      <c r="H322" s="350"/>
      <c r="I322" s="350"/>
    </row>
    <row r="323" spans="1:9" s="9" customFormat="1" ht="15.5">
      <c r="A323" s="350"/>
      <c r="B323" s="350"/>
      <c r="C323" s="350"/>
      <c r="D323" s="350"/>
      <c r="E323" s="350"/>
      <c r="F323" s="350"/>
      <c r="G323" s="350"/>
      <c r="H323" s="350"/>
      <c r="I323" s="350"/>
    </row>
    <row r="324" spans="1:9" s="9" customFormat="1" ht="15.5">
      <c r="A324" s="350"/>
      <c r="B324" s="350"/>
      <c r="C324" s="350"/>
      <c r="D324" s="350"/>
      <c r="E324" s="350"/>
      <c r="F324" s="350"/>
      <c r="G324" s="350"/>
      <c r="H324" s="350"/>
      <c r="I324" s="350"/>
    </row>
    <row r="325" spans="1:9" s="9" customFormat="1" ht="15.5">
      <c r="A325" s="350"/>
      <c r="B325" s="350"/>
      <c r="C325" s="350"/>
      <c r="D325" s="350"/>
      <c r="E325" s="350"/>
      <c r="F325" s="350"/>
      <c r="G325" s="350"/>
      <c r="H325" s="350"/>
      <c r="I325" s="350"/>
    </row>
  </sheetData>
  <mergeCells count="225">
    <mergeCell ref="B29:C29"/>
    <mergeCell ref="B30:C30"/>
    <mergeCell ref="B31:C31"/>
    <mergeCell ref="B33:H33"/>
    <mergeCell ref="B7:F7"/>
    <mergeCell ref="B12:F12"/>
    <mergeCell ref="B13:F13"/>
    <mergeCell ref="B14:F14"/>
    <mergeCell ref="B16:H16"/>
    <mergeCell ref="B25:H25"/>
    <mergeCell ref="B26:C26"/>
    <mergeCell ref="B27:C27"/>
    <mergeCell ref="B28:C28"/>
    <mergeCell ref="B303:H303"/>
    <mergeCell ref="B294:D294"/>
    <mergeCell ref="B295:D295"/>
    <mergeCell ref="B291:H291"/>
    <mergeCell ref="B292:H292"/>
    <mergeCell ref="B293:H293"/>
    <mergeCell ref="B290:H290"/>
    <mergeCell ref="G314:H314"/>
    <mergeCell ref="C244:F244"/>
    <mergeCell ref="B249:H249"/>
    <mergeCell ref="C250:F250"/>
    <mergeCell ref="C251:F251"/>
    <mergeCell ref="C252:F252"/>
    <mergeCell ref="C286:F286"/>
    <mergeCell ref="B285:H285"/>
    <mergeCell ref="C287:F287"/>
    <mergeCell ref="C280:F280"/>
    <mergeCell ref="B275:H275"/>
    <mergeCell ref="C278:F278"/>
    <mergeCell ref="C279:F279"/>
    <mergeCell ref="C253:F253"/>
    <mergeCell ref="C273:F273"/>
    <mergeCell ref="C276:F276"/>
    <mergeCell ref="B266:H266"/>
    <mergeCell ref="C267:F267"/>
    <mergeCell ref="C269:F269"/>
    <mergeCell ref="C277:F277"/>
    <mergeCell ref="C268:F268"/>
    <mergeCell ref="C263:F263"/>
    <mergeCell ref="C264:F264"/>
    <mergeCell ref="G313:H313"/>
    <mergeCell ref="C225:F225"/>
    <mergeCell ref="C226:F226"/>
    <mergeCell ref="C240:F240"/>
    <mergeCell ref="C241:F241"/>
    <mergeCell ref="C242:F242"/>
    <mergeCell ref="C261:F261"/>
    <mergeCell ref="C262:F262"/>
    <mergeCell ref="C257:F257"/>
    <mergeCell ref="B259:H259"/>
    <mergeCell ref="C260:F260"/>
    <mergeCell ref="C243:F243"/>
    <mergeCell ref="C254:F254"/>
    <mergeCell ref="C255:F255"/>
    <mergeCell ref="C256:F256"/>
    <mergeCell ref="C271:F271"/>
    <mergeCell ref="C272:F272"/>
    <mergeCell ref="C235:F235"/>
    <mergeCell ref="C236:F236"/>
    <mergeCell ref="C222:F222"/>
    <mergeCell ref="B210:F210"/>
    <mergeCell ref="B221:H221"/>
    <mergeCell ref="B212:H212"/>
    <mergeCell ref="C213:F213"/>
    <mergeCell ref="C214:F214"/>
    <mergeCell ref="C219:F219"/>
    <mergeCell ref="C224:F224"/>
    <mergeCell ref="C216:F216"/>
    <mergeCell ref="C270:F270"/>
    <mergeCell ref="C223:F223"/>
    <mergeCell ref="B183:H183"/>
    <mergeCell ref="B168:H168"/>
    <mergeCell ref="B166:H166"/>
    <mergeCell ref="C178:D178"/>
    <mergeCell ref="E178:F178"/>
    <mergeCell ref="B170:H170"/>
    <mergeCell ref="E173:F173"/>
    <mergeCell ref="B179:F179"/>
    <mergeCell ref="B177:D177"/>
    <mergeCell ref="B175:H175"/>
    <mergeCell ref="E177:F177"/>
    <mergeCell ref="B247:F247"/>
    <mergeCell ref="C207:F207"/>
    <mergeCell ref="C227:F227"/>
    <mergeCell ref="C228:F228"/>
    <mergeCell ref="C229:F229"/>
    <mergeCell ref="B231:H231"/>
    <mergeCell ref="C232:F232"/>
    <mergeCell ref="B238:H238"/>
    <mergeCell ref="C239:F239"/>
    <mergeCell ref="C233:F233"/>
    <mergeCell ref="C234:F234"/>
    <mergeCell ref="B6:F6"/>
    <mergeCell ref="B8:F8"/>
    <mergeCell ref="B11:F11"/>
    <mergeCell ref="G103:H103"/>
    <mergeCell ref="B104:H104"/>
    <mergeCell ref="B99:F99"/>
    <mergeCell ref="B101:F101"/>
    <mergeCell ref="A1:H1"/>
    <mergeCell ref="A2:H2"/>
    <mergeCell ref="A4:H4"/>
    <mergeCell ref="B103:F103"/>
    <mergeCell ref="B88:H88"/>
    <mergeCell ref="B9:F9"/>
    <mergeCell ref="G5:H5"/>
    <mergeCell ref="B10:F10"/>
    <mergeCell ref="B23:H23"/>
    <mergeCell ref="D52:E52"/>
    <mergeCell ref="B55:C55"/>
    <mergeCell ref="B90:H90"/>
    <mergeCell ref="B91:F91"/>
    <mergeCell ref="B92:F92"/>
    <mergeCell ref="B95:F95"/>
    <mergeCell ref="B93:F93"/>
    <mergeCell ref="B94:F94"/>
    <mergeCell ref="B169:H169"/>
    <mergeCell ref="C173:D173"/>
    <mergeCell ref="B190:F190"/>
    <mergeCell ref="B174:F174"/>
    <mergeCell ref="E172:F172"/>
    <mergeCell ref="B164:F164"/>
    <mergeCell ref="B172:D172"/>
    <mergeCell ref="G138:H138"/>
    <mergeCell ref="E138:F138"/>
    <mergeCell ref="B145:D145"/>
    <mergeCell ref="B140:D140"/>
    <mergeCell ref="C147:D147"/>
    <mergeCell ref="C146:D146"/>
    <mergeCell ref="C163:F163"/>
    <mergeCell ref="B155:H155"/>
    <mergeCell ref="B156:F156"/>
    <mergeCell ref="B158:H158"/>
    <mergeCell ref="B148:D148"/>
    <mergeCell ref="B143:D143"/>
    <mergeCell ref="B153:D153"/>
    <mergeCell ref="B138:D139"/>
    <mergeCell ref="B150:D150"/>
    <mergeCell ref="B159:F159"/>
    <mergeCell ref="B105:H105"/>
    <mergeCell ref="B89:H89"/>
    <mergeCell ref="C151:D151"/>
    <mergeCell ref="B108:H108"/>
    <mergeCell ref="B106:H106"/>
    <mergeCell ref="B107:H107"/>
    <mergeCell ref="B283:F283"/>
    <mergeCell ref="C206:F206"/>
    <mergeCell ref="B187:H187"/>
    <mergeCell ref="C217:F217"/>
    <mergeCell ref="B197:H197"/>
    <mergeCell ref="C215:F215"/>
    <mergeCell ref="C193:F193"/>
    <mergeCell ref="C194:F194"/>
    <mergeCell ref="C195:F195"/>
    <mergeCell ref="B192:H192"/>
    <mergeCell ref="C202:F202"/>
    <mergeCell ref="B181:H181"/>
    <mergeCell ref="B182:H182"/>
    <mergeCell ref="B186:H186"/>
    <mergeCell ref="C198:F198"/>
    <mergeCell ref="C199:F199"/>
    <mergeCell ref="G137:H137"/>
    <mergeCell ref="C160:F160"/>
    <mergeCell ref="B122:F123"/>
    <mergeCell ref="G315:H315"/>
    <mergeCell ref="C200:F200"/>
    <mergeCell ref="C162:F162"/>
    <mergeCell ref="C161:F161"/>
    <mergeCell ref="G312:H312"/>
    <mergeCell ref="G311:H311"/>
    <mergeCell ref="C205:F205"/>
    <mergeCell ref="C201:F201"/>
    <mergeCell ref="B289:H289"/>
    <mergeCell ref="C152:D152"/>
    <mergeCell ref="B134:F134"/>
    <mergeCell ref="C218:F218"/>
    <mergeCell ref="C203:F203"/>
    <mergeCell ref="C204:F204"/>
    <mergeCell ref="B129:F129"/>
    <mergeCell ref="B296:D296"/>
    <mergeCell ref="B298:H298"/>
    <mergeCell ref="B299:H299"/>
    <mergeCell ref="B300:H300"/>
    <mergeCell ref="B301:H301"/>
    <mergeCell ref="B126:D126"/>
    <mergeCell ref="B127:D127"/>
    <mergeCell ref="B136:F136"/>
    <mergeCell ref="B130:D130"/>
    <mergeCell ref="B131:D131"/>
    <mergeCell ref="B132:D132"/>
    <mergeCell ref="B133:D133"/>
    <mergeCell ref="B62:H62"/>
    <mergeCell ref="B51:H51"/>
    <mergeCell ref="B52:C52"/>
    <mergeCell ref="B53:C53"/>
    <mergeCell ref="B54:C54"/>
    <mergeCell ref="B120:F120"/>
    <mergeCell ref="B110:H110"/>
    <mergeCell ref="B113:F113"/>
    <mergeCell ref="B114:F114"/>
    <mergeCell ref="B115:F115"/>
    <mergeCell ref="B117:F117"/>
    <mergeCell ref="B118:F118"/>
    <mergeCell ref="B86:H86"/>
    <mergeCell ref="B109:H109"/>
    <mergeCell ref="B124:F124"/>
    <mergeCell ref="B128:F128"/>
    <mergeCell ref="B96:F96"/>
    <mergeCell ref="B97:F97"/>
    <mergeCell ref="B80:H80"/>
    <mergeCell ref="G122:H122"/>
    <mergeCell ref="B82:H82"/>
    <mergeCell ref="B84:H84"/>
    <mergeCell ref="B47:H47"/>
    <mergeCell ref="B57:H57"/>
    <mergeCell ref="B67:H67"/>
    <mergeCell ref="B69:H69"/>
    <mergeCell ref="B73:H73"/>
    <mergeCell ref="B75:H75"/>
    <mergeCell ref="B76:D76"/>
    <mergeCell ref="B77:D77"/>
    <mergeCell ref="B78:D78"/>
  </mergeCells>
  <printOptions horizontalCentered="1"/>
  <pageMargins left="0.28000000000000003" right="0.27" top="0.24" bottom="0.25" header="0" footer="0"/>
  <pageSetup paperSize="9" scale="73" orientation="portrait" r:id="rId1"/>
  <rowBreaks count="6" manualBreakCount="6">
    <brk id="109" max="16383" man="1"/>
    <brk id="153" max="16383" man="1"/>
    <brk id="164" max="16383" man="1"/>
    <brk id="167" max="16383" man="1"/>
    <brk id="183" max="16383" man="1"/>
    <brk id="24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733D6-8FB3-4737-BBF3-5800E113E6E3}">
  <sheetPr codeName="Sheet20"/>
  <dimension ref="A2:H14"/>
  <sheetViews>
    <sheetView topLeftCell="A2" workbookViewId="0">
      <selection activeCell="A4" sqref="A4"/>
    </sheetView>
  </sheetViews>
  <sheetFormatPr defaultColWidth="40.1796875" defaultRowHeight="15.5"/>
  <cols>
    <col min="1" max="1" width="29.6328125" style="284" bestFit="1" customWidth="1"/>
    <col min="2" max="2" width="40.1796875" style="284"/>
    <col min="3" max="3" width="40.08984375" style="284" bestFit="1" customWidth="1"/>
    <col min="4" max="4" width="40.1796875" style="284"/>
    <col min="5" max="5" width="40.08984375" style="284" bestFit="1" customWidth="1"/>
    <col min="6" max="6" width="11.08984375" style="284" bestFit="1" customWidth="1"/>
    <col min="7" max="7" width="18.36328125" style="284" bestFit="1" customWidth="1"/>
    <col min="8" max="16384" width="40.1796875" style="284"/>
  </cols>
  <sheetData>
    <row r="2" spans="1:8">
      <c r="A2" s="663" t="s">
        <v>10</v>
      </c>
      <c r="B2" s="1022" t="s">
        <v>828</v>
      </c>
      <c r="C2" s="1022"/>
      <c r="D2" s="1022" t="s">
        <v>829</v>
      </c>
      <c r="E2" s="1022"/>
      <c r="F2" s="664"/>
      <c r="G2" s="664"/>
      <c r="H2"/>
    </row>
    <row r="3" spans="1:8">
      <c r="A3" s="665" t="s">
        <v>592</v>
      </c>
      <c r="B3" s="666" t="s">
        <v>593</v>
      </c>
      <c r="C3" s="666" t="s">
        <v>594</v>
      </c>
      <c r="D3" s="666" t="s">
        <v>593</v>
      </c>
      <c r="E3" s="666" t="s">
        <v>594</v>
      </c>
      <c r="F3" s="665" t="s">
        <v>597</v>
      </c>
      <c r="G3" s="665" t="s">
        <v>830</v>
      </c>
      <c r="H3" s="667"/>
    </row>
    <row r="4" spans="1:8">
      <c r="A4" s="668" t="s">
        <v>831</v>
      </c>
      <c r="B4" s="668" t="s">
        <v>121</v>
      </c>
      <c r="C4" s="668" t="s">
        <v>112</v>
      </c>
      <c r="D4" s="668" t="s">
        <v>121</v>
      </c>
      <c r="E4" s="668" t="s">
        <v>112</v>
      </c>
      <c r="F4" s="1023" t="s">
        <v>10</v>
      </c>
      <c r="G4" s="1024"/>
      <c r="H4"/>
    </row>
    <row r="5" spans="1:8" ht="25">
      <c r="A5" s="669" t="s">
        <v>832</v>
      </c>
      <c r="B5" s="669" t="s">
        <v>833</v>
      </c>
      <c r="C5" s="668" t="s">
        <v>834</v>
      </c>
      <c r="D5" s="669" t="s">
        <v>833</v>
      </c>
      <c r="E5" s="668" t="s">
        <v>834</v>
      </c>
      <c r="F5" s="1023" t="s">
        <v>10</v>
      </c>
      <c r="G5" s="1024"/>
      <c r="H5"/>
    </row>
    <row r="6" spans="1:8" ht="42">
      <c r="A6" s="669" t="s">
        <v>835</v>
      </c>
      <c r="B6" s="670" t="s">
        <v>836</v>
      </c>
      <c r="C6" s="669" t="s">
        <v>837</v>
      </c>
      <c r="D6" s="670" t="s">
        <v>836</v>
      </c>
      <c r="E6" s="669" t="s">
        <v>837</v>
      </c>
      <c r="F6" s="1023" t="s">
        <v>10</v>
      </c>
      <c r="G6" s="1024"/>
      <c r="H6"/>
    </row>
    <row r="7" spans="1:8">
      <c r="A7" s="669" t="s">
        <v>838</v>
      </c>
      <c r="B7" s="670" t="s">
        <v>839</v>
      </c>
      <c r="C7" s="669" t="s">
        <v>615</v>
      </c>
      <c r="D7" s="670" t="s">
        <v>839</v>
      </c>
      <c r="E7" s="669" t="s">
        <v>615</v>
      </c>
      <c r="F7" s="1023" t="s">
        <v>10</v>
      </c>
      <c r="G7" s="1024"/>
      <c r="H7"/>
    </row>
    <row r="8" spans="1:8">
      <c r="A8" s="669" t="s">
        <v>840</v>
      </c>
      <c r="B8" s="670" t="s">
        <v>841</v>
      </c>
      <c r="C8" s="669" t="s">
        <v>617</v>
      </c>
      <c r="D8" s="670" t="s">
        <v>841</v>
      </c>
      <c r="E8" s="669" t="s">
        <v>617</v>
      </c>
      <c r="F8" s="1023"/>
      <c r="G8" s="1024"/>
      <c r="H8"/>
    </row>
    <row r="9" spans="1:8">
      <c r="A9" s="669" t="s">
        <v>842</v>
      </c>
      <c r="B9" s="670" t="s">
        <v>841</v>
      </c>
      <c r="C9" s="669" t="s">
        <v>843</v>
      </c>
      <c r="D9" s="670" t="s">
        <v>841</v>
      </c>
      <c r="E9" s="669" t="s">
        <v>843</v>
      </c>
      <c r="F9" s="1023" t="s">
        <v>10</v>
      </c>
      <c r="G9" s="1024"/>
      <c r="H9"/>
    </row>
    <row r="10" spans="1:8" ht="56">
      <c r="A10" s="669" t="s">
        <v>844</v>
      </c>
      <c r="B10" s="670" t="s">
        <v>845</v>
      </c>
      <c r="C10" s="670" t="s">
        <v>846</v>
      </c>
      <c r="D10" s="670" t="s">
        <v>845</v>
      </c>
      <c r="E10" s="670" t="s">
        <v>846</v>
      </c>
      <c r="F10" s="1023" t="s">
        <v>10</v>
      </c>
      <c r="G10" s="1024"/>
      <c r="H10"/>
    </row>
    <row r="11" spans="1:8" ht="25">
      <c r="A11" s="669" t="s">
        <v>847</v>
      </c>
      <c r="B11" s="669" t="s">
        <v>841</v>
      </c>
      <c r="C11" s="669" t="s">
        <v>848</v>
      </c>
      <c r="D11" s="669" t="s">
        <v>841</v>
      </c>
      <c r="E11" s="669" t="s">
        <v>848</v>
      </c>
      <c r="F11" s="1023" t="s">
        <v>10</v>
      </c>
      <c r="G11" s="1024"/>
      <c r="H11"/>
    </row>
    <row r="12" spans="1:8">
      <c r="A12" s="668" t="s">
        <v>849</v>
      </c>
      <c r="B12" s="669" t="s">
        <v>850</v>
      </c>
      <c r="C12" s="669" t="s">
        <v>841</v>
      </c>
      <c r="D12" s="669" t="s">
        <v>850</v>
      </c>
      <c r="E12" s="669" t="s">
        <v>841</v>
      </c>
      <c r="F12" s="1023" t="s">
        <v>10</v>
      </c>
      <c r="G12" s="1024"/>
      <c r="H12"/>
    </row>
    <row r="13" spans="1:8" ht="25">
      <c r="A13" s="669" t="s">
        <v>851</v>
      </c>
      <c r="B13" s="668" t="s">
        <v>625</v>
      </c>
      <c r="C13" s="662" t="s">
        <v>860</v>
      </c>
      <c r="D13" s="668" t="s">
        <v>625</v>
      </c>
      <c r="E13" s="662" t="s">
        <v>860</v>
      </c>
      <c r="F13" s="1023" t="s">
        <v>10</v>
      </c>
      <c r="G13" s="1024"/>
      <c r="H13"/>
    </row>
    <row r="14" spans="1:8" ht="28">
      <c r="A14" s="669" t="s">
        <v>852</v>
      </c>
      <c r="B14" s="670" t="s">
        <v>862</v>
      </c>
      <c r="C14" s="670" t="s">
        <v>861</v>
      </c>
      <c r="D14" s="670" t="s">
        <v>862</v>
      </c>
      <c r="E14" s="670" t="s">
        <v>861</v>
      </c>
      <c r="F14" s="1023"/>
      <c r="G14" s="1024"/>
      <c r="H14"/>
    </row>
  </sheetData>
  <mergeCells count="2">
    <mergeCell ref="B2:C2"/>
    <mergeCell ref="D2:E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Introduction </vt:lpstr>
      <vt:lpstr>Financial Statements</vt:lpstr>
      <vt:lpstr>Note No. 1 &amp; 2</vt:lpstr>
      <vt:lpstr>3-22</vt:lpstr>
      <vt:lpstr>Ageing schedule</vt:lpstr>
      <vt:lpstr>PPE 12</vt:lpstr>
      <vt:lpstr>23-32</vt:lpstr>
      <vt:lpstr>33-61</vt:lpstr>
      <vt:lpstr>Ratio</vt:lpstr>
      <vt:lpstr>'23-32'!Print_Area</vt:lpstr>
      <vt:lpstr>'3-22'!Print_Area</vt:lpstr>
      <vt:lpstr>'33-61'!Print_Area</vt:lpstr>
      <vt:lpstr>'Ageing schedule'!Print_Area</vt:lpstr>
      <vt:lpstr>'Financial Statements'!Print_Area</vt:lpstr>
      <vt:lpstr>'Note No. 1 &amp; 2'!Print_Area</vt:lpstr>
      <vt:lpstr>'PPE 12'!Print_Area</vt:lpstr>
      <vt:lpstr>'23-32'!Print_Titles</vt:lpstr>
      <vt:lpstr>'3-22'!Print_Titles</vt:lpstr>
      <vt:lpstr>'33-61'!Print_Titles</vt:lpstr>
      <vt:lpstr>'Note No. 1 &amp;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umesh</dc:creator>
  <cp:lastModifiedBy>DELL</cp:lastModifiedBy>
  <cp:lastPrinted>2022-06-03T12:35:26Z</cp:lastPrinted>
  <dcterms:created xsi:type="dcterms:W3CDTF">2011-12-10T10:05:04Z</dcterms:created>
  <dcterms:modified xsi:type="dcterms:W3CDTF">2022-06-04T13:33:52Z</dcterms:modified>
</cp:coreProperties>
</file>