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E\Desktop\"/>
    </mc:Choice>
  </mc:AlternateContent>
  <xr:revisionPtr revIDLastSave="0" documentId="13_ncr:1_{EE50E534-7884-4855-A04D-5479699A9773}" xr6:coauthVersionLast="46" xr6:coauthVersionMax="46" xr10:uidLastSave="{00000000-0000-0000-0000-000000000000}"/>
  <bookViews>
    <workbookView xWindow="-120" yWindow="-120" windowWidth="20730" windowHeight="11160" xr2:uid="{DBC11BF6-87ED-4CCB-969A-F683F71DA4DA}"/>
  </bookViews>
  <sheets>
    <sheet name=" IFRS 16 Model 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65" i="1" s="1"/>
  <c r="D65" i="1" s="1"/>
  <c r="H4" i="2"/>
  <c r="H3" i="2"/>
  <c r="G4" i="2" s="1"/>
  <c r="G3" i="2"/>
  <c r="F13" i="2"/>
  <c r="E12" i="2"/>
  <c r="F12" i="2" s="1"/>
  <c r="E11" i="2"/>
  <c r="F11" i="2" s="1"/>
  <c r="E10" i="2"/>
  <c r="E9" i="2"/>
  <c r="E8" i="2"/>
  <c r="E7" i="2"/>
  <c r="E6" i="2"/>
  <c r="F6" i="2"/>
  <c r="E5" i="2"/>
  <c r="F5" i="2" s="1"/>
  <c r="E4" i="2"/>
  <c r="F4" i="2" s="1"/>
  <c r="E3" i="2"/>
  <c r="F3" i="2" s="1"/>
  <c r="F10" i="2"/>
  <c r="F9" i="2"/>
  <c r="F8" i="2"/>
  <c r="F7" i="2"/>
  <c r="B69" i="1"/>
  <c r="C26" i="1" l="1"/>
  <c r="D26" i="1" s="1"/>
  <c r="C52" i="1"/>
  <c r="D52" i="1" s="1"/>
  <c r="C30" i="1"/>
  <c r="D30" i="1" s="1"/>
  <c r="C10" i="1"/>
  <c r="D10" i="1" s="1"/>
  <c r="C31" i="1"/>
  <c r="D31" i="1" s="1"/>
  <c r="C62" i="1"/>
  <c r="D62" i="1" s="1"/>
  <c r="C36" i="1"/>
  <c r="D36" i="1" s="1"/>
  <c r="C63" i="1"/>
  <c r="D63" i="1" s="1"/>
  <c r="C11" i="1"/>
  <c r="D11" i="1" s="1"/>
  <c r="C40" i="1"/>
  <c r="D40" i="1" s="1"/>
  <c r="C68" i="1"/>
  <c r="D68" i="1" s="1"/>
  <c r="C15" i="1"/>
  <c r="D15" i="1" s="1"/>
  <c r="C42" i="1"/>
  <c r="D42" i="1" s="1"/>
  <c r="C47" i="1"/>
  <c r="D47" i="1" s="1"/>
  <c r="C58" i="1"/>
  <c r="D58" i="1" s="1"/>
  <c r="C19" i="1"/>
  <c r="D19" i="1" s="1"/>
  <c r="C20" i="1"/>
  <c r="D20" i="1" s="1"/>
  <c r="C51" i="1"/>
  <c r="D51" i="1" s="1"/>
  <c r="C22" i="1"/>
  <c r="D22" i="1" s="1"/>
  <c r="C32" i="1"/>
  <c r="D32" i="1" s="1"/>
  <c r="C43" i="1"/>
  <c r="D43" i="1" s="1"/>
  <c r="C54" i="1"/>
  <c r="D54" i="1" s="1"/>
  <c r="C64" i="1"/>
  <c r="D64" i="1" s="1"/>
  <c r="C12" i="1"/>
  <c r="D12" i="1" s="1"/>
  <c r="C34" i="1"/>
  <c r="D34" i="1" s="1"/>
  <c r="C55" i="1"/>
  <c r="D55" i="1" s="1"/>
  <c r="C23" i="1"/>
  <c r="D23" i="1" s="1"/>
  <c r="C44" i="1"/>
  <c r="D44" i="1" s="1"/>
  <c r="C66" i="1"/>
  <c r="D66" i="1" s="1"/>
  <c r="C14" i="1"/>
  <c r="D14" i="1" s="1"/>
  <c r="C24" i="1"/>
  <c r="D24" i="1" s="1"/>
  <c r="C35" i="1"/>
  <c r="D35" i="1" s="1"/>
  <c r="C46" i="1"/>
  <c r="D46" i="1" s="1"/>
  <c r="C56" i="1"/>
  <c r="D56" i="1" s="1"/>
  <c r="C67" i="1"/>
  <c r="D67" i="1" s="1"/>
  <c r="C16" i="1"/>
  <c r="D16" i="1" s="1"/>
  <c r="C27" i="1"/>
  <c r="D27" i="1" s="1"/>
  <c r="C38" i="1"/>
  <c r="D38" i="1" s="1"/>
  <c r="C48" i="1"/>
  <c r="D48" i="1" s="1"/>
  <c r="C59" i="1"/>
  <c r="D59" i="1" s="1"/>
  <c r="C18" i="1"/>
  <c r="D18" i="1" s="1"/>
  <c r="C28" i="1"/>
  <c r="D28" i="1" s="1"/>
  <c r="C39" i="1"/>
  <c r="D39" i="1" s="1"/>
  <c r="C50" i="1"/>
  <c r="D50" i="1" s="1"/>
  <c r="C60" i="1"/>
  <c r="D60" i="1" s="1"/>
  <c r="C13" i="1"/>
  <c r="D13" i="1" s="1"/>
  <c r="C21" i="1"/>
  <c r="D21" i="1" s="1"/>
  <c r="C29" i="1"/>
  <c r="D29" i="1" s="1"/>
  <c r="C37" i="1"/>
  <c r="D37" i="1" s="1"/>
  <c r="C45" i="1"/>
  <c r="D45" i="1" s="1"/>
  <c r="C53" i="1"/>
  <c r="D53" i="1" s="1"/>
  <c r="C61" i="1"/>
  <c r="D61" i="1" s="1"/>
  <c r="C9" i="1"/>
  <c r="D9" i="1" s="1"/>
  <c r="C17" i="1"/>
  <c r="D17" i="1" s="1"/>
  <c r="C25" i="1"/>
  <c r="D25" i="1" s="1"/>
  <c r="C33" i="1"/>
  <c r="D33" i="1" s="1"/>
  <c r="C41" i="1"/>
  <c r="D41" i="1" s="1"/>
  <c r="C49" i="1"/>
  <c r="D49" i="1" s="1"/>
  <c r="C57" i="1"/>
  <c r="D57" i="1" s="1"/>
  <c r="G5" i="2"/>
  <c r="H5" i="2" s="1"/>
  <c r="D69" i="1" l="1"/>
  <c r="E6" i="1" s="1"/>
  <c r="G6" i="2"/>
  <c r="H6" i="2" s="1"/>
  <c r="E9" i="1" l="1"/>
  <c r="J18" i="1" s="1"/>
  <c r="K19" i="1" s="1"/>
  <c r="J12" i="1"/>
  <c r="K13" i="1" s="1"/>
  <c r="J9" i="1"/>
  <c r="K10" i="1" s="1"/>
  <c r="G7" i="2"/>
  <c r="H7" i="2" s="1"/>
  <c r="F9" i="1" l="1"/>
  <c r="E10" i="1" s="1"/>
  <c r="F10" i="1" s="1"/>
  <c r="G8" i="2"/>
  <c r="H8" i="2" s="1"/>
  <c r="E11" i="1" l="1"/>
  <c r="F11" i="1" s="1"/>
  <c r="E12" i="1" s="1"/>
  <c r="F12" i="1" s="1"/>
  <c r="E13" i="1" s="1"/>
  <c r="F13" i="1" s="1"/>
  <c r="E14" i="1" s="1"/>
  <c r="F14" i="1" s="1"/>
  <c r="G9" i="2"/>
  <c r="H9" i="2" s="1"/>
  <c r="E15" i="1" l="1"/>
  <c r="F15" i="1" s="1"/>
  <c r="E16" i="1" s="1"/>
  <c r="F16" i="1" s="1"/>
  <c r="G10" i="2"/>
  <c r="H10" i="2" s="1"/>
  <c r="E17" i="1" l="1"/>
  <c r="F17" i="1" s="1"/>
  <c r="G11" i="2"/>
  <c r="H11" i="2" s="1"/>
  <c r="E18" i="1" l="1"/>
  <c r="F18" i="1" s="1"/>
  <c r="G12" i="2"/>
  <c r="H12" i="2" s="1"/>
  <c r="E19" i="1" l="1"/>
  <c r="F19" i="1" s="1"/>
  <c r="E20" i="1" l="1"/>
  <c r="F20" i="1" s="1"/>
  <c r="E21" i="1" l="1"/>
  <c r="F21" i="1" s="1"/>
  <c r="E22" i="1" l="1"/>
  <c r="F22" i="1" s="1"/>
  <c r="E23" i="1" l="1"/>
  <c r="F23" i="1" s="1"/>
  <c r="E24" i="1" l="1"/>
  <c r="F24" i="1" s="1"/>
  <c r="E25" i="1" l="1"/>
  <c r="F25" i="1" s="1"/>
  <c r="E26" i="1" l="1"/>
  <c r="F26" i="1" s="1"/>
  <c r="E27" i="1" l="1"/>
  <c r="F27" i="1" s="1"/>
  <c r="E28" i="1" l="1"/>
  <c r="F28" i="1" s="1"/>
  <c r="E29" i="1" l="1"/>
  <c r="F29" i="1" s="1"/>
  <c r="E30" i="1" l="1"/>
  <c r="F30" i="1" s="1"/>
  <c r="E31" i="1" l="1"/>
  <c r="F31" i="1" s="1"/>
  <c r="E32" i="1" l="1"/>
  <c r="F32" i="1" s="1"/>
  <c r="E33" i="1" l="1"/>
  <c r="F33" i="1" s="1"/>
  <c r="E34" i="1" l="1"/>
  <c r="F34" i="1" s="1"/>
  <c r="E35" i="1" l="1"/>
  <c r="F35" i="1" s="1"/>
  <c r="E36" i="1" l="1"/>
  <c r="F36" i="1" s="1"/>
  <c r="E37" i="1" l="1"/>
  <c r="F37" i="1" s="1"/>
  <c r="E38" i="1" l="1"/>
  <c r="F38" i="1" s="1"/>
  <c r="E39" i="1" l="1"/>
  <c r="F39" i="1" s="1"/>
  <c r="E40" i="1" l="1"/>
  <c r="F40" i="1" s="1"/>
  <c r="E41" i="1" l="1"/>
  <c r="F41" i="1" s="1"/>
  <c r="E42" i="1" l="1"/>
  <c r="F42" i="1" s="1"/>
  <c r="E43" i="1" l="1"/>
  <c r="F43" i="1" s="1"/>
  <c r="E44" i="1" l="1"/>
  <c r="F44" i="1" s="1"/>
  <c r="E45" i="1" l="1"/>
  <c r="F45" i="1" s="1"/>
  <c r="E46" i="1" l="1"/>
  <c r="F46" i="1" s="1"/>
  <c r="E47" i="1" l="1"/>
  <c r="F47" i="1" s="1"/>
  <c r="E48" i="1" l="1"/>
  <c r="F48" i="1" s="1"/>
  <c r="E49" i="1" l="1"/>
  <c r="F49" i="1" s="1"/>
  <c r="E50" i="1" l="1"/>
  <c r="F50" i="1" s="1"/>
  <c r="E51" i="1" l="1"/>
  <c r="F51" i="1" s="1"/>
  <c r="E52" i="1" l="1"/>
  <c r="F52" i="1" s="1"/>
  <c r="E53" i="1" l="1"/>
  <c r="F53" i="1" s="1"/>
  <c r="E54" i="1" l="1"/>
  <c r="F54" i="1" s="1"/>
  <c r="E55" i="1" l="1"/>
  <c r="F55" i="1" s="1"/>
  <c r="E56" i="1" l="1"/>
  <c r="F56" i="1" s="1"/>
  <c r="E57" i="1" l="1"/>
  <c r="F57" i="1" s="1"/>
  <c r="E58" i="1" l="1"/>
  <c r="F58" i="1" s="1"/>
  <c r="E59" i="1" l="1"/>
  <c r="F59" i="1" s="1"/>
  <c r="E60" i="1" l="1"/>
  <c r="F60" i="1" s="1"/>
  <c r="E61" i="1" l="1"/>
  <c r="F61" i="1" s="1"/>
  <c r="E62" i="1" l="1"/>
  <c r="F62" i="1" s="1"/>
  <c r="E63" i="1" l="1"/>
  <c r="F63" i="1" s="1"/>
  <c r="E64" i="1" l="1"/>
  <c r="F64" i="1" s="1"/>
  <c r="E65" i="1" l="1"/>
  <c r="F65" i="1" s="1"/>
  <c r="E66" i="1" l="1"/>
  <c r="F66" i="1" s="1"/>
  <c r="E67" i="1" l="1"/>
  <c r="F67" i="1" s="1"/>
  <c r="E68" i="1" l="1"/>
  <c r="F68" i="1" s="1"/>
</calcChain>
</file>

<file path=xl/sharedStrings.xml><?xml version="1.0" encoding="utf-8"?>
<sst xmlns="http://schemas.openxmlformats.org/spreadsheetml/2006/main" count="43" uniqueCount="32">
  <si>
    <t>Lease rental</t>
  </si>
  <si>
    <t xml:space="preserve">10% Incremental cost </t>
  </si>
  <si>
    <t xml:space="preserve">PV </t>
  </si>
  <si>
    <t xml:space="preserve"> </t>
  </si>
  <si>
    <t xml:space="preserve">Right of use asset </t>
  </si>
  <si>
    <t>Dr</t>
  </si>
  <si>
    <t>Cr</t>
  </si>
  <si>
    <t xml:space="preserve">Lease Liability </t>
  </si>
  <si>
    <t>CR</t>
  </si>
  <si>
    <t xml:space="preserve">Accumulated Depreciation </t>
  </si>
  <si>
    <t xml:space="preserve"> Depreciation </t>
  </si>
  <si>
    <t xml:space="preserve">Interest expenses </t>
  </si>
  <si>
    <t>Commencement Date: January 1, 2021</t>
  </si>
  <si>
    <t>Lease Term: 10 years</t>
  </si>
  <si>
    <t>Lease Payment (paid in arrears): $10,000 annually</t>
  </si>
  <si>
    <t>Lessee’s Incremental Borrowing Rate: 6%</t>
  </si>
  <si>
    <t>Useful Life of Underlying Asset: 25 years</t>
  </si>
  <si>
    <t>(Monthly Payment  )</t>
  </si>
  <si>
    <t xml:space="preserve">Bank </t>
  </si>
  <si>
    <t xml:space="preserve">Monthly Interest </t>
  </si>
  <si>
    <t xml:space="preserve">12% Incremental cost </t>
  </si>
  <si>
    <t xml:space="preserve">Month </t>
  </si>
  <si>
    <t xml:space="preserve">Interest @12 % </t>
  </si>
  <si>
    <t xml:space="preserve">Closing Balance for Lease liability </t>
  </si>
  <si>
    <t xml:space="preserve">Present value of lease </t>
  </si>
  <si>
    <t xml:space="preserve">1st month interest booking </t>
  </si>
  <si>
    <t>(1st Month Interest  )</t>
  </si>
  <si>
    <t>(Monthly depreciation )</t>
  </si>
  <si>
    <t xml:space="preserve">Lease period </t>
  </si>
  <si>
    <t xml:space="preserve">60 months </t>
  </si>
  <si>
    <t xml:space="preserve">Lease value </t>
  </si>
  <si>
    <t xml:space="preserve">Incremental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</si>
</sst>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₹&quot;\ #,##0;[Red]&quot;₹&quot;\ \-#,##0"/>
    <numFmt numFmtId="8" formatCode="&quot;₹&quot;\ #,##0.00;[Red]&quot;₹&quot;\ \-#,##0.00"/>
    <numFmt numFmtId="43" formatCode="_ * #,##0.00_ ;_ * \-#,##0.00_ ;_ * &quot;-&quot;??_ ;_ @_ 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666666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8" fontId="0" fillId="0" borderId="0" xfId="0" applyNumberFormat="1"/>
    <xf numFmtId="165" fontId="0" fillId="0" borderId="0" xfId="2" applyNumberFormat="1" applyFont="1"/>
    <xf numFmtId="0" fontId="0" fillId="0" borderId="0" xfId="0" applyFont="1"/>
    <xf numFmtId="0" fontId="2" fillId="0" borderId="0" xfId="0" applyFont="1"/>
    <xf numFmtId="9" fontId="0" fillId="0" borderId="0" xfId="2" applyNumberFormat="1" applyFont="1"/>
    <xf numFmtId="43" fontId="0" fillId="0" borderId="0" xfId="1" applyFont="1"/>
    <xf numFmtId="43" fontId="0" fillId="0" borderId="0" xfId="0" applyNumberFormat="1"/>
    <xf numFmtId="4" fontId="0" fillId="0" borderId="0" xfId="0" applyNumberFormat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0" fillId="3" borderId="1" xfId="0" applyFill="1" applyBorder="1" applyAlignment="1">
      <alignment wrapText="1"/>
    </xf>
    <xf numFmtId="8" fontId="0" fillId="3" borderId="1" xfId="0" applyNumberFormat="1" applyFill="1" applyBorder="1"/>
    <xf numFmtId="0" fontId="0" fillId="4" borderId="1" xfId="0" applyFill="1" applyBorder="1"/>
    <xf numFmtId="165" fontId="0" fillId="4" borderId="1" xfId="2" applyNumberFormat="1" applyFont="1" applyFill="1" applyBorder="1"/>
    <xf numFmtId="0" fontId="0" fillId="0" borderId="1" xfId="0" applyBorder="1"/>
    <xf numFmtId="6" fontId="0" fillId="0" borderId="1" xfId="0" applyNumberFormat="1" applyBorder="1"/>
    <xf numFmtId="9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2E70-34A6-4137-91E0-749EBB405B13}">
  <dimension ref="A3:L69"/>
  <sheetViews>
    <sheetView tabSelected="1" topLeftCell="A52" workbookViewId="0">
      <selection activeCell="H61" sqref="H61"/>
    </sheetView>
  </sheetViews>
  <sheetFormatPr defaultRowHeight="15" x14ac:dyDescent="0.25"/>
  <cols>
    <col min="2" max="2" width="16.42578125" bestFit="1" customWidth="1"/>
    <col min="3" max="3" width="20.42578125" bestFit="1" customWidth="1"/>
    <col min="4" max="4" width="12.28515625" bestFit="1" customWidth="1"/>
    <col min="5" max="5" width="14.85546875" bestFit="1" customWidth="1"/>
    <col min="6" max="6" width="14.85546875" customWidth="1"/>
    <col min="9" max="9" width="31.140625" bestFit="1" customWidth="1"/>
    <col min="10" max="12" width="12.28515625" bestFit="1" customWidth="1"/>
  </cols>
  <sheetData>
    <row r="3" spans="1:12" x14ac:dyDescent="0.25">
      <c r="B3" s="15" t="s">
        <v>30</v>
      </c>
      <c r="C3" s="16">
        <v>600000</v>
      </c>
    </row>
    <row r="4" spans="1:12" x14ac:dyDescent="0.25">
      <c r="B4" s="15" t="s">
        <v>28</v>
      </c>
      <c r="C4" s="15" t="s">
        <v>29</v>
      </c>
    </row>
    <row r="5" spans="1:12" x14ac:dyDescent="0.25">
      <c r="B5" s="15" t="s">
        <v>31</v>
      </c>
      <c r="C5" s="17">
        <v>0.12</v>
      </c>
    </row>
    <row r="6" spans="1:12" ht="45" x14ac:dyDescent="0.25">
      <c r="B6" s="13" t="s">
        <v>19</v>
      </c>
      <c r="C6" s="14">
        <f>0.12/12</f>
        <v>0.01</v>
      </c>
      <c r="D6" s="11" t="s">
        <v>24</v>
      </c>
      <c r="E6" s="12">
        <f>D69</f>
        <v>449548</v>
      </c>
    </row>
    <row r="7" spans="1:12" x14ac:dyDescent="0.25">
      <c r="C7" s="2"/>
      <c r="E7" s="1"/>
    </row>
    <row r="8" spans="1:12" ht="45" x14ac:dyDescent="0.25">
      <c r="A8" s="9" t="s">
        <v>21</v>
      </c>
      <c r="B8" s="9" t="s">
        <v>0</v>
      </c>
      <c r="C8" s="9" t="s">
        <v>20</v>
      </c>
      <c r="D8" s="9" t="s">
        <v>2</v>
      </c>
      <c r="E8" s="9" t="s">
        <v>22</v>
      </c>
      <c r="F8" s="10" t="s">
        <v>23</v>
      </c>
      <c r="I8" t="s">
        <v>3</v>
      </c>
      <c r="J8" t="s">
        <v>5</v>
      </c>
      <c r="K8" t="s">
        <v>8</v>
      </c>
    </row>
    <row r="9" spans="1:12" x14ac:dyDescent="0.25">
      <c r="A9">
        <v>1</v>
      </c>
      <c r="B9" s="1">
        <v>10000</v>
      </c>
      <c r="C9" s="8">
        <f>(1/(1+$C$6)^A9)</f>
        <v>0.99009900990099009</v>
      </c>
      <c r="D9" s="1">
        <f>ROUND(B9*C9,0)</f>
        <v>9901</v>
      </c>
      <c r="E9" s="1">
        <f>E6*C6</f>
        <v>4495.4800000000005</v>
      </c>
      <c r="F9" s="1">
        <f>E6+E9-B9</f>
        <v>444043.48</v>
      </c>
      <c r="H9" t="s">
        <v>5</v>
      </c>
      <c r="I9" t="s">
        <v>4</v>
      </c>
      <c r="J9" s="1">
        <f>D69</f>
        <v>449548</v>
      </c>
    </row>
    <row r="10" spans="1:12" x14ac:dyDescent="0.25">
      <c r="A10">
        <v>2</v>
      </c>
      <c r="B10" s="1">
        <v>10000</v>
      </c>
      <c r="C10" s="8">
        <f t="shared" ref="C10:C68" si="0">(1/(1+$C$6)^A10)</f>
        <v>0.98029604940692083</v>
      </c>
      <c r="D10" s="1">
        <f t="shared" ref="D10:D68" si="1">ROUND(B10*C10,0)</f>
        <v>9803</v>
      </c>
      <c r="E10" s="1">
        <f>F9*$C$6</f>
        <v>4440.4348</v>
      </c>
      <c r="F10" s="1">
        <f>F9+E10-B10</f>
        <v>438483.91479999997</v>
      </c>
      <c r="H10" t="s">
        <v>6</v>
      </c>
      <c r="I10" t="s">
        <v>7</v>
      </c>
      <c r="K10" s="1">
        <f>J9</f>
        <v>449548</v>
      </c>
    </row>
    <row r="11" spans="1:12" x14ac:dyDescent="0.25">
      <c r="A11">
        <v>3</v>
      </c>
      <c r="B11" s="1">
        <v>10000</v>
      </c>
      <c r="C11" s="8">
        <f t="shared" si="0"/>
        <v>0.97059014792764453</v>
      </c>
      <c r="D11" s="1">
        <f t="shared" si="1"/>
        <v>9706</v>
      </c>
      <c r="E11" s="1">
        <f t="shared" ref="E11:E68" si="2">F10*$C$6</f>
        <v>4384.839148</v>
      </c>
      <c r="F11" s="1">
        <f t="shared" ref="F11:F68" si="3">F10+E11-B11</f>
        <v>432868.75394799997</v>
      </c>
    </row>
    <row r="12" spans="1:12" x14ac:dyDescent="0.25">
      <c r="A12">
        <v>4</v>
      </c>
      <c r="B12" s="1">
        <v>10000</v>
      </c>
      <c r="C12" s="8">
        <f t="shared" si="0"/>
        <v>0.96098034448281622</v>
      </c>
      <c r="D12" s="1">
        <f t="shared" si="1"/>
        <v>9610</v>
      </c>
      <c r="E12" s="1">
        <f t="shared" si="2"/>
        <v>4328.6875394799999</v>
      </c>
      <c r="F12" s="1">
        <f t="shared" si="3"/>
        <v>427197.44148747995</v>
      </c>
      <c r="H12" t="s">
        <v>5</v>
      </c>
      <c r="I12" t="s">
        <v>10</v>
      </c>
      <c r="J12" s="1">
        <f>D69/60</f>
        <v>7492.4666666666662</v>
      </c>
    </row>
    <row r="13" spans="1:12" x14ac:dyDescent="0.25">
      <c r="A13">
        <v>5</v>
      </c>
      <c r="B13" s="1">
        <v>10000</v>
      </c>
      <c r="C13" s="8">
        <f t="shared" si="0"/>
        <v>0.95146568760674888</v>
      </c>
      <c r="D13" s="1">
        <f t="shared" si="1"/>
        <v>9515</v>
      </c>
      <c r="E13" s="1">
        <f t="shared" si="2"/>
        <v>4271.9744148747995</v>
      </c>
      <c r="F13" s="1">
        <f t="shared" si="3"/>
        <v>421469.41590235475</v>
      </c>
      <c r="H13" t="s">
        <v>6</v>
      </c>
      <c r="I13" t="s">
        <v>9</v>
      </c>
      <c r="K13" s="1">
        <f>J12</f>
        <v>7492.4666666666662</v>
      </c>
      <c r="L13" s="1"/>
    </row>
    <row r="14" spans="1:12" x14ac:dyDescent="0.25">
      <c r="A14">
        <v>6</v>
      </c>
      <c r="B14" s="1">
        <v>10000</v>
      </c>
      <c r="C14" s="8">
        <f t="shared" si="0"/>
        <v>0.94204523525420658</v>
      </c>
      <c r="D14" s="1">
        <f t="shared" si="1"/>
        <v>9420</v>
      </c>
      <c r="E14" s="1">
        <f t="shared" si="2"/>
        <v>4214.6941590235474</v>
      </c>
      <c r="F14" s="1">
        <f t="shared" si="3"/>
        <v>415684.11006137828</v>
      </c>
      <c r="I14" s="3" t="s">
        <v>27</v>
      </c>
    </row>
    <row r="15" spans="1:12" x14ac:dyDescent="0.25">
      <c r="A15">
        <v>7</v>
      </c>
      <c r="B15" s="1">
        <v>10000</v>
      </c>
      <c r="C15" s="8">
        <f t="shared" si="0"/>
        <v>0.93271805470713554</v>
      </c>
      <c r="D15" s="1">
        <f t="shared" si="1"/>
        <v>9327</v>
      </c>
      <c r="E15" s="1">
        <f t="shared" si="2"/>
        <v>4156.8411006137831</v>
      </c>
      <c r="F15" s="1">
        <f t="shared" si="3"/>
        <v>409840.95116199204</v>
      </c>
      <c r="I15" s="3"/>
    </row>
    <row r="16" spans="1:12" x14ac:dyDescent="0.25">
      <c r="A16">
        <v>8</v>
      </c>
      <c r="B16" s="1">
        <v>10000</v>
      </c>
      <c r="C16" s="8">
        <f t="shared" si="0"/>
        <v>0.92348322248231218</v>
      </c>
      <c r="D16" s="1">
        <f t="shared" si="1"/>
        <v>9235</v>
      </c>
      <c r="E16" s="1">
        <f t="shared" si="2"/>
        <v>4098.4095116199205</v>
      </c>
      <c r="F16" s="1">
        <f t="shared" si="3"/>
        <v>403939.36067361198</v>
      </c>
      <c r="I16" s="3"/>
    </row>
    <row r="17" spans="1:11" x14ac:dyDescent="0.25">
      <c r="A17">
        <v>9</v>
      </c>
      <c r="B17" s="1">
        <v>10000</v>
      </c>
      <c r="C17" s="8">
        <f t="shared" si="0"/>
        <v>0.91433982423991289</v>
      </c>
      <c r="D17" s="1">
        <f t="shared" si="1"/>
        <v>9143</v>
      </c>
      <c r="E17" s="1">
        <f t="shared" si="2"/>
        <v>4039.3936067361201</v>
      </c>
      <c r="F17" s="1">
        <f t="shared" si="3"/>
        <v>397978.75428034808</v>
      </c>
      <c r="I17" s="3" t="s">
        <v>25</v>
      </c>
    </row>
    <row r="18" spans="1:11" x14ac:dyDescent="0.25">
      <c r="A18">
        <v>10</v>
      </c>
      <c r="B18" s="1">
        <v>10000</v>
      </c>
      <c r="C18" s="8">
        <f t="shared" si="0"/>
        <v>0.90528695469298315</v>
      </c>
      <c r="D18" s="1">
        <f t="shared" si="1"/>
        <v>9053</v>
      </c>
      <c r="E18" s="1">
        <f t="shared" si="2"/>
        <v>3979.7875428034808</v>
      </c>
      <c r="F18" s="1">
        <f t="shared" si="3"/>
        <v>391958.54182315158</v>
      </c>
      <c r="H18" t="s">
        <v>5</v>
      </c>
      <c r="I18" t="s">
        <v>11</v>
      </c>
      <c r="J18" s="1">
        <f>E9</f>
        <v>4495.4800000000005</v>
      </c>
    </row>
    <row r="19" spans="1:11" x14ac:dyDescent="0.25">
      <c r="A19">
        <v>11</v>
      </c>
      <c r="B19" s="1">
        <v>10000</v>
      </c>
      <c r="C19" s="8">
        <f t="shared" si="0"/>
        <v>0.89632371751780526</v>
      </c>
      <c r="D19" s="1">
        <f t="shared" si="1"/>
        <v>8963</v>
      </c>
      <c r="E19" s="1">
        <f t="shared" si="2"/>
        <v>3919.5854182315161</v>
      </c>
      <c r="F19" s="1">
        <f t="shared" si="3"/>
        <v>385878.12724138307</v>
      </c>
      <c r="H19" t="s">
        <v>6</v>
      </c>
      <c r="I19" t="s">
        <v>7</v>
      </c>
      <c r="K19" s="1">
        <f>J18</f>
        <v>4495.4800000000005</v>
      </c>
    </row>
    <row r="20" spans="1:11" x14ac:dyDescent="0.25">
      <c r="A20">
        <v>12</v>
      </c>
      <c r="B20" s="1">
        <v>10000</v>
      </c>
      <c r="C20" s="8">
        <f t="shared" si="0"/>
        <v>0.88744922526515368</v>
      </c>
      <c r="D20" s="1">
        <f t="shared" si="1"/>
        <v>8874</v>
      </c>
      <c r="E20" s="1">
        <f t="shared" si="2"/>
        <v>3858.7812724138307</v>
      </c>
      <c r="F20" s="1">
        <f t="shared" si="3"/>
        <v>379736.90851379692</v>
      </c>
      <c r="I20" s="3" t="s">
        <v>26</v>
      </c>
    </row>
    <row r="21" spans="1:11" x14ac:dyDescent="0.25">
      <c r="A21">
        <v>13</v>
      </c>
      <c r="B21" s="1">
        <v>10000</v>
      </c>
      <c r="C21" s="8">
        <f t="shared" si="0"/>
        <v>0.87866259927242929</v>
      </c>
      <c r="D21" s="1">
        <f t="shared" si="1"/>
        <v>8787</v>
      </c>
      <c r="E21" s="1">
        <f t="shared" si="2"/>
        <v>3797.3690851379693</v>
      </c>
      <c r="F21" s="1">
        <f t="shared" si="3"/>
        <v>373534.27759893489</v>
      </c>
    </row>
    <row r="22" spans="1:11" x14ac:dyDescent="0.25">
      <c r="A22">
        <v>14</v>
      </c>
      <c r="B22" s="1">
        <v>10000</v>
      </c>
      <c r="C22" s="8">
        <f t="shared" si="0"/>
        <v>0.86996296957666264</v>
      </c>
      <c r="D22" s="1">
        <f t="shared" si="1"/>
        <v>8700</v>
      </c>
      <c r="E22" s="1">
        <f t="shared" si="2"/>
        <v>3735.3427759893489</v>
      </c>
      <c r="F22" s="1">
        <f t="shared" si="3"/>
        <v>367269.62037492421</v>
      </c>
      <c r="H22" t="s">
        <v>5</v>
      </c>
      <c r="I22" t="s">
        <v>7</v>
      </c>
      <c r="J22" s="1">
        <v>10000</v>
      </c>
      <c r="K22" s="1"/>
    </row>
    <row r="23" spans="1:11" x14ac:dyDescent="0.25">
      <c r="A23">
        <v>15</v>
      </c>
      <c r="B23" s="1">
        <v>10000</v>
      </c>
      <c r="C23" s="8">
        <f t="shared" si="0"/>
        <v>0.86134947482837909</v>
      </c>
      <c r="D23" s="1">
        <f t="shared" si="1"/>
        <v>8613</v>
      </c>
      <c r="E23" s="1">
        <f t="shared" si="2"/>
        <v>3672.6962037492422</v>
      </c>
      <c r="F23" s="1">
        <f t="shared" si="3"/>
        <v>360942.31657867343</v>
      </c>
      <c r="H23" t="s">
        <v>6</v>
      </c>
      <c r="I23" t="s">
        <v>18</v>
      </c>
      <c r="J23" s="1"/>
      <c r="K23" s="1">
        <v>10000</v>
      </c>
    </row>
    <row r="24" spans="1:11" x14ac:dyDescent="0.25">
      <c r="A24">
        <v>16</v>
      </c>
      <c r="B24" s="1">
        <v>10000</v>
      </c>
      <c r="C24" s="8">
        <f t="shared" si="0"/>
        <v>0.8528212622063156</v>
      </c>
      <c r="D24" s="1">
        <f t="shared" si="1"/>
        <v>8528</v>
      </c>
      <c r="E24" s="1">
        <f t="shared" si="2"/>
        <v>3609.4231657867344</v>
      </c>
      <c r="F24" s="1">
        <f t="shared" si="3"/>
        <v>354551.73974446015</v>
      </c>
      <c r="I24" s="3" t="s">
        <v>17</v>
      </c>
    </row>
    <row r="25" spans="1:11" x14ac:dyDescent="0.25">
      <c r="A25">
        <v>17</v>
      </c>
      <c r="B25" s="1">
        <v>10000</v>
      </c>
      <c r="C25" s="8">
        <f t="shared" si="0"/>
        <v>0.84437748733298568</v>
      </c>
      <c r="D25" s="1">
        <f t="shared" si="1"/>
        <v>8444</v>
      </c>
      <c r="E25" s="1">
        <f t="shared" si="2"/>
        <v>3545.5173974446016</v>
      </c>
      <c r="F25" s="1">
        <f t="shared" si="3"/>
        <v>348097.25714190473</v>
      </c>
    </row>
    <row r="26" spans="1:11" x14ac:dyDescent="0.25">
      <c r="A26">
        <v>18</v>
      </c>
      <c r="B26" s="1">
        <v>10000</v>
      </c>
      <c r="C26" s="8">
        <f t="shared" si="0"/>
        <v>0.83601731419107495</v>
      </c>
      <c r="D26" s="1">
        <f t="shared" si="1"/>
        <v>8360</v>
      </c>
      <c r="E26" s="1">
        <f t="shared" si="2"/>
        <v>3480.9725714190472</v>
      </c>
      <c r="F26" s="1">
        <f t="shared" si="3"/>
        <v>341578.22971332376</v>
      </c>
    </row>
    <row r="27" spans="1:11" x14ac:dyDescent="0.25">
      <c r="A27">
        <v>19</v>
      </c>
      <c r="B27" s="1">
        <v>10000</v>
      </c>
      <c r="C27" s="8">
        <f t="shared" si="0"/>
        <v>0.82773991504066846</v>
      </c>
      <c r="D27" s="1">
        <f t="shared" si="1"/>
        <v>8277</v>
      </c>
      <c r="E27" s="1">
        <f t="shared" si="2"/>
        <v>3415.7822971332375</v>
      </c>
      <c r="F27" s="1">
        <f t="shared" si="3"/>
        <v>334994.01201045699</v>
      </c>
    </row>
    <row r="28" spans="1:11" x14ac:dyDescent="0.25">
      <c r="A28">
        <v>20</v>
      </c>
      <c r="B28" s="1">
        <v>10000</v>
      </c>
      <c r="C28" s="8">
        <f t="shared" si="0"/>
        <v>0.81954447033729538</v>
      </c>
      <c r="D28" s="1">
        <f t="shared" si="1"/>
        <v>8195</v>
      </c>
      <c r="E28" s="1">
        <f t="shared" si="2"/>
        <v>3349.9401201045698</v>
      </c>
      <c r="F28" s="1">
        <f t="shared" si="3"/>
        <v>328343.95213056158</v>
      </c>
    </row>
    <row r="29" spans="1:11" x14ac:dyDescent="0.25">
      <c r="A29">
        <v>21</v>
      </c>
      <c r="B29" s="1">
        <v>10000</v>
      </c>
      <c r="C29" s="8">
        <f t="shared" si="0"/>
        <v>0.81143016865078765</v>
      </c>
      <c r="D29" s="1">
        <f t="shared" si="1"/>
        <v>8114</v>
      </c>
      <c r="E29" s="1">
        <f t="shared" si="2"/>
        <v>3283.4395213056159</v>
      </c>
      <c r="F29" s="1">
        <f t="shared" si="3"/>
        <v>321627.39165186719</v>
      </c>
    </row>
    <row r="30" spans="1:11" x14ac:dyDescent="0.25">
      <c r="A30">
        <v>22</v>
      </c>
      <c r="B30" s="1">
        <v>10000</v>
      </c>
      <c r="C30" s="8">
        <f t="shared" si="0"/>
        <v>0.80339620658493804</v>
      </c>
      <c r="D30" s="1">
        <f t="shared" si="1"/>
        <v>8034</v>
      </c>
      <c r="E30" s="1">
        <f t="shared" si="2"/>
        <v>3216.2739165186722</v>
      </c>
      <c r="F30" s="1">
        <f t="shared" si="3"/>
        <v>314843.66556838586</v>
      </c>
    </row>
    <row r="31" spans="1:11" x14ac:dyDescent="0.25">
      <c r="A31">
        <v>23</v>
      </c>
      <c r="B31" s="1">
        <v>10000</v>
      </c>
      <c r="C31" s="8">
        <f t="shared" si="0"/>
        <v>0.79544178869795856</v>
      </c>
      <c r="D31" s="1">
        <f t="shared" si="1"/>
        <v>7954</v>
      </c>
      <c r="E31" s="1">
        <f t="shared" si="2"/>
        <v>3148.4366556838586</v>
      </c>
      <c r="F31" s="1">
        <f t="shared" si="3"/>
        <v>307992.10222406971</v>
      </c>
    </row>
    <row r="32" spans="1:11" x14ac:dyDescent="0.25">
      <c r="A32">
        <v>24</v>
      </c>
      <c r="B32" s="1">
        <v>10000</v>
      </c>
      <c r="C32" s="8">
        <f t="shared" si="0"/>
        <v>0.78756612742372123</v>
      </c>
      <c r="D32" s="1">
        <f t="shared" si="1"/>
        <v>7876</v>
      </c>
      <c r="E32" s="1">
        <f t="shared" si="2"/>
        <v>3079.9210222406973</v>
      </c>
      <c r="F32" s="1">
        <f t="shared" si="3"/>
        <v>301072.02324631042</v>
      </c>
    </row>
    <row r="33" spans="1:6" x14ac:dyDescent="0.25">
      <c r="A33">
        <v>25</v>
      </c>
      <c r="B33" s="1">
        <v>10000</v>
      </c>
      <c r="C33" s="8">
        <f t="shared" si="0"/>
        <v>0.77976844299378323</v>
      </c>
      <c r="D33" s="1">
        <f t="shared" si="1"/>
        <v>7798</v>
      </c>
      <c r="E33" s="1">
        <f t="shared" si="2"/>
        <v>3010.7202324631044</v>
      </c>
      <c r="F33" s="1">
        <f t="shared" si="3"/>
        <v>294082.74347877351</v>
      </c>
    </row>
    <row r="34" spans="1:6" x14ac:dyDescent="0.25">
      <c r="A34">
        <v>26</v>
      </c>
      <c r="B34" s="1">
        <v>10000</v>
      </c>
      <c r="C34" s="8">
        <f t="shared" si="0"/>
        <v>0.77204796336018144</v>
      </c>
      <c r="D34" s="1">
        <f t="shared" si="1"/>
        <v>7720</v>
      </c>
      <c r="E34" s="1">
        <f t="shared" si="2"/>
        <v>2940.827434787735</v>
      </c>
      <c r="F34" s="1">
        <f t="shared" si="3"/>
        <v>287023.57091356127</v>
      </c>
    </row>
    <row r="35" spans="1:6" x14ac:dyDescent="0.25">
      <c r="A35">
        <v>27</v>
      </c>
      <c r="B35" s="1">
        <v>10000</v>
      </c>
      <c r="C35" s="8">
        <f t="shared" si="0"/>
        <v>0.76440392411899183</v>
      </c>
      <c r="D35" s="1">
        <f t="shared" si="1"/>
        <v>7644</v>
      </c>
      <c r="E35" s="1">
        <f t="shared" si="2"/>
        <v>2870.235709135613</v>
      </c>
      <c r="F35" s="1">
        <f t="shared" si="3"/>
        <v>279893.80662269687</v>
      </c>
    </row>
    <row r="36" spans="1:6" x14ac:dyDescent="0.25">
      <c r="A36">
        <v>28</v>
      </c>
      <c r="B36" s="1">
        <v>10000</v>
      </c>
      <c r="C36" s="8">
        <f t="shared" si="0"/>
        <v>0.75683556843464528</v>
      </c>
      <c r="D36" s="1">
        <f t="shared" si="1"/>
        <v>7568</v>
      </c>
      <c r="E36" s="1">
        <f t="shared" si="2"/>
        <v>2798.9380662269687</v>
      </c>
      <c r="F36" s="1">
        <f t="shared" si="3"/>
        <v>272692.74468892382</v>
      </c>
    </row>
    <row r="37" spans="1:6" x14ac:dyDescent="0.25">
      <c r="A37">
        <v>29</v>
      </c>
      <c r="B37" s="1">
        <v>10000</v>
      </c>
      <c r="C37" s="8">
        <f t="shared" si="0"/>
        <v>0.74934214696499535</v>
      </c>
      <c r="D37" s="1">
        <f t="shared" si="1"/>
        <v>7493</v>
      </c>
      <c r="E37" s="1">
        <f t="shared" si="2"/>
        <v>2726.9274468892381</v>
      </c>
      <c r="F37" s="1">
        <f t="shared" si="3"/>
        <v>265419.67213581305</v>
      </c>
    </row>
    <row r="38" spans="1:6" x14ac:dyDescent="0.25">
      <c r="A38">
        <v>30</v>
      </c>
      <c r="B38" s="1">
        <v>10000</v>
      </c>
      <c r="C38" s="8">
        <f t="shared" si="0"/>
        <v>0.74192291778712394</v>
      </c>
      <c r="D38" s="1">
        <f t="shared" si="1"/>
        <v>7419</v>
      </c>
      <c r="E38" s="1">
        <f t="shared" si="2"/>
        <v>2654.1967213581306</v>
      </c>
      <c r="F38" s="1">
        <f t="shared" si="3"/>
        <v>258073.86885717115</v>
      </c>
    </row>
    <row r="39" spans="1:6" x14ac:dyDescent="0.25">
      <c r="A39">
        <v>31</v>
      </c>
      <c r="B39" s="1">
        <v>10000</v>
      </c>
      <c r="C39" s="8">
        <f t="shared" si="0"/>
        <v>0.73457714632388538</v>
      </c>
      <c r="D39" s="1">
        <f t="shared" si="1"/>
        <v>7346</v>
      </c>
      <c r="E39" s="1">
        <f t="shared" si="2"/>
        <v>2580.7386885717115</v>
      </c>
      <c r="F39" s="1">
        <f t="shared" si="3"/>
        <v>250654.60754574285</v>
      </c>
    </row>
    <row r="40" spans="1:6" x14ac:dyDescent="0.25">
      <c r="A40">
        <v>32</v>
      </c>
      <c r="B40" s="1">
        <v>10000</v>
      </c>
      <c r="C40" s="8">
        <f t="shared" si="0"/>
        <v>0.7273041052711734</v>
      </c>
      <c r="D40" s="1">
        <f t="shared" si="1"/>
        <v>7273</v>
      </c>
      <c r="E40" s="1">
        <f t="shared" si="2"/>
        <v>2506.5460754574287</v>
      </c>
      <c r="F40" s="1">
        <f t="shared" si="3"/>
        <v>243161.15362120027</v>
      </c>
    </row>
    <row r="41" spans="1:6" x14ac:dyDescent="0.25">
      <c r="A41">
        <v>33</v>
      </c>
      <c r="B41" s="1">
        <v>10000</v>
      </c>
      <c r="C41" s="8">
        <f t="shared" si="0"/>
        <v>0.72010307452591427</v>
      </c>
      <c r="D41" s="1">
        <f t="shared" si="1"/>
        <v>7201</v>
      </c>
      <c r="E41" s="1">
        <f t="shared" si="2"/>
        <v>2431.6115362120026</v>
      </c>
      <c r="F41" s="1">
        <f t="shared" si="3"/>
        <v>235592.76515741227</v>
      </c>
    </row>
    <row r="42" spans="1:6" x14ac:dyDescent="0.25">
      <c r="A42">
        <v>34</v>
      </c>
      <c r="B42" s="1">
        <v>10000</v>
      </c>
      <c r="C42" s="8">
        <f t="shared" si="0"/>
        <v>0.71297334111476662</v>
      </c>
      <c r="D42" s="1">
        <f t="shared" si="1"/>
        <v>7130</v>
      </c>
      <c r="E42" s="1">
        <f t="shared" si="2"/>
        <v>2355.9276515741226</v>
      </c>
      <c r="F42" s="1">
        <f t="shared" si="3"/>
        <v>227948.69280898641</v>
      </c>
    </row>
    <row r="43" spans="1:6" x14ac:dyDescent="0.25">
      <c r="A43">
        <v>35</v>
      </c>
      <c r="B43" s="1">
        <v>10000</v>
      </c>
      <c r="C43" s="8">
        <f t="shared" si="0"/>
        <v>0.70591419912353137</v>
      </c>
      <c r="D43" s="1">
        <f t="shared" si="1"/>
        <v>7059</v>
      </c>
      <c r="E43" s="1">
        <f t="shared" si="2"/>
        <v>2279.4869280898643</v>
      </c>
      <c r="F43" s="1">
        <f t="shared" si="3"/>
        <v>220228.17973707628</v>
      </c>
    </row>
    <row r="44" spans="1:6" x14ac:dyDescent="0.25">
      <c r="A44">
        <v>36</v>
      </c>
      <c r="B44" s="1">
        <v>10000</v>
      </c>
      <c r="C44" s="8">
        <f t="shared" si="0"/>
        <v>0.69892494962725871</v>
      </c>
      <c r="D44" s="1">
        <f t="shared" si="1"/>
        <v>6989</v>
      </c>
      <c r="E44" s="1">
        <f t="shared" si="2"/>
        <v>2202.2817973707629</v>
      </c>
      <c r="F44" s="1">
        <f t="shared" si="3"/>
        <v>212430.46153444704</v>
      </c>
    </row>
    <row r="45" spans="1:6" x14ac:dyDescent="0.25">
      <c r="A45">
        <v>37</v>
      </c>
      <c r="B45" s="1">
        <v>10000</v>
      </c>
      <c r="C45" s="8">
        <f t="shared" si="0"/>
        <v>0.69200490062104825</v>
      </c>
      <c r="D45" s="1">
        <f t="shared" si="1"/>
        <v>6920</v>
      </c>
      <c r="E45" s="1">
        <f t="shared" si="2"/>
        <v>2124.3046153444702</v>
      </c>
      <c r="F45" s="1">
        <f t="shared" si="3"/>
        <v>204554.76614979151</v>
      </c>
    </row>
    <row r="46" spans="1:6" x14ac:dyDescent="0.25">
      <c r="A46">
        <v>38</v>
      </c>
      <c r="B46" s="1">
        <v>10000</v>
      </c>
      <c r="C46" s="8">
        <f t="shared" si="0"/>
        <v>0.68515336695153284</v>
      </c>
      <c r="D46" s="1">
        <f t="shared" si="1"/>
        <v>6852</v>
      </c>
      <c r="E46" s="1">
        <f t="shared" si="2"/>
        <v>2045.5476614979152</v>
      </c>
      <c r="F46" s="1">
        <f t="shared" si="3"/>
        <v>196600.31381128944</v>
      </c>
    </row>
    <row r="47" spans="1:6" x14ac:dyDescent="0.25">
      <c r="A47">
        <v>39</v>
      </c>
      <c r="B47" s="1">
        <v>10000</v>
      </c>
      <c r="C47" s="8">
        <f t="shared" si="0"/>
        <v>0.6783696702490426</v>
      </c>
      <c r="D47" s="1">
        <f t="shared" si="1"/>
        <v>6784</v>
      </c>
      <c r="E47" s="1">
        <f t="shared" si="2"/>
        <v>1966.0031381128945</v>
      </c>
      <c r="F47" s="1">
        <f t="shared" si="3"/>
        <v>188566.31694940233</v>
      </c>
    </row>
    <row r="48" spans="1:6" x14ac:dyDescent="0.25">
      <c r="A48">
        <v>40</v>
      </c>
      <c r="B48" s="1">
        <v>10000</v>
      </c>
      <c r="C48" s="8">
        <f t="shared" si="0"/>
        <v>0.67165313886043809</v>
      </c>
      <c r="D48" s="1">
        <f t="shared" si="1"/>
        <v>6717</v>
      </c>
      <c r="E48" s="1">
        <f t="shared" si="2"/>
        <v>1885.6631694940234</v>
      </c>
      <c r="F48" s="1">
        <f t="shared" si="3"/>
        <v>180451.98011889635</v>
      </c>
    </row>
    <row r="49" spans="1:6" x14ac:dyDescent="0.25">
      <c r="A49">
        <v>41</v>
      </c>
      <c r="B49" s="1">
        <v>10000</v>
      </c>
      <c r="C49" s="8">
        <f t="shared" si="0"/>
        <v>0.66500310778261185</v>
      </c>
      <c r="D49" s="1">
        <f t="shared" si="1"/>
        <v>6650</v>
      </c>
      <c r="E49" s="1">
        <f t="shared" si="2"/>
        <v>1804.5198011889636</v>
      </c>
      <c r="F49" s="1">
        <f t="shared" si="3"/>
        <v>172256.49992008531</v>
      </c>
    </row>
    <row r="50" spans="1:6" x14ac:dyDescent="0.25">
      <c r="A50">
        <v>42</v>
      </c>
      <c r="B50" s="1">
        <v>10000</v>
      </c>
      <c r="C50" s="8">
        <f t="shared" si="0"/>
        <v>0.65841891859664536</v>
      </c>
      <c r="D50" s="1">
        <f t="shared" si="1"/>
        <v>6584</v>
      </c>
      <c r="E50" s="1">
        <f t="shared" si="2"/>
        <v>1722.564999200853</v>
      </c>
      <c r="F50" s="1">
        <f t="shared" si="3"/>
        <v>163979.06491928615</v>
      </c>
    </row>
    <row r="51" spans="1:6" x14ac:dyDescent="0.25">
      <c r="A51">
        <v>43</v>
      </c>
      <c r="B51" s="1">
        <v>10000</v>
      </c>
      <c r="C51" s="8">
        <f t="shared" si="0"/>
        <v>0.65189991940261938</v>
      </c>
      <c r="D51" s="1">
        <f t="shared" si="1"/>
        <v>6519</v>
      </c>
      <c r="E51" s="1">
        <f t="shared" si="2"/>
        <v>1639.7906491928616</v>
      </c>
      <c r="F51" s="1">
        <f t="shared" si="3"/>
        <v>155618.85556847902</v>
      </c>
    </row>
    <row r="52" spans="1:6" x14ac:dyDescent="0.25">
      <c r="A52">
        <v>44</v>
      </c>
      <c r="B52" s="1">
        <v>10000</v>
      </c>
      <c r="C52" s="8">
        <f t="shared" si="0"/>
        <v>0.64544546475506859</v>
      </c>
      <c r="D52" s="1">
        <f t="shared" si="1"/>
        <v>6454</v>
      </c>
      <c r="E52" s="1">
        <f t="shared" si="2"/>
        <v>1556.1885556847901</v>
      </c>
      <c r="F52" s="1">
        <f t="shared" si="3"/>
        <v>147175.0441241638</v>
      </c>
    </row>
    <row r="53" spans="1:6" x14ac:dyDescent="0.25">
      <c r="A53">
        <v>45</v>
      </c>
      <c r="B53" s="1">
        <v>10000</v>
      </c>
      <c r="C53" s="8">
        <f t="shared" si="0"/>
        <v>0.63905491559907779</v>
      </c>
      <c r="D53" s="1">
        <f t="shared" si="1"/>
        <v>6391</v>
      </c>
      <c r="E53" s="1">
        <f t="shared" si="2"/>
        <v>1471.7504412416381</v>
      </c>
      <c r="F53" s="1">
        <f t="shared" si="3"/>
        <v>138646.79456540543</v>
      </c>
    </row>
    <row r="54" spans="1:6" x14ac:dyDescent="0.25">
      <c r="A54">
        <v>46</v>
      </c>
      <c r="B54" s="1">
        <v>10000</v>
      </c>
      <c r="C54" s="8">
        <f t="shared" si="0"/>
        <v>0.63272763920700759</v>
      </c>
      <c r="D54" s="1">
        <f t="shared" si="1"/>
        <v>6327</v>
      </c>
      <c r="E54" s="1">
        <f t="shared" si="2"/>
        <v>1386.4679456540543</v>
      </c>
      <c r="F54" s="1">
        <f t="shared" si="3"/>
        <v>130033.2625110595</v>
      </c>
    </row>
    <row r="55" spans="1:6" x14ac:dyDescent="0.25">
      <c r="A55">
        <v>47</v>
      </c>
      <c r="B55" s="1">
        <v>10000</v>
      </c>
      <c r="C55" s="8">
        <f t="shared" si="0"/>
        <v>0.6264630091158494</v>
      </c>
      <c r="D55" s="1">
        <f t="shared" si="1"/>
        <v>6265</v>
      </c>
      <c r="E55" s="1">
        <f t="shared" si="2"/>
        <v>1300.332625110595</v>
      </c>
      <c r="F55" s="1">
        <f t="shared" si="3"/>
        <v>121333.5951361701</v>
      </c>
    </row>
    <row r="56" spans="1:6" x14ac:dyDescent="0.25">
      <c r="A56">
        <v>48</v>
      </c>
      <c r="B56" s="1">
        <v>10000</v>
      </c>
      <c r="C56" s="8">
        <f t="shared" si="0"/>
        <v>0.6202604050651972</v>
      </c>
      <c r="D56" s="1">
        <f t="shared" si="1"/>
        <v>6203</v>
      </c>
      <c r="E56" s="1">
        <f t="shared" si="2"/>
        <v>1213.3359513617011</v>
      </c>
      <c r="F56" s="1">
        <f t="shared" si="3"/>
        <v>112546.9310875318</v>
      </c>
    </row>
    <row r="57" spans="1:6" x14ac:dyDescent="0.25">
      <c r="A57">
        <v>49</v>
      </c>
      <c r="B57" s="1">
        <v>10000</v>
      </c>
      <c r="C57" s="8">
        <f t="shared" si="0"/>
        <v>0.61411921293583871</v>
      </c>
      <c r="D57" s="1">
        <f t="shared" si="1"/>
        <v>6141</v>
      </c>
      <c r="E57" s="1">
        <f t="shared" si="2"/>
        <v>1125.4693108753181</v>
      </c>
      <c r="F57" s="1">
        <f t="shared" si="3"/>
        <v>103672.40039840712</v>
      </c>
    </row>
    <row r="58" spans="1:6" x14ac:dyDescent="0.25">
      <c r="A58">
        <v>50</v>
      </c>
      <c r="B58" s="1">
        <v>10000</v>
      </c>
      <c r="C58" s="8">
        <f t="shared" si="0"/>
        <v>0.60803882468894921</v>
      </c>
      <c r="D58" s="1">
        <f t="shared" si="1"/>
        <v>6080</v>
      </c>
      <c r="E58" s="1">
        <f t="shared" si="2"/>
        <v>1036.7240039840713</v>
      </c>
      <c r="F58" s="1">
        <f t="shared" si="3"/>
        <v>94709.124402391186</v>
      </c>
    </row>
    <row r="59" spans="1:6" x14ac:dyDescent="0.25">
      <c r="A59">
        <v>51</v>
      </c>
      <c r="B59" s="1">
        <v>10000</v>
      </c>
      <c r="C59" s="8">
        <f t="shared" si="0"/>
        <v>0.60201863830589042</v>
      </c>
      <c r="D59" s="1">
        <f t="shared" si="1"/>
        <v>6020</v>
      </c>
      <c r="E59" s="1">
        <f t="shared" si="2"/>
        <v>947.09124402391183</v>
      </c>
      <c r="F59" s="1">
        <f t="shared" si="3"/>
        <v>85656.215646415105</v>
      </c>
    </row>
    <row r="60" spans="1:6" x14ac:dyDescent="0.25">
      <c r="A60">
        <v>52</v>
      </c>
      <c r="B60" s="1">
        <v>10000</v>
      </c>
      <c r="C60" s="8">
        <f t="shared" si="0"/>
        <v>0.59605805772860432</v>
      </c>
      <c r="D60" s="1">
        <f t="shared" si="1"/>
        <v>5961</v>
      </c>
      <c r="E60" s="1">
        <f t="shared" si="2"/>
        <v>856.56215646415103</v>
      </c>
      <c r="F60" s="1">
        <f t="shared" si="3"/>
        <v>76512.777802879253</v>
      </c>
    </row>
    <row r="61" spans="1:6" x14ac:dyDescent="0.25">
      <c r="A61">
        <v>53</v>
      </c>
      <c r="B61" s="1">
        <v>10000</v>
      </c>
      <c r="C61" s="8">
        <f t="shared" si="0"/>
        <v>0.59015649280059845</v>
      </c>
      <c r="D61" s="1">
        <f t="shared" si="1"/>
        <v>5902</v>
      </c>
      <c r="E61" s="1">
        <f t="shared" si="2"/>
        <v>765.12777802879259</v>
      </c>
      <c r="F61" s="1">
        <f t="shared" si="3"/>
        <v>67277.905580908046</v>
      </c>
    </row>
    <row r="62" spans="1:6" x14ac:dyDescent="0.25">
      <c r="A62">
        <v>54</v>
      </c>
      <c r="B62" s="1">
        <v>10000</v>
      </c>
      <c r="C62" s="8">
        <f t="shared" si="0"/>
        <v>0.58431335920851313</v>
      </c>
      <c r="D62" s="1">
        <f t="shared" si="1"/>
        <v>5843</v>
      </c>
      <c r="E62" s="1">
        <f t="shared" si="2"/>
        <v>672.77905580908043</v>
      </c>
      <c r="F62" s="1">
        <f t="shared" si="3"/>
        <v>57950.684636717124</v>
      </c>
    </row>
    <row r="63" spans="1:6" x14ac:dyDescent="0.25">
      <c r="A63">
        <v>55</v>
      </c>
      <c r="B63" s="1">
        <v>10000</v>
      </c>
      <c r="C63" s="8">
        <f t="shared" si="0"/>
        <v>0.57852807842427056</v>
      </c>
      <c r="D63" s="1">
        <f t="shared" si="1"/>
        <v>5785</v>
      </c>
      <c r="E63" s="1">
        <f t="shared" si="2"/>
        <v>579.50684636717131</v>
      </c>
      <c r="F63" s="1">
        <f t="shared" si="3"/>
        <v>48530.191483084294</v>
      </c>
    </row>
    <row r="64" spans="1:6" x14ac:dyDescent="0.25">
      <c r="A64">
        <v>56</v>
      </c>
      <c r="B64" s="1">
        <v>10000</v>
      </c>
      <c r="C64" s="8">
        <f t="shared" si="0"/>
        <v>0.5728000776477925</v>
      </c>
      <c r="D64" s="1">
        <f t="shared" si="1"/>
        <v>5728</v>
      </c>
      <c r="E64" s="1">
        <f t="shared" si="2"/>
        <v>485.30191483084297</v>
      </c>
      <c r="F64" s="1">
        <f t="shared" si="3"/>
        <v>39015.493397915139</v>
      </c>
    </row>
    <row r="65" spans="1:6" x14ac:dyDescent="0.25">
      <c r="A65">
        <v>57</v>
      </c>
      <c r="B65" s="1">
        <v>10000</v>
      </c>
      <c r="C65" s="8">
        <f t="shared" si="0"/>
        <v>0.56712878975028957</v>
      </c>
      <c r="D65" s="1">
        <f t="shared" si="1"/>
        <v>5671</v>
      </c>
      <c r="E65" s="1">
        <f t="shared" si="2"/>
        <v>390.15493397915139</v>
      </c>
      <c r="F65" s="1">
        <f t="shared" si="3"/>
        <v>29405.648331894292</v>
      </c>
    </row>
    <row r="66" spans="1:6" x14ac:dyDescent="0.25">
      <c r="A66">
        <v>58</v>
      </c>
      <c r="B66" s="1">
        <v>10000</v>
      </c>
      <c r="C66" s="8">
        <f t="shared" si="0"/>
        <v>0.56151365321810853</v>
      </c>
      <c r="D66" s="1">
        <f t="shared" si="1"/>
        <v>5615</v>
      </c>
      <c r="E66" s="1">
        <f t="shared" si="2"/>
        <v>294.05648331894292</v>
      </c>
      <c r="F66" s="1">
        <f t="shared" si="3"/>
        <v>19699.704815213234</v>
      </c>
    </row>
    <row r="67" spans="1:6" x14ac:dyDescent="0.25">
      <c r="A67">
        <v>59</v>
      </c>
      <c r="B67" s="1">
        <v>10000</v>
      </c>
      <c r="C67" s="8">
        <f t="shared" si="0"/>
        <v>0.5559541120971373</v>
      </c>
      <c r="D67" s="1">
        <f t="shared" si="1"/>
        <v>5560</v>
      </c>
      <c r="E67" s="1">
        <f t="shared" si="2"/>
        <v>196.99704815213235</v>
      </c>
      <c r="F67" s="1">
        <f t="shared" si="3"/>
        <v>9896.7018633653679</v>
      </c>
    </row>
    <row r="68" spans="1:6" x14ac:dyDescent="0.25">
      <c r="A68">
        <v>60</v>
      </c>
      <c r="B68" s="1">
        <v>10000</v>
      </c>
      <c r="C68" s="8">
        <f t="shared" si="0"/>
        <v>0.55044961593775965</v>
      </c>
      <c r="D68" s="1">
        <f t="shared" si="1"/>
        <v>5504</v>
      </c>
      <c r="E68" s="1">
        <f t="shared" si="2"/>
        <v>98.96701863365368</v>
      </c>
      <c r="F68" s="1">
        <f t="shared" si="3"/>
        <v>-4.3311180009786767</v>
      </c>
    </row>
    <row r="69" spans="1:6" x14ac:dyDescent="0.25">
      <c r="B69" s="1">
        <f>SUM(B9:B68)</f>
        <v>600000</v>
      </c>
      <c r="D69" s="1">
        <f>SUM(D9:D68)</f>
        <v>449548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3761-E849-425B-BA6D-9CAA09688599}">
  <dimension ref="A1:H13"/>
  <sheetViews>
    <sheetView workbookViewId="0">
      <selection activeCell="A6" sqref="A6"/>
    </sheetView>
  </sheetViews>
  <sheetFormatPr defaultRowHeight="15" x14ac:dyDescent="0.25"/>
  <cols>
    <col min="1" max="1" width="52.5703125" bestFit="1" customWidth="1"/>
    <col min="3" max="3" width="3" bestFit="1" customWidth="1"/>
    <col min="4" max="4" width="11.7109375" bestFit="1" customWidth="1"/>
    <col min="5" max="5" width="20.42578125" bestFit="1" customWidth="1"/>
    <col min="6" max="6" width="10.7109375" bestFit="1" customWidth="1"/>
    <col min="8" max="8" width="10" bestFit="1" customWidth="1"/>
  </cols>
  <sheetData>
    <row r="1" spans="1:8" ht="15.75" x14ac:dyDescent="0.25">
      <c r="A1" s="4" t="s">
        <v>12</v>
      </c>
      <c r="E1" s="5">
        <v>0.06</v>
      </c>
    </row>
    <row r="2" spans="1:8" ht="15.75" x14ac:dyDescent="0.25">
      <c r="A2" s="4" t="s">
        <v>13</v>
      </c>
      <c r="D2" t="s">
        <v>0</v>
      </c>
      <c r="E2" t="s">
        <v>1</v>
      </c>
      <c r="F2" t="s">
        <v>2</v>
      </c>
      <c r="G2">
        <v>73602</v>
      </c>
    </row>
    <row r="3" spans="1:8" ht="15.75" x14ac:dyDescent="0.25">
      <c r="A3" s="4" t="s">
        <v>14</v>
      </c>
      <c r="C3">
        <v>1</v>
      </c>
      <c r="D3">
        <v>10000</v>
      </c>
      <c r="E3" s="1">
        <f>(1/(1+$E$1)^C3)</f>
        <v>0.94339622641509424</v>
      </c>
      <c r="F3" s="1">
        <f>ROUND(D3*E3,0)</f>
        <v>9434</v>
      </c>
      <c r="G3" s="6">
        <f>G2*6%</f>
        <v>4416.12</v>
      </c>
      <c r="H3" s="7">
        <f>G2+G3-D3</f>
        <v>68018.12</v>
      </c>
    </row>
    <row r="4" spans="1:8" ht="15.75" x14ac:dyDescent="0.25">
      <c r="A4" s="4" t="s">
        <v>15</v>
      </c>
      <c r="C4">
        <v>2</v>
      </c>
      <c r="D4">
        <v>10000</v>
      </c>
      <c r="E4" s="1">
        <f>(1/(1+$E$1)^C4)</f>
        <v>0.88999644001423983</v>
      </c>
      <c r="F4" s="1">
        <f t="shared" ref="F4:F12" si="0">ROUND(D4*E4,0)</f>
        <v>8900</v>
      </c>
      <c r="G4" s="6">
        <f>H3*6%</f>
        <v>4081.0871999999995</v>
      </c>
      <c r="H4" s="7">
        <f>H3+G4-D4</f>
        <v>62099.20719999999</v>
      </c>
    </row>
    <row r="5" spans="1:8" ht="15.75" x14ac:dyDescent="0.25">
      <c r="A5" s="4" t="s">
        <v>16</v>
      </c>
      <c r="C5">
        <v>3</v>
      </c>
      <c r="D5">
        <v>10000</v>
      </c>
      <c r="E5" s="1">
        <f>(1/(1+$E$1)^C5)</f>
        <v>0.8396192830323016</v>
      </c>
      <c r="F5" s="1">
        <f t="shared" si="0"/>
        <v>8396</v>
      </c>
      <c r="G5" s="6">
        <f>H4*6%</f>
        <v>3725.9524319999991</v>
      </c>
      <c r="H5" s="7">
        <f t="shared" ref="H5:H12" si="1">H4+G5-D5</f>
        <v>55825.159631999995</v>
      </c>
    </row>
    <row r="6" spans="1:8" x14ac:dyDescent="0.25">
      <c r="C6">
        <v>4</v>
      </c>
      <c r="D6">
        <v>10000</v>
      </c>
      <c r="E6" s="1">
        <f t="shared" ref="E6:E12" si="2">(1/(1+$E$1)^C6)</f>
        <v>0.79209366323802044</v>
      </c>
      <c r="F6" s="1">
        <f t="shared" si="0"/>
        <v>7921</v>
      </c>
      <c r="G6" s="6">
        <f>H5*6%</f>
        <v>3349.5095779199996</v>
      </c>
      <c r="H6" s="7">
        <f t="shared" si="1"/>
        <v>49174.669209919994</v>
      </c>
    </row>
    <row r="7" spans="1:8" x14ac:dyDescent="0.25">
      <c r="C7">
        <v>5</v>
      </c>
      <c r="D7">
        <v>10000</v>
      </c>
      <c r="E7" s="1">
        <f t="shared" si="2"/>
        <v>0.74725817286605689</v>
      </c>
      <c r="F7" s="1">
        <f t="shared" si="0"/>
        <v>7473</v>
      </c>
      <c r="G7" s="6">
        <f>H6*6%</f>
        <v>2950.4801525951993</v>
      </c>
      <c r="H7" s="7">
        <f t="shared" si="1"/>
        <v>42125.149362515192</v>
      </c>
    </row>
    <row r="8" spans="1:8" x14ac:dyDescent="0.25">
      <c r="C8">
        <v>6</v>
      </c>
      <c r="D8">
        <v>10000</v>
      </c>
      <c r="E8" s="1">
        <f t="shared" si="2"/>
        <v>0.70496054043967626</v>
      </c>
      <c r="F8" s="1">
        <f t="shared" si="0"/>
        <v>7050</v>
      </c>
      <c r="G8" s="6">
        <f>H7*6%</f>
        <v>2527.5089617509116</v>
      </c>
      <c r="H8" s="7">
        <f t="shared" si="1"/>
        <v>34652.658324266107</v>
      </c>
    </row>
    <row r="9" spans="1:8" x14ac:dyDescent="0.25">
      <c r="C9">
        <v>7</v>
      </c>
      <c r="D9">
        <v>10000</v>
      </c>
      <c r="E9" s="1">
        <f t="shared" si="2"/>
        <v>0.66505711362233599</v>
      </c>
      <c r="F9" s="1">
        <f t="shared" si="0"/>
        <v>6651</v>
      </c>
      <c r="G9" s="6">
        <f>H8*6%</f>
        <v>2079.1594994559664</v>
      </c>
      <c r="H9" s="7">
        <f t="shared" si="1"/>
        <v>26731.817823722071</v>
      </c>
    </row>
    <row r="10" spans="1:8" x14ac:dyDescent="0.25">
      <c r="C10">
        <v>8</v>
      </c>
      <c r="D10">
        <v>10000</v>
      </c>
      <c r="E10" s="1">
        <f t="shared" si="2"/>
        <v>0.62741237134182648</v>
      </c>
      <c r="F10" s="1">
        <f t="shared" si="0"/>
        <v>6274</v>
      </c>
      <c r="G10" s="6">
        <f>H9*6%</f>
        <v>1603.9090694233241</v>
      </c>
      <c r="H10" s="7">
        <f t="shared" si="1"/>
        <v>18335.726893145395</v>
      </c>
    </row>
    <row r="11" spans="1:8" x14ac:dyDescent="0.25">
      <c r="C11">
        <v>9</v>
      </c>
      <c r="D11">
        <v>10000</v>
      </c>
      <c r="E11" s="1">
        <f t="shared" si="2"/>
        <v>0.59189846353002495</v>
      </c>
      <c r="F11" s="1">
        <f t="shared" si="0"/>
        <v>5919</v>
      </c>
      <c r="G11" s="6">
        <f>H10*6%</f>
        <v>1100.1436135887236</v>
      </c>
      <c r="H11" s="7">
        <f t="shared" si="1"/>
        <v>9435.870506734118</v>
      </c>
    </row>
    <row r="12" spans="1:8" x14ac:dyDescent="0.25">
      <c r="C12">
        <v>10</v>
      </c>
      <c r="D12">
        <v>10000</v>
      </c>
      <c r="E12" s="1">
        <f t="shared" si="2"/>
        <v>0.55839477691511785</v>
      </c>
      <c r="F12" s="1">
        <f t="shared" si="0"/>
        <v>5584</v>
      </c>
      <c r="G12" s="6">
        <f>H11*6%</f>
        <v>566.15223040404703</v>
      </c>
      <c r="H12" s="7">
        <f t="shared" si="1"/>
        <v>2.0227371381643025</v>
      </c>
    </row>
    <row r="13" spans="1:8" x14ac:dyDescent="0.25">
      <c r="F13" s="1">
        <f>SUM(F3:F12)</f>
        <v>73602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IFRS 16 Model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</dc:creator>
  <cp:lastModifiedBy>MAHE</cp:lastModifiedBy>
  <dcterms:created xsi:type="dcterms:W3CDTF">2021-03-22T06:05:06Z</dcterms:created>
  <dcterms:modified xsi:type="dcterms:W3CDTF">2021-03-22T07:24:37Z</dcterms:modified>
</cp:coreProperties>
</file>