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90" windowWidth="15255" windowHeight="5385" tabRatio="599" activeTab="5"/>
  </bookViews>
  <sheets>
    <sheet name="PARAMETER" sheetId="9" r:id="rId1"/>
    <sheet name="MASTER" sheetId="4" r:id="rId2"/>
    <sheet name="SALARY MARCH" sheetId="1" r:id="rId3"/>
    <sheet name="SUMMARY MARCH" sheetId="3" r:id="rId4"/>
    <sheet name="PAY SLEEP MARCH" sheetId="5" r:id="rId5"/>
    <sheet name="ESIC MARCH" sheetId="8" r:id="rId6"/>
  </sheets>
  <definedNames>
    <definedName name="_xlnm.Print_Titles" localSheetId="2">'SALARY MARCH'!$1:$4</definedName>
  </definedNames>
  <calcPr calcId="124519"/>
</workbook>
</file>

<file path=xl/calcChain.xml><?xml version="1.0" encoding="utf-8"?>
<calcChain xmlns="http://schemas.openxmlformats.org/spreadsheetml/2006/main">
  <c r="B5" i="1"/>
  <c r="B6"/>
  <c r="C5"/>
  <c r="C6"/>
  <c r="C7"/>
  <c r="D5"/>
  <c r="D6"/>
  <c r="D7"/>
  <c r="B8"/>
  <c r="C8"/>
  <c r="D8"/>
  <c r="B9"/>
  <c r="C9"/>
  <c r="D9"/>
  <c r="C10"/>
  <c r="D10"/>
  <c r="B11"/>
  <c r="C11"/>
  <c r="D11"/>
  <c r="B12"/>
  <c r="C12"/>
  <c r="D12"/>
  <c r="C13"/>
  <c r="D13"/>
  <c r="B14"/>
  <c r="C14"/>
  <c r="D14"/>
  <c r="B15"/>
  <c r="C15"/>
  <c r="D15"/>
  <c r="C16"/>
  <c r="D16"/>
  <c r="B17"/>
  <c r="C17"/>
  <c r="D17"/>
  <c r="B18"/>
  <c r="C18"/>
  <c r="D18"/>
  <c r="C19"/>
  <c r="D19"/>
  <c r="B20"/>
  <c r="C20"/>
  <c r="D20"/>
  <c r="B21"/>
  <c r="C21"/>
  <c r="D21"/>
  <c r="C22"/>
  <c r="D22"/>
  <c r="B23"/>
  <c r="C23"/>
  <c r="D23"/>
  <c r="B24"/>
  <c r="C24"/>
  <c r="D24"/>
  <c r="C25"/>
  <c r="D25"/>
  <c r="B26"/>
  <c r="C26"/>
  <c r="D26"/>
  <c r="B27"/>
  <c r="C27"/>
  <c r="D27"/>
  <c r="C28"/>
  <c r="D28"/>
  <c r="B29"/>
  <c r="C29"/>
  <c r="D29"/>
  <c r="B30"/>
  <c r="C30"/>
  <c r="D30"/>
  <c r="C31"/>
  <c r="D31"/>
  <c r="B32"/>
  <c r="C32"/>
  <c r="D32"/>
  <c r="B33"/>
  <c r="C33"/>
  <c r="D33"/>
  <c r="C34"/>
  <c r="D34"/>
  <c r="B35"/>
  <c r="C35"/>
  <c r="D35"/>
  <c r="B36"/>
  <c r="C36"/>
  <c r="D36"/>
  <c r="C37"/>
  <c r="D37"/>
  <c r="B38"/>
  <c r="C38"/>
  <c r="D38"/>
  <c r="B39"/>
  <c r="C39"/>
  <c r="D39"/>
  <c r="C40"/>
  <c r="D40"/>
  <c r="B41"/>
  <c r="C41"/>
  <c r="D41"/>
  <c r="B42"/>
  <c r="C42"/>
  <c r="D42"/>
  <c r="C43"/>
  <c r="D43"/>
  <c r="B44"/>
  <c r="C44"/>
  <c r="D44"/>
  <c r="B45"/>
  <c r="C45"/>
  <c r="D45"/>
  <c r="C46"/>
  <c r="D46"/>
  <c r="E5"/>
  <c r="E8"/>
  <c r="E11"/>
  <c r="E14"/>
  <c r="E17"/>
  <c r="E20"/>
  <c r="E23"/>
  <c r="E26"/>
  <c r="E29"/>
  <c r="E32"/>
  <c r="E35"/>
  <c r="E38"/>
  <c r="E41"/>
  <c r="F5"/>
  <c r="F11"/>
  <c r="F14"/>
  <c r="F8"/>
  <c r="F10"/>
  <c r="F13"/>
  <c r="F16"/>
  <c r="M44"/>
  <c r="F49" l="1"/>
  <c r="F48"/>
  <c r="F47"/>
  <c r="O46"/>
  <c r="O45"/>
  <c r="P44"/>
  <c r="O44"/>
  <c r="L46"/>
  <c r="H45"/>
  <c r="L44" s="1"/>
  <c r="F46"/>
  <c r="G44"/>
  <c r="F44"/>
  <c r="E44"/>
  <c r="O43"/>
  <c r="F43"/>
  <c r="H42"/>
  <c r="P41"/>
  <c r="F41"/>
  <c r="H6"/>
  <c r="K3" i="3"/>
  <c r="K2"/>
  <c r="C329" i="5"/>
  <c r="C779"/>
  <c r="C514"/>
  <c r="L527" s="1"/>
  <c r="H57"/>
  <c r="H59"/>
  <c r="F17" i="1"/>
  <c r="H72" i="5" s="1"/>
  <c r="F19" i="1"/>
  <c r="F20"/>
  <c r="H90" i="5" s="1"/>
  <c r="F22" i="1"/>
  <c r="H92" i="5" s="1"/>
  <c r="F23" i="1"/>
  <c r="H105" i="5" s="1"/>
  <c r="F25" i="1"/>
  <c r="F26"/>
  <c r="H123" i="5" s="1"/>
  <c r="F28" i="1"/>
  <c r="H125" i="5" s="1"/>
  <c r="F29" i="1"/>
  <c r="H138" i="5" s="1"/>
  <c r="F31" i="1"/>
  <c r="F32"/>
  <c r="H156" i="5" s="1"/>
  <c r="F34" i="1"/>
  <c r="H158" i="5" s="1"/>
  <c r="F35" i="1"/>
  <c r="H171" i="5" s="1"/>
  <c r="F37" i="1"/>
  <c r="F38"/>
  <c r="H189" i="5" s="1"/>
  <c r="F40" i="1"/>
  <c r="H191" i="5" s="1"/>
  <c r="H24"/>
  <c r="F7" i="1"/>
  <c r="H8" i="5" s="1"/>
  <c r="P49" i="1"/>
  <c r="P48"/>
  <c r="O10"/>
  <c r="M28" i="5" s="1"/>
  <c r="O17" i="1"/>
  <c r="M39" i="4"/>
  <c r="M42"/>
  <c r="M45"/>
  <c r="M48"/>
  <c r="M51"/>
  <c r="M54"/>
  <c r="M57"/>
  <c r="M60"/>
  <c r="M63"/>
  <c r="M66"/>
  <c r="M69"/>
  <c r="M72"/>
  <c r="M75"/>
  <c r="M78"/>
  <c r="M81"/>
  <c r="M84"/>
  <c r="M87"/>
  <c r="M90"/>
  <c r="M93"/>
  <c r="M96"/>
  <c r="M99"/>
  <c r="M102"/>
  <c r="M105"/>
  <c r="M108"/>
  <c r="M111"/>
  <c r="M114"/>
  <c r="M117"/>
  <c r="M120"/>
  <c r="M123"/>
  <c r="M126"/>
  <c r="M129"/>
  <c r="M132"/>
  <c r="M135"/>
  <c r="M138"/>
  <c r="M141"/>
  <c r="M144"/>
  <c r="M147"/>
  <c r="M150"/>
  <c r="M153"/>
  <c r="M9"/>
  <c r="M12"/>
  <c r="M15"/>
  <c r="M18"/>
  <c r="M21"/>
  <c r="M24"/>
  <c r="M27"/>
  <c r="M30"/>
  <c r="M33"/>
  <c r="M36"/>
  <c r="M6"/>
  <c r="N25" i="3"/>
  <c r="O13" i="1"/>
  <c r="M43" i="5" s="1"/>
  <c r="O16" i="1"/>
  <c r="M61" i="5" s="1"/>
  <c r="O18" i="1"/>
  <c r="O19"/>
  <c r="M76" i="5" s="1"/>
  <c r="O22" i="1"/>
  <c r="M94" i="5" s="1"/>
  <c r="O25" i="1"/>
  <c r="M109" i="5" s="1"/>
  <c r="O28" i="1"/>
  <c r="M127" i="5" s="1"/>
  <c r="O31" i="1"/>
  <c r="M142" i="5" s="1"/>
  <c r="O34" i="1"/>
  <c r="M160" i="5" s="1"/>
  <c r="O37" i="1"/>
  <c r="M175" i="5" s="1"/>
  <c r="O40" i="1"/>
  <c r="M208" i="5"/>
  <c r="M241"/>
  <c r="M274"/>
  <c r="M307"/>
  <c r="M340"/>
  <c r="M391"/>
  <c r="M457"/>
  <c r="M490"/>
  <c r="M505"/>
  <c r="M523"/>
  <c r="M556"/>
  <c r="M571"/>
  <c r="M637"/>
  <c r="M688"/>
  <c r="M703"/>
  <c r="M721"/>
  <c r="M754"/>
  <c r="M787"/>
  <c r="M820"/>
  <c r="P8" i="1"/>
  <c r="M27" i="5" s="1"/>
  <c r="O7" i="1"/>
  <c r="M10" i="5" s="1"/>
  <c r="M670"/>
  <c r="P11" i="1"/>
  <c r="M42" i="5" s="1"/>
  <c r="P14" i="1"/>
  <c r="M60" i="5" s="1"/>
  <c r="P17" i="1"/>
  <c r="M75" i="5" s="1"/>
  <c r="P20" i="1"/>
  <c r="M93" i="5" s="1"/>
  <c r="P23" i="1"/>
  <c r="M108" i="5" s="1"/>
  <c r="P26" i="1"/>
  <c r="M126" i="5" s="1"/>
  <c r="P29" i="1"/>
  <c r="M141" i="5" s="1"/>
  <c r="P32" i="1"/>
  <c r="M159" i="5" s="1"/>
  <c r="P35" i="1"/>
  <c r="M174" i="5" s="1"/>
  <c r="P38" i="1"/>
  <c r="M192" i="5" s="1"/>
  <c r="M207"/>
  <c r="M225"/>
  <c r="M240"/>
  <c r="M273"/>
  <c r="M306"/>
  <c r="M324"/>
  <c r="M339"/>
  <c r="M372"/>
  <c r="M390"/>
  <c r="M405"/>
  <c r="M438"/>
  <c r="M456"/>
  <c r="M471"/>
  <c r="M504"/>
  <c r="M522"/>
  <c r="M537"/>
  <c r="M555"/>
  <c r="M570"/>
  <c r="M603"/>
  <c r="M636"/>
  <c r="M687"/>
  <c r="M720"/>
  <c r="M753"/>
  <c r="M786"/>
  <c r="K6" i="1"/>
  <c r="M193" i="5"/>
  <c r="M226"/>
  <c r="M259"/>
  <c r="M292"/>
  <c r="M325"/>
  <c r="M358"/>
  <c r="M424"/>
  <c r="M472"/>
  <c r="M538"/>
  <c r="M655"/>
  <c r="M736"/>
  <c r="M769"/>
  <c r="M802"/>
  <c r="M818"/>
  <c r="M817"/>
  <c r="M800"/>
  <c r="M799"/>
  <c r="M819"/>
  <c r="M801"/>
  <c r="M768"/>
  <c r="M735"/>
  <c r="M702"/>
  <c r="M669"/>
  <c r="M489"/>
  <c r="M423"/>
  <c r="M357"/>
  <c r="M291"/>
  <c r="M785"/>
  <c r="M784"/>
  <c r="M766"/>
  <c r="M751"/>
  <c r="M767"/>
  <c r="M752"/>
  <c r="M734"/>
  <c r="M733"/>
  <c r="M719"/>
  <c r="M718"/>
  <c r="M700"/>
  <c r="M701"/>
  <c r="M686"/>
  <c r="M685"/>
  <c r="M668"/>
  <c r="M667"/>
  <c r="M653"/>
  <c r="M652"/>
  <c r="M635"/>
  <c r="M634"/>
  <c r="M620"/>
  <c r="M619"/>
  <c r="M602"/>
  <c r="M601"/>
  <c r="M587"/>
  <c r="M586"/>
  <c r="M569"/>
  <c r="M568"/>
  <c r="M554"/>
  <c r="M553"/>
  <c r="M536"/>
  <c r="M535"/>
  <c r="M521"/>
  <c r="M520"/>
  <c r="M503"/>
  <c r="M502"/>
  <c r="M488"/>
  <c r="M487"/>
  <c r="M470"/>
  <c r="M469"/>
  <c r="M455"/>
  <c r="M454"/>
  <c r="M439"/>
  <c r="M437"/>
  <c r="M436"/>
  <c r="M422"/>
  <c r="M421"/>
  <c r="M404"/>
  <c r="M406"/>
  <c r="M403"/>
  <c r="M389"/>
  <c r="M388"/>
  <c r="M373"/>
  <c r="M371"/>
  <c r="M370"/>
  <c r="M356"/>
  <c r="M355"/>
  <c r="M338"/>
  <c r="M337"/>
  <c r="M322"/>
  <c r="M323"/>
  <c r="M305"/>
  <c r="M304"/>
  <c r="M290"/>
  <c r="M289"/>
  <c r="M272"/>
  <c r="M271"/>
  <c r="M257"/>
  <c r="M256"/>
  <c r="M239"/>
  <c r="M238"/>
  <c r="M224"/>
  <c r="M223"/>
  <c r="M206"/>
  <c r="M205"/>
  <c r="M191"/>
  <c r="M190"/>
  <c r="M173"/>
  <c r="M172"/>
  <c r="M158"/>
  <c r="M157"/>
  <c r="M140"/>
  <c r="M139"/>
  <c r="M125"/>
  <c r="M124"/>
  <c r="M107"/>
  <c r="M106"/>
  <c r="M92"/>
  <c r="M91"/>
  <c r="M74"/>
  <c r="M73"/>
  <c r="M59"/>
  <c r="M58"/>
  <c r="M41"/>
  <c r="M40"/>
  <c r="M26"/>
  <c r="M25"/>
  <c r="M654"/>
  <c r="M258"/>
  <c r="H820"/>
  <c r="H819"/>
  <c r="H817"/>
  <c r="H818"/>
  <c r="H816"/>
  <c r="H815"/>
  <c r="H802"/>
  <c r="H801"/>
  <c r="H800"/>
  <c r="H787"/>
  <c r="H786"/>
  <c r="H785"/>
  <c r="H769"/>
  <c r="H768"/>
  <c r="H767"/>
  <c r="H754"/>
  <c r="H753"/>
  <c r="H752"/>
  <c r="H736"/>
  <c r="H735"/>
  <c r="H734"/>
  <c r="H721"/>
  <c r="H720"/>
  <c r="H719"/>
  <c r="H703"/>
  <c r="H702"/>
  <c r="H701"/>
  <c r="H688"/>
  <c r="H687"/>
  <c r="H686"/>
  <c r="H670"/>
  <c r="H669"/>
  <c r="H668"/>
  <c r="H655"/>
  <c r="H654"/>
  <c r="H653"/>
  <c r="H637"/>
  <c r="H636"/>
  <c r="H635"/>
  <c r="H622"/>
  <c r="H621"/>
  <c r="H620"/>
  <c r="H604"/>
  <c r="H603"/>
  <c r="H602"/>
  <c r="H589"/>
  <c r="H588"/>
  <c r="H587"/>
  <c r="H571"/>
  <c r="H570"/>
  <c r="H569"/>
  <c r="H805"/>
  <c r="H804"/>
  <c r="H556"/>
  <c r="H555"/>
  <c r="H554"/>
  <c r="H538"/>
  <c r="H537"/>
  <c r="H536"/>
  <c r="H523"/>
  <c r="H522"/>
  <c r="H521"/>
  <c r="H503"/>
  <c r="H505"/>
  <c r="H504"/>
  <c r="H490"/>
  <c r="H489"/>
  <c r="H488"/>
  <c r="H472"/>
  <c r="H471"/>
  <c r="H470"/>
  <c r="H457"/>
  <c r="H456"/>
  <c r="H455"/>
  <c r="H439"/>
  <c r="H438"/>
  <c r="H437"/>
  <c r="H424"/>
  <c r="H423"/>
  <c r="H422"/>
  <c r="H406"/>
  <c r="H405"/>
  <c r="H404"/>
  <c r="H391"/>
  <c r="H390"/>
  <c r="H389"/>
  <c r="H373"/>
  <c r="H372"/>
  <c r="H371"/>
  <c r="H358"/>
  <c r="H357"/>
  <c r="H356"/>
  <c r="H340"/>
  <c r="H339"/>
  <c r="H338"/>
  <c r="H325"/>
  <c r="H324"/>
  <c r="H323"/>
  <c r="H306"/>
  <c r="H305"/>
  <c r="H307"/>
  <c r="H292"/>
  <c r="H291"/>
  <c r="H290"/>
  <c r="H274"/>
  <c r="H273"/>
  <c r="H272"/>
  <c r="H258"/>
  <c r="H259"/>
  <c r="H257"/>
  <c r="H241"/>
  <c r="H240"/>
  <c r="H239"/>
  <c r="H226"/>
  <c r="H225"/>
  <c r="H224"/>
  <c r="H208"/>
  <c r="H207"/>
  <c r="H206"/>
  <c r="H193"/>
  <c r="H192"/>
  <c r="H175"/>
  <c r="H174"/>
  <c r="H173"/>
  <c r="H160"/>
  <c r="H159"/>
  <c r="H142"/>
  <c r="H141"/>
  <c r="H140"/>
  <c r="H127"/>
  <c r="H126"/>
  <c r="H109"/>
  <c r="H108"/>
  <c r="H107"/>
  <c r="H94"/>
  <c r="H93"/>
  <c r="H76"/>
  <c r="H75"/>
  <c r="H74"/>
  <c r="H61"/>
  <c r="H60"/>
  <c r="H43"/>
  <c r="H42"/>
  <c r="H41"/>
  <c r="H28"/>
  <c r="H26"/>
  <c r="H27"/>
  <c r="D823"/>
  <c r="C822"/>
  <c r="C821"/>
  <c r="C820"/>
  <c r="E11"/>
  <c r="C804"/>
  <c r="C803"/>
  <c r="C802"/>
  <c r="C789"/>
  <c r="C788"/>
  <c r="C787"/>
  <c r="C771"/>
  <c r="C770"/>
  <c r="C769"/>
  <c r="C756"/>
  <c r="C755"/>
  <c r="C754"/>
  <c r="C738"/>
  <c r="C737"/>
  <c r="C736"/>
  <c r="C723"/>
  <c r="C722"/>
  <c r="C721"/>
  <c r="C705"/>
  <c r="C704"/>
  <c r="C703"/>
  <c r="C690"/>
  <c r="C689"/>
  <c r="C688"/>
  <c r="C672"/>
  <c r="C671"/>
  <c r="C670"/>
  <c r="C657"/>
  <c r="C656"/>
  <c r="C655"/>
  <c r="C639"/>
  <c r="C638"/>
  <c r="C637"/>
  <c r="C624"/>
  <c r="C623"/>
  <c r="C622"/>
  <c r="C606"/>
  <c r="C605"/>
  <c r="C604"/>
  <c r="C591"/>
  <c r="C590"/>
  <c r="C589"/>
  <c r="C573"/>
  <c r="C572"/>
  <c r="C571"/>
  <c r="C558"/>
  <c r="C557"/>
  <c r="C556"/>
  <c r="C540"/>
  <c r="C539"/>
  <c r="C538"/>
  <c r="C525"/>
  <c r="C524"/>
  <c r="C523"/>
  <c r="C507"/>
  <c r="C506"/>
  <c r="C505"/>
  <c r="C492"/>
  <c r="C491"/>
  <c r="C490"/>
  <c r="C474"/>
  <c r="C473"/>
  <c r="C472"/>
  <c r="C459"/>
  <c r="C458"/>
  <c r="C457"/>
  <c r="C441"/>
  <c r="C440"/>
  <c r="C439"/>
  <c r="C426"/>
  <c r="C425"/>
  <c r="C424"/>
  <c r="C408"/>
  <c r="C407"/>
  <c r="C406"/>
  <c r="C393"/>
  <c r="C392"/>
  <c r="C391"/>
  <c r="C375"/>
  <c r="C374"/>
  <c r="C373"/>
  <c r="C360"/>
  <c r="C359"/>
  <c r="C358"/>
  <c r="C342"/>
  <c r="C341"/>
  <c r="C340"/>
  <c r="C325"/>
  <c r="C327"/>
  <c r="C326"/>
  <c r="C309"/>
  <c r="C308"/>
  <c r="C307"/>
  <c r="C294"/>
  <c r="C293"/>
  <c r="C292"/>
  <c r="C276"/>
  <c r="C275"/>
  <c r="C274"/>
  <c r="C261"/>
  <c r="C260"/>
  <c r="C259"/>
  <c r="C243"/>
  <c r="C242"/>
  <c r="C241"/>
  <c r="C228"/>
  <c r="C227"/>
  <c r="C226"/>
  <c r="C210"/>
  <c r="C209"/>
  <c r="C208"/>
  <c r="C195"/>
  <c r="C194"/>
  <c r="C193"/>
  <c r="C177"/>
  <c r="C176"/>
  <c r="C175"/>
  <c r="C162"/>
  <c r="C161"/>
  <c r="C160"/>
  <c r="C144"/>
  <c r="C143"/>
  <c r="C142"/>
  <c r="C129"/>
  <c r="C128"/>
  <c r="C127"/>
  <c r="C111"/>
  <c r="C110"/>
  <c r="C109"/>
  <c r="C96"/>
  <c r="C95"/>
  <c r="C94"/>
  <c r="C78"/>
  <c r="C77"/>
  <c r="C76"/>
  <c r="C63"/>
  <c r="C62"/>
  <c r="C61"/>
  <c r="C45"/>
  <c r="C44"/>
  <c r="C43"/>
  <c r="C30"/>
  <c r="C29"/>
  <c r="C28"/>
  <c r="C10"/>
  <c r="I531"/>
  <c r="I516"/>
  <c r="I498"/>
  <c r="I483"/>
  <c r="I465"/>
  <c r="I450"/>
  <c r="I432"/>
  <c r="I417"/>
  <c r="I399"/>
  <c r="I384"/>
  <c r="I366"/>
  <c r="I351"/>
  <c r="I333"/>
  <c r="I318"/>
  <c r="I300"/>
  <c r="I285"/>
  <c r="I267"/>
  <c r="I252"/>
  <c r="I234"/>
  <c r="I219"/>
  <c r="I201"/>
  <c r="I549"/>
  <c r="I564"/>
  <c r="I582"/>
  <c r="I597"/>
  <c r="I615"/>
  <c r="I630"/>
  <c r="I648"/>
  <c r="I663"/>
  <c r="I681"/>
  <c r="I696"/>
  <c r="I714"/>
  <c r="I729"/>
  <c r="I747"/>
  <c r="I762"/>
  <c r="I780"/>
  <c r="I795"/>
  <c r="I813"/>
  <c r="I186"/>
  <c r="I168"/>
  <c r="I153"/>
  <c r="I135"/>
  <c r="I120"/>
  <c r="I102"/>
  <c r="I87"/>
  <c r="I69"/>
  <c r="I54"/>
  <c r="I3"/>
  <c r="I36"/>
  <c r="I21"/>
  <c r="M8"/>
  <c r="M7"/>
  <c r="H10"/>
  <c r="H9"/>
  <c r="C12"/>
  <c r="C11"/>
  <c r="C3"/>
  <c r="G7" i="3"/>
  <c r="L795" i="5"/>
  <c r="C798"/>
  <c r="H797"/>
  <c r="K797" s="1"/>
  <c r="C797"/>
  <c r="C800"/>
  <c r="H799"/>
  <c r="K799" s="1"/>
  <c r="C801"/>
  <c r="C813"/>
  <c r="L813"/>
  <c r="C816"/>
  <c r="C815"/>
  <c r="C818"/>
  <c r="H823"/>
  <c r="K818" s="1"/>
  <c r="C819"/>
  <c r="C6" i="3"/>
  <c r="I9"/>
  <c r="H58" i="5"/>
  <c r="C698"/>
  <c r="C26"/>
  <c r="C27"/>
  <c r="C41"/>
  <c r="C42"/>
  <c r="C59"/>
  <c r="C60"/>
  <c r="C74"/>
  <c r="C75"/>
  <c r="C92"/>
  <c r="C93"/>
  <c r="C107"/>
  <c r="C108"/>
  <c r="C125"/>
  <c r="C126"/>
  <c r="C140"/>
  <c r="C141"/>
  <c r="C158"/>
  <c r="C159"/>
  <c r="C173"/>
  <c r="C174"/>
  <c r="C191"/>
  <c r="C192"/>
  <c r="C206"/>
  <c r="C207"/>
  <c r="C224"/>
  <c r="C225"/>
  <c r="C239"/>
  <c r="C240"/>
  <c r="C257"/>
  <c r="C258"/>
  <c r="C272"/>
  <c r="C273"/>
  <c r="C290"/>
  <c r="C291"/>
  <c r="C305"/>
  <c r="C306"/>
  <c r="C323"/>
  <c r="C324"/>
  <c r="C338"/>
  <c r="C339"/>
  <c r="C356"/>
  <c r="C357"/>
  <c r="C371"/>
  <c r="C372"/>
  <c r="C389"/>
  <c r="C390"/>
  <c r="C404"/>
  <c r="C405"/>
  <c r="C422"/>
  <c r="C423"/>
  <c r="C437"/>
  <c r="C438"/>
  <c r="C455"/>
  <c r="C456"/>
  <c r="C470"/>
  <c r="C471"/>
  <c r="C488"/>
  <c r="C489"/>
  <c r="C503"/>
  <c r="C504"/>
  <c r="C521"/>
  <c r="C522"/>
  <c r="C536"/>
  <c r="C537"/>
  <c r="C554"/>
  <c r="C555"/>
  <c r="C569"/>
  <c r="C570"/>
  <c r="C587"/>
  <c r="C588"/>
  <c r="C602"/>
  <c r="C603"/>
  <c r="C620"/>
  <c r="C621"/>
  <c r="C635"/>
  <c r="C636"/>
  <c r="C653"/>
  <c r="C654"/>
  <c r="C668"/>
  <c r="C669"/>
  <c r="C686"/>
  <c r="C687"/>
  <c r="C701"/>
  <c r="C702"/>
  <c r="C719"/>
  <c r="C720"/>
  <c r="C734"/>
  <c r="C735"/>
  <c r="C752"/>
  <c r="C753"/>
  <c r="C767"/>
  <c r="C768"/>
  <c r="C785"/>
  <c r="C786"/>
  <c r="C9"/>
  <c r="C8"/>
  <c r="C23"/>
  <c r="C38"/>
  <c r="C56"/>
  <c r="C71"/>
  <c r="C89"/>
  <c r="C104"/>
  <c r="C122"/>
  <c r="C137"/>
  <c r="C170"/>
  <c r="C188"/>
  <c r="C203"/>
  <c r="C221"/>
  <c r="C236"/>
  <c r="C254"/>
  <c r="C269"/>
  <c r="C287"/>
  <c r="C302"/>
  <c r="C320"/>
  <c r="C335"/>
  <c r="C353"/>
  <c r="C368"/>
  <c r="C386"/>
  <c r="C401"/>
  <c r="C419"/>
  <c r="C434"/>
  <c r="C452"/>
  <c r="C467"/>
  <c r="C485"/>
  <c r="C500"/>
  <c r="C518"/>
  <c r="C533"/>
  <c r="C551"/>
  <c r="C566"/>
  <c r="C584"/>
  <c r="C599"/>
  <c r="C617"/>
  <c r="C632"/>
  <c r="C650"/>
  <c r="C665"/>
  <c r="C683"/>
  <c r="C716"/>
  <c r="C731"/>
  <c r="C749"/>
  <c r="C764"/>
  <c r="C782"/>
  <c r="N17" i="3"/>
  <c r="I12"/>
  <c r="I11"/>
  <c r="C5" i="5"/>
  <c r="H790"/>
  <c r="K785" s="1"/>
  <c r="H784"/>
  <c r="H783"/>
  <c r="H782"/>
  <c r="C783"/>
  <c r="H772"/>
  <c r="H766"/>
  <c r="H765"/>
  <c r="H764"/>
  <c r="C765"/>
  <c r="H757"/>
  <c r="K752" s="1"/>
  <c r="H751"/>
  <c r="H750"/>
  <c r="H749"/>
  <c r="C750"/>
  <c r="H739"/>
  <c r="H733"/>
  <c r="H732"/>
  <c r="H731"/>
  <c r="C732"/>
  <c r="H724"/>
  <c r="K719" s="1"/>
  <c r="H718"/>
  <c r="H717"/>
  <c r="H716"/>
  <c r="C717"/>
  <c r="H705"/>
  <c r="H700"/>
  <c r="H699"/>
  <c r="H698"/>
  <c r="C699"/>
  <c r="H691"/>
  <c r="K686" s="1"/>
  <c r="H685"/>
  <c r="H684"/>
  <c r="H683"/>
  <c r="C684"/>
  <c r="H672"/>
  <c r="H667"/>
  <c r="H666"/>
  <c r="H665"/>
  <c r="C666"/>
  <c r="H658"/>
  <c r="H652"/>
  <c r="H651"/>
  <c r="H650"/>
  <c r="C651"/>
  <c r="H640"/>
  <c r="H634"/>
  <c r="H633"/>
  <c r="H632"/>
  <c r="C633"/>
  <c r="H625"/>
  <c r="K620" s="1"/>
  <c r="H619"/>
  <c r="H618"/>
  <c r="H617"/>
  <c r="C618"/>
  <c r="H607"/>
  <c r="H601"/>
  <c r="H600"/>
  <c r="H599"/>
  <c r="C600"/>
  <c r="H592"/>
  <c r="K587" s="1"/>
  <c r="H586"/>
  <c r="H585"/>
  <c r="H584"/>
  <c r="H573"/>
  <c r="H568"/>
  <c r="H567"/>
  <c r="H566"/>
  <c r="C567"/>
  <c r="H559"/>
  <c r="H553"/>
  <c r="H552"/>
  <c r="H551"/>
  <c r="C552"/>
  <c r="H540"/>
  <c r="H535"/>
  <c r="H534"/>
  <c r="H533"/>
  <c r="C534"/>
  <c r="H526"/>
  <c r="H520"/>
  <c r="H519"/>
  <c r="H518"/>
  <c r="C519"/>
  <c r="H508"/>
  <c r="H502"/>
  <c r="H501"/>
  <c r="H500"/>
  <c r="C501"/>
  <c r="H492"/>
  <c r="H487"/>
  <c r="H486"/>
  <c r="H485"/>
  <c r="C486"/>
  <c r="H474"/>
  <c r="H469"/>
  <c r="H468"/>
  <c r="H467"/>
  <c r="C468"/>
  <c r="H459"/>
  <c r="H454"/>
  <c r="H453"/>
  <c r="H452"/>
  <c r="C453"/>
  <c r="H442"/>
  <c r="H436"/>
  <c r="H435"/>
  <c r="H434"/>
  <c r="C435"/>
  <c r="H426"/>
  <c r="H421"/>
  <c r="H420"/>
  <c r="H419"/>
  <c r="C420"/>
  <c r="H409"/>
  <c r="H403"/>
  <c r="H402"/>
  <c r="H401"/>
  <c r="C402"/>
  <c r="H394"/>
  <c r="H388"/>
  <c r="H387"/>
  <c r="H386"/>
  <c r="C387"/>
  <c r="H376"/>
  <c r="H370"/>
  <c r="H369"/>
  <c r="H368"/>
  <c r="C369"/>
  <c r="H361"/>
  <c r="H355"/>
  <c r="H354"/>
  <c r="H353"/>
  <c r="H342"/>
  <c r="H337"/>
  <c r="H336"/>
  <c r="H335"/>
  <c r="C336"/>
  <c r="H328"/>
  <c r="H322"/>
  <c r="H321"/>
  <c r="H320"/>
  <c r="C321"/>
  <c r="H310"/>
  <c r="H304"/>
  <c r="H303"/>
  <c r="H302"/>
  <c r="C303"/>
  <c r="H295"/>
  <c r="H289"/>
  <c r="H288"/>
  <c r="H287"/>
  <c r="C288"/>
  <c r="H277"/>
  <c r="H271"/>
  <c r="H270"/>
  <c r="H269"/>
  <c r="C270"/>
  <c r="H262"/>
  <c r="H256"/>
  <c r="H255"/>
  <c r="H254"/>
  <c r="C255"/>
  <c r="H243"/>
  <c r="H238"/>
  <c r="H237"/>
  <c r="H236"/>
  <c r="C237"/>
  <c r="H229"/>
  <c r="H223"/>
  <c r="H222"/>
  <c r="H221"/>
  <c r="C222"/>
  <c r="H211"/>
  <c r="H205"/>
  <c r="H204"/>
  <c r="H203"/>
  <c r="C204"/>
  <c r="H39" i="1"/>
  <c r="H196" i="5" s="1"/>
  <c r="H190"/>
  <c r="H188"/>
  <c r="C189"/>
  <c r="H36" i="1"/>
  <c r="H178" i="5" s="1"/>
  <c r="H172"/>
  <c r="H170"/>
  <c r="H33" i="1"/>
  <c r="H163" i="5" s="1"/>
  <c r="H157"/>
  <c r="H155"/>
  <c r="C156"/>
  <c r="H30" i="1"/>
  <c r="H145" i="5" s="1"/>
  <c r="H139"/>
  <c r="H137"/>
  <c r="C138"/>
  <c r="H27" i="1"/>
  <c r="H130" i="5" s="1"/>
  <c r="H124"/>
  <c r="H122"/>
  <c r="C123"/>
  <c r="H24" i="1"/>
  <c r="H111" i="5" s="1"/>
  <c r="H106"/>
  <c r="H104"/>
  <c r="C105"/>
  <c r="H21" i="1"/>
  <c r="H97" i="5" s="1"/>
  <c r="H91"/>
  <c r="H89"/>
  <c r="C90"/>
  <c r="H18" i="1"/>
  <c r="H78" i="5" s="1"/>
  <c r="H73"/>
  <c r="H71"/>
  <c r="C72"/>
  <c r="H15" i="1"/>
  <c r="H64" i="5" s="1"/>
  <c r="H56"/>
  <c r="C57"/>
  <c r="H12" i="1"/>
  <c r="H46" i="5" s="1"/>
  <c r="H40"/>
  <c r="H39"/>
  <c r="H38"/>
  <c r="C39"/>
  <c r="H9" i="1"/>
  <c r="H31" i="5" s="1"/>
  <c r="H25"/>
  <c r="C24"/>
  <c r="H7"/>
  <c r="H6"/>
  <c r="C6"/>
  <c r="O49" i="1" l="1"/>
  <c r="K45"/>
  <c r="K44"/>
  <c r="K46"/>
  <c r="K43"/>
  <c r="K41"/>
  <c r="K42"/>
  <c r="H48"/>
  <c r="L7"/>
  <c r="L43"/>
  <c r="O41" s="1"/>
  <c r="O42"/>
  <c r="G41"/>
  <c r="L41" s="1"/>
  <c r="M41" s="1"/>
  <c r="F8" i="3"/>
  <c r="F10" s="1"/>
  <c r="E47" i="1"/>
  <c r="L40"/>
  <c r="L34"/>
  <c r="E6" i="3"/>
  <c r="L37" i="1"/>
  <c r="L31"/>
  <c r="L25"/>
  <c r="L16"/>
  <c r="L13"/>
  <c r="O12" s="1"/>
  <c r="L10"/>
  <c r="L22"/>
  <c r="H5" i="5"/>
  <c r="M621"/>
  <c r="M588"/>
  <c r="P5" i="1"/>
  <c r="P47" s="1"/>
  <c r="M604" i="5"/>
  <c r="M622"/>
  <c r="M589"/>
  <c r="K5" i="1"/>
  <c r="K13"/>
  <c r="K19"/>
  <c r="K25"/>
  <c r="K31"/>
  <c r="K37"/>
  <c r="K10"/>
  <c r="K16"/>
  <c r="K22"/>
  <c r="K28"/>
  <c r="K34"/>
  <c r="K40"/>
  <c r="K12"/>
  <c r="K20"/>
  <c r="K32"/>
  <c r="K26"/>
  <c r="K38"/>
  <c r="K8"/>
  <c r="K14"/>
  <c r="K18"/>
  <c r="K24"/>
  <c r="K30"/>
  <c r="K36"/>
  <c r="K9"/>
  <c r="K11"/>
  <c r="K15"/>
  <c r="K17"/>
  <c r="K21"/>
  <c r="K23"/>
  <c r="K27"/>
  <c r="K29"/>
  <c r="K33"/>
  <c r="K35"/>
  <c r="K39"/>
  <c r="D6" i="3"/>
  <c r="D10" s="1"/>
  <c r="H822" i="5"/>
  <c r="K782"/>
  <c r="H789"/>
  <c r="K783"/>
  <c r="K784"/>
  <c r="H771"/>
  <c r="K765"/>
  <c r="K766"/>
  <c r="K764"/>
  <c r="K749"/>
  <c r="H756"/>
  <c r="K750"/>
  <c r="K751"/>
  <c r="H738"/>
  <c r="K732"/>
  <c r="K733"/>
  <c r="K731"/>
  <c r="K716"/>
  <c r="H723"/>
  <c r="K717"/>
  <c r="K718"/>
  <c r="H706"/>
  <c r="K698" s="1"/>
  <c r="K683"/>
  <c r="H690"/>
  <c r="K684"/>
  <c r="K685"/>
  <c r="H673"/>
  <c r="K665" s="1"/>
  <c r="K650"/>
  <c r="H657"/>
  <c r="K651"/>
  <c r="K652"/>
  <c r="K633"/>
  <c r="K634"/>
  <c r="H639"/>
  <c r="K632"/>
  <c r="K617"/>
  <c r="H624"/>
  <c r="K618"/>
  <c r="K619"/>
  <c r="K600"/>
  <c r="K601"/>
  <c r="H606"/>
  <c r="K599"/>
  <c r="K584"/>
  <c r="H591"/>
  <c r="K585"/>
  <c r="K586"/>
  <c r="H574"/>
  <c r="K566" s="1"/>
  <c r="K551"/>
  <c r="H558"/>
  <c r="K552"/>
  <c r="K553"/>
  <c r="K554"/>
  <c r="H541"/>
  <c r="K533" s="1"/>
  <c r="K518"/>
  <c r="H525"/>
  <c r="K519"/>
  <c r="K520"/>
  <c r="K521"/>
  <c r="H507"/>
  <c r="K501"/>
  <c r="K502"/>
  <c r="K503"/>
  <c r="K500"/>
  <c r="H493"/>
  <c r="K486" s="1"/>
  <c r="H475"/>
  <c r="K467" s="1"/>
  <c r="H460"/>
  <c r="K454" s="1"/>
  <c r="K435"/>
  <c r="K436"/>
  <c r="K437"/>
  <c r="H441"/>
  <c r="K434"/>
  <c r="K402"/>
  <c r="K403"/>
  <c r="K404"/>
  <c r="H408"/>
  <c r="K401"/>
  <c r="H427"/>
  <c r="K421" s="1"/>
  <c r="K386"/>
  <c r="H393"/>
  <c r="K387"/>
  <c r="K388"/>
  <c r="K389"/>
  <c r="K369"/>
  <c r="K370"/>
  <c r="K371"/>
  <c r="H375"/>
  <c r="K368"/>
  <c r="H343"/>
  <c r="K335" s="1"/>
  <c r="K320"/>
  <c r="H327"/>
  <c r="K321"/>
  <c r="K322"/>
  <c r="K323"/>
  <c r="K303"/>
  <c r="K304"/>
  <c r="H309"/>
  <c r="K302"/>
  <c r="K305"/>
  <c r="K287"/>
  <c r="H294"/>
  <c r="K288"/>
  <c r="K289"/>
  <c r="K290"/>
  <c r="K270"/>
  <c r="K271"/>
  <c r="K272"/>
  <c r="H276"/>
  <c r="K269"/>
  <c r="K254"/>
  <c r="H261"/>
  <c r="K255"/>
  <c r="K256"/>
  <c r="K257"/>
  <c r="K221"/>
  <c r="H228"/>
  <c r="K222"/>
  <c r="K223"/>
  <c r="K224"/>
  <c r="K204"/>
  <c r="K205"/>
  <c r="K206"/>
  <c r="H210"/>
  <c r="K203"/>
  <c r="K189"/>
  <c r="K190"/>
  <c r="K191"/>
  <c r="H195"/>
  <c r="K188"/>
  <c r="H144"/>
  <c r="K170"/>
  <c r="H177"/>
  <c r="K171"/>
  <c r="K172"/>
  <c r="K173"/>
  <c r="K156"/>
  <c r="K157"/>
  <c r="K158"/>
  <c r="H162"/>
  <c r="K155"/>
  <c r="K137"/>
  <c r="K138"/>
  <c r="K139"/>
  <c r="K140"/>
  <c r="K122"/>
  <c r="H129"/>
  <c r="K123"/>
  <c r="K124"/>
  <c r="K125"/>
  <c r="K89"/>
  <c r="H96"/>
  <c r="K90"/>
  <c r="K91"/>
  <c r="K92"/>
  <c r="H79"/>
  <c r="K71" s="1"/>
  <c r="K57"/>
  <c r="K58"/>
  <c r="H63"/>
  <c r="K56"/>
  <c r="K59"/>
  <c r="K38"/>
  <c r="K41"/>
  <c r="H45"/>
  <c r="K39"/>
  <c r="K40"/>
  <c r="H30"/>
  <c r="K7" i="1"/>
  <c r="K49" s="1"/>
  <c r="H112" i="5"/>
  <c r="K104" s="1"/>
  <c r="K353"/>
  <c r="H360"/>
  <c r="K354"/>
  <c r="K355"/>
  <c r="K356"/>
  <c r="H244"/>
  <c r="K236" s="1"/>
  <c r="K24"/>
  <c r="K25"/>
  <c r="K26"/>
  <c r="K602"/>
  <c r="K635"/>
  <c r="K767"/>
  <c r="K800"/>
  <c r="K815"/>
  <c r="K817"/>
  <c r="K734"/>
  <c r="K816"/>
  <c r="K653"/>
  <c r="C101"/>
  <c r="C167"/>
  <c r="C746"/>
  <c r="C68"/>
  <c r="C134"/>
  <c r="E1" i="3"/>
  <c r="C19" i="5"/>
  <c r="L32" s="1"/>
  <c r="C52"/>
  <c r="L65" s="1"/>
  <c r="C85"/>
  <c r="L98" s="1"/>
  <c r="C118"/>
  <c r="L131" s="1"/>
  <c r="C151"/>
  <c r="L164" s="1"/>
  <c r="C184"/>
  <c r="L197" s="1"/>
  <c r="C811"/>
  <c r="L824" s="1"/>
  <c r="C793"/>
  <c r="L806" s="1"/>
  <c r="C760"/>
  <c r="L773" s="1"/>
  <c r="C727"/>
  <c r="L740" s="1"/>
  <c r="C661"/>
  <c r="L674" s="1"/>
  <c r="C595"/>
  <c r="L608" s="1"/>
  <c r="C199"/>
  <c r="L212" s="1"/>
  <c r="C265"/>
  <c r="L278" s="1"/>
  <c r="C331"/>
  <c r="L344" s="1"/>
  <c r="C397"/>
  <c r="L410" s="1"/>
  <c r="C463"/>
  <c r="L476" s="1"/>
  <c r="C529"/>
  <c r="L542" s="1"/>
  <c r="L21"/>
  <c r="L69"/>
  <c r="L135"/>
  <c r="L201"/>
  <c r="L267"/>
  <c r="L333"/>
  <c r="L399"/>
  <c r="L465"/>
  <c r="L531"/>
  <c r="L597"/>
  <c r="L663"/>
  <c r="L729"/>
  <c r="C694"/>
  <c r="L707" s="1"/>
  <c r="C628"/>
  <c r="L641" s="1"/>
  <c r="C562"/>
  <c r="L575" s="1"/>
  <c r="C232"/>
  <c r="L245" s="1"/>
  <c r="C298"/>
  <c r="L311" s="1"/>
  <c r="C364"/>
  <c r="L377" s="1"/>
  <c r="C430"/>
  <c r="L443" s="1"/>
  <c r="C496"/>
  <c r="L509" s="1"/>
  <c r="L36"/>
  <c r="L102"/>
  <c r="L168"/>
  <c r="L234"/>
  <c r="L300"/>
  <c r="L366"/>
  <c r="L432"/>
  <c r="L498"/>
  <c r="L564"/>
  <c r="L630"/>
  <c r="L696"/>
  <c r="L762"/>
  <c r="H23"/>
  <c r="K23" s="1"/>
  <c r="C696"/>
  <c r="C681"/>
  <c r="C663"/>
  <c r="C648"/>
  <c r="C630"/>
  <c r="C615"/>
  <c r="C597"/>
  <c r="C582"/>
  <c r="C564"/>
  <c r="C549"/>
  <c r="C531"/>
  <c r="C516"/>
  <c r="C498"/>
  <c r="C483"/>
  <c r="C465"/>
  <c r="C450"/>
  <c r="C432"/>
  <c r="C417"/>
  <c r="C399"/>
  <c r="C384"/>
  <c r="C366"/>
  <c r="C351"/>
  <c r="C333"/>
  <c r="C318"/>
  <c r="C300"/>
  <c r="C285"/>
  <c r="C267"/>
  <c r="C252"/>
  <c r="C234"/>
  <c r="C219"/>
  <c r="C201"/>
  <c r="C186"/>
  <c r="C168"/>
  <c r="C153"/>
  <c r="C135"/>
  <c r="C120"/>
  <c r="C102"/>
  <c r="C87"/>
  <c r="C69"/>
  <c r="C54"/>
  <c r="C36"/>
  <c r="C21"/>
  <c r="L780"/>
  <c r="L747"/>
  <c r="L714"/>
  <c r="L681"/>
  <c r="L648"/>
  <c r="L615"/>
  <c r="L582"/>
  <c r="L549"/>
  <c r="L516"/>
  <c r="L483"/>
  <c r="L450"/>
  <c r="L417"/>
  <c r="L384"/>
  <c r="L351"/>
  <c r="L318"/>
  <c r="L285"/>
  <c r="L252"/>
  <c r="L219"/>
  <c r="L186"/>
  <c r="L153"/>
  <c r="L120"/>
  <c r="L87"/>
  <c r="L54"/>
  <c r="C530"/>
  <c r="C497"/>
  <c r="C464"/>
  <c r="C431"/>
  <c r="C398"/>
  <c r="C365"/>
  <c r="C332"/>
  <c r="C299"/>
  <c r="C266"/>
  <c r="C233"/>
  <c r="C200"/>
  <c r="C563"/>
  <c r="C596"/>
  <c r="C629"/>
  <c r="C662"/>
  <c r="C695"/>
  <c r="C728"/>
  <c r="C761"/>
  <c r="C794"/>
  <c r="C812"/>
  <c r="C185"/>
  <c r="C152"/>
  <c r="C119"/>
  <c r="C86"/>
  <c r="C53"/>
  <c r="C20"/>
  <c r="F2" i="3"/>
  <c r="C515" i="5"/>
  <c r="C482"/>
  <c r="C449"/>
  <c r="C416"/>
  <c r="C383"/>
  <c r="C350"/>
  <c r="C317"/>
  <c r="C284"/>
  <c r="C251"/>
  <c r="C218"/>
  <c r="C548"/>
  <c r="C581"/>
  <c r="C614"/>
  <c r="C647"/>
  <c r="C680"/>
  <c r="C713"/>
  <c r="H798"/>
  <c r="K798" s="1"/>
  <c r="C795"/>
  <c r="C35"/>
  <c r="C2"/>
  <c r="C34"/>
  <c r="L47" s="1"/>
  <c r="L3"/>
  <c r="C1"/>
  <c r="L14" s="1"/>
  <c r="C67"/>
  <c r="L80" s="1"/>
  <c r="C100"/>
  <c r="L113" s="1"/>
  <c r="C133"/>
  <c r="L146" s="1"/>
  <c r="C166"/>
  <c r="L179" s="1"/>
  <c r="C778"/>
  <c r="L791" s="1"/>
  <c r="C745"/>
  <c r="L758" s="1"/>
  <c r="C712"/>
  <c r="L725" s="1"/>
  <c r="C679"/>
  <c r="L692" s="1"/>
  <c r="C646"/>
  <c r="L659" s="1"/>
  <c r="C613"/>
  <c r="L626" s="1"/>
  <c r="C580"/>
  <c r="L593" s="1"/>
  <c r="C547"/>
  <c r="L560" s="1"/>
  <c r="C217"/>
  <c r="L230" s="1"/>
  <c r="C250"/>
  <c r="L263" s="1"/>
  <c r="C283"/>
  <c r="L296" s="1"/>
  <c r="C316"/>
  <c r="L329" s="1"/>
  <c r="C349"/>
  <c r="L362" s="1"/>
  <c r="C382"/>
  <c r="L395" s="1"/>
  <c r="C415"/>
  <c r="L428" s="1"/>
  <c r="C448"/>
  <c r="L461" s="1"/>
  <c r="C481"/>
  <c r="L494" s="1"/>
  <c r="C714"/>
  <c r="C729"/>
  <c r="C747"/>
  <c r="C762"/>
  <c r="C780"/>
  <c r="C10" i="3"/>
  <c r="G8" i="1"/>
  <c r="L8" s="1"/>
  <c r="M8" s="1"/>
  <c r="G14"/>
  <c r="L14" s="1"/>
  <c r="G20"/>
  <c r="L20" s="1"/>
  <c r="M20" s="1"/>
  <c r="G26"/>
  <c r="L26" s="1"/>
  <c r="M26" s="1"/>
  <c r="G32"/>
  <c r="L32" s="1"/>
  <c r="M32" s="1"/>
  <c r="G38"/>
  <c r="L38" s="1"/>
  <c r="M38" s="1"/>
  <c r="G11"/>
  <c r="L11" s="1"/>
  <c r="M11" s="1"/>
  <c r="G17"/>
  <c r="L17" s="1"/>
  <c r="M17" s="1"/>
  <c r="M18" s="1"/>
  <c r="G23"/>
  <c r="L23" s="1"/>
  <c r="M23" s="1"/>
  <c r="G29"/>
  <c r="L29" s="1"/>
  <c r="G35"/>
  <c r="L35" s="1"/>
  <c r="M35" s="1"/>
  <c r="G5"/>
  <c r="H12" i="5"/>
  <c r="L5" i="1" l="1"/>
  <c r="G47"/>
  <c r="M29"/>
  <c r="M30" s="1"/>
  <c r="M14"/>
  <c r="M15" s="1"/>
  <c r="O6"/>
  <c r="L49"/>
  <c r="M19"/>
  <c r="N44"/>
  <c r="Q44" s="1"/>
  <c r="R44" s="1"/>
  <c r="M46"/>
  <c r="M45"/>
  <c r="N45"/>
  <c r="K48"/>
  <c r="K211" i="5"/>
  <c r="K47" i="1"/>
  <c r="M36"/>
  <c r="M24"/>
  <c r="M12"/>
  <c r="M33"/>
  <c r="O5"/>
  <c r="M21"/>
  <c r="K805" i="5"/>
  <c r="M25" i="1"/>
  <c r="O11"/>
  <c r="K559" i="5"/>
  <c r="O15" i="1"/>
  <c r="O14"/>
  <c r="O29"/>
  <c r="O30"/>
  <c r="O32"/>
  <c r="O33"/>
  <c r="M39"/>
  <c r="M40"/>
  <c r="M9" i="5"/>
  <c r="O23" i="1"/>
  <c r="O24"/>
  <c r="O35"/>
  <c r="O36"/>
  <c r="M34"/>
  <c r="O39"/>
  <c r="O38"/>
  <c r="K337" i="5"/>
  <c r="M10" i="1"/>
  <c r="K485" i="5"/>
  <c r="K106"/>
  <c r="K196"/>
  <c r="K338"/>
  <c r="K336"/>
  <c r="K376"/>
  <c r="K419"/>
  <c r="K409"/>
  <c r="K452"/>
  <c r="O9" i="1"/>
  <c r="O8"/>
  <c r="O27"/>
  <c r="O26"/>
  <c r="M27"/>
  <c r="M28"/>
  <c r="O21"/>
  <c r="O20"/>
  <c r="K262" i="5"/>
  <c r="K310"/>
  <c r="K607"/>
  <c r="K724"/>
  <c r="K238"/>
  <c r="K487"/>
  <c r="K97"/>
  <c r="K229"/>
  <c r="K328"/>
  <c r="K757"/>
  <c r="D13"/>
  <c r="K361"/>
  <c r="K592"/>
  <c r="K569"/>
  <c r="K239"/>
  <c r="K237"/>
  <c r="K442"/>
  <c r="K488"/>
  <c r="K568"/>
  <c r="K667"/>
  <c r="K107"/>
  <c r="K105"/>
  <c r="K625"/>
  <c r="K73"/>
  <c r="K277"/>
  <c r="K455"/>
  <c r="K790"/>
  <c r="K700"/>
  <c r="K701"/>
  <c r="K699"/>
  <c r="K668"/>
  <c r="K666"/>
  <c r="K567"/>
  <c r="K574" s="1"/>
  <c r="K535"/>
  <c r="K536"/>
  <c r="K534"/>
  <c r="K526"/>
  <c r="K508"/>
  <c r="K469"/>
  <c r="K470"/>
  <c r="K468"/>
  <c r="K453"/>
  <c r="K422"/>
  <c r="K420"/>
  <c r="K394"/>
  <c r="K145"/>
  <c r="K178"/>
  <c r="K130"/>
  <c r="K74"/>
  <c r="K72"/>
  <c r="M815"/>
  <c r="D739"/>
  <c r="D607"/>
  <c r="D475"/>
  <c r="D409"/>
  <c r="D343"/>
  <c r="D277"/>
  <c r="D211"/>
  <c r="D145"/>
  <c r="D79"/>
  <c r="D790"/>
  <c r="D724"/>
  <c r="D658"/>
  <c r="D592"/>
  <c r="D526"/>
  <c r="D460"/>
  <c r="D394"/>
  <c r="D328"/>
  <c r="D262"/>
  <c r="D196"/>
  <c r="D130"/>
  <c r="D64"/>
  <c r="D673"/>
  <c r="D541"/>
  <c r="D772"/>
  <c r="D706"/>
  <c r="D640"/>
  <c r="D574"/>
  <c r="D508"/>
  <c r="D442"/>
  <c r="D376"/>
  <c r="D310"/>
  <c r="D244"/>
  <c r="D178"/>
  <c r="D112"/>
  <c r="D46"/>
  <c r="D757"/>
  <c r="D691"/>
  <c r="D625"/>
  <c r="D559"/>
  <c r="D493"/>
  <c r="D427"/>
  <c r="D361"/>
  <c r="D295"/>
  <c r="D229"/>
  <c r="D163"/>
  <c r="D97"/>
  <c r="D31"/>
  <c r="D805"/>
  <c r="K640"/>
  <c r="K46"/>
  <c r="K823"/>
  <c r="K772"/>
  <c r="K739"/>
  <c r="K691"/>
  <c r="K658"/>
  <c r="K295"/>
  <c r="K64"/>
  <c r="K31"/>
  <c r="E7" i="3"/>
  <c r="G6" s="1"/>
  <c r="C25" s="1"/>
  <c r="H13" i="5"/>
  <c r="K7" s="1"/>
  <c r="C29" i="3"/>
  <c r="E29"/>
  <c r="D17"/>
  <c r="D29"/>
  <c r="M16" i="1" l="1"/>
  <c r="L47"/>
  <c r="M5"/>
  <c r="M47" s="1"/>
  <c r="M31"/>
  <c r="O47"/>
  <c r="O48"/>
  <c r="N46"/>
  <c r="M22"/>
  <c r="M9"/>
  <c r="K460" i="5"/>
  <c r="K493"/>
  <c r="K343"/>
  <c r="M13" i="1"/>
  <c r="M37"/>
  <c r="N42"/>
  <c r="M43"/>
  <c r="M42"/>
  <c r="N41"/>
  <c r="J6" i="3"/>
  <c r="K17" s="1"/>
  <c r="J10"/>
  <c r="I6"/>
  <c r="I10"/>
  <c r="E10"/>
  <c r="K427" i="5"/>
  <c r="K541"/>
  <c r="K706"/>
  <c r="K112"/>
  <c r="K244"/>
  <c r="K673"/>
  <c r="K475"/>
  <c r="K79"/>
  <c r="M170"/>
  <c r="M137"/>
  <c r="M302"/>
  <c r="M23"/>
  <c r="M89"/>
  <c r="M221"/>
  <c r="M353"/>
  <c r="M485"/>
  <c r="M749"/>
  <c r="M122"/>
  <c r="M254"/>
  <c r="M386"/>
  <c r="M650"/>
  <c r="M782"/>
  <c r="M155"/>
  <c r="M287"/>
  <c r="M419"/>
  <c r="M551"/>
  <c r="M683"/>
  <c r="M104"/>
  <c r="M236"/>
  <c r="M368"/>
  <c r="M500"/>
  <c r="M566"/>
  <c r="M632"/>
  <c r="M698"/>
  <c r="M764"/>
  <c r="M320"/>
  <c r="M452"/>
  <c r="M716"/>
  <c r="M269"/>
  <c r="M38"/>
  <c r="K5"/>
  <c r="K8"/>
  <c r="K6"/>
  <c r="N9" i="1"/>
  <c r="N8"/>
  <c r="N20"/>
  <c r="M90" i="5" s="1"/>
  <c r="N21" i="1"/>
  <c r="M222" i="5"/>
  <c r="M354"/>
  <c r="M618"/>
  <c r="M750"/>
  <c r="M434"/>
  <c r="N27" i="1"/>
  <c r="N26"/>
  <c r="M123" i="5" s="1"/>
  <c r="M188"/>
  <c r="M387"/>
  <c r="M519"/>
  <c r="M584"/>
  <c r="M783"/>
  <c r="N18" i="1"/>
  <c r="N17"/>
  <c r="M72" i="5" s="1"/>
  <c r="M204"/>
  <c r="M401"/>
  <c r="M468"/>
  <c r="M533"/>
  <c r="M600"/>
  <c r="M665"/>
  <c r="M732"/>
  <c r="N32" i="1"/>
  <c r="M156" i="5" s="1"/>
  <c r="N33" i="1"/>
  <c r="M288" i="5"/>
  <c r="M420"/>
  <c r="M617"/>
  <c r="M625" s="1"/>
  <c r="N24" i="1"/>
  <c r="N36"/>
  <c r="N35"/>
  <c r="M171" i="5" s="1"/>
  <c r="M237"/>
  <c r="M303"/>
  <c r="M369"/>
  <c r="M435"/>
  <c r="M501"/>
  <c r="M567"/>
  <c r="M699"/>
  <c r="N39" i="1"/>
  <c r="N38"/>
  <c r="M189" i="5" s="1"/>
  <c r="M321"/>
  <c r="M453"/>
  <c r="M518"/>
  <c r="M585"/>
  <c r="M717"/>
  <c r="M71"/>
  <c r="N29" i="1"/>
  <c r="M138" i="5" s="1"/>
  <c r="M203"/>
  <c r="M270"/>
  <c r="M335"/>
  <c r="M402"/>
  <c r="M467"/>
  <c r="M534"/>
  <c r="M599"/>
  <c r="M666"/>
  <c r="M731"/>
  <c r="N15" i="1"/>
  <c r="N14"/>
  <c r="M57" i="5" s="1"/>
  <c r="M56"/>
  <c r="N11" i="1"/>
  <c r="M39" i="5" s="1"/>
  <c r="N12" i="1"/>
  <c r="M24" i="5" l="1"/>
  <c r="M31" s="1"/>
  <c r="N43" i="1"/>
  <c r="Q41"/>
  <c r="R41" s="1"/>
  <c r="K18" i="3"/>
  <c r="K19" s="1"/>
  <c r="M486" i="5"/>
  <c r="M765"/>
  <c r="M651"/>
  <c r="M757"/>
  <c r="M229"/>
  <c r="M6" i="1"/>
  <c r="M48" s="1"/>
  <c r="H6" i="3"/>
  <c r="H10" s="1"/>
  <c r="M607" i="5"/>
  <c r="M79"/>
  <c r="M255"/>
  <c r="M262" s="1"/>
  <c r="M526"/>
  <c r="M658"/>
  <c r="M790"/>
  <c r="M684"/>
  <c r="M633"/>
  <c r="M640" s="1"/>
  <c r="M552"/>
  <c r="M559" s="1"/>
  <c r="M336"/>
  <c r="M343" s="1"/>
  <c r="M97"/>
  <c r="N30" i="1"/>
  <c r="N31" s="1"/>
  <c r="M130" i="5"/>
  <c r="N23" i="1"/>
  <c r="M105" i="5" s="1"/>
  <c r="M112" s="1"/>
  <c r="M46"/>
  <c r="M493"/>
  <c r="M394"/>
  <c r="M361"/>
  <c r="M816"/>
  <c r="M64"/>
  <c r="M7" i="1"/>
  <c r="M49" s="1"/>
  <c r="M739" i="5"/>
  <c r="M475"/>
  <c r="M211"/>
  <c r="M541"/>
  <c r="M277"/>
  <c r="M724"/>
  <c r="M460"/>
  <c r="M196"/>
  <c r="M772"/>
  <c r="M508"/>
  <c r="M376"/>
  <c r="M244"/>
  <c r="M691"/>
  <c r="M427"/>
  <c r="M797"/>
  <c r="M673"/>
  <c r="M409"/>
  <c r="M145"/>
  <c r="M592"/>
  <c r="M328"/>
  <c r="M706"/>
  <c r="M574"/>
  <c r="M442"/>
  <c r="M310"/>
  <c r="M178"/>
  <c r="M295"/>
  <c r="C824"/>
  <c r="K13"/>
  <c r="N6" i="1"/>
  <c r="N5"/>
  <c r="C542" i="5"/>
  <c r="C593"/>
  <c r="C509"/>
  <c r="N34" i="1"/>
  <c r="Q32"/>
  <c r="C740" i="5"/>
  <c r="C659"/>
  <c r="N28" i="1"/>
  <c r="Q26"/>
  <c r="C758" i="5"/>
  <c r="C494"/>
  <c r="N10" i="1"/>
  <c r="Q8"/>
  <c r="C674" i="5"/>
  <c r="Q29" i="1"/>
  <c r="C725" i="5"/>
  <c r="N40" i="1"/>
  <c r="Q38"/>
  <c r="C707" i="5"/>
  <c r="C575"/>
  <c r="Q35" i="1"/>
  <c r="N37"/>
  <c r="C560" i="5"/>
  <c r="C608"/>
  <c r="N19" i="1"/>
  <c r="Q17"/>
  <c r="C791" i="5"/>
  <c r="C527"/>
  <c r="G8" i="3"/>
  <c r="G10" s="1"/>
  <c r="C626" i="5"/>
  <c r="N22" i="1"/>
  <c r="Q20"/>
  <c r="N16"/>
  <c r="Q14"/>
  <c r="N13"/>
  <c r="Q11"/>
  <c r="N48" l="1"/>
  <c r="N47"/>
  <c r="M6" i="5"/>
  <c r="Q23" i="1"/>
  <c r="C773" i="5"/>
  <c r="C692"/>
  <c r="C641"/>
  <c r="N25" i="1"/>
  <c r="N7"/>
  <c r="M823" i="5"/>
  <c r="M5"/>
  <c r="M13" s="1"/>
  <c r="M798"/>
  <c r="M805" s="1"/>
  <c r="C806"/>
  <c r="K163"/>
  <c r="I8" i="3"/>
  <c r="F20" s="1"/>
  <c r="K26"/>
  <c r="J24"/>
  <c r="D25"/>
  <c r="C24"/>
  <c r="C27" s="1"/>
  <c r="Q5" i="1"/>
  <c r="H7" i="3"/>
  <c r="H11" s="1"/>
  <c r="E25"/>
  <c r="C16"/>
  <c r="C18" s="1"/>
  <c r="C476" i="5"/>
  <c r="N49" i="1" l="1"/>
  <c r="Q47"/>
  <c r="I7" i="3"/>
  <c r="F19" s="1"/>
  <c r="F21" s="1"/>
  <c r="M163" i="5"/>
  <c r="J25" i="3"/>
  <c r="K25" s="1"/>
  <c r="H8"/>
  <c r="H12" s="1"/>
  <c r="H13" s="1"/>
  <c r="H9"/>
  <c r="C461" i="5"/>
  <c r="L6" i="3" l="1"/>
  <c r="L10"/>
  <c r="A14"/>
  <c r="D24"/>
  <c r="D27" s="1"/>
  <c r="K27"/>
  <c r="E24"/>
  <c r="E27" s="1"/>
  <c r="K28"/>
  <c r="C443" i="5"/>
  <c r="K30" i="3" l="1"/>
  <c r="C428" i="5"/>
  <c r="C410" l="1"/>
  <c r="C395" l="1"/>
  <c r="C377" l="1"/>
  <c r="C362" l="1"/>
  <c r="C344" l="1"/>
  <c r="C311" l="1"/>
  <c r="C296" l="1"/>
  <c r="C278" l="1"/>
  <c r="C263" l="1"/>
  <c r="C245" l="1"/>
  <c r="C230" l="1"/>
  <c r="C212" l="1"/>
  <c r="R38" i="1" l="1"/>
  <c r="C197" i="5" s="1"/>
  <c r="R35" i="1" l="1"/>
  <c r="C179" i="5" s="1"/>
  <c r="R32" i="1" l="1"/>
  <c r="C164" i="5" s="1"/>
  <c r="R29" i="1" l="1"/>
  <c r="C146" i="5" s="1"/>
  <c r="R26" i="1" l="1"/>
  <c r="C131" i="5" s="1"/>
  <c r="R23" i="1" l="1"/>
  <c r="C113" i="5" s="1"/>
  <c r="R20" i="1" l="1"/>
  <c r="C98" i="5" s="1"/>
  <c r="R17" i="1" l="1"/>
  <c r="C80" i="5" s="1"/>
  <c r="R14" i="1" l="1"/>
  <c r="C65" i="5" s="1"/>
  <c r="R11" i="1" l="1"/>
  <c r="C47" i="5" s="1"/>
  <c r="R5" i="1" l="1"/>
  <c r="R8"/>
  <c r="C32" i="5" s="1"/>
  <c r="C14" l="1"/>
  <c r="R47" i="1"/>
  <c r="M6" i="3" s="1"/>
  <c r="M10" l="1"/>
</calcChain>
</file>

<file path=xl/sharedStrings.xml><?xml version="1.0" encoding="utf-8"?>
<sst xmlns="http://schemas.openxmlformats.org/spreadsheetml/2006/main" count="2719" uniqueCount="368">
  <si>
    <t>UAN</t>
  </si>
  <si>
    <t>NAME</t>
  </si>
  <si>
    <t>W</t>
  </si>
  <si>
    <t>O</t>
  </si>
  <si>
    <t>L</t>
  </si>
  <si>
    <t>TOTAL DED</t>
  </si>
  <si>
    <t>NET SALARY</t>
  </si>
  <si>
    <t>TOTAL     SALARY</t>
  </si>
  <si>
    <t xml:space="preserve">FATHER/HUSBAND      NAME           </t>
  </si>
  <si>
    <t>DESIG.        DOB           DOJ</t>
  </si>
  <si>
    <r>
      <rPr>
        <sz val="9"/>
        <rFont val="Arial"/>
        <family val="2"/>
      </rPr>
      <t>Sr.</t>
    </r>
  </si>
  <si>
    <r>
      <rPr>
        <sz val="9"/>
        <rFont val="Arial"/>
        <family val="2"/>
      </rPr>
      <t>Department</t>
    </r>
  </si>
  <si>
    <r>
      <rPr>
        <sz val="9"/>
        <rFont val="Arial"/>
        <family val="2"/>
      </rPr>
      <t>Total Emp.</t>
    </r>
  </si>
  <si>
    <r>
      <rPr>
        <sz val="9"/>
        <rFont val="Arial"/>
        <family val="2"/>
      </rPr>
      <t>Salary earned</t>
    </r>
  </si>
  <si>
    <r>
      <rPr>
        <sz val="9"/>
        <rFont val="Arial"/>
        <family val="2"/>
      </rPr>
      <t xml:space="preserve">Arrear Incentive
</t>
    </r>
    <r>
      <rPr>
        <sz val="9"/>
        <rFont val="Arial"/>
        <family val="2"/>
      </rPr>
      <t>Gross Earn</t>
    </r>
  </si>
  <si>
    <r>
      <rPr>
        <sz val="9"/>
        <rFont val="Arial"/>
        <family val="2"/>
      </rPr>
      <t xml:space="preserve">PLWF ADV. LOAN
</t>
    </r>
    <r>
      <rPr>
        <sz val="8"/>
        <rFont val="Arial"/>
        <family val="2"/>
      </rPr>
      <t>PSDTA</t>
    </r>
  </si>
  <si>
    <r>
      <rPr>
        <sz val="9"/>
        <rFont val="Arial"/>
        <family val="2"/>
      </rPr>
      <t>Total Deduc.</t>
    </r>
  </si>
  <si>
    <r>
      <rPr>
        <sz val="9"/>
        <rFont val="Arial"/>
        <family val="2"/>
      </rPr>
      <t>Net. Salary Payable</t>
    </r>
  </si>
  <si>
    <t>E.S.I. Summary (ESI Code No. : 29000641920001102)</t>
  </si>
  <si>
    <t>LABOUR WELFARE FUND SUMMARY</t>
  </si>
  <si>
    <t>PB STATE DEVELOPMENT TAX</t>
  </si>
  <si>
    <t>Number of Emp</t>
  </si>
  <si>
    <t>Amount</t>
  </si>
  <si>
    <t>Particulars and Contributed Emp.  16</t>
  </si>
  <si>
    <t>Contribution Emp(s)</t>
  </si>
  <si>
    <t>Welfare fund( Employee share)</t>
  </si>
  <si>
    <t>0 Emp(s)</t>
  </si>
  <si>
    <t>Welfare fund( Employer share)</t>
  </si>
  <si>
    <t>Employee Share      ( 0.75%)</t>
  </si>
  <si>
    <t>Total</t>
  </si>
  <si>
    <t>Employer Share       ( 3.25%)</t>
  </si>
  <si>
    <t xml:space="preserve">New joining:     o          Left employes:     0    </t>
  </si>
  <si>
    <t>EPF</t>
  </si>
  <si>
    <t>PENSION</t>
  </si>
  <si>
    <t>EDLI</t>
  </si>
  <si>
    <t>PERTICULARS</t>
  </si>
  <si>
    <t>AMOUNT</t>
  </si>
  <si>
    <t>Working Emp</t>
  </si>
  <si>
    <t>Contribution</t>
  </si>
  <si>
    <t>Employee contribution(A/C No. l@12%)</t>
  </si>
  <si>
    <t>Apsent Emp</t>
  </si>
  <si>
    <t>Arrear</t>
  </si>
  <si>
    <t>Employer contribution(A/C No. l@3.67%)</t>
  </si>
  <si>
    <t>Total Emp</t>
  </si>
  <si>
    <t>Admin. Charges on PF(A/C No. ll@0.50%)</t>
  </si>
  <si>
    <t>PF Excluded Emp</t>
  </si>
  <si>
    <t>Family pension fund(A/C No.10@8.33%)</t>
  </si>
  <si>
    <t>Excluded PF Wages</t>
  </si>
  <si>
    <t>E.D.L.I.(A/C No. 21@0.50%)</t>
  </si>
  <si>
    <t>Esi Excluded Emp</t>
  </si>
  <si>
    <t>No. of EMP</t>
  </si>
  <si>
    <t>Admin. Charges on edli(A/C No. 22@0.0%</t>
  </si>
  <si>
    <t>Excluded Esi Wages</t>
  </si>
  <si>
    <t xml:space="preserve">AADHAR NO.    PAN NO.      BANK A/C     </t>
  </si>
  <si>
    <t>GENDER       MOB. NO.      IFSC CODE</t>
  </si>
  <si>
    <t>ADDRESS WITH PIN CODE</t>
  </si>
  <si>
    <t>SR.NO.</t>
  </si>
  <si>
    <t xml:space="preserve">BASIC SALARY     </t>
  </si>
  <si>
    <t xml:space="preserve">NAME FATHER/HUSBAND      NAME                   UAN           </t>
  </si>
  <si>
    <t>PLWF   ADVANCE    TDS</t>
  </si>
  <si>
    <t>S/O</t>
  </si>
  <si>
    <t>GRAND TOTAL</t>
  </si>
  <si>
    <t>Monthaly wages</t>
  </si>
  <si>
    <t>Arrear wages</t>
  </si>
  <si>
    <t>Total wage</t>
  </si>
  <si>
    <t xml:space="preserve">HRA/    ARREAR PF &amp; ESI       /ARREAR </t>
  </si>
  <si>
    <t>PFSal. EPF ER
PEN EDLI</t>
  </si>
  <si>
    <t>SIGNATURES   DOL</t>
  </si>
  <si>
    <t>Emp.Name</t>
  </si>
  <si>
    <t>Card No.</t>
  </si>
  <si>
    <t>EPF    YES/NO</t>
  </si>
  <si>
    <t>ESIC     YES/NO</t>
  </si>
  <si>
    <t>Employee Particulars</t>
  </si>
  <si>
    <t>Rate Salary</t>
  </si>
  <si>
    <t>Earnings</t>
  </si>
  <si>
    <t>Deductions</t>
  </si>
  <si>
    <t>Code No.</t>
  </si>
  <si>
    <t>Bank A/c</t>
  </si>
  <si>
    <t>EL    :</t>
  </si>
  <si>
    <t>CL    :</t>
  </si>
  <si>
    <t>F.H.   :</t>
  </si>
  <si>
    <t>N.H.  :</t>
  </si>
  <si>
    <t>ESIC</t>
  </si>
  <si>
    <t>PF</t>
  </si>
  <si>
    <t>TDS</t>
  </si>
  <si>
    <t>ADVANCE</t>
  </si>
  <si>
    <t>PLWF</t>
  </si>
  <si>
    <t>PSDTA</t>
  </si>
  <si>
    <t>Salary Rate</t>
  </si>
  <si>
    <t>Payable Days</t>
  </si>
  <si>
    <t>Gross Salary</t>
  </si>
  <si>
    <t>Total Debu</t>
  </si>
  <si>
    <t>Net Pay</t>
  </si>
  <si>
    <t>For</t>
  </si>
  <si>
    <t>HOME</t>
  </si>
  <si>
    <t>Bal. Loan:</t>
  </si>
  <si>
    <t>Insentive Hrs.:</t>
  </si>
  <si>
    <t>PAN:</t>
  </si>
  <si>
    <t>Esic No.:</t>
  </si>
  <si>
    <t>Epf No.:</t>
  </si>
  <si>
    <t>Department</t>
  </si>
  <si>
    <t>Designation:</t>
  </si>
  <si>
    <t>Father/Hus. Name:</t>
  </si>
  <si>
    <t>Basic Salary:</t>
  </si>
  <si>
    <t>Working days:</t>
  </si>
  <si>
    <t>Week off:</t>
  </si>
  <si>
    <t>Total Holidays:</t>
  </si>
  <si>
    <t>Absent:</t>
  </si>
  <si>
    <t>PAY SLEEP FOR THE MONTH OF</t>
  </si>
  <si>
    <t>Earned Basic:</t>
  </si>
  <si>
    <t>Hra PF &amp; Esi</t>
  </si>
  <si>
    <t>Incentive</t>
  </si>
  <si>
    <t>Hra:</t>
  </si>
  <si>
    <t>Hra PF &amp; Esi:</t>
  </si>
  <si>
    <t>Incentive:</t>
  </si>
  <si>
    <t>PLWF      PSDTS</t>
  </si>
  <si>
    <t>………………………………………………………………………………………………………………………………………………………………………………………………………………………………………………….</t>
  </si>
  <si>
    <t>Yes</t>
  </si>
  <si>
    <t>No</t>
  </si>
  <si>
    <t xml:space="preserve">BASIC SALARY     /ALLOWNCE     </t>
  </si>
  <si>
    <t>HRA  /OTHER ALLOWNCE</t>
  </si>
  <si>
    <t>UAN                         EPF NO.                ESIC NO.</t>
  </si>
  <si>
    <t xml:space="preserve">Wages register for the month of </t>
  </si>
  <si>
    <r>
      <rPr>
        <b/>
        <u/>
        <sz val="18"/>
        <rFont val="Arial"/>
        <family val="2"/>
      </rPr>
      <t xml:space="preserve">EARNED    </t>
    </r>
    <r>
      <rPr>
        <b/>
        <sz val="18"/>
        <rFont val="Arial"/>
        <family val="2"/>
      </rPr>
      <t xml:space="preserve">   HRA/      ARREAR PF &amp; ESI        /ARREAR     </t>
    </r>
  </si>
  <si>
    <t xml:space="preserve">    EPF         ER/EPS      EDLI</t>
  </si>
  <si>
    <r>
      <rPr>
        <b/>
        <u/>
        <sz val="18"/>
        <rFont val="Arial"/>
        <family val="2"/>
      </rPr>
      <t xml:space="preserve">(EPF)  </t>
    </r>
    <r>
      <rPr>
        <b/>
        <sz val="18"/>
        <rFont val="Arial"/>
        <family val="2"/>
      </rPr>
      <t xml:space="preserve">    EMPLOYEE           EPF          EPS </t>
    </r>
  </si>
  <si>
    <r>
      <rPr>
        <b/>
        <u/>
        <sz val="18"/>
        <color theme="1"/>
        <rFont val="Arial"/>
        <family val="2"/>
      </rPr>
      <t>(ESIC)</t>
    </r>
    <r>
      <rPr>
        <b/>
        <sz val="18"/>
        <color theme="1"/>
        <rFont val="Arial"/>
        <family val="2"/>
      </rPr>
      <t xml:space="preserve">           EMPLOYEE         EMPLOYER      PSDTA </t>
    </r>
  </si>
  <si>
    <r>
      <t xml:space="preserve">GROSS </t>
    </r>
    <r>
      <rPr>
        <b/>
        <u/>
        <sz val="18"/>
        <rFont val="Arial"/>
        <family val="2"/>
      </rPr>
      <t>SALARY</t>
    </r>
    <r>
      <rPr>
        <b/>
        <sz val="18"/>
        <rFont val="Arial"/>
        <family val="2"/>
      </rPr>
      <t xml:space="preserve">    ESIC WAGES</t>
    </r>
  </si>
  <si>
    <t>ESI Sal.        ESI             ESIer          TDS</t>
  </si>
  <si>
    <r>
      <t xml:space="preserve">IP Number 
</t>
    </r>
    <r>
      <rPr>
        <b/>
        <sz val="11"/>
        <color indexed="10"/>
        <rFont val="Aharoni"/>
        <charset val="177"/>
      </rPr>
      <t>(</t>
    </r>
    <r>
      <rPr>
        <b/>
        <sz val="16"/>
        <color indexed="10"/>
        <rFont val="Aharoni"/>
        <charset val="177"/>
      </rPr>
      <t>10</t>
    </r>
    <r>
      <rPr>
        <b/>
        <sz val="12"/>
        <color indexed="10"/>
        <rFont val="Aharoni"/>
        <charset val="177"/>
      </rPr>
      <t xml:space="preserve"> Digits</t>
    </r>
    <r>
      <rPr>
        <b/>
        <sz val="11"/>
        <color indexed="10"/>
        <rFont val="Aharoni"/>
        <charset val="177"/>
      </rPr>
      <t>)</t>
    </r>
  </si>
  <si>
    <r>
      <t xml:space="preserve">IP Name
</t>
    </r>
    <r>
      <rPr>
        <b/>
        <sz val="11"/>
        <color indexed="10"/>
        <rFont val="Aharoni"/>
        <charset val="177"/>
      </rPr>
      <t>( Only alphabets and space )</t>
    </r>
  </si>
  <si>
    <t>No of Days for which wages paid/payable during the month</t>
  </si>
  <si>
    <t>Total Monthly Wages</t>
  </si>
  <si>
    <t xml:space="preserve"> Reason Code for Zero workings days(numeric only; provide 0 for all other reasons- Click on the link for reference)</t>
  </si>
  <si>
    <r>
      <t xml:space="preserve"> Last Working Day
</t>
    </r>
    <r>
      <rPr>
        <b/>
        <sz val="11"/>
        <color indexed="10"/>
        <rFont val="Aharoni"/>
        <charset val="177"/>
      </rPr>
      <t>( Format DD/MM/YYYY  or DD-MM-YYYY)</t>
    </r>
  </si>
  <si>
    <t>0</t>
  </si>
  <si>
    <t>=SALARY!C7</t>
  </si>
  <si>
    <t>=SALARY!C10</t>
  </si>
  <si>
    <t>=SALARY!C13</t>
  </si>
  <si>
    <t>=SALARY!C16</t>
  </si>
  <si>
    <t>=SALARY!C19</t>
  </si>
  <si>
    <t>=SALARY!C22</t>
  </si>
  <si>
    <t>=SALARY!C25</t>
  </si>
  <si>
    <t>=SALARY!C28</t>
  </si>
  <si>
    <t>=SALARY!C31</t>
  </si>
  <si>
    <t>=SALARY!C34</t>
  </si>
  <si>
    <t>=SALARY!C37</t>
  </si>
  <si>
    <t>=SALARY!C40</t>
  </si>
  <si>
    <t>=SALARY!C43</t>
  </si>
  <si>
    <t>=SALARY!C46</t>
  </si>
  <si>
    <t>=SALARY!C49</t>
  </si>
  <si>
    <t>=SALARY!C52</t>
  </si>
  <si>
    <t>=SALARY!C55</t>
  </si>
  <si>
    <t>=SALARY!C58</t>
  </si>
  <si>
    <t>=SALARY!C61</t>
  </si>
  <si>
    <t>=SALARY!C64</t>
  </si>
  <si>
    <t>=SALARY!C67</t>
  </si>
  <si>
    <t>=SALARY!C70</t>
  </si>
  <si>
    <t>=SALARY!C73</t>
  </si>
  <si>
    <t>=SALARY!C76</t>
  </si>
  <si>
    <t>=SALARY!C79</t>
  </si>
  <si>
    <t>=SALARY!C82</t>
  </si>
  <si>
    <t>=SALARY!C85</t>
  </si>
  <si>
    <t>=SALARY!C88</t>
  </si>
  <si>
    <t>=SALARY!C91</t>
  </si>
  <si>
    <t>=SALARY!C94</t>
  </si>
  <si>
    <t>=SALARY!C97</t>
  </si>
  <si>
    <t>=SALARY!C100</t>
  </si>
  <si>
    <t>=SALARY!C103</t>
  </si>
  <si>
    <t>=SALARY!C106</t>
  </si>
  <si>
    <t>=SALARY!C109</t>
  </si>
  <si>
    <t>=SALARY!C112</t>
  </si>
  <si>
    <t>=SALARY!C115</t>
  </si>
  <si>
    <t>=SALARY!C118</t>
  </si>
  <si>
    <t>=SALARY!C121</t>
  </si>
  <si>
    <t>=SALARY!C124</t>
  </si>
  <si>
    <t>=SALARY!C127</t>
  </si>
  <si>
    <t>=SALARY!C130</t>
  </si>
  <si>
    <t>=SALARY!C133</t>
  </si>
  <si>
    <t>=SALARY!C136</t>
  </si>
  <si>
    <t>=SALARY!C139</t>
  </si>
  <si>
    <t>=SALARY!C142</t>
  </si>
  <si>
    <t>=SALARY!C145</t>
  </si>
  <si>
    <t>=SALARY!C148</t>
  </si>
  <si>
    <t>=SALARY!C151</t>
  </si>
  <si>
    <t>=SALARY!C154</t>
  </si>
  <si>
    <t>=SALARY!B5</t>
  </si>
  <si>
    <t>=SALARY!B8</t>
  </si>
  <si>
    <t>=SALARY!B11</t>
  </si>
  <si>
    <t>=SALARY!B14</t>
  </si>
  <si>
    <t>=SALARY!B17</t>
  </si>
  <si>
    <t>=SALARY!B20</t>
  </si>
  <si>
    <t>=SALARY!B23</t>
  </si>
  <si>
    <t>=SALARY!B26</t>
  </si>
  <si>
    <t>=SALARY!B29</t>
  </si>
  <si>
    <t>=SALARY!B32</t>
  </si>
  <si>
    <t>=SALARY!B35</t>
  </si>
  <si>
    <t>=SALARY!B38</t>
  </si>
  <si>
    <t>=SALARY!B41</t>
  </si>
  <si>
    <t>=SALARY!B44</t>
  </si>
  <si>
    <t>=SALARY!B47</t>
  </si>
  <si>
    <t>=SALARY!B50</t>
  </si>
  <si>
    <t>=SALARY!B53</t>
  </si>
  <si>
    <t>=SALARY!B56</t>
  </si>
  <si>
    <t>=SALARY!B59</t>
  </si>
  <si>
    <t>=SALARY!B62</t>
  </si>
  <si>
    <t>=SALARY!B65</t>
  </si>
  <si>
    <t>=SALARY!B68</t>
  </si>
  <si>
    <t>=SALARY!B71</t>
  </si>
  <si>
    <t>=SALARY!B74</t>
  </si>
  <si>
    <t>=SALARY!B77</t>
  </si>
  <si>
    <t>=SALARY!B80</t>
  </si>
  <si>
    <t>=SALARY!B83</t>
  </si>
  <si>
    <t>=SALARY!B86</t>
  </si>
  <si>
    <t>=SALARY!B89</t>
  </si>
  <si>
    <t>=SALARY!B92</t>
  </si>
  <si>
    <t>=SALARY!B95</t>
  </si>
  <si>
    <t>=SALARY!B98</t>
  </si>
  <si>
    <t>=SALARY!B101</t>
  </si>
  <si>
    <t>=SALARY!B104</t>
  </si>
  <si>
    <t>=SALARY!B107</t>
  </si>
  <si>
    <t>=SALARY!B110</t>
  </si>
  <si>
    <t>=SALARY!B113</t>
  </si>
  <si>
    <t>=SALARY!B116</t>
  </si>
  <si>
    <t>=SALARY!B119</t>
  </si>
  <si>
    <t>=SALARY!B122</t>
  </si>
  <si>
    <t>=SALARY!B125</t>
  </si>
  <si>
    <t>=SALARY!B128</t>
  </si>
  <si>
    <t>=SALARY!B131</t>
  </si>
  <si>
    <t>=SALARY!B134</t>
  </si>
  <si>
    <t>=SALARY!B137</t>
  </si>
  <si>
    <t>=SALARY!B140</t>
  </si>
  <si>
    <t>=SALARY!B143</t>
  </si>
  <si>
    <t>=SALARY!B146</t>
  </si>
  <si>
    <t>=SALARY!B149</t>
  </si>
  <si>
    <t>=SALARY!B152</t>
  </si>
  <si>
    <t>=SALARY!H6</t>
  </si>
  <si>
    <t>=SALARY!H9</t>
  </si>
  <si>
    <t>=SALARY!H12</t>
  </si>
  <si>
    <t>=SALARY!H15</t>
  </si>
  <si>
    <t>=SALARY!H18</t>
  </si>
  <si>
    <t>=SALARY!H21</t>
  </si>
  <si>
    <t>=SALARY!H24</t>
  </si>
  <si>
    <t>=SALARY!H27</t>
  </si>
  <si>
    <t>=SALARY!H30</t>
  </si>
  <si>
    <t>=SALARY!H33</t>
  </si>
  <si>
    <t>=SALARY!H36</t>
  </si>
  <si>
    <t>=SALARY!H39</t>
  </si>
  <si>
    <t>=SALARY!H42</t>
  </si>
  <si>
    <t>=SALARY!H45</t>
  </si>
  <si>
    <t>=SALARY!H48</t>
  </si>
  <si>
    <t>=SALARY!H51</t>
  </si>
  <si>
    <t>=SALARY!H54</t>
  </si>
  <si>
    <t>=SALARY!H57</t>
  </si>
  <si>
    <t>=SALARY!H60</t>
  </si>
  <si>
    <t>=SALARY!H63</t>
  </si>
  <si>
    <t>=SALARY!H66</t>
  </si>
  <si>
    <t>=SALARY!H69</t>
  </si>
  <si>
    <t>=SALARY!H72</t>
  </si>
  <si>
    <t>=SALARY!H75</t>
  </si>
  <si>
    <t>=SALARY!H78</t>
  </si>
  <si>
    <t>=SALARY!H81</t>
  </si>
  <si>
    <t>=SALARY!H84</t>
  </si>
  <si>
    <t>=SALARY!H87</t>
  </si>
  <si>
    <t>=SALARY!H90</t>
  </si>
  <si>
    <t>=SALARY!H93</t>
  </si>
  <si>
    <t>=SALARY!H96</t>
  </si>
  <si>
    <t>=SALARY!H99</t>
  </si>
  <si>
    <t>=SALARY!H102</t>
  </si>
  <si>
    <t>=SALARY!H105</t>
  </si>
  <si>
    <t>=SALARY!H108</t>
  </si>
  <si>
    <t>=SALARY!H111</t>
  </si>
  <si>
    <t>=SALARY!H114</t>
  </si>
  <si>
    <t>=SALARY!H117</t>
  </si>
  <si>
    <t>=SALARY!H120</t>
  </si>
  <si>
    <t>=SALARY!H123</t>
  </si>
  <si>
    <t>=SALARY!H126</t>
  </si>
  <si>
    <t>=SALARY!H129</t>
  </si>
  <si>
    <t>=SALARY!H132</t>
  </si>
  <si>
    <t>=SALARY!H135</t>
  </si>
  <si>
    <t>=SALARY!H138</t>
  </si>
  <si>
    <t>=SALARY!H141</t>
  </si>
  <si>
    <t>=SALARY!H144</t>
  </si>
  <si>
    <t>=SALARY!H147</t>
  </si>
  <si>
    <t>=SALARY!H150</t>
  </si>
  <si>
    <t>=SALARY!H153</t>
  </si>
  <si>
    <t>=SALARY!L5</t>
  </si>
  <si>
    <t>=SALARY!L8</t>
  </si>
  <si>
    <t>=SALARY!L11</t>
  </si>
  <si>
    <t>=SALARY!L14</t>
  </si>
  <si>
    <t>=SALARY!L17</t>
  </si>
  <si>
    <t>=SALARY!L20</t>
  </si>
  <si>
    <t>=SALARY!L23</t>
  </si>
  <si>
    <t>=SALARY!L26</t>
  </si>
  <si>
    <t>=SALARY!L29</t>
  </si>
  <si>
    <t>=SALARY!L32</t>
  </si>
  <si>
    <t>=SALARY!L35</t>
  </si>
  <si>
    <t>=SALARY!L38</t>
  </si>
  <si>
    <t>=SALARY!L41</t>
  </si>
  <si>
    <t>=SALARY!L44</t>
  </si>
  <si>
    <t>=SALARY!L47</t>
  </si>
  <si>
    <t>=SALARY!L50</t>
  </si>
  <si>
    <t>=SALARY!L53</t>
  </si>
  <si>
    <t>=SALARY!L56</t>
  </si>
  <si>
    <t>=SALARY!L59</t>
  </si>
  <si>
    <t>=SALARY!L62</t>
  </si>
  <si>
    <t>=SALARY!L65</t>
  </si>
  <si>
    <t>=SALARY!L68</t>
  </si>
  <si>
    <t>=SALARY!L71</t>
  </si>
  <si>
    <t>=SALARY!L74</t>
  </si>
  <si>
    <t>=SALARY!L77</t>
  </si>
  <si>
    <t>=SALARY!L80</t>
  </si>
  <si>
    <t>=SALARY!L83</t>
  </si>
  <si>
    <t>=SALARY!L86</t>
  </si>
  <si>
    <t>=SALARY!L89</t>
  </si>
  <si>
    <t>=SALARY!L92</t>
  </si>
  <si>
    <t>=SALARY!L95</t>
  </si>
  <si>
    <t>=SALARY!L98</t>
  </si>
  <si>
    <t>=SALARY!L101</t>
  </si>
  <si>
    <t>=SALARY!L104</t>
  </si>
  <si>
    <t>=SALARY!L107</t>
  </si>
  <si>
    <t>=SALARY!L110</t>
  </si>
  <si>
    <t>=SALARY!L113</t>
  </si>
  <si>
    <t>=SALARY!L116</t>
  </si>
  <si>
    <t>=SALARY!L119</t>
  </si>
  <si>
    <t>=SALARY!L122</t>
  </si>
  <si>
    <t>=SALARY!L125</t>
  </si>
  <si>
    <t>=SALARY!L128</t>
  </si>
  <si>
    <t>=SALARY!L131</t>
  </si>
  <si>
    <t>=SALARY!L134</t>
  </si>
  <si>
    <t>=SALARY!L137</t>
  </si>
  <si>
    <t>=SALARY!L140</t>
  </si>
  <si>
    <t>=SALARY!L143</t>
  </si>
  <si>
    <t>=SALARY!L146</t>
  </si>
  <si>
    <t>=SALARY!L149</t>
  </si>
  <si>
    <t>=SALARY!L152</t>
  </si>
  <si>
    <t>COMPANY DETAIL</t>
  </si>
  <si>
    <t>COMPANY NAME</t>
  </si>
  <si>
    <t>ADDRESS</t>
  </si>
  <si>
    <t>EPF CODE NO</t>
  </si>
  <si>
    <t>ESIC CODE NO</t>
  </si>
  <si>
    <t>MOBILE NO.</t>
  </si>
  <si>
    <t>GST NO.</t>
  </si>
  <si>
    <t>ESTABLISHMENT DATE</t>
  </si>
  <si>
    <t>PAN  NO.</t>
  </si>
  <si>
    <t>EMPLOYER DETAIL</t>
  </si>
  <si>
    <t>NAME OF EMPLOYER</t>
  </si>
  <si>
    <t>AADHAR NO.</t>
  </si>
  <si>
    <t>PAN NO.</t>
  </si>
  <si>
    <t>MOB. NO.</t>
  </si>
  <si>
    <t>DATE OF BIRTH</t>
  </si>
  <si>
    <t>FATHER NAME</t>
  </si>
  <si>
    <t>PARTNER DETAIL</t>
  </si>
  <si>
    <t>CITY</t>
  </si>
  <si>
    <t xml:space="preserve">SUMMARY FOR THE MONTH OF </t>
  </si>
  <si>
    <t>TOTAL</t>
  </si>
  <si>
    <t>T</t>
  </si>
  <si>
    <t>YES</t>
  </si>
  <si>
    <t>UAN                          EPF NO.               ESIC NO.</t>
  </si>
  <si>
    <t>EPF NUMBER</t>
  </si>
  <si>
    <t>**********</t>
  </si>
  <si>
    <t>ESI NUMBER</t>
  </si>
  <si>
    <t>************</t>
  </si>
  <si>
    <t>*************</t>
  </si>
  <si>
    <t>***********</t>
  </si>
  <si>
    <t>******</t>
  </si>
  <si>
    <t>***************</t>
  </si>
  <si>
    <t xml:space="preserve">P.F. Summary (P.F. Code No. </t>
  </si>
</sst>
</file>

<file path=xl/styles.xml><?xml version="1.0" encoding="utf-8"?>
<styleSheet xmlns="http://schemas.openxmlformats.org/spreadsheetml/2006/main">
  <numFmts count="3">
    <numFmt numFmtId="43" formatCode="_(* #,##0.00_);_(* \(#,##0.00\);_(* &quot;-&quot;??_);_(@_)"/>
    <numFmt numFmtId="164" formatCode="0;[Red]0"/>
    <numFmt numFmtId="165" formatCode="0.00;[Red]0.00"/>
  </numFmts>
  <fonts count="44">
    <font>
      <sz val="11"/>
      <color theme="1"/>
      <name val="Calibri"/>
      <family val="2"/>
      <scheme val="minor"/>
    </font>
    <font>
      <sz val="10"/>
      <name val="Arial"/>
      <family val="2"/>
    </font>
    <font>
      <b/>
      <sz val="24"/>
      <name val="Arial"/>
      <family val="2"/>
    </font>
    <font>
      <sz val="24"/>
      <name val="Calibri"/>
      <family val="2"/>
      <scheme val="minor"/>
    </font>
    <font>
      <u/>
      <sz val="10"/>
      <color theme="10"/>
      <name val="Arial"/>
      <family val="2"/>
    </font>
    <font>
      <b/>
      <sz val="18"/>
      <name val="Arial"/>
      <family val="2"/>
    </font>
    <font>
      <b/>
      <sz val="18"/>
      <color theme="1"/>
      <name val="Arial"/>
      <family val="2"/>
    </font>
    <font>
      <sz val="18"/>
      <name val="Arial"/>
      <family val="2"/>
    </font>
    <font>
      <b/>
      <sz val="12"/>
      <color theme="1"/>
      <name val="Calibri"/>
      <family val="2"/>
      <scheme val="minor"/>
    </font>
    <font>
      <b/>
      <u/>
      <sz val="18"/>
      <name val="Arial"/>
      <family val="2"/>
    </font>
    <font>
      <b/>
      <u/>
      <sz val="18"/>
      <color theme="1"/>
      <name val="Arial"/>
      <family val="2"/>
    </font>
    <font>
      <b/>
      <sz val="11"/>
      <color theme="1"/>
      <name val="Calibri"/>
      <family val="2"/>
      <scheme val="minor"/>
    </font>
    <font>
      <sz val="9"/>
      <name val="Arial"/>
      <family val="2"/>
    </font>
    <font>
      <sz val="8"/>
      <name val="Arial"/>
      <family val="2"/>
    </font>
    <font>
      <sz val="9"/>
      <color rgb="FF000000"/>
      <name val="Arial"/>
      <family val="2"/>
    </font>
    <font>
      <sz val="10"/>
      <color rgb="FF000000"/>
      <name val="Arial"/>
      <family val="2"/>
    </font>
    <font>
      <b/>
      <sz val="10"/>
      <color rgb="FF000000"/>
      <name val="Arial"/>
      <family val="2"/>
    </font>
    <font>
      <b/>
      <sz val="9"/>
      <color rgb="FF000000"/>
      <name val="Arial"/>
      <family val="2"/>
    </font>
    <font>
      <sz val="11"/>
      <name val="Arial"/>
      <family val="2"/>
    </font>
    <font>
      <sz val="10"/>
      <name val="Nimbus Sans L"/>
    </font>
    <font>
      <b/>
      <sz val="7"/>
      <name val="DejaVu Sans"/>
    </font>
    <font>
      <b/>
      <sz val="9"/>
      <name val="DejaVu Sans"/>
    </font>
    <font>
      <sz val="10"/>
      <color theme="1"/>
      <name val="Calibri"/>
      <family val="2"/>
      <scheme val="minor"/>
    </font>
    <font>
      <b/>
      <sz val="10"/>
      <color theme="1"/>
      <name val="Calibri"/>
      <family val="2"/>
      <scheme val="minor"/>
    </font>
    <font>
      <sz val="11"/>
      <name val="Calibri"/>
      <family val="2"/>
    </font>
    <font>
      <b/>
      <sz val="14"/>
      <name val="DejaVu Sans"/>
      <family val="2"/>
    </font>
    <font>
      <sz val="14"/>
      <name val="Calibri"/>
      <family val="2"/>
    </font>
    <font>
      <u/>
      <sz val="24"/>
      <color theme="10"/>
      <name val="Arial"/>
      <family val="2"/>
    </font>
    <font>
      <b/>
      <sz val="28"/>
      <name val="Arial"/>
      <family val="2"/>
    </font>
    <font>
      <sz val="28"/>
      <name val="Calibri"/>
      <family val="2"/>
      <scheme val="minor"/>
    </font>
    <font>
      <sz val="28"/>
      <name val="Arial"/>
      <family val="2"/>
    </font>
    <font>
      <sz val="28"/>
      <color theme="1"/>
      <name val="Calibri"/>
      <family val="2"/>
      <scheme val="minor"/>
    </font>
    <font>
      <b/>
      <sz val="26"/>
      <name val="Arial"/>
      <family val="2"/>
    </font>
    <font>
      <sz val="24"/>
      <color theme="1"/>
      <name val="Calibri"/>
      <family val="2"/>
      <scheme val="minor"/>
    </font>
    <font>
      <b/>
      <sz val="24"/>
      <color theme="1"/>
      <name val="Calibri"/>
      <family val="2"/>
      <scheme val="minor"/>
    </font>
    <font>
      <b/>
      <sz val="11"/>
      <name val="Aharoni"/>
      <charset val="177"/>
    </font>
    <font>
      <b/>
      <sz val="11"/>
      <color indexed="10"/>
      <name val="Aharoni"/>
      <charset val="177"/>
    </font>
    <font>
      <b/>
      <sz val="16"/>
      <color indexed="10"/>
      <name val="Aharoni"/>
      <charset val="177"/>
    </font>
    <font>
      <b/>
      <sz val="12"/>
      <color indexed="10"/>
      <name val="Aharoni"/>
      <charset val="177"/>
    </font>
    <font>
      <b/>
      <u/>
      <sz val="10"/>
      <color indexed="8"/>
      <name val="Arial"/>
      <family val="2"/>
    </font>
    <font>
      <sz val="10"/>
      <color indexed="10"/>
      <name val="Arial"/>
      <family val="2"/>
    </font>
    <font>
      <sz val="36"/>
      <name val="Calibri"/>
      <family val="2"/>
      <scheme val="minor"/>
    </font>
    <font>
      <b/>
      <sz val="24"/>
      <name val="Calibri"/>
      <family val="2"/>
      <scheme val="minor"/>
    </font>
    <font>
      <b/>
      <sz val="11"/>
      <name val="Calibri"/>
      <family val="2"/>
    </font>
  </fonts>
  <fills count="6">
    <fill>
      <patternFill patternType="none"/>
    </fill>
    <fill>
      <patternFill patternType="gray125"/>
    </fill>
    <fill>
      <patternFill patternType="solid">
        <fgColor rgb="FFFFFF00"/>
        <bgColor indexed="64"/>
      </patternFill>
    </fill>
    <fill>
      <patternFill patternType="solid">
        <fgColor rgb="FFC00000"/>
        <bgColor indexed="64"/>
      </patternFill>
    </fill>
    <fill>
      <patternFill patternType="solid">
        <fgColor indexed="27"/>
        <bgColor indexed="64"/>
      </patternFill>
    </fill>
    <fill>
      <patternFill patternType="solid">
        <fgColor indexed="9"/>
        <bgColor indexed="64"/>
      </patternFill>
    </fill>
  </fills>
  <borders count="76">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diagonal/>
    </border>
    <border>
      <left style="medium">
        <color indexed="64"/>
      </left>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4" fillId="0" borderId="0" applyNumberFormat="0" applyFill="0" applyBorder="0" applyAlignment="0" applyProtection="0">
      <alignment vertical="top"/>
      <protection locked="0"/>
    </xf>
    <xf numFmtId="43" fontId="1" fillId="0" borderId="0" applyFont="0" applyFill="0" applyBorder="0" applyAlignment="0" applyProtection="0"/>
  </cellStyleXfs>
  <cellXfs count="422">
    <xf numFmtId="0" fontId="0" fillId="0" borderId="0" xfId="0"/>
    <xf numFmtId="0" fontId="7" fillId="0" borderId="0" xfId="1" applyFont="1" applyFill="1" applyBorder="1"/>
    <xf numFmtId="0" fontId="3" fillId="0" borderId="0" xfId="1" applyFont="1" applyFill="1" applyBorder="1"/>
    <xf numFmtId="0" fontId="0" fillId="0" borderId="0" xfId="0" applyBorder="1"/>
    <xf numFmtId="0" fontId="8" fillId="0" borderId="0" xfId="0" applyFont="1"/>
    <xf numFmtId="0" fontId="0" fillId="0" borderId="0" xfId="0" applyAlignment="1">
      <alignment horizontal="center"/>
    </xf>
    <xf numFmtId="0" fontId="11" fillId="0" borderId="0" xfId="0" applyFont="1" applyBorder="1" applyAlignment="1">
      <alignment horizontal="center"/>
    </xf>
    <xf numFmtId="0" fontId="11" fillId="0" borderId="0" xfId="0" applyFont="1"/>
    <xf numFmtId="0" fontId="11" fillId="0" borderId="0" xfId="0" applyFont="1" applyAlignment="1">
      <alignment horizontal="center"/>
    </xf>
    <xf numFmtId="0" fontId="12" fillId="0" borderId="1" xfId="0" applyFont="1" applyFill="1" applyBorder="1" applyAlignment="1">
      <alignment horizontal="right" vertical="center" wrapText="1" indent="2"/>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top" wrapText="1" indent="1"/>
    </xf>
    <xf numFmtId="0" fontId="0" fillId="0" borderId="2" xfId="0" applyFill="1" applyBorder="1" applyAlignment="1">
      <alignment horizontal="left" vertical="top" wrapText="1"/>
    </xf>
    <xf numFmtId="0" fontId="12" fillId="0" borderId="3" xfId="0" applyFont="1" applyFill="1" applyBorder="1" applyAlignment="1">
      <alignment horizontal="left" vertical="top" wrapText="1"/>
    </xf>
    <xf numFmtId="1" fontId="14" fillId="0" borderId="4" xfId="0" applyNumberFormat="1" applyFont="1" applyFill="1" applyBorder="1" applyAlignment="1">
      <alignment horizontal="right" vertical="top" indent="2" shrinkToFit="1"/>
    </xf>
    <xf numFmtId="1" fontId="14" fillId="0" borderId="5" xfId="0" applyNumberFormat="1" applyFont="1" applyFill="1" applyBorder="1" applyAlignment="1">
      <alignment horizontal="center" vertical="top" shrinkToFit="1"/>
    </xf>
    <xf numFmtId="1" fontId="14" fillId="0" borderId="6" xfId="0" applyNumberFormat="1" applyFont="1" applyFill="1" applyBorder="1" applyAlignment="1">
      <alignment horizontal="center" vertical="top" shrinkToFit="1"/>
    </xf>
    <xf numFmtId="1" fontId="14" fillId="0" borderId="8" xfId="0" applyNumberFormat="1" applyFont="1" applyFill="1" applyBorder="1" applyAlignment="1">
      <alignment horizontal="center" vertical="center" shrinkToFit="1"/>
    </xf>
    <xf numFmtId="1" fontId="14" fillId="0" borderId="8" xfId="0" applyNumberFormat="1" applyFont="1" applyFill="1" applyBorder="1" applyAlignment="1">
      <alignment horizontal="right" vertical="top" shrinkToFit="1"/>
    </xf>
    <xf numFmtId="1" fontId="14" fillId="0" borderId="9" xfId="0" applyNumberFormat="1" applyFont="1" applyFill="1" applyBorder="1" applyAlignment="1">
      <alignment horizontal="center" vertical="center" shrinkToFit="1"/>
    </xf>
    <xf numFmtId="1" fontId="14" fillId="0" borderId="11" xfId="0" applyNumberFormat="1" applyFont="1" applyFill="1" applyBorder="1" applyAlignment="1">
      <alignment horizontal="center" vertical="center" shrinkToFit="1"/>
    </xf>
    <xf numFmtId="1" fontId="14" fillId="0" borderId="11" xfId="0" applyNumberFormat="1" applyFont="1" applyFill="1" applyBorder="1" applyAlignment="1">
      <alignment horizontal="right" vertical="top" shrinkToFit="1"/>
    </xf>
    <xf numFmtId="1" fontId="14" fillId="0" borderId="12" xfId="0" applyNumberFormat="1" applyFont="1" applyFill="1" applyBorder="1" applyAlignment="1">
      <alignment horizontal="center" vertical="center" shrinkToFit="1"/>
    </xf>
    <xf numFmtId="1" fontId="14" fillId="0" borderId="14" xfId="0" applyNumberFormat="1" applyFont="1" applyFill="1" applyBorder="1" applyAlignment="1">
      <alignment horizontal="center" vertical="center" shrinkToFit="1"/>
    </xf>
    <xf numFmtId="0" fontId="0" fillId="0" borderId="14" xfId="0" applyFill="1" applyBorder="1" applyAlignment="1">
      <alignment horizontal="left" wrapText="1"/>
    </xf>
    <xf numFmtId="1" fontId="14" fillId="0" borderId="14" xfId="0" applyNumberFormat="1" applyFont="1" applyFill="1" applyBorder="1" applyAlignment="1">
      <alignment horizontal="right" vertical="top" shrinkToFit="1"/>
    </xf>
    <xf numFmtId="1" fontId="14" fillId="0" borderId="15" xfId="0" applyNumberFormat="1" applyFont="1" applyFill="1" applyBorder="1" applyAlignment="1">
      <alignment horizontal="center" vertical="center" shrinkToFit="1"/>
    </xf>
    <xf numFmtId="0" fontId="0" fillId="0" borderId="20" xfId="0" applyBorder="1" applyAlignment="1">
      <alignment vertical="center"/>
    </xf>
    <xf numFmtId="0" fontId="0" fillId="0" borderId="25" xfId="0" applyBorder="1" applyAlignment="1">
      <alignment horizontal="center"/>
    </xf>
    <xf numFmtId="0" fontId="0" fillId="0" borderId="25" xfId="0" applyBorder="1" applyAlignment="1"/>
    <xf numFmtId="0" fontId="0" fillId="0" borderId="26" xfId="0" applyBorder="1" applyAlignment="1"/>
    <xf numFmtId="0" fontId="0" fillId="0" borderId="27" xfId="0" applyBorder="1" applyAlignment="1"/>
    <xf numFmtId="0" fontId="0" fillId="0" borderId="31" xfId="0" applyBorder="1"/>
    <xf numFmtId="1" fontId="15" fillId="0" borderId="30" xfId="0" applyNumberFormat="1" applyFont="1" applyFill="1" applyBorder="1" applyAlignment="1">
      <alignment horizontal="left" vertical="top" shrinkToFit="1"/>
    </xf>
    <xf numFmtId="0" fontId="0" fillId="0" borderId="0" xfId="0" applyBorder="1" applyAlignment="1">
      <alignment horizontal="center"/>
    </xf>
    <xf numFmtId="1" fontId="16" fillId="0" borderId="40" xfId="0" applyNumberFormat="1" applyFont="1" applyFill="1" applyBorder="1" applyAlignment="1">
      <alignment horizontal="left" vertical="top" shrinkToFit="1"/>
    </xf>
    <xf numFmtId="0" fontId="0" fillId="0" borderId="45" xfId="0" applyBorder="1" applyAlignment="1">
      <alignment horizontal="center"/>
    </xf>
    <xf numFmtId="0" fontId="0" fillId="0" borderId="41" xfId="0" applyBorder="1" applyAlignment="1">
      <alignment horizontal="center"/>
    </xf>
    <xf numFmtId="0" fontId="0" fillId="0" borderId="0" xfId="0" applyBorder="1" applyAlignment="1"/>
    <xf numFmtId="0" fontId="0" fillId="0" borderId="50" xfId="0" applyBorder="1" applyAlignment="1"/>
    <xf numFmtId="0" fontId="0" fillId="0" borderId="52" xfId="0" applyBorder="1" applyAlignment="1"/>
    <xf numFmtId="0" fontId="0" fillId="0" borderId="53" xfId="0" applyBorder="1" applyAlignment="1"/>
    <xf numFmtId="0" fontId="0" fillId="0" borderId="32" xfId="0" applyBorder="1"/>
    <xf numFmtId="0" fontId="0" fillId="0" borderId="53" xfId="0" applyBorder="1"/>
    <xf numFmtId="0" fontId="0" fillId="0" borderId="54" xfId="0" applyBorder="1"/>
    <xf numFmtId="1" fontId="14" fillId="0" borderId="11" xfId="0" applyNumberFormat="1" applyFont="1" applyFill="1" applyBorder="1" applyAlignment="1">
      <alignment vertical="top" shrinkToFit="1"/>
    </xf>
    <xf numFmtId="0" fontId="0" fillId="0" borderId="48" xfId="0" applyBorder="1" applyAlignment="1">
      <alignment vertical="center"/>
    </xf>
    <xf numFmtId="0" fontId="0" fillId="0" borderId="61" xfId="0" applyBorder="1" applyAlignment="1">
      <alignment horizontal="center"/>
    </xf>
    <xf numFmtId="1" fontId="0" fillId="0" borderId="60" xfId="0" applyNumberFormat="1" applyBorder="1" applyAlignment="1">
      <alignment horizontal="center"/>
    </xf>
    <xf numFmtId="1" fontId="0" fillId="0" borderId="54" xfId="0" applyNumberFormat="1" applyBorder="1" applyAlignment="1">
      <alignment horizontal="center"/>
    </xf>
    <xf numFmtId="1" fontId="0" fillId="0" borderId="31" xfId="0" applyNumberFormat="1" applyBorder="1"/>
    <xf numFmtId="1" fontId="0" fillId="0" borderId="31" xfId="0" applyNumberFormat="1" applyBorder="1" applyAlignment="1"/>
    <xf numFmtId="0" fontId="18" fillId="0" borderId="2" xfId="0" applyFont="1" applyFill="1" applyBorder="1" applyAlignment="1">
      <alignment horizontal="left" vertical="top" wrapText="1" inden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21" fillId="0" borderId="0" xfId="0" applyFont="1" applyFill="1" applyBorder="1" applyAlignment="1">
      <alignment horizontal="center" wrapText="1"/>
    </xf>
    <xf numFmtId="164" fontId="5" fillId="0" borderId="27" xfId="1" applyNumberFormat="1" applyFont="1" applyFill="1" applyBorder="1" applyAlignment="1">
      <alignment horizontal="center" vertical="center" wrapText="1"/>
    </xf>
    <xf numFmtId="0" fontId="5" fillId="0" borderId="27" xfId="1" applyFont="1" applyFill="1" applyBorder="1" applyAlignment="1">
      <alignment horizontal="center" vertical="center" wrapText="1"/>
    </xf>
    <xf numFmtId="0" fontId="5" fillId="0" borderId="27" xfId="1" applyFont="1" applyFill="1" applyBorder="1" applyAlignment="1">
      <alignment horizontal="center" vertical="center" wrapText="1" shrinkToFit="1"/>
    </xf>
    <xf numFmtId="1" fontId="5" fillId="0" borderId="27" xfId="1" applyNumberFormat="1" applyFont="1" applyFill="1" applyBorder="1" applyAlignment="1">
      <alignment horizontal="center" vertical="center" wrapText="1"/>
    </xf>
    <xf numFmtId="0" fontId="6" fillId="0" borderId="27" xfId="2" applyFont="1" applyFill="1" applyBorder="1" applyAlignment="1" applyProtection="1">
      <alignment horizontal="center" vertical="center" wrapText="1"/>
    </xf>
    <xf numFmtId="165" fontId="5" fillId="0" borderId="27" xfId="1" applyNumberFormat="1" applyFont="1" applyFill="1" applyBorder="1" applyAlignment="1">
      <alignment horizontal="center" vertical="center" wrapText="1"/>
    </xf>
    <xf numFmtId="2" fontId="5" fillId="0" borderId="27" xfId="1" applyNumberFormat="1" applyFont="1" applyFill="1" applyBorder="1" applyAlignment="1">
      <alignment horizontal="center" vertical="center" wrapText="1"/>
    </xf>
    <xf numFmtId="43" fontId="5" fillId="0" borderId="27" xfId="3" applyFont="1" applyFill="1" applyBorder="1" applyAlignment="1">
      <alignment horizontal="center" vertical="center" wrapText="1"/>
    </xf>
    <xf numFmtId="0" fontId="7" fillId="0" borderId="27" xfId="1" applyFont="1" applyFill="1" applyBorder="1"/>
    <xf numFmtId="0" fontId="3" fillId="0" borderId="0" xfId="1" applyFont="1" applyFill="1" applyBorder="1" applyAlignment="1">
      <alignment horizontal="center"/>
    </xf>
    <xf numFmtId="17" fontId="11" fillId="0" borderId="0" xfId="0" applyNumberFormat="1" applyFont="1"/>
    <xf numFmtId="0" fontId="0" fillId="0" borderId="0" xfId="0" applyFill="1"/>
    <xf numFmtId="0" fontId="26" fillId="0" borderId="53" xfId="0" applyFont="1" applyFill="1" applyBorder="1" applyAlignment="1">
      <alignment horizontal="center" vertical="center" wrapText="1"/>
    </xf>
    <xf numFmtId="0" fontId="24" fillId="0" borderId="45" xfId="0" applyFont="1" applyFill="1" applyBorder="1" applyAlignment="1">
      <alignment horizontal="center" vertical="center" wrapText="1"/>
    </xf>
    <xf numFmtId="0" fontId="8" fillId="0" borderId="18" xfId="0" applyFont="1" applyFill="1" applyBorder="1"/>
    <xf numFmtId="0" fontId="22" fillId="0" borderId="0" xfId="0" applyFont="1" applyFill="1" applyBorder="1" applyAlignment="1">
      <alignment horizontal="left" vertical="center"/>
    </xf>
    <xf numFmtId="0" fontId="4" fillId="0" borderId="0" xfId="2" applyFill="1" applyBorder="1" applyAlignment="1" applyProtection="1">
      <alignment horizontal="center" vertical="center"/>
    </xf>
    <xf numFmtId="0" fontId="22" fillId="0" borderId="0" xfId="0" applyFont="1" applyFill="1" applyBorder="1" applyAlignment="1">
      <alignment vertical="center"/>
    </xf>
    <xf numFmtId="0" fontId="19" fillId="0" borderId="0" xfId="0" applyFont="1" applyFill="1" applyBorder="1" applyAlignment="1">
      <alignment horizontal="left" vertical="center" wrapText="1"/>
    </xf>
    <xf numFmtId="0" fontId="23" fillId="0" borderId="0" xfId="0" applyFont="1" applyFill="1" applyBorder="1" applyAlignment="1">
      <alignment horizontal="center" vertical="center" wrapText="1"/>
    </xf>
    <xf numFmtId="0" fontId="22" fillId="0" borderId="66" xfId="0" applyFont="1" applyFill="1" applyBorder="1" applyAlignment="1">
      <alignment vertical="center"/>
    </xf>
    <xf numFmtId="0" fontId="0" fillId="0" borderId="0" xfId="0" applyFill="1" applyBorder="1"/>
    <xf numFmtId="0" fontId="22" fillId="0" borderId="0" xfId="0" applyFont="1" applyFill="1" applyBorder="1"/>
    <xf numFmtId="0" fontId="22" fillId="0" borderId="61" xfId="0" applyFont="1" applyFill="1" applyBorder="1" applyAlignment="1">
      <alignment horizontal="center"/>
    </xf>
    <xf numFmtId="0" fontId="22" fillId="0" borderId="28" xfId="0" applyFont="1" applyFill="1" applyBorder="1" applyAlignment="1"/>
    <xf numFmtId="0" fontId="22" fillId="0" borderId="0" xfId="0" applyFont="1" applyFill="1" applyBorder="1" applyAlignment="1"/>
    <xf numFmtId="1" fontId="22" fillId="0" borderId="0" xfId="0" applyNumberFormat="1" applyFont="1" applyFill="1" applyBorder="1"/>
    <xf numFmtId="0" fontId="22" fillId="0" borderId="28" xfId="0" applyFont="1" applyFill="1" applyBorder="1"/>
    <xf numFmtId="0" fontId="22" fillId="0" borderId="61" xfId="0" applyFont="1" applyFill="1" applyBorder="1"/>
    <xf numFmtId="0" fontId="22" fillId="0" borderId="44" xfId="0" applyFont="1" applyFill="1" applyBorder="1"/>
    <xf numFmtId="0" fontId="22" fillId="0" borderId="60" xfId="0" applyFont="1" applyFill="1" applyBorder="1"/>
    <xf numFmtId="0" fontId="22" fillId="0" borderId="28" xfId="0" applyFont="1" applyFill="1" applyBorder="1" applyAlignment="1">
      <alignment horizontal="center"/>
    </xf>
    <xf numFmtId="0" fontId="22" fillId="0" borderId="0" xfId="0" applyNumberFormat="1" applyFont="1" applyFill="1" applyBorder="1" applyAlignment="1">
      <alignment horizontal="center"/>
    </xf>
    <xf numFmtId="0" fontId="0" fillId="0" borderId="39" xfId="0" applyFill="1" applyBorder="1"/>
    <xf numFmtId="0" fontId="0" fillId="0" borderId="60" xfId="0" applyFill="1" applyBorder="1"/>
    <xf numFmtId="1" fontId="0" fillId="0" borderId="45" xfId="0" applyNumberFormat="1" applyFill="1" applyBorder="1"/>
    <xf numFmtId="0" fontId="0" fillId="0" borderId="66" xfId="0" applyFill="1" applyBorder="1" applyAlignment="1">
      <alignment horizontal="center" vertical="center"/>
    </xf>
    <xf numFmtId="1" fontId="11" fillId="0" borderId="19" xfId="0" applyNumberFormat="1" applyFont="1" applyFill="1" applyBorder="1" applyAlignment="1">
      <alignment horizontal="center"/>
    </xf>
    <xf numFmtId="0" fontId="11" fillId="0" borderId="19" xfId="0" applyFont="1" applyFill="1" applyBorder="1" applyAlignment="1">
      <alignment horizontal="center"/>
    </xf>
    <xf numFmtId="0" fontId="0" fillId="0" borderId="19" xfId="0" applyFill="1" applyBorder="1"/>
    <xf numFmtId="0" fontId="0" fillId="0" borderId="42" xfId="0" applyFill="1" applyBorder="1"/>
    <xf numFmtId="0" fontId="0" fillId="0" borderId="42" xfId="0" applyFill="1" applyBorder="1" applyAlignment="1">
      <alignment horizontal="right"/>
    </xf>
    <xf numFmtId="0" fontId="0" fillId="0" borderId="0" xfId="0" applyFill="1" applyAlignment="1">
      <alignment horizontal="center"/>
    </xf>
    <xf numFmtId="0" fontId="20" fillId="0" borderId="0" xfId="0" applyNumberFormat="1" applyFont="1" applyFill="1" applyBorder="1" applyAlignment="1">
      <alignment horizontal="center" wrapText="1"/>
    </xf>
    <xf numFmtId="0" fontId="22" fillId="0" borderId="28" xfId="0" applyNumberFormat="1" applyFont="1" applyFill="1" applyBorder="1"/>
    <xf numFmtId="0" fontId="22" fillId="0" borderId="29" xfId="0" applyNumberFormat="1" applyFont="1" applyFill="1" applyBorder="1"/>
    <xf numFmtId="0" fontId="0" fillId="0" borderId="44" xfId="0" applyNumberFormat="1" applyFill="1" applyBorder="1"/>
    <xf numFmtId="0" fontId="0" fillId="0" borderId="65" xfId="0" applyNumberFormat="1" applyFill="1" applyBorder="1"/>
    <xf numFmtId="0" fontId="0" fillId="0" borderId="0" xfId="0" applyNumberFormat="1" applyFill="1"/>
    <xf numFmtId="0" fontId="3" fillId="0" borderId="0" xfId="1" applyFont="1" applyFill="1" applyBorder="1" applyAlignment="1">
      <alignment horizontal="center"/>
    </xf>
    <xf numFmtId="0" fontId="0" fillId="0" borderId="0" xfId="0" applyBorder="1" applyAlignment="1">
      <alignment horizontal="center"/>
    </xf>
    <xf numFmtId="0" fontId="0" fillId="0" borderId="53" xfId="0" applyBorder="1" applyAlignment="1">
      <alignment horizontal="center"/>
    </xf>
    <xf numFmtId="0" fontId="0" fillId="0" borderId="45" xfId="0" applyFill="1" applyBorder="1" applyAlignment="1">
      <alignment horizontal="center"/>
    </xf>
    <xf numFmtId="0" fontId="0" fillId="0" borderId="38" xfId="0" applyFill="1" applyBorder="1" applyAlignment="1">
      <alignment horizontal="center"/>
    </xf>
    <xf numFmtId="0" fontId="11" fillId="0" borderId="42" xfId="0" applyFont="1" applyFill="1" applyBorder="1" applyAlignment="1">
      <alignment horizontal="center"/>
    </xf>
    <xf numFmtId="0" fontId="20" fillId="0" borderId="0" xfId="0" applyNumberFormat="1" applyFont="1" applyFill="1" applyBorder="1" applyAlignment="1">
      <alignment horizontal="center" wrapText="1"/>
    </xf>
    <xf numFmtId="0" fontId="22" fillId="0" borderId="0" xfId="0" applyFont="1" applyFill="1" applyBorder="1" applyAlignment="1">
      <alignment horizontal="center"/>
    </xf>
    <xf numFmtId="0" fontId="24" fillId="0" borderId="0" xfId="0" applyFont="1" applyFill="1" applyBorder="1" applyAlignment="1">
      <alignment horizontal="center" vertical="center" wrapText="1"/>
    </xf>
    <xf numFmtId="1" fontId="22" fillId="0" borderId="29" xfId="0" applyNumberFormat="1" applyFont="1" applyFill="1" applyBorder="1"/>
    <xf numFmtId="0" fontId="8" fillId="0" borderId="0" xfId="0" applyFont="1" applyFill="1" applyBorder="1" applyAlignment="1">
      <alignment horizontal="left" vertical="center"/>
    </xf>
    <xf numFmtId="17" fontId="24" fillId="0" borderId="0" xfId="0" applyNumberFormat="1" applyFont="1" applyFill="1" applyBorder="1" applyAlignment="1">
      <alignment horizontal="center" vertical="center" wrapText="1"/>
    </xf>
    <xf numFmtId="0" fontId="8" fillId="0" borderId="41" xfId="0" applyFont="1" applyFill="1" applyBorder="1"/>
    <xf numFmtId="1" fontId="11" fillId="0" borderId="42" xfId="0" applyNumberFormat="1" applyFont="1" applyFill="1" applyBorder="1" applyAlignment="1">
      <alignment horizontal="center"/>
    </xf>
    <xf numFmtId="0" fontId="0" fillId="0" borderId="0" xfId="0" applyNumberFormat="1" applyFill="1" applyBorder="1"/>
    <xf numFmtId="164" fontId="3" fillId="0" borderId="0" xfId="1" applyNumberFormat="1" applyFont="1" applyFill="1" applyBorder="1" applyAlignment="1">
      <alignment horizontal="center"/>
    </xf>
    <xf numFmtId="0" fontId="5" fillId="0" borderId="0" xfId="1" applyFont="1" applyFill="1" applyBorder="1" applyAlignment="1">
      <alignment horizontal="center" vertical="center" wrapText="1"/>
    </xf>
    <xf numFmtId="1" fontId="0" fillId="0" borderId="0" xfId="0" applyNumberFormat="1" applyBorder="1" applyAlignment="1">
      <alignment horizontal="center"/>
    </xf>
    <xf numFmtId="1" fontId="0" fillId="0" borderId="0" xfId="0" applyNumberFormat="1" applyFill="1" applyBorder="1" applyAlignment="1">
      <alignment horizontal="center"/>
    </xf>
    <xf numFmtId="1" fontId="0" fillId="0" borderId="39" xfId="0" applyNumberFormat="1" applyBorder="1" applyAlignment="1">
      <alignment horizontal="center"/>
    </xf>
    <xf numFmtId="1" fontId="0" fillId="0" borderId="47" xfId="0" applyNumberFormat="1" applyBorder="1" applyAlignment="1">
      <alignment horizontal="center"/>
    </xf>
    <xf numFmtId="1" fontId="0" fillId="0" borderId="50" xfId="0" applyNumberFormat="1" applyBorder="1" applyAlignment="1">
      <alignment horizontal="center"/>
    </xf>
    <xf numFmtId="1" fontId="0" fillId="0" borderId="27" xfId="0" applyNumberFormat="1" applyBorder="1" applyAlignment="1">
      <alignment horizontal="center"/>
    </xf>
    <xf numFmtId="0" fontId="0" fillId="2" borderId="47" xfId="0" applyFill="1" applyBorder="1" applyAlignment="1">
      <alignment horizontal="center"/>
    </xf>
    <xf numFmtId="0" fontId="0" fillId="2" borderId="50" xfId="0" applyFill="1" applyBorder="1" applyAlignment="1">
      <alignment horizontal="center"/>
    </xf>
    <xf numFmtId="0" fontId="0" fillId="2" borderId="52" xfId="0" applyFill="1" applyBorder="1" applyAlignment="1">
      <alignment horizontal="center"/>
    </xf>
    <xf numFmtId="0" fontId="3" fillId="0" borderId="53" xfId="1" applyFont="1" applyFill="1" applyBorder="1" applyAlignment="1">
      <alignment horizontal="center"/>
    </xf>
    <xf numFmtId="0" fontId="2" fillId="0" borderId="0" xfId="1" applyFont="1" applyFill="1" applyBorder="1" applyAlignment="1">
      <alignment horizontal="center" vertical="center"/>
    </xf>
    <xf numFmtId="0" fontId="0" fillId="0" borderId="0" xfId="0" applyAlignment="1">
      <alignment horizontal="center"/>
    </xf>
    <xf numFmtId="0" fontId="29" fillId="0" borderId="0" xfId="1" applyFont="1" applyFill="1" applyBorder="1"/>
    <xf numFmtId="0" fontId="30" fillId="0" borderId="0" xfId="1" applyFont="1" applyFill="1" applyBorder="1"/>
    <xf numFmtId="164" fontId="31" fillId="0" borderId="27" xfId="0" applyNumberFormat="1" applyFont="1" applyFill="1" applyBorder="1" applyAlignment="1">
      <alignment horizontal="center" vertical="center"/>
    </xf>
    <xf numFmtId="0" fontId="31" fillId="0" borderId="27" xfId="0" applyNumberFormat="1" applyFont="1" applyFill="1" applyBorder="1" applyAlignment="1">
      <alignment horizontal="center" vertical="center" wrapText="1"/>
    </xf>
    <xf numFmtId="0" fontId="31" fillId="0" borderId="0" xfId="0" applyFont="1" applyFill="1" applyBorder="1" applyAlignment="1">
      <alignment horizontal="center"/>
    </xf>
    <xf numFmtId="14" fontId="31" fillId="0" borderId="27" xfId="0" applyNumberFormat="1" applyFont="1" applyFill="1" applyBorder="1" applyAlignment="1">
      <alignment horizontal="center" vertical="center" wrapText="1"/>
    </xf>
    <xf numFmtId="0" fontId="31" fillId="0" borderId="0" xfId="0" applyFont="1" applyBorder="1" applyAlignment="1">
      <alignment horizontal="center"/>
    </xf>
    <xf numFmtId="0" fontId="31" fillId="0" borderId="0" xfId="0" applyFont="1" applyBorder="1"/>
    <xf numFmtId="0" fontId="31" fillId="0" borderId="0" xfId="0" applyFont="1" applyBorder="1" applyAlignment="1">
      <alignment horizontal="center" vertical="center"/>
    </xf>
    <xf numFmtId="164" fontId="31" fillId="0" borderId="0" xfId="0" applyNumberFormat="1" applyFont="1" applyBorder="1"/>
    <xf numFmtId="0" fontId="31" fillId="0" borderId="0" xfId="0" applyNumberFormat="1" applyFont="1" applyBorder="1"/>
    <xf numFmtId="0" fontId="31" fillId="0" borderId="0" xfId="0" applyFont="1" applyFill="1" applyBorder="1"/>
    <xf numFmtId="0" fontId="5" fillId="0" borderId="39" xfId="1" applyFont="1" applyFill="1" applyBorder="1" applyAlignment="1">
      <alignment horizontal="center" vertical="center" wrapText="1" shrinkToFit="1"/>
    </xf>
    <xf numFmtId="164" fontId="28" fillId="0" borderId="63" xfId="1" applyNumberFormat="1" applyFont="1" applyFill="1" applyBorder="1" applyAlignment="1">
      <alignment horizontal="center" vertical="center" wrapText="1"/>
    </xf>
    <xf numFmtId="0" fontId="28" fillId="0" borderId="63" xfId="1" applyFont="1" applyFill="1" applyBorder="1" applyAlignment="1">
      <alignment horizontal="center" vertical="center" wrapText="1" shrinkToFit="1"/>
    </xf>
    <xf numFmtId="164" fontId="31" fillId="0" borderId="59" xfId="0" applyNumberFormat="1" applyFont="1" applyFill="1" applyBorder="1" applyAlignment="1">
      <alignment horizontal="center" vertical="center"/>
    </xf>
    <xf numFmtId="0" fontId="31" fillId="0" borderId="59" xfId="0" applyFont="1" applyFill="1" applyBorder="1" applyAlignment="1">
      <alignment horizontal="center" vertical="center"/>
    </xf>
    <xf numFmtId="0" fontId="31" fillId="0" borderId="59" xfId="0" applyFont="1" applyFill="1" applyBorder="1" applyAlignment="1">
      <alignment horizontal="center" vertical="center" wrapText="1"/>
    </xf>
    <xf numFmtId="0" fontId="31" fillId="0" borderId="59" xfId="0" applyNumberFormat="1" applyFont="1" applyFill="1" applyBorder="1" applyAlignment="1">
      <alignment horizontal="center" vertical="center" wrapText="1"/>
    </xf>
    <xf numFmtId="164" fontId="31" fillId="0" borderId="69" xfId="0" applyNumberFormat="1" applyFont="1" applyFill="1" applyBorder="1" applyAlignment="1">
      <alignment horizontal="center" vertical="center"/>
    </xf>
    <xf numFmtId="0" fontId="31" fillId="0" borderId="69" xfId="0" applyFont="1" applyFill="1" applyBorder="1" applyAlignment="1">
      <alignment horizontal="center" vertical="center" wrapText="1"/>
    </xf>
    <xf numFmtId="0" fontId="31" fillId="0" borderId="69" xfId="0" applyNumberFormat="1" applyFont="1" applyFill="1" applyBorder="1" applyAlignment="1">
      <alignment horizontal="center" vertical="center" wrapText="1"/>
    </xf>
    <xf numFmtId="0" fontId="31" fillId="0" borderId="48" xfId="0" applyFont="1" applyFill="1" applyBorder="1" applyAlignment="1">
      <alignment horizontal="center"/>
    </xf>
    <xf numFmtId="164" fontId="31" fillId="0" borderId="35" xfId="0" applyNumberFormat="1" applyFont="1" applyFill="1" applyBorder="1" applyAlignment="1">
      <alignment horizontal="center" vertical="center"/>
    </xf>
    <xf numFmtId="14" fontId="31" fillId="0" borderId="35" xfId="0" applyNumberFormat="1" applyFont="1" applyFill="1" applyBorder="1" applyAlignment="1">
      <alignment horizontal="center" wrapText="1"/>
    </xf>
    <xf numFmtId="0" fontId="31" fillId="0" borderId="35" xfId="0" applyNumberFormat="1" applyFont="1" applyFill="1" applyBorder="1" applyAlignment="1">
      <alignment horizontal="center" wrapText="1"/>
    </xf>
    <xf numFmtId="0" fontId="31" fillId="0" borderId="19" xfId="0" applyFont="1" applyFill="1" applyBorder="1" applyAlignment="1">
      <alignment horizontal="center"/>
    </xf>
    <xf numFmtId="164" fontId="31" fillId="0" borderId="63" xfId="0" applyNumberFormat="1" applyFont="1" applyFill="1" applyBorder="1" applyAlignment="1">
      <alignment horizontal="center" vertical="center"/>
    </xf>
    <xf numFmtId="0" fontId="31" fillId="0" borderId="63" xfId="0" applyFont="1" applyFill="1" applyBorder="1" applyAlignment="1">
      <alignment horizontal="center" vertical="center"/>
    </xf>
    <xf numFmtId="0" fontId="31" fillId="0" borderId="63" xfId="0" applyNumberFormat="1" applyFont="1" applyFill="1" applyBorder="1" applyAlignment="1">
      <alignment horizontal="center" wrapText="1"/>
    </xf>
    <xf numFmtId="0" fontId="31" fillId="0" borderId="48" xfId="0" applyFont="1" applyBorder="1" applyAlignment="1">
      <alignment horizontal="center"/>
    </xf>
    <xf numFmtId="0" fontId="31" fillId="0" borderId="19" xfId="0" applyFont="1" applyBorder="1" applyAlignment="1">
      <alignment horizontal="center"/>
    </xf>
    <xf numFmtId="17" fontId="2" fillId="0" borderId="53" xfId="1" applyNumberFormat="1" applyFont="1" applyFill="1" applyBorder="1" applyAlignment="1">
      <alignment horizontal="center" vertical="center"/>
    </xf>
    <xf numFmtId="0" fontId="0" fillId="0" borderId="27" xfId="0" applyBorder="1"/>
    <xf numFmtId="0" fontId="33" fillId="0" borderId="63" xfId="0" applyFont="1" applyFill="1" applyBorder="1" applyAlignment="1">
      <alignment horizontal="center" vertical="center"/>
    </xf>
    <xf numFmtId="164" fontId="33" fillId="0" borderId="45" xfId="0" applyNumberFormat="1" applyFont="1" applyFill="1" applyBorder="1" applyAlignment="1">
      <alignment horizontal="center" vertical="center"/>
    </xf>
    <xf numFmtId="0" fontId="33" fillId="0" borderId="63" xfId="0" applyFont="1" applyFill="1" applyBorder="1" applyAlignment="1">
      <alignment horizontal="center" vertical="center" wrapText="1"/>
    </xf>
    <xf numFmtId="0" fontId="33" fillId="0" borderId="27" xfId="0" applyFont="1" applyFill="1" applyBorder="1" applyAlignment="1">
      <alignment horizontal="center" vertical="center"/>
    </xf>
    <xf numFmtId="0" fontId="33" fillId="0" borderId="62" xfId="0" applyFont="1" applyFill="1" applyBorder="1" applyAlignment="1">
      <alignment horizontal="center" vertical="center"/>
    </xf>
    <xf numFmtId="1" fontId="33" fillId="0" borderId="63" xfId="0" applyNumberFormat="1" applyFont="1" applyFill="1" applyBorder="1" applyAlignment="1">
      <alignment horizontal="center" vertical="center"/>
    </xf>
    <xf numFmtId="0" fontId="33" fillId="0" borderId="4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64" xfId="0" applyFont="1" applyFill="1" applyBorder="1" applyAlignment="1">
      <alignment horizontal="center" vertical="center"/>
    </xf>
    <xf numFmtId="14" fontId="33" fillId="0" borderId="64" xfId="0" applyNumberFormat="1" applyFont="1" applyFill="1" applyBorder="1" applyAlignment="1">
      <alignment horizontal="center" vertical="center" wrapText="1"/>
    </xf>
    <xf numFmtId="1" fontId="33" fillId="0" borderId="64" xfId="0" applyNumberFormat="1" applyFont="1" applyFill="1" applyBorder="1" applyAlignment="1">
      <alignment horizontal="center" vertical="center"/>
    </xf>
    <xf numFmtId="164" fontId="33" fillId="0" borderId="59" xfId="0" applyNumberFormat="1" applyFont="1" applyFill="1" applyBorder="1" applyAlignment="1">
      <alignment horizontal="center" vertical="center"/>
    </xf>
    <xf numFmtId="164" fontId="33" fillId="0" borderId="53" xfId="0" applyNumberFormat="1" applyFont="1" applyFill="1" applyBorder="1" applyAlignment="1">
      <alignment horizontal="center" vertical="center"/>
    </xf>
    <xf numFmtId="14" fontId="33" fillId="0" borderId="59" xfId="0" applyNumberFormat="1" applyFont="1" applyFill="1" applyBorder="1" applyAlignment="1">
      <alignment horizontal="center" wrapText="1"/>
    </xf>
    <xf numFmtId="0" fontId="33" fillId="0" borderId="59" xfId="0" applyFont="1" applyFill="1" applyBorder="1" applyAlignment="1">
      <alignment horizontal="center" vertical="center"/>
    </xf>
    <xf numFmtId="1" fontId="33" fillId="0" borderId="59" xfId="0" applyNumberFormat="1" applyFont="1" applyFill="1" applyBorder="1" applyAlignment="1">
      <alignment horizontal="center" vertical="center"/>
    </xf>
    <xf numFmtId="1" fontId="33" fillId="0" borderId="59" xfId="0" applyNumberFormat="1" applyFont="1" applyFill="1" applyBorder="1" applyAlignment="1">
      <alignment horizontal="center"/>
    </xf>
    <xf numFmtId="0" fontId="33" fillId="0" borderId="53" xfId="0" applyFont="1" applyFill="1" applyBorder="1" applyAlignment="1">
      <alignment horizontal="center" vertical="center"/>
    </xf>
    <xf numFmtId="0" fontId="33" fillId="0" borderId="63" xfId="0" applyFont="1" applyBorder="1" applyAlignment="1">
      <alignment horizontal="center" vertical="center"/>
    </xf>
    <xf numFmtId="164" fontId="33" fillId="0" borderId="45" xfId="0" applyNumberFormat="1" applyFont="1" applyBorder="1" applyAlignment="1">
      <alignment horizontal="center" vertical="center"/>
    </xf>
    <xf numFmtId="0" fontId="33" fillId="0" borderId="63" xfId="0" applyFont="1" applyBorder="1" applyAlignment="1">
      <alignment horizontal="center" vertical="center" wrapText="1"/>
    </xf>
    <xf numFmtId="0" fontId="33" fillId="0" borderId="27" xfId="0" applyFont="1" applyBorder="1" applyAlignment="1">
      <alignment horizontal="center" vertical="center"/>
    </xf>
    <xf numFmtId="0" fontId="33" fillId="0" borderId="62" xfId="0" applyFont="1" applyBorder="1" applyAlignment="1">
      <alignment horizontal="center" vertical="center"/>
    </xf>
    <xf numFmtId="1" fontId="33" fillId="0" borderId="63" xfId="0" applyNumberFormat="1" applyFont="1" applyBorder="1" applyAlignment="1">
      <alignment horizontal="center" vertical="center"/>
    </xf>
    <xf numFmtId="0" fontId="33" fillId="0" borderId="0" xfId="0" applyFont="1" applyBorder="1" applyAlignment="1">
      <alignment horizontal="center" vertical="center"/>
    </xf>
    <xf numFmtId="0" fontId="33" fillId="0" borderId="0" xfId="0" applyFont="1" applyBorder="1" applyAlignment="1">
      <alignment horizontal="center"/>
    </xf>
    <xf numFmtId="0" fontId="33" fillId="0" borderId="27" xfId="0" applyFont="1" applyBorder="1" applyAlignment="1">
      <alignment horizontal="center"/>
    </xf>
    <xf numFmtId="0" fontId="33" fillId="0" borderId="64" xfId="0" applyFont="1" applyBorder="1" applyAlignment="1">
      <alignment horizontal="center" vertical="center"/>
    </xf>
    <xf numFmtId="14" fontId="33" fillId="0" borderId="64" xfId="0" applyNumberFormat="1" applyFont="1" applyBorder="1" applyAlignment="1">
      <alignment horizontal="center" vertical="center" wrapText="1"/>
    </xf>
    <xf numFmtId="1" fontId="33" fillId="0" borderId="64" xfId="0" applyNumberFormat="1" applyFont="1" applyBorder="1" applyAlignment="1">
      <alignment horizontal="center" vertical="center"/>
    </xf>
    <xf numFmtId="164" fontId="33" fillId="0" borderId="59" xfId="0" applyNumberFormat="1" applyFont="1" applyBorder="1" applyAlignment="1">
      <alignment horizontal="center" vertical="center"/>
    </xf>
    <xf numFmtId="164" fontId="33" fillId="0" borderId="53" xfId="0" applyNumberFormat="1" applyFont="1" applyBorder="1" applyAlignment="1">
      <alignment horizontal="center" vertical="center"/>
    </xf>
    <xf numFmtId="14" fontId="33" fillId="0" borderId="59" xfId="0" applyNumberFormat="1" applyFont="1" applyBorder="1" applyAlignment="1">
      <alignment horizontal="center" wrapText="1"/>
    </xf>
    <xf numFmtId="1" fontId="33" fillId="0" borderId="59" xfId="0" applyNumberFormat="1" applyFont="1" applyBorder="1" applyAlignment="1">
      <alignment horizontal="center"/>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3" fillId="0" borderId="0" xfId="0" applyFont="1" applyBorder="1"/>
    <xf numFmtId="0" fontId="33" fillId="0" borderId="0" xfId="0" applyFont="1" applyFill="1" applyBorder="1"/>
    <xf numFmtId="1" fontId="33" fillId="0" borderId="28" xfId="0" applyNumberFormat="1" applyFont="1" applyFill="1" applyBorder="1" applyAlignment="1">
      <alignment horizontal="center" vertical="center"/>
    </xf>
    <xf numFmtId="1" fontId="33" fillId="0" borderId="61" xfId="0" applyNumberFormat="1" applyFont="1" applyFill="1" applyBorder="1" applyAlignment="1">
      <alignment horizontal="center" vertical="center"/>
    </xf>
    <xf numFmtId="1" fontId="33" fillId="0" borderId="60" xfId="0" applyNumberFormat="1" applyFont="1" applyFill="1" applyBorder="1" applyAlignment="1">
      <alignment horizontal="center" vertical="center"/>
    </xf>
    <xf numFmtId="1" fontId="33" fillId="0" borderId="54" xfId="0" applyNumberFormat="1" applyFont="1" applyFill="1" applyBorder="1" applyAlignment="1">
      <alignment horizontal="center" vertical="center"/>
    </xf>
    <xf numFmtId="1" fontId="33" fillId="0" borderId="44" xfId="0" applyNumberFormat="1" applyFont="1" applyFill="1" applyBorder="1" applyAlignment="1">
      <alignment horizontal="center" vertical="center"/>
    </xf>
    <xf numFmtId="1" fontId="33" fillId="0" borderId="32" xfId="0" applyNumberFormat="1" applyFont="1" applyFill="1" applyBorder="1" applyAlignment="1">
      <alignment horizontal="center" vertical="center"/>
    </xf>
    <xf numFmtId="1" fontId="33" fillId="0" borderId="44" xfId="0" applyNumberFormat="1" applyFont="1" applyBorder="1" applyAlignment="1">
      <alignment horizontal="center" vertical="center"/>
    </xf>
    <xf numFmtId="1" fontId="33" fillId="0" borderId="60" xfId="0" applyNumberFormat="1" applyFont="1" applyBorder="1" applyAlignment="1">
      <alignment horizontal="center" vertical="center"/>
    </xf>
    <xf numFmtId="49" fontId="35" fillId="4" borderId="27" xfId="0" applyNumberFormat="1" applyFont="1" applyFill="1" applyBorder="1" applyAlignment="1">
      <alignment wrapText="1"/>
    </xf>
    <xf numFmtId="49" fontId="35" fillId="4" borderId="27" xfId="0" applyNumberFormat="1" applyFont="1" applyFill="1" applyBorder="1" applyAlignment="1">
      <alignment horizontal="center" wrapText="1"/>
    </xf>
    <xf numFmtId="49" fontId="35" fillId="4" borderId="27" xfId="0" applyNumberFormat="1" applyFont="1" applyFill="1" applyBorder="1" applyAlignment="1">
      <alignment horizontal="left" wrapText="1"/>
    </xf>
    <xf numFmtId="49" fontId="39" fillId="4" borderId="27" xfId="0" applyNumberFormat="1" applyFont="1" applyFill="1" applyBorder="1" applyAlignment="1">
      <alignment horizontal="left" wrapText="1"/>
    </xf>
    <xf numFmtId="0" fontId="40" fillId="5" borderId="0" xfId="0" applyFont="1" applyFill="1"/>
    <xf numFmtId="49" fontId="0" fillId="0" borderId="27" xfId="0" applyNumberFormat="1" applyBorder="1"/>
    <xf numFmtId="49" fontId="0" fillId="0" borderId="27" xfId="0" applyNumberFormat="1" applyBorder="1" applyAlignment="1">
      <alignment horizontal="center"/>
    </xf>
    <xf numFmtId="1" fontId="33" fillId="2" borderId="59" xfId="0" applyNumberFormat="1" applyFont="1" applyFill="1" applyBorder="1" applyAlignment="1">
      <alignment horizontal="center" vertical="center"/>
    </xf>
    <xf numFmtId="49" fontId="0" fillId="2" borderId="27" xfId="0" applyNumberFormat="1" applyFill="1" applyBorder="1" applyAlignment="1">
      <alignment horizontal="center"/>
    </xf>
    <xf numFmtId="49" fontId="0" fillId="2" borderId="27" xfId="0" applyNumberFormat="1" applyFill="1" applyBorder="1"/>
    <xf numFmtId="0" fontId="0" fillId="0" borderId="62" xfId="0" applyBorder="1" applyAlignment="1">
      <alignment horizontal="center"/>
    </xf>
    <xf numFmtId="9" fontId="0" fillId="0" borderId="62" xfId="0" applyNumberFormat="1" applyBorder="1" applyAlignment="1">
      <alignment horizontal="center"/>
    </xf>
    <xf numFmtId="10" fontId="0" fillId="0" borderId="62" xfId="0" applyNumberFormat="1" applyBorder="1" applyAlignment="1">
      <alignment horizontal="center"/>
    </xf>
    <xf numFmtId="0" fontId="0" fillId="0" borderId="26" xfId="0" applyBorder="1"/>
    <xf numFmtId="0" fontId="0" fillId="0" borderId="34" xfId="0" applyBorder="1"/>
    <xf numFmtId="0" fontId="0" fillId="0" borderId="35" xfId="0" applyBorder="1"/>
    <xf numFmtId="0" fontId="0" fillId="0" borderId="36" xfId="0" applyBorder="1"/>
    <xf numFmtId="0" fontId="0" fillId="0" borderId="29" xfId="0" applyBorder="1"/>
    <xf numFmtId="10" fontId="0" fillId="0" borderId="0" xfId="0" applyNumberFormat="1" applyBorder="1" applyAlignment="1">
      <alignment horizontal="center"/>
    </xf>
    <xf numFmtId="164" fontId="0" fillId="0" borderId="27" xfId="0" applyNumberFormat="1" applyBorder="1" applyAlignment="1">
      <alignment horizontal="left"/>
    </xf>
    <xf numFmtId="0" fontId="0" fillId="0" borderId="58" xfId="0" applyBorder="1"/>
    <xf numFmtId="0" fontId="0" fillId="0" borderId="59" xfId="0" applyBorder="1"/>
    <xf numFmtId="0" fontId="0" fillId="0" borderId="72" xfId="0" applyBorder="1"/>
    <xf numFmtId="0" fontId="11" fillId="0" borderId="73" xfId="0" applyFont="1" applyBorder="1"/>
    <xf numFmtId="0" fontId="11" fillId="0" borderId="74" xfId="0" applyFont="1" applyBorder="1"/>
    <xf numFmtId="0" fontId="11" fillId="0" borderId="75" xfId="0" applyFont="1" applyBorder="1"/>
    <xf numFmtId="0" fontId="8" fillId="0" borderId="0" xfId="0" applyFont="1" applyAlignment="1"/>
    <xf numFmtId="0" fontId="0" fillId="0" borderId="0" xfId="0" applyAlignment="1"/>
    <xf numFmtId="164" fontId="5" fillId="0" borderId="0" xfId="1" applyNumberFormat="1" applyFont="1" applyFill="1" applyBorder="1" applyAlignment="1">
      <alignment horizontal="center"/>
    </xf>
    <xf numFmtId="0" fontId="28" fillId="0" borderId="0" xfId="1" applyFont="1" applyFill="1" applyBorder="1" applyAlignment="1">
      <alignment horizontal="center" vertical="center"/>
    </xf>
    <xf numFmtId="0" fontId="31" fillId="0" borderId="70" xfId="0" applyFont="1" applyFill="1" applyBorder="1" applyAlignment="1">
      <alignment horizontal="center" vertical="center"/>
    </xf>
    <xf numFmtId="0" fontId="31" fillId="0" borderId="64" xfId="0" applyFont="1" applyFill="1" applyBorder="1" applyAlignment="1">
      <alignment horizontal="center" vertical="center"/>
    </xf>
    <xf numFmtId="0" fontId="31" fillId="0" borderId="71" xfId="0" applyFont="1" applyFill="1" applyBorder="1" applyAlignment="1">
      <alignment horizontal="center" vertical="center"/>
    </xf>
    <xf numFmtId="0" fontId="31" fillId="0" borderId="69" xfId="0" applyFont="1" applyFill="1" applyBorder="1" applyAlignment="1">
      <alignment horizontal="center" vertical="center"/>
    </xf>
    <xf numFmtId="0" fontId="31" fillId="0" borderId="27" xfId="0" applyFont="1" applyFill="1" applyBorder="1" applyAlignment="1">
      <alignment horizontal="center" vertical="center"/>
    </xf>
    <xf numFmtId="0" fontId="31" fillId="0" borderId="35" xfId="0" applyFont="1" applyFill="1" applyBorder="1" applyAlignment="1">
      <alignment horizontal="center" vertical="center"/>
    </xf>
    <xf numFmtId="0" fontId="28" fillId="0" borderId="63" xfId="1" applyFont="1" applyFill="1" applyBorder="1" applyAlignment="1">
      <alignment horizontal="center" vertical="center" wrapText="1"/>
    </xf>
    <xf numFmtId="0" fontId="33" fillId="0" borderId="27" xfId="0" applyFont="1" applyBorder="1" applyAlignment="1">
      <alignment horizontal="center" vertical="center"/>
    </xf>
    <xf numFmtId="0" fontId="33" fillId="0" borderId="62" xfId="0" applyFont="1" applyBorder="1" applyAlignment="1">
      <alignment horizontal="center" vertical="center"/>
    </xf>
    <xf numFmtId="0" fontId="33" fillId="0" borderId="0" xfId="0" applyFont="1" applyBorder="1" applyAlignment="1">
      <alignment horizontal="center" vertical="center"/>
    </xf>
    <xf numFmtId="14" fontId="31" fillId="0" borderId="63" xfId="0" applyNumberFormat="1" applyFont="1" applyFill="1" applyBorder="1" applyAlignment="1">
      <alignment horizontal="center" wrapText="1"/>
    </xf>
    <xf numFmtId="164" fontId="31" fillId="0" borderId="0" xfId="0" applyNumberFormat="1" applyFont="1" applyFill="1" applyAlignment="1">
      <alignment horizontal="center"/>
    </xf>
    <xf numFmtId="0" fontId="31" fillId="0" borderId="35" xfId="0" applyNumberFormat="1" applyFont="1" applyFill="1" applyBorder="1" applyAlignment="1">
      <alignment horizontal="center" vertical="center" wrapText="1"/>
    </xf>
    <xf numFmtId="0" fontId="31" fillId="0" borderId="70" xfId="0" applyFont="1" applyFill="1" applyBorder="1" applyAlignment="1">
      <alignment horizontal="center"/>
    </xf>
    <xf numFmtId="0" fontId="31" fillId="0" borderId="64" xfId="0" applyFont="1" applyFill="1" applyBorder="1" applyAlignment="1">
      <alignment horizontal="center"/>
    </xf>
    <xf numFmtId="0" fontId="31" fillId="0" borderId="71" xfId="0" applyFont="1" applyFill="1" applyBorder="1" applyAlignment="1">
      <alignment horizontal="center"/>
    </xf>
    <xf numFmtId="0" fontId="31" fillId="0" borderId="63" xfId="0" applyFont="1" applyFill="1" applyBorder="1" applyAlignment="1">
      <alignment horizontal="center"/>
    </xf>
    <xf numFmtId="0" fontId="31" fillId="0" borderId="59" xfId="0" applyFont="1" applyFill="1" applyBorder="1" applyAlignment="1">
      <alignment horizontal="center"/>
    </xf>
    <xf numFmtId="0" fontId="31" fillId="0" borderId="27" xfId="0" applyFont="1" applyFill="1" applyBorder="1" applyAlignment="1">
      <alignment horizontal="center" vertical="center"/>
    </xf>
    <xf numFmtId="0" fontId="31" fillId="0" borderId="35" xfId="0" applyFont="1" applyFill="1" applyBorder="1" applyAlignment="1">
      <alignment horizontal="center" vertical="center"/>
    </xf>
    <xf numFmtId="0" fontId="31" fillId="0" borderId="68" xfId="0" applyFont="1" applyFill="1" applyBorder="1" applyAlignment="1">
      <alignment horizontal="center" vertical="center"/>
    </xf>
    <xf numFmtId="0" fontId="31" fillId="0" borderId="26" xfId="0" applyFont="1" applyFill="1" applyBorder="1" applyAlignment="1">
      <alignment horizontal="center" vertical="center"/>
    </xf>
    <xf numFmtId="0" fontId="31" fillId="0" borderId="34" xfId="0" applyFont="1" applyFill="1" applyBorder="1" applyAlignment="1">
      <alignment horizontal="center" vertical="center"/>
    </xf>
    <xf numFmtId="0" fontId="31" fillId="0" borderId="69" xfId="0" applyFont="1" applyFill="1" applyBorder="1" applyAlignment="1">
      <alignment horizontal="center" vertical="center"/>
    </xf>
    <xf numFmtId="0" fontId="31" fillId="0" borderId="69"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35" xfId="0" applyFont="1" applyFill="1" applyBorder="1" applyAlignment="1">
      <alignment horizontal="center" vertical="center" wrapText="1"/>
    </xf>
    <xf numFmtId="0" fontId="31" fillId="0" borderId="70" xfId="0" applyFont="1" applyFill="1" applyBorder="1" applyAlignment="1">
      <alignment horizontal="center" vertical="center"/>
    </xf>
    <xf numFmtId="0" fontId="31" fillId="0" borderId="64" xfId="0" applyFont="1" applyFill="1" applyBorder="1" applyAlignment="1">
      <alignment horizontal="center" vertical="center"/>
    </xf>
    <xf numFmtId="0" fontId="31" fillId="0" borderId="71" xfId="0" applyFont="1" applyFill="1" applyBorder="1" applyAlignment="1">
      <alignment horizontal="center" vertical="center"/>
    </xf>
    <xf numFmtId="0" fontId="28" fillId="0" borderId="63" xfId="1" applyFont="1" applyFill="1" applyBorder="1" applyAlignment="1">
      <alignment horizontal="center" vertical="center" wrapText="1"/>
    </xf>
    <xf numFmtId="0" fontId="4" fillId="0" borderId="0" xfId="2" applyFill="1" applyAlignment="1" applyProtection="1"/>
    <xf numFmtId="164" fontId="5" fillId="0" borderId="0" xfId="1" applyNumberFormat="1" applyFont="1" applyFill="1" applyBorder="1" applyAlignment="1">
      <alignment horizontal="center"/>
    </xf>
    <xf numFmtId="164" fontId="28" fillId="0" borderId="0" xfId="1" applyNumberFormat="1" applyFont="1" applyFill="1" applyBorder="1" applyAlignment="1">
      <alignment horizontal="center" vertical="center"/>
    </xf>
    <xf numFmtId="0" fontId="28" fillId="0" borderId="0" xfId="1" applyFont="1" applyFill="1" applyBorder="1" applyAlignment="1">
      <alignment horizontal="center" vertical="center"/>
    </xf>
    <xf numFmtId="0" fontId="28" fillId="0" borderId="53" xfId="1" applyFont="1" applyFill="1" applyBorder="1" applyAlignment="1">
      <alignment horizontal="center" vertical="center"/>
    </xf>
    <xf numFmtId="0" fontId="34" fillId="0" borderId="44" xfId="0" applyFont="1" applyBorder="1" applyAlignment="1">
      <alignment horizontal="center" vertical="center"/>
    </xf>
    <xf numFmtId="0" fontId="34" fillId="0" borderId="45" xfId="0" applyFont="1" applyBorder="1" applyAlignment="1">
      <alignment horizontal="center" vertical="center"/>
    </xf>
    <xf numFmtId="0" fontId="34" fillId="0" borderId="28" xfId="0" applyFont="1" applyBorder="1" applyAlignment="1">
      <alignment horizontal="center" vertical="center"/>
    </xf>
    <xf numFmtId="0" fontId="34" fillId="0" borderId="0" xfId="0" applyFont="1" applyBorder="1" applyAlignment="1">
      <alignment horizontal="center" vertical="center"/>
    </xf>
    <xf numFmtId="0" fontId="34" fillId="0" borderId="32" xfId="0" applyFont="1" applyBorder="1" applyAlignment="1">
      <alignment horizontal="center" vertical="center"/>
    </xf>
    <xf numFmtId="0" fontId="34" fillId="0" borderId="53" xfId="0" applyFont="1" applyBorder="1" applyAlignment="1">
      <alignment horizontal="center" vertical="center"/>
    </xf>
    <xf numFmtId="0" fontId="34" fillId="0" borderId="63" xfId="0" applyFont="1" applyBorder="1" applyAlignment="1">
      <alignment horizontal="center" vertical="center"/>
    </xf>
    <xf numFmtId="0" fontId="34" fillId="0" borderId="64" xfId="0" applyFont="1" applyBorder="1" applyAlignment="1">
      <alignment horizontal="center" vertical="center"/>
    </xf>
    <xf numFmtId="0" fontId="34" fillId="0" borderId="59" xfId="0" applyFont="1" applyBorder="1" applyAlignment="1">
      <alignment horizontal="center" vertical="center"/>
    </xf>
    <xf numFmtId="0" fontId="33" fillId="0" borderId="27" xfId="0" applyFont="1" applyBorder="1" applyAlignment="1">
      <alignment horizontal="center" vertical="center"/>
    </xf>
    <xf numFmtId="0" fontId="33" fillId="0" borderId="39" xfId="0" applyFont="1" applyBorder="1" applyAlignment="1">
      <alignment horizontal="center" vertical="center"/>
    </xf>
    <xf numFmtId="1" fontId="33" fillId="0" borderId="39" xfId="0" applyNumberFormat="1" applyFont="1" applyBorder="1" applyAlignment="1">
      <alignment horizontal="center" vertical="center"/>
    </xf>
    <xf numFmtId="1" fontId="33" fillId="0" borderId="27" xfId="0" applyNumberFormat="1" applyFont="1" applyBorder="1" applyAlignment="1">
      <alignment horizontal="center" vertical="center"/>
    </xf>
    <xf numFmtId="0" fontId="33" fillId="0" borderId="62" xfId="0" applyFont="1" applyBorder="1" applyAlignment="1">
      <alignment horizontal="center" vertical="center"/>
    </xf>
    <xf numFmtId="0" fontId="33" fillId="0" borderId="38" xfId="0" applyFont="1" applyBorder="1" applyAlignment="1">
      <alignment horizontal="center" vertical="center"/>
    </xf>
    <xf numFmtId="0" fontId="33" fillId="0" borderId="28" xfId="0" applyFont="1" applyBorder="1" applyAlignment="1">
      <alignment horizontal="center" vertical="center"/>
    </xf>
    <xf numFmtId="0" fontId="33" fillId="0" borderId="0" xfId="0" applyFont="1" applyBorder="1" applyAlignment="1">
      <alignment horizontal="center" vertical="center"/>
    </xf>
    <xf numFmtId="0" fontId="33" fillId="0" borderId="32" xfId="0" applyFont="1" applyBorder="1" applyAlignment="1">
      <alignment horizontal="center" vertical="center"/>
    </xf>
    <xf numFmtId="0" fontId="33" fillId="0" borderId="53" xfId="0" applyFont="1" applyBorder="1" applyAlignment="1">
      <alignment horizontal="center" vertical="center"/>
    </xf>
    <xf numFmtId="0" fontId="2" fillId="0" borderId="0" xfId="1" applyFont="1" applyFill="1" applyBorder="1" applyAlignment="1">
      <alignment horizontal="center" vertical="center"/>
    </xf>
    <xf numFmtId="0" fontId="27" fillId="0" borderId="0" xfId="2" applyFont="1" applyFill="1" applyBorder="1" applyAlignment="1" applyProtection="1">
      <alignment horizontal="center" vertical="center"/>
    </xf>
    <xf numFmtId="0" fontId="4" fillId="0" borderId="0" xfId="2" applyFill="1" applyBorder="1" applyAlignment="1" applyProtection="1">
      <alignment horizontal="center" vertical="center"/>
    </xf>
    <xf numFmtId="1" fontId="33" fillId="0" borderId="39" xfId="0" applyNumberFormat="1" applyFont="1" applyFill="1" applyBorder="1" applyAlignment="1">
      <alignment horizontal="center" vertical="center"/>
    </xf>
    <xf numFmtId="1" fontId="33" fillId="0" borderId="27" xfId="0" applyNumberFormat="1" applyFont="1" applyFill="1" applyBorder="1" applyAlignment="1">
      <alignment horizontal="center" vertical="center"/>
    </xf>
    <xf numFmtId="0" fontId="41" fillId="0" borderId="0" xfId="1" applyFont="1" applyFill="1" applyBorder="1" applyAlignment="1">
      <alignment horizontal="center"/>
    </xf>
    <xf numFmtId="17" fontId="3" fillId="0" borderId="0" xfId="1" applyNumberFormat="1" applyFont="1" applyFill="1" applyBorder="1" applyAlignment="1">
      <alignment horizontal="center"/>
    </xf>
    <xf numFmtId="0" fontId="3" fillId="0" borderId="0" xfId="1" applyFont="1" applyFill="1" applyBorder="1" applyAlignment="1">
      <alignment horizontal="center"/>
    </xf>
    <xf numFmtId="0" fontId="42" fillId="0" borderId="0" xfId="1" applyFont="1" applyFill="1" applyBorder="1" applyAlignment="1">
      <alignment horizontal="center"/>
    </xf>
    <xf numFmtId="0" fontId="33" fillId="0" borderId="27" xfId="0" applyFont="1" applyFill="1" applyBorder="1" applyAlignment="1">
      <alignment horizontal="center" vertical="center"/>
    </xf>
    <xf numFmtId="0" fontId="33" fillId="0" borderId="39" xfId="0" applyFont="1" applyFill="1" applyBorder="1" applyAlignment="1">
      <alignment horizontal="center" vertical="center"/>
    </xf>
    <xf numFmtId="0" fontId="33" fillId="0" borderId="62" xfId="0" applyFont="1" applyFill="1" applyBorder="1" applyAlignment="1">
      <alignment horizontal="center" vertical="center"/>
    </xf>
    <xf numFmtId="0" fontId="2" fillId="0" borderId="53" xfId="1" applyFont="1" applyFill="1" applyBorder="1" applyAlignment="1">
      <alignment horizontal="center" vertical="center"/>
    </xf>
    <xf numFmtId="0" fontId="32" fillId="0" borderId="53" xfId="1" applyFont="1" applyFill="1" applyBorder="1" applyAlignment="1">
      <alignment horizontal="center" vertical="center"/>
    </xf>
    <xf numFmtId="0" fontId="32" fillId="0" borderId="0" xfId="1" applyFont="1" applyFill="1" applyBorder="1" applyAlignment="1">
      <alignment horizontal="center" vertical="center"/>
    </xf>
    <xf numFmtId="0" fontId="33" fillId="0" borderId="38" xfId="0" applyFont="1" applyFill="1" applyBorder="1" applyAlignment="1">
      <alignment horizontal="center" vertical="center"/>
    </xf>
    <xf numFmtId="164" fontId="42" fillId="0" borderId="53" xfId="1" applyNumberFormat="1" applyFont="1" applyFill="1" applyBorder="1" applyAlignment="1">
      <alignment horizontal="center"/>
    </xf>
    <xf numFmtId="0" fontId="33" fillId="0" borderId="63" xfId="0" applyFont="1" applyBorder="1" applyAlignment="1">
      <alignment horizontal="center" vertical="center"/>
    </xf>
    <xf numFmtId="0" fontId="33" fillId="0" borderId="64" xfId="0" applyFont="1" applyBorder="1" applyAlignment="1">
      <alignment horizontal="center" vertical="center"/>
    </xf>
    <xf numFmtId="0" fontId="33" fillId="0" borderId="59" xfId="0" applyFont="1" applyBorder="1" applyAlignment="1">
      <alignment horizontal="center" vertical="center"/>
    </xf>
    <xf numFmtId="0" fontId="0" fillId="0" borderId="27" xfId="0" applyBorder="1" applyAlignment="1">
      <alignment horizontal="center"/>
    </xf>
    <xf numFmtId="0" fontId="0" fillId="0" borderId="19" xfId="0" applyBorder="1" applyAlignment="1">
      <alignment horizontal="center"/>
    </xf>
    <xf numFmtId="0" fontId="0" fillId="0" borderId="51" xfId="0" applyBorder="1" applyAlignment="1">
      <alignment horizontal="center"/>
    </xf>
    <xf numFmtId="0" fontId="0" fillId="2" borderId="18" xfId="0" applyFill="1" applyBorder="1" applyAlignment="1">
      <alignment horizontal="left"/>
    </xf>
    <xf numFmtId="0" fontId="0" fillId="2" borderId="51" xfId="0" applyFill="1" applyBorder="1" applyAlignment="1">
      <alignment horizontal="left"/>
    </xf>
    <xf numFmtId="0" fontId="0" fillId="0" borderId="0" xfId="0" applyBorder="1" applyAlignment="1">
      <alignment horizontal="center"/>
    </xf>
    <xf numFmtId="0" fontId="0" fillId="2" borderId="49" xfId="0" applyFill="1" applyBorder="1" applyAlignment="1">
      <alignment horizontal="left"/>
    </xf>
    <xf numFmtId="0" fontId="0" fillId="2" borderId="29" xfId="0" applyFill="1" applyBorder="1" applyAlignment="1">
      <alignment horizontal="left"/>
    </xf>
    <xf numFmtId="0" fontId="0" fillId="0" borderId="27" xfId="0" applyBorder="1" applyAlignment="1">
      <alignment horizontal="center" vertical="center"/>
    </xf>
    <xf numFmtId="1" fontId="0" fillId="0" borderId="27" xfId="0" applyNumberFormat="1" applyBorder="1" applyAlignment="1">
      <alignment horizontal="center" vertical="center"/>
    </xf>
    <xf numFmtId="0" fontId="0" fillId="0" borderId="29" xfId="0" applyBorder="1" applyAlignment="1">
      <alignment horizontal="center"/>
    </xf>
    <xf numFmtId="0" fontId="0" fillId="2" borderId="46" xfId="0" applyFill="1" applyBorder="1" applyAlignment="1">
      <alignment horizontal="left"/>
    </xf>
    <xf numFmtId="0" fontId="0" fillId="2" borderId="20" xfId="0" applyFill="1" applyBorder="1" applyAlignment="1">
      <alignment horizontal="left"/>
    </xf>
    <xf numFmtId="0" fontId="0" fillId="0" borderId="48" xfId="0" applyBorder="1" applyAlignment="1">
      <alignment horizontal="center"/>
    </xf>
    <xf numFmtId="0" fontId="0" fillId="0" borderId="20" xfId="0" applyBorder="1" applyAlignment="1">
      <alignment horizontal="center"/>
    </xf>
    <xf numFmtId="0" fontId="11" fillId="0" borderId="28" xfId="0" applyFont="1" applyBorder="1" applyAlignment="1">
      <alignment horizontal="right"/>
    </xf>
    <xf numFmtId="0" fontId="11" fillId="0" borderId="0" xfId="0" applyFont="1" applyBorder="1" applyAlignment="1">
      <alignment horizontal="right"/>
    </xf>
    <xf numFmtId="0" fontId="0" fillId="0" borderId="0" xfId="0" applyAlignment="1">
      <alignment horizontal="center"/>
    </xf>
    <xf numFmtId="0" fontId="11" fillId="0" borderId="41" xfId="0" applyFont="1"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41"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31" xfId="0" applyBorder="1" applyAlignment="1">
      <alignment horizontal="center"/>
    </xf>
    <xf numFmtId="0" fontId="0" fillId="0" borderId="37" xfId="0" applyBorder="1" applyAlignment="1">
      <alignment horizontal="right"/>
    </xf>
    <xf numFmtId="0" fontId="0" fillId="0" borderId="38" xfId="0" applyBorder="1" applyAlignment="1">
      <alignment horizontal="right"/>
    </xf>
    <xf numFmtId="0" fontId="0" fillId="0" borderId="39" xfId="0" applyBorder="1" applyAlignment="1">
      <alignment horizontal="right"/>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11" fillId="0" borderId="46" xfId="0" applyFont="1" applyBorder="1" applyAlignment="1">
      <alignment horizontal="center"/>
    </xf>
    <xf numFmtId="0" fontId="11" fillId="0" borderId="48" xfId="0" applyFont="1" applyBorder="1" applyAlignment="1">
      <alignment horizontal="center"/>
    </xf>
    <xf numFmtId="0" fontId="11" fillId="0" borderId="42" xfId="0" applyFont="1" applyBorder="1" applyAlignment="1">
      <alignment horizontal="center"/>
    </xf>
    <xf numFmtId="0" fontId="11" fillId="0" borderId="43" xfId="0" applyFont="1" applyBorder="1" applyAlignment="1">
      <alignment horizontal="center"/>
    </xf>
    <xf numFmtId="0" fontId="0" fillId="0" borderId="21" xfId="0" applyBorder="1" applyAlignment="1">
      <alignment vertical="center"/>
    </xf>
    <xf numFmtId="0" fontId="0" fillId="0" borderId="30" xfId="0" applyBorder="1" applyAlignment="1">
      <alignment vertical="center"/>
    </xf>
    <xf numFmtId="0" fontId="0" fillId="0" borderId="22"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2" xfId="0" applyBorder="1" applyAlignment="1">
      <alignment horizontal="center"/>
    </xf>
    <xf numFmtId="0" fontId="0" fillId="0" borderId="24" xfId="0" applyBorder="1" applyAlignment="1">
      <alignment horizontal="center"/>
    </xf>
    <xf numFmtId="1" fontId="0" fillId="0" borderId="0" xfId="0" applyNumberFormat="1" applyBorder="1" applyAlignment="1">
      <alignment horizontal="center" vertical="center"/>
    </xf>
    <xf numFmtId="0" fontId="0" fillId="0" borderId="29" xfId="0" applyBorder="1"/>
    <xf numFmtId="0" fontId="0" fillId="0" borderId="53" xfId="0" applyBorder="1"/>
    <xf numFmtId="0" fontId="0" fillId="0" borderId="33" xfId="0" applyBorder="1"/>
    <xf numFmtId="0" fontId="0" fillId="0" borderId="26" xfId="0" applyBorder="1" applyAlignment="1">
      <alignment horizontal="center"/>
    </xf>
    <xf numFmtId="1" fontId="0" fillId="0" borderId="31" xfId="0" applyNumberFormat="1" applyBorder="1" applyAlignment="1">
      <alignment horizontal="center"/>
    </xf>
    <xf numFmtId="0" fontId="0" fillId="0" borderId="28" xfId="0" applyBorder="1" applyAlignment="1">
      <alignment horizontal="center"/>
    </xf>
    <xf numFmtId="0" fontId="0" fillId="0" borderId="32" xfId="0" applyBorder="1" applyAlignment="1">
      <alignment horizontal="center"/>
    </xf>
    <xf numFmtId="0" fontId="0" fillId="0" borderId="53" xfId="0" applyBorder="1" applyAlignment="1">
      <alignment horizontal="center"/>
    </xf>
    <xf numFmtId="1" fontId="0" fillId="0" borderId="0" xfId="0" applyNumberFormat="1" applyAlignment="1">
      <alignment horizontal="center"/>
    </xf>
    <xf numFmtId="0" fontId="0" fillId="0" borderId="8" xfId="0" applyFill="1" applyBorder="1" applyAlignment="1">
      <alignment horizontal="center" vertical="top" wrapText="1"/>
    </xf>
    <xf numFmtId="0" fontId="0" fillId="0" borderId="11" xfId="0" applyFill="1" applyBorder="1" applyAlignment="1">
      <alignment horizontal="center" vertical="top" wrapText="1"/>
    </xf>
    <xf numFmtId="0" fontId="0" fillId="0" borderId="14" xfId="0" applyFill="1" applyBorder="1" applyAlignment="1">
      <alignment horizontal="center" vertical="top" wrapText="1"/>
    </xf>
    <xf numFmtId="1" fontId="14" fillId="0" borderId="8" xfId="0" applyNumberFormat="1" applyFont="1" applyFill="1" applyBorder="1" applyAlignment="1">
      <alignment horizontal="center" vertical="center" shrinkToFit="1"/>
    </xf>
    <xf numFmtId="1" fontId="14" fillId="0" borderId="11" xfId="0" applyNumberFormat="1" applyFont="1" applyFill="1" applyBorder="1" applyAlignment="1">
      <alignment horizontal="center" vertical="center" shrinkToFit="1"/>
    </xf>
    <xf numFmtId="1" fontId="14" fillId="0" borderId="14" xfId="0" applyNumberFormat="1" applyFont="1" applyFill="1" applyBorder="1" applyAlignment="1">
      <alignment horizontal="center" vertical="center" shrinkToFit="1"/>
    </xf>
    <xf numFmtId="0" fontId="27" fillId="3" borderId="0" xfId="2" applyFont="1" applyFill="1" applyBorder="1" applyAlignment="1" applyProtection="1">
      <alignment horizontal="center" vertical="center"/>
    </xf>
    <xf numFmtId="0" fontId="4" fillId="3" borderId="0" xfId="2" applyFill="1" applyBorder="1" applyAlignment="1" applyProtection="1">
      <alignment horizontal="center" vertical="center"/>
    </xf>
    <xf numFmtId="1" fontId="14" fillId="0" borderId="7" xfId="0" applyNumberFormat="1" applyFont="1" applyFill="1" applyBorder="1" applyAlignment="1">
      <alignment horizontal="center" vertical="center" shrinkToFit="1"/>
    </xf>
    <xf numFmtId="1" fontId="14" fillId="0" borderId="10" xfId="0" applyNumberFormat="1" applyFont="1" applyFill="1" applyBorder="1" applyAlignment="1">
      <alignment horizontal="center" vertical="center" shrinkToFit="1"/>
    </xf>
    <xf numFmtId="1" fontId="14" fillId="0" borderId="13" xfId="0" applyNumberFormat="1" applyFont="1" applyFill="1" applyBorder="1" applyAlignment="1">
      <alignment horizontal="center" vertical="center" shrinkToFit="1"/>
    </xf>
    <xf numFmtId="1" fontId="17" fillId="0" borderId="16" xfId="0" applyNumberFormat="1" applyFont="1" applyFill="1" applyBorder="1" applyAlignment="1">
      <alignment horizontal="center" vertical="center" shrinkToFit="1"/>
    </xf>
    <xf numFmtId="1" fontId="14" fillId="0" borderId="17" xfId="0" applyNumberFormat="1" applyFont="1" applyFill="1" applyBorder="1" applyAlignment="1">
      <alignment horizontal="center" vertical="center" shrinkToFit="1"/>
    </xf>
    <xf numFmtId="1" fontId="14" fillId="0" borderId="49" xfId="0" applyNumberFormat="1" applyFont="1" applyFill="1" applyBorder="1" applyAlignment="1">
      <alignment horizontal="center" vertical="center" shrinkToFit="1"/>
    </xf>
    <xf numFmtId="1" fontId="14" fillId="0" borderId="55" xfId="0" applyNumberFormat="1" applyFont="1" applyFill="1" applyBorder="1" applyAlignment="1">
      <alignment horizontal="center" vertical="center" shrinkToFit="1"/>
    </xf>
    <xf numFmtId="1" fontId="14" fillId="0" borderId="56" xfId="0" applyNumberFormat="1" applyFont="1" applyFill="1" applyBorder="1" applyAlignment="1">
      <alignment horizontal="center" vertical="center" shrinkToFit="1"/>
    </xf>
    <xf numFmtId="1" fontId="14" fillId="0" borderId="57" xfId="0" applyNumberFormat="1" applyFont="1" applyFill="1" applyBorder="1" applyAlignment="1">
      <alignment horizontal="center" vertical="center" shrinkToFit="1"/>
    </xf>
    <xf numFmtId="0" fontId="8" fillId="0" borderId="0" xfId="0" applyFont="1" applyAlignment="1">
      <alignment horizontal="center"/>
    </xf>
    <xf numFmtId="0" fontId="11" fillId="0" borderId="19" xfId="0" applyFont="1" applyBorder="1" applyAlignment="1">
      <alignment horizontal="center"/>
    </xf>
    <xf numFmtId="164" fontId="11" fillId="0" borderId="0" xfId="0" applyNumberFormat="1" applyFont="1" applyAlignment="1">
      <alignment horizontal="center"/>
    </xf>
    <xf numFmtId="0" fontId="22" fillId="0" borderId="28" xfId="0" applyFont="1" applyFill="1" applyBorder="1" applyAlignment="1">
      <alignment horizontal="left"/>
    </xf>
    <xf numFmtId="0" fontId="22" fillId="0" borderId="0" xfId="0" applyFont="1" applyFill="1" applyBorder="1" applyAlignment="1">
      <alignment horizontal="left"/>
    </xf>
    <xf numFmtId="0" fontId="0" fillId="0" borderId="47" xfId="0" applyFill="1" applyBorder="1" applyAlignment="1">
      <alignment horizontal="center" vertical="center"/>
    </xf>
    <xf numFmtId="0" fontId="0" fillId="0" borderId="50" xfId="0" applyFill="1" applyBorder="1" applyAlignment="1">
      <alignment horizontal="center" vertical="center"/>
    </xf>
    <xf numFmtId="0" fontId="0" fillId="0" borderId="52" xfId="0" applyFill="1" applyBorder="1" applyAlignment="1">
      <alignment horizontal="center" vertical="center"/>
    </xf>
    <xf numFmtId="0" fontId="22" fillId="0" borderId="48" xfId="0" applyFont="1" applyFill="1" applyBorder="1" applyAlignment="1">
      <alignment horizontal="center"/>
    </xf>
    <xf numFmtId="0" fontId="22" fillId="0" borderId="67" xfId="0" applyFont="1" applyFill="1" applyBorder="1" applyAlignment="1">
      <alignment horizontal="center"/>
    </xf>
    <xf numFmtId="0" fontId="0" fillId="0" borderId="44" xfId="0" applyFill="1" applyBorder="1" applyAlignment="1">
      <alignment horizontal="center"/>
    </xf>
    <xf numFmtId="0" fontId="0" fillId="0" borderId="45" xfId="0" applyFill="1" applyBorder="1" applyAlignment="1">
      <alignment horizontal="center"/>
    </xf>
    <xf numFmtId="0" fontId="0" fillId="0" borderId="42" xfId="0" applyNumberFormat="1" applyFill="1" applyBorder="1" applyAlignment="1">
      <alignment horizontal="center"/>
    </xf>
    <xf numFmtId="0" fontId="0" fillId="0" borderId="43" xfId="0" applyNumberFormat="1" applyFill="1" applyBorder="1" applyAlignment="1">
      <alignment horizontal="center"/>
    </xf>
    <xf numFmtId="0" fontId="22" fillId="0" borderId="0" xfId="0" applyFont="1" applyFill="1" applyBorder="1" applyAlignment="1">
      <alignment horizontal="center"/>
    </xf>
    <xf numFmtId="0" fontId="11" fillId="0" borderId="42" xfId="0" applyNumberFormat="1" applyFont="1" applyFill="1" applyBorder="1" applyAlignment="1">
      <alignment horizontal="center"/>
    </xf>
    <xf numFmtId="0" fontId="11" fillId="0" borderId="43" xfId="0" applyNumberFormat="1" applyFont="1" applyFill="1" applyBorder="1" applyAlignment="1">
      <alignment horizontal="center"/>
    </xf>
    <xf numFmtId="0" fontId="0" fillId="0" borderId="38" xfId="0" applyFill="1" applyBorder="1" applyAlignment="1">
      <alignment horizontal="center"/>
    </xf>
    <xf numFmtId="0" fontId="20" fillId="0" borderId="0" xfId="0" applyNumberFormat="1" applyFont="1" applyFill="1" applyBorder="1" applyAlignment="1">
      <alignment horizontal="center" wrapText="1"/>
    </xf>
    <xf numFmtId="164" fontId="22" fillId="0" borderId="0"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0" fontId="11" fillId="0" borderId="41" xfId="0" applyFont="1" applyFill="1" applyBorder="1" applyAlignment="1">
      <alignment horizontal="center"/>
    </xf>
    <xf numFmtId="0" fontId="11" fillId="0" borderId="42" xfId="0" applyFont="1" applyFill="1" applyBorder="1" applyAlignment="1">
      <alignment horizontal="center"/>
    </xf>
    <xf numFmtId="0" fontId="0" fillId="0" borderId="0" xfId="0" applyFill="1" applyAlignment="1">
      <alignment horizontal="center"/>
    </xf>
    <xf numFmtId="0" fontId="25" fillId="0" borderId="0" xfId="0" applyFont="1" applyFill="1" applyBorder="1" applyAlignment="1">
      <alignment horizontal="center" vertical="center" wrapText="1"/>
    </xf>
    <xf numFmtId="0" fontId="43" fillId="0" borderId="0" xfId="0" applyFont="1" applyFill="1" applyBorder="1" applyAlignment="1">
      <alignment horizontal="center" vertical="center" wrapText="1"/>
    </xf>
    <xf numFmtId="14" fontId="22" fillId="0" borderId="0" xfId="0" applyNumberFormat="1" applyFont="1" applyFill="1" applyBorder="1" applyAlignment="1">
      <alignment horizontal="center"/>
    </xf>
    <xf numFmtId="1" fontId="33" fillId="2" borderId="60" xfId="0" applyNumberFormat="1" applyFont="1" applyFill="1" applyBorder="1" applyAlignment="1">
      <alignment horizontal="center" vertical="center"/>
    </xf>
    <xf numFmtId="1" fontId="33" fillId="2" borderId="63" xfId="0" applyNumberFormat="1" applyFont="1" applyFill="1" applyBorder="1" applyAlignment="1">
      <alignment horizontal="center" vertical="center"/>
    </xf>
    <xf numFmtId="0" fontId="33" fillId="2" borderId="45" xfId="0" applyFont="1" applyFill="1" applyBorder="1" applyAlignment="1">
      <alignment horizontal="center" vertical="center"/>
    </xf>
  </cellXfs>
  <cellStyles count="4">
    <cellStyle name="Comma 2" xfId="3"/>
    <cellStyle name="Hyperlink" xfId="2" builtinId="8"/>
    <cellStyle name="Normal" xfId="0" builtinId="0"/>
    <cellStyle name="Normal 2" xfId="1"/>
  </cellStyles>
  <dxfs count="0"/>
  <tableStyles count="0" defaultTableStyle="TableStyleMedium9" defaultPivotStyle="PivotStyleLight16"/>
  <colors>
    <mruColors>
      <color rgb="FFD5E3F9"/>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SIC@1.75%25%20ON%20BASIC"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2"/>
  <dimension ref="A1:G12"/>
  <sheetViews>
    <sheetView workbookViewId="0">
      <selection activeCell="F2" sqref="F2"/>
    </sheetView>
  </sheetViews>
  <sheetFormatPr defaultRowHeight="15"/>
  <cols>
    <col min="2" max="2" width="9.140625" style="133"/>
    <col min="3" max="3" width="18.140625" customWidth="1"/>
    <col min="4" max="4" width="25.28515625" bestFit="1" customWidth="1"/>
    <col min="5" max="5" width="19.28515625" customWidth="1"/>
    <col min="6" max="6" width="28.42578125" customWidth="1"/>
    <col min="7" max="7" width="18.5703125" customWidth="1"/>
  </cols>
  <sheetData>
    <row r="1" spans="1:7" ht="15.75" thickBot="1">
      <c r="A1" s="167" t="s">
        <v>86</v>
      </c>
      <c r="B1" s="226">
        <v>5</v>
      </c>
      <c r="C1" s="239" t="s">
        <v>336</v>
      </c>
      <c r="D1" s="240"/>
      <c r="E1" s="240" t="s">
        <v>345</v>
      </c>
      <c r="F1" s="240"/>
      <c r="G1" s="241" t="s">
        <v>352</v>
      </c>
    </row>
    <row r="2" spans="1:7">
      <c r="A2" s="167" t="s">
        <v>87</v>
      </c>
      <c r="B2" s="226">
        <v>0</v>
      </c>
      <c r="C2" s="236"/>
      <c r="D2" s="237"/>
      <c r="E2" s="237"/>
      <c r="F2" s="237"/>
      <c r="G2" s="238"/>
    </row>
    <row r="3" spans="1:7">
      <c r="A3" s="167" t="s">
        <v>32</v>
      </c>
      <c r="B3" s="227">
        <v>0.12</v>
      </c>
      <c r="C3" s="229" t="s">
        <v>337</v>
      </c>
      <c r="D3" s="167"/>
      <c r="E3" s="167" t="s">
        <v>346</v>
      </c>
      <c r="F3" s="167"/>
      <c r="G3" s="32" t="s">
        <v>346</v>
      </c>
    </row>
    <row r="4" spans="1:7">
      <c r="A4" s="167" t="s">
        <v>82</v>
      </c>
      <c r="B4" s="228">
        <v>7.4999999999999997E-3</v>
      </c>
      <c r="C4" s="229" t="s">
        <v>338</v>
      </c>
      <c r="D4" s="167"/>
      <c r="E4" s="167" t="s">
        <v>351</v>
      </c>
      <c r="F4" s="167"/>
      <c r="G4" s="32" t="s">
        <v>351</v>
      </c>
    </row>
    <row r="5" spans="1:7">
      <c r="A5" s="3"/>
      <c r="B5" s="234"/>
      <c r="C5" s="229"/>
      <c r="D5" s="167"/>
      <c r="E5" s="167" t="s">
        <v>338</v>
      </c>
      <c r="F5" s="167"/>
      <c r="G5" s="32" t="s">
        <v>338</v>
      </c>
    </row>
    <row r="6" spans="1:7">
      <c r="C6" s="229" t="s">
        <v>353</v>
      </c>
      <c r="D6" s="167"/>
      <c r="E6" s="3"/>
      <c r="F6" s="167"/>
      <c r="G6" s="233"/>
    </row>
    <row r="7" spans="1:7">
      <c r="C7" s="229" t="s">
        <v>339</v>
      </c>
      <c r="D7" s="167"/>
      <c r="E7" s="167" t="s">
        <v>350</v>
      </c>
      <c r="F7" s="167"/>
      <c r="G7" s="32" t="s">
        <v>350</v>
      </c>
    </row>
    <row r="8" spans="1:7">
      <c r="C8" s="229" t="s">
        <v>340</v>
      </c>
      <c r="D8" s="235"/>
      <c r="E8" s="167" t="s">
        <v>347</v>
      </c>
      <c r="F8" s="167"/>
      <c r="G8" s="32" t="s">
        <v>347</v>
      </c>
    </row>
    <row r="9" spans="1:7">
      <c r="C9" s="229" t="s">
        <v>341</v>
      </c>
      <c r="D9" s="167"/>
      <c r="E9" s="167" t="s">
        <v>348</v>
      </c>
      <c r="F9" s="167"/>
      <c r="G9" s="32" t="s">
        <v>348</v>
      </c>
    </row>
    <row r="10" spans="1:7">
      <c r="C10" s="229" t="s">
        <v>342</v>
      </c>
      <c r="D10" s="167"/>
      <c r="E10" s="167" t="s">
        <v>349</v>
      </c>
      <c r="F10" s="167"/>
      <c r="G10" s="32" t="s">
        <v>349</v>
      </c>
    </row>
    <row r="11" spans="1:7">
      <c r="C11" s="229" t="s">
        <v>343</v>
      </c>
      <c r="D11" s="167"/>
      <c r="E11" s="167"/>
      <c r="F11" s="167"/>
      <c r="G11" s="32"/>
    </row>
    <row r="12" spans="1:7" ht="15.75" thickBot="1">
      <c r="C12" s="230" t="s">
        <v>344</v>
      </c>
      <c r="D12" s="231"/>
      <c r="E12" s="231"/>
      <c r="F12" s="231"/>
      <c r="G12" s="2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3"/>
  <dimension ref="A1:O166"/>
  <sheetViews>
    <sheetView showGridLines="0" zoomScale="40" zoomScaleNormal="40" workbookViewId="0">
      <pane xSplit="2" ySplit="5" topLeftCell="E6" activePane="bottomRight" state="frozen"/>
      <selection pane="topRight" activeCell="C1" sqref="C1"/>
      <selection pane="bottomLeft" activeCell="A5" sqref="A5"/>
      <selection pane="bottomRight" activeCell="L3" sqref="L3:M3"/>
    </sheetView>
  </sheetViews>
  <sheetFormatPr defaultRowHeight="39.950000000000003" customHeight="1"/>
  <cols>
    <col min="1" max="1" width="13.42578125" style="141" customWidth="1"/>
    <col min="2" max="2" width="53.85546875" style="141" customWidth="1"/>
    <col min="3" max="3" width="13.140625" style="141" customWidth="1"/>
    <col min="4" max="4" width="60.85546875" style="141" customWidth="1"/>
    <col min="5" max="5" width="55.85546875" style="143" customWidth="1"/>
    <col min="6" max="6" width="55.28515625" style="141" customWidth="1"/>
    <col min="7" max="7" width="39.85546875" style="141" customWidth="1"/>
    <col min="8" max="8" width="24" style="141" customWidth="1"/>
    <col min="9" max="9" width="39.7109375" style="141" customWidth="1"/>
    <col min="10" max="10" width="23.140625" style="145" customWidth="1"/>
    <col min="11" max="11" width="26.7109375" style="141" customWidth="1"/>
    <col min="12" max="12" width="22.42578125" style="141" customWidth="1"/>
    <col min="13" max="13" width="26.85546875" style="141" customWidth="1"/>
    <col min="14" max="14" width="17.140625" style="141" customWidth="1"/>
    <col min="15" max="15" width="17.7109375" style="141" customWidth="1"/>
    <col min="16" max="16384" width="9.140625" style="141"/>
  </cols>
  <sheetData>
    <row r="1" spans="1:15" s="134" customFormat="1" ht="39.950000000000003" customHeight="1">
      <c r="A1" s="280"/>
      <c r="B1" s="280"/>
      <c r="C1" s="280"/>
      <c r="D1" s="280"/>
      <c r="E1" s="280"/>
      <c r="F1" s="280" t="s">
        <v>365</v>
      </c>
      <c r="G1" s="280"/>
      <c r="H1" s="280"/>
      <c r="I1" s="280"/>
      <c r="J1" s="280"/>
      <c r="K1" s="280"/>
      <c r="L1" s="278"/>
      <c r="M1" s="278"/>
      <c r="N1" s="277"/>
      <c r="O1" s="277"/>
    </row>
    <row r="2" spans="1:15" s="134" customFormat="1" ht="39.950000000000003" customHeight="1">
      <c r="A2" s="245"/>
      <c r="B2" s="245"/>
      <c r="C2" s="245"/>
      <c r="D2" s="245"/>
      <c r="E2" s="245"/>
      <c r="F2" s="280" t="s">
        <v>366</v>
      </c>
      <c r="G2" s="280"/>
      <c r="H2" s="280"/>
      <c r="I2" s="245"/>
      <c r="J2" s="245"/>
      <c r="K2" s="245"/>
      <c r="L2" s="244"/>
      <c r="M2" s="244"/>
      <c r="N2" s="277"/>
      <c r="O2" s="277"/>
    </row>
    <row r="3" spans="1:15" s="134" customFormat="1" ht="39.950000000000003" customHeight="1">
      <c r="A3" s="280"/>
      <c r="B3" s="280"/>
      <c r="C3" s="280"/>
      <c r="D3" s="280"/>
      <c r="E3" s="280" t="s">
        <v>363</v>
      </c>
      <c r="F3" s="280"/>
      <c r="G3" s="280"/>
      <c r="H3" s="280"/>
      <c r="I3" s="280"/>
      <c r="J3" s="280"/>
      <c r="K3" s="280"/>
      <c r="L3" s="280"/>
      <c r="M3" s="280"/>
      <c r="N3" s="277"/>
      <c r="O3" s="277"/>
    </row>
    <row r="4" spans="1:15" s="134" customFormat="1" ht="39.75" hidden="1" customHeight="1">
      <c r="A4" s="280"/>
      <c r="B4" s="280"/>
      <c r="C4" s="280"/>
      <c r="D4" s="280"/>
      <c r="E4" s="280"/>
      <c r="F4" s="281"/>
      <c r="G4" s="281"/>
      <c r="H4" s="281"/>
      <c r="I4" s="281"/>
      <c r="J4" s="245"/>
      <c r="K4" s="245"/>
      <c r="L4" s="279">
        <v>0</v>
      </c>
      <c r="M4" s="279"/>
    </row>
    <row r="5" spans="1:15" s="135" customFormat="1" ht="220.5" customHeight="1" thickBot="1">
      <c r="A5" s="147" t="s">
        <v>56</v>
      </c>
      <c r="B5" s="252" t="s">
        <v>1</v>
      </c>
      <c r="C5" s="276" t="s">
        <v>8</v>
      </c>
      <c r="D5" s="276"/>
      <c r="E5" s="147" t="s">
        <v>121</v>
      </c>
      <c r="F5" s="252" t="s">
        <v>55</v>
      </c>
      <c r="G5" s="252" t="s">
        <v>9</v>
      </c>
      <c r="H5" s="252" t="s">
        <v>54</v>
      </c>
      <c r="I5" s="252" t="s">
        <v>53</v>
      </c>
      <c r="J5" s="252" t="s">
        <v>115</v>
      </c>
      <c r="K5" s="252" t="s">
        <v>119</v>
      </c>
      <c r="L5" s="252" t="s">
        <v>120</v>
      </c>
      <c r="M5" s="148" t="s">
        <v>7</v>
      </c>
      <c r="N5" s="148" t="s">
        <v>70</v>
      </c>
      <c r="O5" s="148" t="s">
        <v>71</v>
      </c>
    </row>
    <row r="6" spans="1:15" s="156" customFormat="1" ht="39.950000000000003" customHeight="1">
      <c r="A6" s="266">
        <v>1</v>
      </c>
      <c r="B6" s="269"/>
      <c r="C6" s="269" t="s">
        <v>60</v>
      </c>
      <c r="D6" s="269"/>
      <c r="E6" s="153"/>
      <c r="F6" s="249"/>
      <c r="G6" s="154"/>
      <c r="H6" s="155"/>
      <c r="I6" s="155"/>
      <c r="J6" s="155"/>
      <c r="K6" s="249">
        <v>8000</v>
      </c>
      <c r="L6" s="249">
        <v>1500</v>
      </c>
      <c r="M6" s="269">
        <f>+K6+K7+L6+L7</f>
        <v>10000</v>
      </c>
      <c r="N6" s="259" t="s">
        <v>117</v>
      </c>
      <c r="O6" s="259" t="s">
        <v>117</v>
      </c>
    </row>
    <row r="7" spans="1:15" s="138" customFormat="1" ht="39.950000000000003" customHeight="1">
      <c r="A7" s="267"/>
      <c r="B7" s="264"/>
      <c r="C7" s="264"/>
      <c r="D7" s="264"/>
      <c r="E7" s="136"/>
      <c r="F7" s="250"/>
      <c r="G7" s="139"/>
      <c r="H7" s="137"/>
      <c r="I7" s="137"/>
      <c r="J7" s="137"/>
      <c r="K7" s="264"/>
      <c r="L7" s="264">
        <v>500</v>
      </c>
      <c r="M7" s="264"/>
      <c r="N7" s="260"/>
      <c r="O7" s="260"/>
    </row>
    <row r="8" spans="1:15" s="160" customFormat="1" ht="39.950000000000003" customHeight="1" thickBot="1">
      <c r="A8" s="268"/>
      <c r="B8" s="265"/>
      <c r="C8" s="265"/>
      <c r="D8" s="265"/>
      <c r="E8" s="157"/>
      <c r="F8" s="251"/>
      <c r="G8" s="158"/>
      <c r="H8" s="159"/>
      <c r="I8" s="159"/>
      <c r="J8" s="159"/>
      <c r="K8" s="265"/>
      <c r="L8" s="265"/>
      <c r="M8" s="265"/>
      <c r="N8" s="261"/>
      <c r="O8" s="261"/>
    </row>
    <row r="9" spans="1:15" s="138" customFormat="1" ht="39.950000000000003" customHeight="1">
      <c r="A9" s="266">
        <v>2</v>
      </c>
      <c r="B9" s="273"/>
      <c r="C9" s="273" t="s">
        <v>60</v>
      </c>
      <c r="D9" s="273"/>
      <c r="E9" s="149"/>
      <c r="F9" s="150"/>
      <c r="G9" s="151"/>
      <c r="H9" s="152"/>
      <c r="I9" s="152"/>
      <c r="J9" s="155"/>
      <c r="K9" s="150">
        <v>22500</v>
      </c>
      <c r="L9" s="150">
        <v>5000</v>
      </c>
      <c r="M9" s="273">
        <f t="shared" ref="M9" si="0">+K9+K10+L9+L10</f>
        <v>30000</v>
      </c>
      <c r="N9" s="262" t="s">
        <v>117</v>
      </c>
      <c r="O9" s="262" t="s">
        <v>117</v>
      </c>
    </row>
    <row r="10" spans="1:15" s="138" customFormat="1" ht="39.950000000000003" customHeight="1">
      <c r="A10" s="267"/>
      <c r="B10" s="274"/>
      <c r="C10" s="274"/>
      <c r="D10" s="274"/>
      <c r="E10" s="136"/>
      <c r="F10" s="250"/>
      <c r="G10" s="139"/>
      <c r="H10" s="137"/>
      <c r="I10" s="137"/>
      <c r="J10" s="137"/>
      <c r="K10" s="264"/>
      <c r="L10" s="264">
        <v>2500</v>
      </c>
      <c r="M10" s="274"/>
      <c r="N10" s="260"/>
      <c r="O10" s="260"/>
    </row>
    <row r="11" spans="1:15" s="138" customFormat="1" ht="39.950000000000003" customHeight="1" thickBot="1">
      <c r="A11" s="268"/>
      <c r="B11" s="275"/>
      <c r="C11" s="275"/>
      <c r="D11" s="275"/>
      <c r="E11" s="161"/>
      <c r="F11" s="162"/>
      <c r="G11" s="158"/>
      <c r="H11" s="163"/>
      <c r="I11" s="163"/>
      <c r="J11" s="159"/>
      <c r="K11" s="264"/>
      <c r="L11" s="264"/>
      <c r="M11" s="275"/>
      <c r="N11" s="263"/>
      <c r="O11" s="260"/>
    </row>
    <row r="12" spans="1:15" s="164" customFormat="1" ht="39.950000000000003" customHeight="1">
      <c r="A12" s="266">
        <v>3</v>
      </c>
      <c r="B12" s="273"/>
      <c r="C12" s="273" t="s">
        <v>60</v>
      </c>
      <c r="D12" s="273"/>
      <c r="E12" s="153"/>
      <c r="F12" s="249"/>
      <c r="G12" s="154"/>
      <c r="H12" s="155"/>
      <c r="I12" s="155"/>
      <c r="J12" s="155"/>
      <c r="K12" s="249">
        <v>8000</v>
      </c>
      <c r="L12" s="249">
        <v>1000</v>
      </c>
      <c r="M12" s="273">
        <f t="shared" ref="M12" si="1">+K12+K13+L12+L13</f>
        <v>9000</v>
      </c>
      <c r="N12" s="259" t="s">
        <v>117</v>
      </c>
      <c r="O12" s="259" t="s">
        <v>117</v>
      </c>
    </row>
    <row r="13" spans="1:15" s="140" customFormat="1" ht="39.950000000000003" customHeight="1">
      <c r="A13" s="267"/>
      <c r="B13" s="274"/>
      <c r="C13" s="274"/>
      <c r="D13" s="274"/>
      <c r="E13" s="136"/>
      <c r="F13" s="250"/>
      <c r="G13" s="139"/>
      <c r="H13" s="137"/>
      <c r="I13" s="137"/>
      <c r="J13" s="137"/>
      <c r="K13" s="264"/>
      <c r="L13" s="264"/>
      <c r="M13" s="274"/>
      <c r="N13" s="260"/>
      <c r="O13" s="260"/>
    </row>
    <row r="14" spans="1:15" s="165" customFormat="1" ht="39.950000000000003" customHeight="1" thickBot="1">
      <c r="A14" s="268"/>
      <c r="B14" s="275"/>
      <c r="C14" s="275"/>
      <c r="D14" s="275"/>
      <c r="E14" s="157"/>
      <c r="F14" s="251"/>
      <c r="G14" s="158"/>
      <c r="H14" s="159"/>
      <c r="I14" s="159"/>
      <c r="J14" s="159"/>
      <c r="K14" s="265"/>
      <c r="L14" s="265"/>
      <c r="M14" s="275"/>
      <c r="N14" s="261"/>
      <c r="O14" s="261"/>
    </row>
    <row r="15" spans="1:15" s="140" customFormat="1" ht="39.950000000000003" customHeight="1">
      <c r="A15" s="266">
        <v>4</v>
      </c>
      <c r="B15" s="269"/>
      <c r="C15" s="269" t="s">
        <v>60</v>
      </c>
      <c r="D15" s="269"/>
      <c r="E15" s="149"/>
      <c r="F15" s="150"/>
      <c r="G15" s="151"/>
      <c r="H15" s="152"/>
      <c r="I15" s="152"/>
      <c r="J15" s="155"/>
      <c r="K15" s="150">
        <v>8000</v>
      </c>
      <c r="L15" s="150">
        <v>500</v>
      </c>
      <c r="M15" s="273">
        <f t="shared" ref="M15" si="2">+K15+K16+L15+L16</f>
        <v>8500</v>
      </c>
      <c r="N15" s="262" t="s">
        <v>117</v>
      </c>
      <c r="O15" s="262" t="s">
        <v>117</v>
      </c>
    </row>
    <row r="16" spans="1:15" s="140" customFormat="1" ht="39.950000000000003" customHeight="1">
      <c r="A16" s="267"/>
      <c r="B16" s="264"/>
      <c r="C16" s="264"/>
      <c r="D16" s="264"/>
      <c r="E16" s="136"/>
      <c r="F16" s="250"/>
      <c r="G16" s="139"/>
      <c r="H16" s="137"/>
      <c r="I16" s="137"/>
      <c r="J16" s="137"/>
      <c r="K16" s="264"/>
      <c r="L16" s="264"/>
      <c r="M16" s="274"/>
      <c r="N16" s="260"/>
      <c r="O16" s="260"/>
    </row>
    <row r="17" spans="1:15" s="140" customFormat="1" ht="39.950000000000003" customHeight="1" thickBot="1">
      <c r="A17" s="268"/>
      <c r="B17" s="265"/>
      <c r="C17" s="265"/>
      <c r="D17" s="265"/>
      <c r="E17" s="161"/>
      <c r="F17" s="162"/>
      <c r="G17" s="158"/>
      <c r="H17" s="163"/>
      <c r="I17" s="163"/>
      <c r="J17" s="159"/>
      <c r="K17" s="264"/>
      <c r="L17" s="264"/>
      <c r="M17" s="275"/>
      <c r="N17" s="263"/>
      <c r="O17" s="260"/>
    </row>
    <row r="18" spans="1:15" s="164" customFormat="1" ht="39.950000000000003" customHeight="1">
      <c r="A18" s="266">
        <v>5</v>
      </c>
      <c r="B18" s="246"/>
      <c r="C18" s="246" t="s">
        <v>60</v>
      </c>
      <c r="D18" s="246"/>
      <c r="E18" s="153"/>
      <c r="F18" s="249"/>
      <c r="G18" s="154"/>
      <c r="H18" s="155"/>
      <c r="I18" s="155"/>
      <c r="J18" s="155"/>
      <c r="K18" s="249">
        <v>8000</v>
      </c>
      <c r="L18" s="249">
        <v>1500</v>
      </c>
      <c r="M18" s="273">
        <f t="shared" ref="M18" si="3">+K18+K19+L18+L19</f>
        <v>10000</v>
      </c>
      <c r="N18" s="259" t="s">
        <v>117</v>
      </c>
      <c r="O18" s="259" t="s">
        <v>118</v>
      </c>
    </row>
    <row r="19" spans="1:15" s="140" customFormat="1" ht="39.950000000000003" customHeight="1">
      <c r="A19" s="267"/>
      <c r="B19" s="247"/>
      <c r="C19" s="247"/>
      <c r="D19" s="247"/>
      <c r="E19" s="136"/>
      <c r="F19" s="250"/>
      <c r="G19" s="139"/>
      <c r="H19" s="137"/>
      <c r="I19" s="137"/>
      <c r="J19" s="137"/>
      <c r="K19" s="264"/>
      <c r="L19" s="264">
        <v>500</v>
      </c>
      <c r="M19" s="274"/>
      <c r="N19" s="260"/>
      <c r="O19" s="260"/>
    </row>
    <row r="20" spans="1:15" s="165" customFormat="1" ht="39.950000000000003" customHeight="1" thickBot="1">
      <c r="A20" s="268"/>
      <c r="B20" s="248"/>
      <c r="C20" s="248"/>
      <c r="D20" s="248"/>
      <c r="E20" s="157"/>
      <c r="F20" s="251"/>
      <c r="G20" s="158"/>
      <c r="H20" s="159"/>
      <c r="I20" s="159"/>
      <c r="J20" s="159"/>
      <c r="K20" s="265"/>
      <c r="L20" s="265"/>
      <c r="M20" s="275"/>
      <c r="N20" s="261"/>
      <c r="O20" s="261"/>
    </row>
    <row r="21" spans="1:15" s="140" customFormat="1" ht="39.950000000000003" customHeight="1">
      <c r="A21" s="266" t="s">
        <v>356</v>
      </c>
      <c r="B21" s="246"/>
      <c r="C21" s="246" t="s">
        <v>60</v>
      </c>
      <c r="D21" s="246"/>
      <c r="E21" s="149"/>
      <c r="F21" s="150"/>
      <c r="G21" s="151"/>
      <c r="H21" s="152"/>
      <c r="I21" s="152"/>
      <c r="J21" s="155"/>
      <c r="K21" s="150">
        <v>9000</v>
      </c>
      <c r="L21" s="150">
        <v>3750</v>
      </c>
      <c r="M21" s="273">
        <f t="shared" ref="M21" si="4">+K21+K22+L21+L22</f>
        <v>15000</v>
      </c>
      <c r="N21" s="262" t="s">
        <v>117</v>
      </c>
      <c r="O21" s="262" t="s">
        <v>117</v>
      </c>
    </row>
    <row r="22" spans="1:15" s="140" customFormat="1" ht="39.950000000000003" customHeight="1">
      <c r="A22" s="267"/>
      <c r="B22" s="247"/>
      <c r="C22" s="247"/>
      <c r="D22" s="247"/>
      <c r="E22" s="136"/>
      <c r="F22" s="250"/>
      <c r="G22" s="139"/>
      <c r="H22" s="137"/>
      <c r="I22" s="137"/>
      <c r="J22" s="137"/>
      <c r="K22" s="264"/>
      <c r="L22" s="264">
        <v>2250</v>
      </c>
      <c r="M22" s="274"/>
      <c r="N22" s="260"/>
      <c r="O22" s="260"/>
    </row>
    <row r="23" spans="1:15" s="140" customFormat="1" ht="39.950000000000003" customHeight="1" thickBot="1">
      <c r="A23" s="268"/>
      <c r="B23" s="248"/>
      <c r="C23" s="248"/>
      <c r="D23" s="248"/>
      <c r="E23" s="161"/>
      <c r="F23" s="162"/>
      <c r="G23" s="158"/>
      <c r="H23" s="163"/>
      <c r="I23" s="163"/>
      <c r="J23" s="159"/>
      <c r="K23" s="264"/>
      <c r="L23" s="264"/>
      <c r="M23" s="275"/>
      <c r="N23" s="263"/>
      <c r="O23" s="260"/>
    </row>
    <row r="24" spans="1:15" s="164" customFormat="1" ht="39.950000000000003" customHeight="1">
      <c r="A24" s="266">
        <v>7</v>
      </c>
      <c r="B24" s="246"/>
      <c r="C24" s="246" t="s">
        <v>60</v>
      </c>
      <c r="D24" s="246"/>
      <c r="E24" s="153"/>
      <c r="F24" s="249"/>
      <c r="G24" s="154"/>
      <c r="H24" s="155"/>
      <c r="I24" s="155"/>
      <c r="J24" s="155"/>
      <c r="K24" s="249">
        <v>37500</v>
      </c>
      <c r="L24" s="249">
        <v>12500</v>
      </c>
      <c r="M24" s="273">
        <f t="shared" ref="M24" si="5">+K24+K25+L24+L25</f>
        <v>50000</v>
      </c>
      <c r="N24" s="259" t="s">
        <v>117</v>
      </c>
      <c r="O24" s="259" t="s">
        <v>117</v>
      </c>
    </row>
    <row r="25" spans="1:15" s="140" customFormat="1" ht="39.950000000000003" customHeight="1">
      <c r="A25" s="267"/>
      <c r="B25" s="247"/>
      <c r="C25" s="247"/>
      <c r="D25" s="247"/>
      <c r="E25" s="136"/>
      <c r="F25" s="250"/>
      <c r="G25" s="139"/>
      <c r="H25" s="137"/>
      <c r="I25" s="137"/>
      <c r="J25" s="137"/>
      <c r="K25" s="264"/>
      <c r="L25" s="264"/>
      <c r="M25" s="274"/>
      <c r="N25" s="260"/>
      <c r="O25" s="260"/>
    </row>
    <row r="26" spans="1:15" s="165" customFormat="1" ht="39.950000000000003" customHeight="1" thickBot="1">
      <c r="A26" s="268"/>
      <c r="B26" s="248"/>
      <c r="C26" s="248"/>
      <c r="D26" s="248"/>
      <c r="E26" s="157"/>
      <c r="F26" s="251"/>
      <c r="G26" s="158"/>
      <c r="H26" s="159"/>
      <c r="I26" s="159"/>
      <c r="J26" s="159"/>
      <c r="K26" s="265"/>
      <c r="L26" s="265"/>
      <c r="M26" s="275"/>
      <c r="N26" s="261"/>
      <c r="O26" s="261"/>
    </row>
    <row r="27" spans="1:15" s="140" customFormat="1" ht="39.950000000000003" customHeight="1">
      <c r="A27" s="266">
        <v>8</v>
      </c>
      <c r="B27" s="246"/>
      <c r="C27" s="246" t="s">
        <v>60</v>
      </c>
      <c r="D27" s="246"/>
      <c r="E27" s="149"/>
      <c r="F27" s="150"/>
      <c r="G27" s="151"/>
      <c r="H27" s="152"/>
      <c r="I27" s="152"/>
      <c r="J27" s="155"/>
      <c r="K27" s="150">
        <v>8000</v>
      </c>
      <c r="L27" s="150">
        <v>1500</v>
      </c>
      <c r="M27" s="273">
        <f t="shared" ref="M27" si="6">+K27+K28+L27+L28</f>
        <v>10000</v>
      </c>
      <c r="N27" s="262" t="s">
        <v>117</v>
      </c>
      <c r="O27" s="262" t="s">
        <v>118</v>
      </c>
    </row>
    <row r="28" spans="1:15" s="140" customFormat="1" ht="39.950000000000003" customHeight="1">
      <c r="A28" s="267"/>
      <c r="B28" s="247"/>
      <c r="C28" s="247"/>
      <c r="D28" s="247"/>
      <c r="E28" s="136"/>
      <c r="F28" s="250"/>
      <c r="G28" s="139"/>
      <c r="H28" s="137"/>
      <c r="I28" s="137"/>
      <c r="J28" s="137"/>
      <c r="K28" s="264"/>
      <c r="L28" s="264">
        <v>500</v>
      </c>
      <c r="M28" s="274"/>
      <c r="N28" s="260"/>
      <c r="O28" s="260"/>
    </row>
    <row r="29" spans="1:15" s="140" customFormat="1" ht="39.950000000000003" customHeight="1" thickBot="1">
      <c r="A29" s="268"/>
      <c r="B29" s="248"/>
      <c r="C29" s="248"/>
      <c r="D29" s="248"/>
      <c r="E29" s="161"/>
      <c r="F29" s="162"/>
      <c r="G29" s="158"/>
      <c r="H29" s="163"/>
      <c r="I29" s="163"/>
      <c r="J29" s="159"/>
      <c r="K29" s="264"/>
      <c r="L29" s="264"/>
      <c r="M29" s="275"/>
      <c r="N29" s="263"/>
      <c r="O29" s="260"/>
    </row>
    <row r="30" spans="1:15" s="164" customFormat="1" ht="39.950000000000003" customHeight="1">
      <c r="A30" s="266">
        <v>9</v>
      </c>
      <c r="B30" s="246"/>
      <c r="C30" s="246" t="s">
        <v>60</v>
      </c>
      <c r="D30" s="246"/>
      <c r="E30" s="153"/>
      <c r="F30" s="249"/>
      <c r="G30" s="154"/>
      <c r="H30" s="155"/>
      <c r="I30" s="155"/>
      <c r="J30" s="155"/>
      <c r="K30" s="249">
        <v>8000</v>
      </c>
      <c r="L30" s="249">
        <v>1000</v>
      </c>
      <c r="M30" s="273">
        <f t="shared" ref="M30" si="7">+K30+K31+L30+L31</f>
        <v>9000</v>
      </c>
      <c r="N30" s="259" t="s">
        <v>117</v>
      </c>
      <c r="O30" s="259" t="s">
        <v>117</v>
      </c>
    </row>
    <row r="31" spans="1:15" s="140" customFormat="1" ht="39.950000000000003" customHeight="1">
      <c r="A31" s="267"/>
      <c r="B31" s="247"/>
      <c r="C31" s="247"/>
      <c r="D31" s="247"/>
      <c r="E31" s="136"/>
      <c r="F31" s="250"/>
      <c r="G31" s="139"/>
      <c r="H31" s="137"/>
      <c r="I31" s="137"/>
      <c r="J31" s="137"/>
      <c r="K31" s="264"/>
      <c r="L31" s="264"/>
      <c r="M31" s="274"/>
      <c r="N31" s="260"/>
      <c r="O31" s="260"/>
    </row>
    <row r="32" spans="1:15" s="165" customFormat="1" ht="39.950000000000003" customHeight="1" thickBot="1">
      <c r="A32" s="268"/>
      <c r="B32" s="248"/>
      <c r="C32" s="248"/>
      <c r="D32" s="248"/>
      <c r="E32" s="157"/>
      <c r="F32" s="251"/>
      <c r="G32" s="158"/>
      <c r="H32" s="159"/>
      <c r="I32" s="159"/>
      <c r="J32" s="159"/>
      <c r="K32" s="265"/>
      <c r="L32" s="265"/>
      <c r="M32" s="275"/>
      <c r="N32" s="261"/>
      <c r="O32" s="261"/>
    </row>
    <row r="33" spans="1:15" s="140" customFormat="1" ht="39.950000000000003" customHeight="1">
      <c r="A33" s="266">
        <v>10</v>
      </c>
      <c r="B33" s="246"/>
      <c r="C33" s="246" t="s">
        <v>60</v>
      </c>
      <c r="D33" s="246"/>
      <c r="E33" s="149"/>
      <c r="F33" s="150"/>
      <c r="G33" s="151"/>
      <c r="H33" s="152"/>
      <c r="I33" s="152"/>
      <c r="J33" s="155"/>
      <c r="K33" s="150">
        <v>22500</v>
      </c>
      <c r="L33" s="150">
        <v>5000</v>
      </c>
      <c r="M33" s="273">
        <f t="shared" ref="M33" si="8">+K33+K34+L33+L34</f>
        <v>30000</v>
      </c>
      <c r="N33" s="262" t="s">
        <v>117</v>
      </c>
      <c r="O33" s="262" t="s">
        <v>117</v>
      </c>
    </row>
    <row r="34" spans="1:15" s="140" customFormat="1" ht="39.950000000000003" customHeight="1">
      <c r="A34" s="267"/>
      <c r="B34" s="247"/>
      <c r="C34" s="247"/>
      <c r="D34" s="247"/>
      <c r="E34" s="136"/>
      <c r="F34" s="250"/>
      <c r="G34" s="139"/>
      <c r="H34" s="137"/>
      <c r="I34" s="137"/>
      <c r="J34" s="137"/>
      <c r="K34" s="264"/>
      <c r="L34" s="264">
        <v>2500</v>
      </c>
      <c r="M34" s="274"/>
      <c r="N34" s="260"/>
      <c r="O34" s="260"/>
    </row>
    <row r="35" spans="1:15" s="140" customFormat="1" ht="39.950000000000003" customHeight="1" thickBot="1">
      <c r="A35" s="268"/>
      <c r="B35" s="248"/>
      <c r="C35" s="248"/>
      <c r="D35" s="248"/>
      <c r="E35" s="161"/>
      <c r="F35" s="162"/>
      <c r="G35" s="158"/>
      <c r="H35" s="163"/>
      <c r="I35" s="163"/>
      <c r="J35" s="159"/>
      <c r="K35" s="264"/>
      <c r="L35" s="264"/>
      <c r="M35" s="275"/>
      <c r="N35" s="263"/>
      <c r="O35" s="260"/>
    </row>
    <row r="36" spans="1:15" s="164" customFormat="1" ht="39.950000000000003" customHeight="1">
      <c r="A36" s="266">
        <v>11</v>
      </c>
      <c r="B36" s="246"/>
      <c r="C36" s="246" t="s">
        <v>60</v>
      </c>
      <c r="D36" s="246"/>
      <c r="E36" s="153"/>
      <c r="F36" s="249"/>
      <c r="G36" s="154"/>
      <c r="H36" s="155"/>
      <c r="I36" s="155"/>
      <c r="J36" s="155"/>
      <c r="K36" s="249">
        <v>8000</v>
      </c>
      <c r="L36" s="249">
        <v>1500</v>
      </c>
      <c r="M36" s="273">
        <f t="shared" ref="M36" si="9">+K36+K37+L36+L37</f>
        <v>10000</v>
      </c>
      <c r="N36" s="259" t="s">
        <v>117</v>
      </c>
      <c r="O36" s="259" t="s">
        <v>117</v>
      </c>
    </row>
    <row r="37" spans="1:15" s="140" customFormat="1" ht="39.950000000000003" customHeight="1">
      <c r="A37" s="267"/>
      <c r="B37" s="247"/>
      <c r="C37" s="247"/>
      <c r="D37" s="247"/>
      <c r="E37" s="136"/>
      <c r="F37" s="250"/>
      <c r="G37" s="139"/>
      <c r="H37" s="137"/>
      <c r="I37" s="137"/>
      <c r="J37" s="137"/>
      <c r="K37" s="264"/>
      <c r="L37" s="264">
        <v>500</v>
      </c>
      <c r="M37" s="274"/>
      <c r="N37" s="260"/>
      <c r="O37" s="260"/>
    </row>
    <row r="38" spans="1:15" s="165" customFormat="1" ht="39.950000000000003" customHeight="1" thickBot="1">
      <c r="A38" s="268"/>
      <c r="B38" s="248"/>
      <c r="C38" s="248"/>
      <c r="D38" s="248"/>
      <c r="E38" s="157"/>
      <c r="F38" s="251"/>
      <c r="G38" s="158"/>
      <c r="H38" s="159"/>
      <c r="I38" s="159"/>
      <c r="J38" s="159"/>
      <c r="K38" s="265"/>
      <c r="L38" s="265"/>
      <c r="M38" s="275"/>
      <c r="N38" s="261"/>
      <c r="O38" s="261"/>
    </row>
    <row r="39" spans="1:15" s="140" customFormat="1" ht="39.950000000000003" customHeight="1">
      <c r="A39" s="266">
        <v>12</v>
      </c>
      <c r="B39" s="273"/>
      <c r="C39" s="246" t="s">
        <v>60</v>
      </c>
      <c r="D39" s="273"/>
      <c r="E39" s="149"/>
      <c r="F39" s="150"/>
      <c r="G39" s="151"/>
      <c r="H39" s="152"/>
      <c r="I39" s="152"/>
      <c r="J39" s="155"/>
      <c r="K39" s="150">
        <v>8000</v>
      </c>
      <c r="L39" s="150">
        <v>1500</v>
      </c>
      <c r="M39" s="273">
        <f t="shared" ref="M39:M102" si="10">+K39+K40+L39+L40</f>
        <v>10000</v>
      </c>
      <c r="N39" s="262" t="s">
        <v>117</v>
      </c>
      <c r="O39" s="262" t="s">
        <v>117</v>
      </c>
    </row>
    <row r="40" spans="1:15" s="140" customFormat="1" ht="39.950000000000003" customHeight="1">
      <c r="A40" s="267"/>
      <c r="B40" s="274"/>
      <c r="C40" s="247"/>
      <c r="D40" s="274"/>
      <c r="E40" s="136"/>
      <c r="F40" s="250"/>
      <c r="G40" s="139"/>
      <c r="H40" s="137"/>
      <c r="I40" s="137"/>
      <c r="J40" s="137"/>
      <c r="K40" s="264"/>
      <c r="L40" s="264">
        <v>500</v>
      </c>
      <c r="M40" s="274"/>
      <c r="N40" s="260"/>
      <c r="O40" s="260"/>
    </row>
    <row r="41" spans="1:15" s="140" customFormat="1" ht="39.950000000000003" customHeight="1" thickBot="1">
      <c r="A41" s="268"/>
      <c r="B41" s="275"/>
      <c r="C41" s="248"/>
      <c r="D41" s="275"/>
      <c r="E41" s="161"/>
      <c r="F41" s="162"/>
      <c r="G41" s="158"/>
      <c r="H41" s="163"/>
      <c r="I41" s="163"/>
      <c r="J41" s="159"/>
      <c r="K41" s="264"/>
      <c r="L41" s="264"/>
      <c r="M41" s="275"/>
      <c r="N41" s="263"/>
      <c r="O41" s="260"/>
    </row>
    <row r="42" spans="1:15" s="164" customFormat="1" ht="39.950000000000003" customHeight="1">
      <c r="A42" s="266">
        <v>13</v>
      </c>
      <c r="B42" s="273"/>
      <c r="C42" s="250" t="s">
        <v>60</v>
      </c>
      <c r="D42" s="273"/>
      <c r="E42" s="153"/>
      <c r="F42" s="249"/>
      <c r="G42" s="154"/>
      <c r="H42" s="155"/>
      <c r="I42" s="155"/>
      <c r="J42" s="155"/>
      <c r="K42" s="249">
        <v>9000</v>
      </c>
      <c r="L42" s="249">
        <v>3750</v>
      </c>
      <c r="M42" s="273">
        <f t="shared" si="10"/>
        <v>15000</v>
      </c>
      <c r="N42" s="259"/>
      <c r="O42" s="259"/>
    </row>
    <row r="43" spans="1:15" s="140" customFormat="1" ht="39.950000000000003" customHeight="1">
      <c r="A43" s="267"/>
      <c r="B43" s="274"/>
      <c r="C43" s="250"/>
      <c r="D43" s="274"/>
      <c r="E43" s="136"/>
      <c r="F43" s="250"/>
      <c r="G43" s="139"/>
      <c r="H43" s="137"/>
      <c r="I43" s="137"/>
      <c r="J43" s="137"/>
      <c r="K43" s="264"/>
      <c r="L43" s="264">
        <v>2250</v>
      </c>
      <c r="M43" s="274"/>
      <c r="N43" s="260"/>
      <c r="O43" s="260"/>
    </row>
    <row r="44" spans="1:15" s="165" customFormat="1" ht="39.950000000000003" customHeight="1" thickBot="1">
      <c r="A44" s="268"/>
      <c r="B44" s="275"/>
      <c r="C44" s="250"/>
      <c r="D44" s="275"/>
      <c r="E44" s="157"/>
      <c r="F44" s="251"/>
      <c r="G44" s="158"/>
      <c r="H44" s="159"/>
      <c r="I44" s="159"/>
      <c r="J44" s="159"/>
      <c r="K44" s="265"/>
      <c r="L44" s="265"/>
      <c r="M44" s="275"/>
      <c r="N44" s="261"/>
      <c r="O44" s="261"/>
    </row>
    <row r="45" spans="1:15" s="140" customFormat="1" ht="39.950000000000003" customHeight="1">
      <c r="A45" s="266">
        <v>14</v>
      </c>
      <c r="B45" s="273"/>
      <c r="C45" s="249" t="s">
        <v>60</v>
      </c>
      <c r="D45" s="273"/>
      <c r="E45" s="149"/>
      <c r="F45" s="150"/>
      <c r="G45" s="151"/>
      <c r="H45" s="152"/>
      <c r="I45" s="152"/>
      <c r="J45" s="152"/>
      <c r="K45" s="150">
        <v>8000</v>
      </c>
      <c r="L45" s="150">
        <v>1500</v>
      </c>
      <c r="M45" s="273">
        <f t="shared" si="10"/>
        <v>10000</v>
      </c>
      <c r="N45" s="262"/>
      <c r="O45" s="262"/>
    </row>
    <row r="46" spans="1:15" s="140" customFormat="1" ht="39.950000000000003" customHeight="1">
      <c r="A46" s="267"/>
      <c r="B46" s="274"/>
      <c r="C46" s="250"/>
      <c r="D46" s="274"/>
      <c r="E46" s="136"/>
      <c r="F46" s="250"/>
      <c r="G46" s="139"/>
      <c r="H46" s="137"/>
      <c r="I46" s="137"/>
      <c r="J46" s="137"/>
      <c r="K46" s="264"/>
      <c r="L46" s="264">
        <v>500</v>
      </c>
      <c r="M46" s="274"/>
      <c r="N46" s="260"/>
      <c r="O46" s="260"/>
    </row>
    <row r="47" spans="1:15" s="140" customFormat="1" ht="39.950000000000003" customHeight="1" thickBot="1">
      <c r="A47" s="268"/>
      <c r="B47" s="275"/>
      <c r="C47" s="251"/>
      <c r="D47" s="275"/>
      <c r="E47" s="161"/>
      <c r="F47" s="162"/>
      <c r="G47" s="256"/>
      <c r="H47" s="163"/>
      <c r="I47" s="163"/>
      <c r="J47" s="163"/>
      <c r="K47" s="264"/>
      <c r="L47" s="264"/>
      <c r="M47" s="275"/>
      <c r="N47" s="263"/>
      <c r="O47" s="260"/>
    </row>
    <row r="48" spans="1:15" s="164" customFormat="1" ht="39.950000000000003" customHeight="1">
      <c r="A48" s="266">
        <v>15</v>
      </c>
      <c r="B48" s="250"/>
      <c r="C48" s="250"/>
      <c r="D48" s="250"/>
      <c r="E48" s="153"/>
      <c r="F48" s="249"/>
      <c r="G48" s="154"/>
      <c r="H48" s="155"/>
      <c r="I48" s="155"/>
      <c r="J48" s="155"/>
      <c r="K48" s="249"/>
      <c r="L48" s="249"/>
      <c r="M48" s="273">
        <f t="shared" si="10"/>
        <v>0</v>
      </c>
      <c r="N48" s="259"/>
      <c r="O48" s="259"/>
    </row>
    <row r="49" spans="1:15" s="140" customFormat="1" ht="39.950000000000003" customHeight="1">
      <c r="A49" s="267"/>
      <c r="B49" s="250"/>
      <c r="C49" s="250"/>
      <c r="D49" s="250"/>
      <c r="E49" s="136"/>
      <c r="F49" s="250"/>
      <c r="G49" s="139"/>
      <c r="H49" s="137"/>
      <c r="I49" s="137"/>
      <c r="J49" s="137"/>
      <c r="K49" s="264"/>
      <c r="L49" s="264"/>
      <c r="M49" s="274"/>
      <c r="N49" s="260"/>
      <c r="O49" s="260"/>
    </row>
    <row r="50" spans="1:15" s="165" customFormat="1" ht="39.950000000000003" customHeight="1" thickBot="1">
      <c r="A50" s="268"/>
      <c r="B50" s="250"/>
      <c r="C50" s="250"/>
      <c r="D50" s="250"/>
      <c r="E50" s="157"/>
      <c r="F50" s="251"/>
      <c r="G50" s="158"/>
      <c r="H50" s="159"/>
      <c r="I50" s="159"/>
      <c r="J50" s="159"/>
      <c r="K50" s="265"/>
      <c r="L50" s="265"/>
      <c r="M50" s="275"/>
      <c r="N50" s="261"/>
      <c r="O50" s="261"/>
    </row>
    <row r="51" spans="1:15" s="140" customFormat="1" ht="39.950000000000003" customHeight="1">
      <c r="A51" s="266">
        <v>16</v>
      </c>
      <c r="B51" s="269"/>
      <c r="C51" s="269"/>
      <c r="D51" s="269"/>
      <c r="E51" s="149"/>
      <c r="F51" s="150"/>
      <c r="G51" s="151"/>
      <c r="H51" s="152"/>
      <c r="I51" s="152"/>
      <c r="J51" s="152">
        <v>5</v>
      </c>
      <c r="K51" s="150"/>
      <c r="L51" s="150"/>
      <c r="M51" s="273">
        <f t="shared" si="10"/>
        <v>0</v>
      </c>
      <c r="N51" s="262"/>
      <c r="O51" s="262"/>
    </row>
    <row r="52" spans="1:15" s="140" customFormat="1" ht="39.950000000000003" customHeight="1">
      <c r="A52" s="267"/>
      <c r="B52" s="264"/>
      <c r="C52" s="264"/>
      <c r="D52" s="264"/>
      <c r="E52" s="136"/>
      <c r="F52" s="250"/>
      <c r="G52" s="139"/>
      <c r="H52" s="137"/>
      <c r="I52" s="137"/>
      <c r="J52" s="137"/>
      <c r="K52" s="264"/>
      <c r="L52" s="264"/>
      <c r="M52" s="274"/>
      <c r="N52" s="260"/>
      <c r="O52" s="260"/>
    </row>
    <row r="53" spans="1:15" s="140" customFormat="1" ht="39.950000000000003" customHeight="1" thickBot="1">
      <c r="A53" s="268"/>
      <c r="B53" s="265"/>
      <c r="C53" s="265"/>
      <c r="D53" s="265"/>
      <c r="E53" s="161"/>
      <c r="F53" s="162"/>
      <c r="G53" s="256"/>
      <c r="H53" s="163"/>
      <c r="I53" s="163"/>
      <c r="J53" s="163"/>
      <c r="K53" s="264"/>
      <c r="L53" s="264"/>
      <c r="M53" s="275"/>
      <c r="N53" s="263"/>
      <c r="O53" s="260"/>
    </row>
    <row r="54" spans="1:15" s="164" customFormat="1" ht="39.950000000000003" customHeight="1">
      <c r="A54" s="266">
        <v>17</v>
      </c>
      <c r="B54" s="269"/>
      <c r="C54" s="269"/>
      <c r="D54" s="269"/>
      <c r="E54" s="153"/>
      <c r="F54" s="249"/>
      <c r="G54" s="154"/>
      <c r="H54" s="155"/>
      <c r="I54" s="155"/>
      <c r="J54" s="155">
        <v>5</v>
      </c>
      <c r="K54" s="249"/>
      <c r="L54" s="249"/>
      <c r="M54" s="273">
        <f t="shared" si="10"/>
        <v>0</v>
      </c>
      <c r="N54" s="259"/>
      <c r="O54" s="259"/>
    </row>
    <row r="55" spans="1:15" s="140" customFormat="1" ht="39.950000000000003" customHeight="1">
      <c r="A55" s="267"/>
      <c r="B55" s="264"/>
      <c r="C55" s="264"/>
      <c r="D55" s="264"/>
      <c r="E55" s="136"/>
      <c r="F55" s="250"/>
      <c r="G55" s="139"/>
      <c r="H55" s="137"/>
      <c r="I55" s="137"/>
      <c r="J55" s="137"/>
      <c r="K55" s="264"/>
      <c r="L55" s="264"/>
      <c r="M55" s="274"/>
      <c r="N55" s="260"/>
      <c r="O55" s="260"/>
    </row>
    <row r="56" spans="1:15" s="165" customFormat="1" ht="39.950000000000003" customHeight="1" thickBot="1">
      <c r="A56" s="268"/>
      <c r="B56" s="265"/>
      <c r="C56" s="265"/>
      <c r="D56" s="265"/>
      <c r="E56" s="157"/>
      <c r="F56" s="251"/>
      <c r="G56" s="158"/>
      <c r="H56" s="159"/>
      <c r="I56" s="159"/>
      <c r="J56" s="159"/>
      <c r="K56" s="265"/>
      <c r="L56" s="265"/>
      <c r="M56" s="275"/>
      <c r="N56" s="261"/>
      <c r="O56" s="261"/>
    </row>
    <row r="57" spans="1:15" s="140" customFormat="1" ht="39.950000000000003" customHeight="1">
      <c r="A57" s="266">
        <v>18</v>
      </c>
      <c r="B57" s="264"/>
      <c r="C57" s="264"/>
      <c r="D57" s="264"/>
      <c r="E57" s="149"/>
      <c r="F57" s="150"/>
      <c r="G57" s="151"/>
      <c r="H57" s="152"/>
      <c r="I57" s="152"/>
      <c r="J57" s="152">
        <v>5</v>
      </c>
      <c r="K57" s="150"/>
      <c r="L57" s="150"/>
      <c r="M57" s="273">
        <f t="shared" si="10"/>
        <v>0</v>
      </c>
      <c r="N57" s="262"/>
      <c r="O57" s="262"/>
    </row>
    <row r="58" spans="1:15" s="140" customFormat="1" ht="39.950000000000003" customHeight="1">
      <c r="A58" s="267"/>
      <c r="B58" s="264"/>
      <c r="C58" s="264"/>
      <c r="D58" s="264"/>
      <c r="E58" s="136"/>
      <c r="F58" s="250"/>
      <c r="G58" s="139"/>
      <c r="H58" s="137"/>
      <c r="I58" s="137"/>
      <c r="J58" s="137"/>
      <c r="K58" s="264"/>
      <c r="L58" s="264"/>
      <c r="M58" s="274"/>
      <c r="N58" s="260"/>
      <c r="O58" s="260"/>
    </row>
    <row r="59" spans="1:15" s="140" customFormat="1" ht="39.950000000000003" customHeight="1" thickBot="1">
      <c r="A59" s="268"/>
      <c r="B59" s="264"/>
      <c r="C59" s="264"/>
      <c r="D59" s="264"/>
      <c r="E59" s="161"/>
      <c r="F59" s="162"/>
      <c r="G59" s="256"/>
      <c r="H59" s="163"/>
      <c r="I59" s="163"/>
      <c r="J59" s="163"/>
      <c r="K59" s="264"/>
      <c r="L59" s="264"/>
      <c r="M59" s="275"/>
      <c r="N59" s="263"/>
      <c r="O59" s="260"/>
    </row>
    <row r="60" spans="1:15" s="164" customFormat="1" ht="39.950000000000003" customHeight="1">
      <c r="A60" s="266">
        <v>19</v>
      </c>
      <c r="B60" s="269"/>
      <c r="C60" s="269"/>
      <c r="D60" s="269"/>
      <c r="E60" s="153"/>
      <c r="F60" s="249"/>
      <c r="G60" s="154"/>
      <c r="H60" s="155"/>
      <c r="I60" s="155"/>
      <c r="J60" s="155"/>
      <c r="K60" s="249"/>
      <c r="L60" s="249"/>
      <c r="M60" s="273">
        <f t="shared" si="10"/>
        <v>0</v>
      </c>
      <c r="N60" s="259"/>
      <c r="O60" s="259"/>
    </row>
    <row r="61" spans="1:15" s="140" customFormat="1" ht="39.950000000000003" customHeight="1">
      <c r="A61" s="267"/>
      <c r="B61" s="264"/>
      <c r="C61" s="264"/>
      <c r="D61" s="264"/>
      <c r="E61" s="136"/>
      <c r="F61" s="250"/>
      <c r="G61" s="139"/>
      <c r="H61" s="137"/>
      <c r="I61" s="137"/>
      <c r="J61" s="137"/>
      <c r="K61" s="264"/>
      <c r="L61" s="264"/>
      <c r="M61" s="274"/>
      <c r="N61" s="260"/>
      <c r="O61" s="260"/>
    </row>
    <row r="62" spans="1:15" s="165" customFormat="1" ht="39.950000000000003" customHeight="1" thickBot="1">
      <c r="A62" s="268"/>
      <c r="B62" s="265"/>
      <c r="C62" s="265"/>
      <c r="D62" s="265"/>
      <c r="E62" s="157"/>
      <c r="F62" s="251"/>
      <c r="G62" s="158"/>
      <c r="H62" s="159"/>
      <c r="I62" s="159"/>
      <c r="J62" s="159"/>
      <c r="K62" s="265"/>
      <c r="L62" s="265"/>
      <c r="M62" s="275"/>
      <c r="N62" s="261"/>
      <c r="O62" s="261"/>
    </row>
    <row r="63" spans="1:15" s="140" customFormat="1" ht="39.950000000000003" customHeight="1">
      <c r="A63" s="266">
        <v>20</v>
      </c>
      <c r="B63" s="264"/>
      <c r="C63" s="264"/>
      <c r="D63" s="264"/>
      <c r="E63" s="149"/>
      <c r="F63" s="150"/>
      <c r="G63" s="151"/>
      <c r="H63" s="152"/>
      <c r="I63" s="152"/>
      <c r="J63" s="152"/>
      <c r="K63" s="150"/>
      <c r="L63" s="150"/>
      <c r="M63" s="273">
        <f t="shared" si="10"/>
        <v>0</v>
      </c>
      <c r="N63" s="262"/>
      <c r="O63" s="262"/>
    </row>
    <row r="64" spans="1:15" s="140" customFormat="1" ht="39.950000000000003" customHeight="1">
      <c r="A64" s="267"/>
      <c r="B64" s="264"/>
      <c r="C64" s="264"/>
      <c r="D64" s="264"/>
      <c r="E64" s="136"/>
      <c r="F64" s="250"/>
      <c r="G64" s="139"/>
      <c r="H64" s="137"/>
      <c r="I64" s="137"/>
      <c r="J64" s="137"/>
      <c r="K64" s="264"/>
      <c r="L64" s="264"/>
      <c r="M64" s="274"/>
      <c r="N64" s="260"/>
      <c r="O64" s="260"/>
    </row>
    <row r="65" spans="1:15" s="140" customFormat="1" ht="39.950000000000003" customHeight="1" thickBot="1">
      <c r="A65" s="268"/>
      <c r="B65" s="264"/>
      <c r="C65" s="264"/>
      <c r="D65" s="264"/>
      <c r="E65" s="161"/>
      <c r="F65" s="162"/>
      <c r="G65" s="256"/>
      <c r="H65" s="163"/>
      <c r="I65" s="163"/>
      <c r="J65" s="163"/>
      <c r="K65" s="264"/>
      <c r="L65" s="264"/>
      <c r="M65" s="275"/>
      <c r="N65" s="263"/>
      <c r="O65" s="260"/>
    </row>
    <row r="66" spans="1:15" s="164" customFormat="1" ht="39.950000000000003" customHeight="1">
      <c r="A66" s="266">
        <v>21</v>
      </c>
      <c r="B66" s="269"/>
      <c r="C66" s="269"/>
      <c r="D66" s="269"/>
      <c r="E66" s="153"/>
      <c r="F66" s="249"/>
      <c r="G66" s="154"/>
      <c r="H66" s="155"/>
      <c r="I66" s="155"/>
      <c r="J66" s="155"/>
      <c r="K66" s="249"/>
      <c r="L66" s="249"/>
      <c r="M66" s="273">
        <f t="shared" si="10"/>
        <v>0</v>
      </c>
      <c r="N66" s="259"/>
      <c r="O66" s="259"/>
    </row>
    <row r="67" spans="1:15" s="140" customFormat="1" ht="39.950000000000003" customHeight="1">
      <c r="A67" s="267"/>
      <c r="B67" s="264"/>
      <c r="C67" s="264"/>
      <c r="D67" s="264"/>
      <c r="E67" s="136"/>
      <c r="F67" s="250"/>
      <c r="G67" s="139"/>
      <c r="H67" s="137"/>
      <c r="I67" s="137"/>
      <c r="J67" s="137"/>
      <c r="K67" s="264"/>
      <c r="L67" s="264"/>
      <c r="M67" s="274"/>
      <c r="N67" s="260"/>
      <c r="O67" s="260"/>
    </row>
    <row r="68" spans="1:15" s="165" customFormat="1" ht="39.950000000000003" customHeight="1" thickBot="1">
      <c r="A68" s="268"/>
      <c r="B68" s="265"/>
      <c r="C68" s="265"/>
      <c r="D68" s="265"/>
      <c r="E68" s="157"/>
      <c r="F68" s="251"/>
      <c r="G68" s="158"/>
      <c r="H68" s="159"/>
      <c r="I68" s="159"/>
      <c r="J68" s="159"/>
      <c r="K68" s="265"/>
      <c r="L68" s="265"/>
      <c r="M68" s="275"/>
      <c r="N68" s="261"/>
      <c r="O68" s="261"/>
    </row>
    <row r="69" spans="1:15" s="140" customFormat="1" ht="39.950000000000003" customHeight="1">
      <c r="A69" s="266">
        <v>22</v>
      </c>
      <c r="B69" s="264"/>
      <c r="C69" s="264"/>
      <c r="D69" s="264"/>
      <c r="E69" s="149"/>
      <c r="F69" s="150"/>
      <c r="G69" s="151"/>
      <c r="H69" s="152"/>
      <c r="I69" s="152"/>
      <c r="J69" s="152"/>
      <c r="K69" s="150"/>
      <c r="L69" s="150"/>
      <c r="M69" s="273">
        <f t="shared" si="10"/>
        <v>0</v>
      </c>
      <c r="N69" s="262"/>
      <c r="O69" s="262"/>
    </row>
    <row r="70" spans="1:15" s="140" customFormat="1" ht="39.950000000000003" customHeight="1">
      <c r="A70" s="267"/>
      <c r="B70" s="264"/>
      <c r="C70" s="264"/>
      <c r="D70" s="264"/>
      <c r="E70" s="136"/>
      <c r="F70" s="250"/>
      <c r="G70" s="139"/>
      <c r="H70" s="137"/>
      <c r="I70" s="137"/>
      <c r="J70" s="137"/>
      <c r="K70" s="264"/>
      <c r="L70" s="264"/>
      <c r="M70" s="274"/>
      <c r="N70" s="260"/>
      <c r="O70" s="260"/>
    </row>
    <row r="71" spans="1:15" s="140" customFormat="1" ht="39.950000000000003" customHeight="1" thickBot="1">
      <c r="A71" s="268"/>
      <c r="B71" s="264"/>
      <c r="C71" s="264"/>
      <c r="D71" s="264"/>
      <c r="E71" s="161"/>
      <c r="F71" s="162"/>
      <c r="G71" s="256"/>
      <c r="H71" s="163"/>
      <c r="I71" s="163"/>
      <c r="J71" s="163"/>
      <c r="K71" s="264"/>
      <c r="L71" s="264"/>
      <c r="M71" s="275"/>
      <c r="N71" s="263"/>
      <c r="O71" s="260"/>
    </row>
    <row r="72" spans="1:15" s="164" customFormat="1" ht="39.950000000000003" customHeight="1">
      <c r="A72" s="266">
        <v>23</v>
      </c>
      <c r="B72" s="269"/>
      <c r="C72" s="269"/>
      <c r="D72" s="269"/>
      <c r="E72" s="153"/>
      <c r="F72" s="249"/>
      <c r="G72" s="154"/>
      <c r="H72" s="155"/>
      <c r="I72" s="155"/>
      <c r="J72" s="155"/>
      <c r="K72" s="249"/>
      <c r="L72" s="249"/>
      <c r="M72" s="273">
        <f t="shared" si="10"/>
        <v>0</v>
      </c>
      <c r="N72" s="259"/>
      <c r="O72" s="259"/>
    </row>
    <row r="73" spans="1:15" s="140" customFormat="1" ht="39.950000000000003" customHeight="1">
      <c r="A73" s="267"/>
      <c r="B73" s="264"/>
      <c r="C73" s="264"/>
      <c r="D73" s="264"/>
      <c r="E73" s="136"/>
      <c r="F73" s="250"/>
      <c r="G73" s="139"/>
      <c r="H73" s="137"/>
      <c r="I73" s="137"/>
      <c r="J73" s="137"/>
      <c r="K73" s="264"/>
      <c r="L73" s="264"/>
      <c r="M73" s="274"/>
      <c r="N73" s="260"/>
      <c r="O73" s="260"/>
    </row>
    <row r="74" spans="1:15" s="165" customFormat="1" ht="39.950000000000003" customHeight="1" thickBot="1">
      <c r="A74" s="268"/>
      <c r="B74" s="265"/>
      <c r="C74" s="265"/>
      <c r="D74" s="265"/>
      <c r="E74" s="157"/>
      <c r="F74" s="251"/>
      <c r="G74" s="158"/>
      <c r="H74" s="159"/>
      <c r="I74" s="159"/>
      <c r="J74" s="159"/>
      <c r="K74" s="265"/>
      <c r="L74" s="265"/>
      <c r="M74" s="275"/>
      <c r="N74" s="261"/>
      <c r="O74" s="261"/>
    </row>
    <row r="75" spans="1:15" s="140" customFormat="1" ht="39.950000000000003" customHeight="1">
      <c r="A75" s="266">
        <v>24</v>
      </c>
      <c r="B75" s="264"/>
      <c r="C75" s="264"/>
      <c r="D75" s="264"/>
      <c r="E75" s="149"/>
      <c r="F75" s="150"/>
      <c r="G75" s="151"/>
      <c r="H75" s="152"/>
      <c r="I75" s="152"/>
      <c r="J75" s="152"/>
      <c r="K75" s="150"/>
      <c r="L75" s="150"/>
      <c r="M75" s="273">
        <f t="shared" si="10"/>
        <v>0</v>
      </c>
      <c r="N75" s="262"/>
      <c r="O75" s="262"/>
    </row>
    <row r="76" spans="1:15" s="140" customFormat="1" ht="39.950000000000003" customHeight="1">
      <c r="A76" s="267"/>
      <c r="B76" s="264"/>
      <c r="C76" s="264"/>
      <c r="D76" s="264"/>
      <c r="E76" s="136"/>
      <c r="F76" s="250"/>
      <c r="G76" s="139"/>
      <c r="H76" s="137"/>
      <c r="I76" s="137"/>
      <c r="J76" s="137"/>
      <c r="K76" s="264"/>
      <c r="L76" s="264"/>
      <c r="M76" s="274"/>
      <c r="N76" s="260"/>
      <c r="O76" s="260"/>
    </row>
    <row r="77" spans="1:15" s="140" customFormat="1" ht="39.950000000000003" customHeight="1" thickBot="1">
      <c r="A77" s="268"/>
      <c r="B77" s="264"/>
      <c r="C77" s="264"/>
      <c r="D77" s="264"/>
      <c r="E77" s="161"/>
      <c r="F77" s="162"/>
      <c r="G77" s="256"/>
      <c r="H77" s="163"/>
      <c r="I77" s="163"/>
      <c r="J77" s="163"/>
      <c r="K77" s="264"/>
      <c r="L77" s="264"/>
      <c r="M77" s="275"/>
      <c r="N77" s="263"/>
      <c r="O77" s="260"/>
    </row>
    <row r="78" spans="1:15" s="164" customFormat="1" ht="39.950000000000003" customHeight="1">
      <c r="A78" s="266">
        <v>25</v>
      </c>
      <c r="B78" s="269"/>
      <c r="C78" s="269"/>
      <c r="D78" s="269"/>
      <c r="E78" s="153"/>
      <c r="F78" s="249"/>
      <c r="G78" s="154"/>
      <c r="H78" s="155"/>
      <c r="I78" s="155"/>
      <c r="J78" s="155"/>
      <c r="K78" s="249"/>
      <c r="L78" s="249"/>
      <c r="M78" s="273">
        <f t="shared" si="10"/>
        <v>0</v>
      </c>
      <c r="N78" s="259"/>
      <c r="O78" s="259"/>
    </row>
    <row r="79" spans="1:15" s="140" customFormat="1" ht="39.950000000000003" customHeight="1">
      <c r="A79" s="267"/>
      <c r="B79" s="264"/>
      <c r="C79" s="264"/>
      <c r="D79" s="264"/>
      <c r="E79" s="136"/>
      <c r="F79" s="250"/>
      <c r="G79" s="139"/>
      <c r="H79" s="137"/>
      <c r="I79" s="137"/>
      <c r="J79" s="137"/>
      <c r="K79" s="264"/>
      <c r="L79" s="264"/>
      <c r="M79" s="274"/>
      <c r="N79" s="260"/>
      <c r="O79" s="260"/>
    </row>
    <row r="80" spans="1:15" s="165" customFormat="1" ht="39.950000000000003" customHeight="1" thickBot="1">
      <c r="A80" s="268"/>
      <c r="B80" s="265"/>
      <c r="C80" s="265"/>
      <c r="D80" s="265"/>
      <c r="E80" s="157"/>
      <c r="F80" s="251"/>
      <c r="G80" s="158"/>
      <c r="H80" s="159"/>
      <c r="I80" s="159"/>
      <c r="J80" s="159"/>
      <c r="K80" s="265"/>
      <c r="L80" s="265"/>
      <c r="M80" s="275"/>
      <c r="N80" s="261"/>
      <c r="O80" s="261"/>
    </row>
    <row r="81" spans="1:15" s="140" customFormat="1" ht="39.950000000000003" customHeight="1">
      <c r="A81" s="266">
        <v>26</v>
      </c>
      <c r="B81" s="264"/>
      <c r="C81" s="264"/>
      <c r="D81" s="264"/>
      <c r="E81" s="149"/>
      <c r="F81" s="150"/>
      <c r="G81" s="151"/>
      <c r="H81" s="152"/>
      <c r="I81" s="152"/>
      <c r="J81" s="152"/>
      <c r="K81" s="150"/>
      <c r="L81" s="150"/>
      <c r="M81" s="273">
        <f t="shared" si="10"/>
        <v>0</v>
      </c>
      <c r="N81" s="262"/>
      <c r="O81" s="262"/>
    </row>
    <row r="82" spans="1:15" s="140" customFormat="1" ht="39.950000000000003" customHeight="1">
      <c r="A82" s="267"/>
      <c r="B82" s="264"/>
      <c r="C82" s="264"/>
      <c r="D82" s="264"/>
      <c r="E82" s="136"/>
      <c r="F82" s="250"/>
      <c r="G82" s="139"/>
      <c r="H82" s="137"/>
      <c r="I82" s="137"/>
      <c r="J82" s="137"/>
      <c r="K82" s="264"/>
      <c r="L82" s="264"/>
      <c r="M82" s="274"/>
      <c r="N82" s="260"/>
      <c r="O82" s="260"/>
    </row>
    <row r="83" spans="1:15" s="140" customFormat="1" ht="39.950000000000003" customHeight="1" thickBot="1">
      <c r="A83" s="268"/>
      <c r="B83" s="264"/>
      <c r="C83" s="264"/>
      <c r="D83" s="264"/>
      <c r="E83" s="161"/>
      <c r="F83" s="162"/>
      <c r="G83" s="256"/>
      <c r="H83" s="163"/>
      <c r="I83" s="163"/>
      <c r="J83" s="163"/>
      <c r="K83" s="264"/>
      <c r="L83" s="264"/>
      <c r="M83" s="275"/>
      <c r="N83" s="263"/>
      <c r="O83" s="260"/>
    </row>
    <row r="84" spans="1:15" s="164" customFormat="1" ht="39.950000000000003" customHeight="1">
      <c r="A84" s="266">
        <v>27</v>
      </c>
      <c r="B84" s="269"/>
      <c r="C84" s="269"/>
      <c r="D84" s="269"/>
      <c r="E84" s="153"/>
      <c r="F84" s="249"/>
      <c r="G84" s="154"/>
      <c r="H84" s="155"/>
      <c r="I84" s="155"/>
      <c r="J84" s="155"/>
      <c r="K84" s="249"/>
      <c r="L84" s="249"/>
      <c r="M84" s="273">
        <f t="shared" si="10"/>
        <v>0</v>
      </c>
      <c r="N84" s="259"/>
      <c r="O84" s="259"/>
    </row>
    <row r="85" spans="1:15" s="140" customFormat="1" ht="39.950000000000003" customHeight="1">
      <c r="A85" s="267"/>
      <c r="B85" s="264"/>
      <c r="C85" s="264"/>
      <c r="D85" s="264"/>
      <c r="E85" s="136"/>
      <c r="F85" s="250"/>
      <c r="G85" s="139"/>
      <c r="H85" s="137"/>
      <c r="I85" s="137"/>
      <c r="J85" s="137"/>
      <c r="K85" s="264"/>
      <c r="L85" s="264"/>
      <c r="M85" s="274"/>
      <c r="N85" s="260"/>
      <c r="O85" s="260"/>
    </row>
    <row r="86" spans="1:15" s="165" customFormat="1" ht="39.950000000000003" customHeight="1" thickBot="1">
      <c r="A86" s="268"/>
      <c r="B86" s="265"/>
      <c r="C86" s="265"/>
      <c r="D86" s="265"/>
      <c r="E86" s="157"/>
      <c r="F86" s="251"/>
      <c r="G86" s="158"/>
      <c r="H86" s="159"/>
      <c r="I86" s="159"/>
      <c r="J86" s="159"/>
      <c r="K86" s="265"/>
      <c r="L86" s="265"/>
      <c r="M86" s="275"/>
      <c r="N86" s="261"/>
      <c r="O86" s="261"/>
    </row>
    <row r="87" spans="1:15" s="140" customFormat="1" ht="39.950000000000003" customHeight="1">
      <c r="A87" s="266">
        <v>28</v>
      </c>
      <c r="B87" s="264"/>
      <c r="C87" s="264"/>
      <c r="D87" s="264"/>
      <c r="E87" s="149"/>
      <c r="F87" s="150"/>
      <c r="G87" s="151"/>
      <c r="H87" s="152"/>
      <c r="I87" s="152"/>
      <c r="J87" s="152"/>
      <c r="K87" s="150"/>
      <c r="L87" s="150"/>
      <c r="M87" s="273">
        <f t="shared" si="10"/>
        <v>0</v>
      </c>
      <c r="N87" s="262"/>
      <c r="O87" s="262"/>
    </row>
    <row r="88" spans="1:15" s="140" customFormat="1" ht="39.950000000000003" customHeight="1">
      <c r="A88" s="267"/>
      <c r="B88" s="264"/>
      <c r="C88" s="264"/>
      <c r="D88" s="264"/>
      <c r="E88" s="136"/>
      <c r="F88" s="250"/>
      <c r="G88" s="139"/>
      <c r="H88" s="137"/>
      <c r="I88" s="137"/>
      <c r="J88" s="137"/>
      <c r="K88" s="264"/>
      <c r="L88" s="264"/>
      <c r="M88" s="274"/>
      <c r="N88" s="260"/>
      <c r="O88" s="260"/>
    </row>
    <row r="89" spans="1:15" s="140" customFormat="1" ht="39.950000000000003" customHeight="1" thickBot="1">
      <c r="A89" s="268"/>
      <c r="B89" s="264"/>
      <c r="C89" s="264"/>
      <c r="D89" s="264"/>
      <c r="E89" s="161"/>
      <c r="F89" s="162"/>
      <c r="G89" s="256"/>
      <c r="H89" s="163"/>
      <c r="I89" s="163"/>
      <c r="J89" s="163"/>
      <c r="K89" s="264"/>
      <c r="L89" s="264"/>
      <c r="M89" s="275"/>
      <c r="N89" s="263"/>
      <c r="O89" s="260"/>
    </row>
    <row r="90" spans="1:15" s="164" customFormat="1" ht="39.950000000000003" customHeight="1">
      <c r="A90" s="266">
        <v>29</v>
      </c>
      <c r="B90" s="269"/>
      <c r="C90" s="269"/>
      <c r="D90" s="269"/>
      <c r="E90" s="153"/>
      <c r="F90" s="249"/>
      <c r="G90" s="154"/>
      <c r="H90" s="155"/>
      <c r="I90" s="155"/>
      <c r="J90" s="155"/>
      <c r="K90" s="249"/>
      <c r="L90" s="249"/>
      <c r="M90" s="273">
        <f t="shared" si="10"/>
        <v>0</v>
      </c>
      <c r="N90" s="259"/>
      <c r="O90" s="259"/>
    </row>
    <row r="91" spans="1:15" s="140" customFormat="1" ht="39.950000000000003" customHeight="1">
      <c r="A91" s="267"/>
      <c r="B91" s="264"/>
      <c r="C91" s="264"/>
      <c r="D91" s="264"/>
      <c r="E91" s="136"/>
      <c r="F91" s="250"/>
      <c r="G91" s="139"/>
      <c r="H91" s="137"/>
      <c r="I91" s="137"/>
      <c r="J91" s="137"/>
      <c r="K91" s="264"/>
      <c r="L91" s="264"/>
      <c r="M91" s="274"/>
      <c r="N91" s="260"/>
      <c r="O91" s="260"/>
    </row>
    <row r="92" spans="1:15" s="165" customFormat="1" ht="39.950000000000003" customHeight="1" thickBot="1">
      <c r="A92" s="268"/>
      <c r="B92" s="265"/>
      <c r="C92" s="265"/>
      <c r="D92" s="265"/>
      <c r="E92" s="157"/>
      <c r="F92" s="251"/>
      <c r="G92" s="158"/>
      <c r="H92" s="159"/>
      <c r="I92" s="159"/>
      <c r="J92" s="159"/>
      <c r="K92" s="265"/>
      <c r="L92" s="265"/>
      <c r="M92" s="275"/>
      <c r="N92" s="261"/>
      <c r="O92" s="261"/>
    </row>
    <row r="93" spans="1:15" s="164" customFormat="1" ht="39.950000000000003" customHeight="1">
      <c r="A93" s="266">
        <v>30</v>
      </c>
      <c r="B93" s="269"/>
      <c r="C93" s="269"/>
      <c r="D93" s="269"/>
      <c r="E93" s="153"/>
      <c r="F93" s="249"/>
      <c r="G93" s="154"/>
      <c r="H93" s="155"/>
      <c r="I93" s="155"/>
      <c r="J93" s="155"/>
      <c r="K93" s="249"/>
      <c r="L93" s="249"/>
      <c r="M93" s="273">
        <f t="shared" si="10"/>
        <v>0</v>
      </c>
      <c r="N93" s="259"/>
      <c r="O93" s="259"/>
    </row>
    <row r="94" spans="1:15" s="140" customFormat="1" ht="39.950000000000003" customHeight="1">
      <c r="A94" s="267"/>
      <c r="B94" s="264"/>
      <c r="C94" s="264"/>
      <c r="D94" s="264"/>
      <c r="E94" s="136"/>
      <c r="F94" s="250"/>
      <c r="G94" s="139"/>
      <c r="H94" s="137"/>
      <c r="I94" s="137"/>
      <c r="J94" s="137"/>
      <c r="K94" s="264"/>
      <c r="L94" s="264"/>
      <c r="M94" s="274"/>
      <c r="N94" s="260"/>
      <c r="O94" s="260"/>
    </row>
    <row r="95" spans="1:15" s="165" customFormat="1" ht="39.950000000000003" customHeight="1" thickBot="1">
      <c r="A95" s="268"/>
      <c r="B95" s="265"/>
      <c r="C95" s="265"/>
      <c r="D95" s="265"/>
      <c r="E95" s="157"/>
      <c r="F95" s="251"/>
      <c r="G95" s="158"/>
      <c r="H95" s="159"/>
      <c r="I95" s="159"/>
      <c r="J95" s="159"/>
      <c r="K95" s="265"/>
      <c r="L95" s="265"/>
      <c r="M95" s="275"/>
      <c r="N95" s="261"/>
      <c r="O95" s="261"/>
    </row>
    <row r="96" spans="1:15" s="140" customFormat="1" ht="39.950000000000003" customHeight="1">
      <c r="A96" s="266">
        <v>31</v>
      </c>
      <c r="B96" s="264"/>
      <c r="C96" s="264"/>
      <c r="D96" s="264"/>
      <c r="E96" s="149"/>
      <c r="F96" s="150"/>
      <c r="G96" s="151"/>
      <c r="H96" s="152"/>
      <c r="I96" s="152"/>
      <c r="J96" s="152"/>
      <c r="K96" s="150"/>
      <c r="L96" s="150"/>
      <c r="M96" s="273">
        <f t="shared" si="10"/>
        <v>0</v>
      </c>
      <c r="N96" s="262"/>
      <c r="O96" s="262"/>
    </row>
    <row r="97" spans="1:15" s="140" customFormat="1" ht="39.950000000000003" customHeight="1">
      <c r="A97" s="267"/>
      <c r="B97" s="264"/>
      <c r="C97" s="264"/>
      <c r="D97" s="264"/>
      <c r="E97" s="136"/>
      <c r="F97" s="250"/>
      <c r="G97" s="139"/>
      <c r="H97" s="137"/>
      <c r="I97" s="137"/>
      <c r="J97" s="137"/>
      <c r="K97" s="264"/>
      <c r="L97" s="264"/>
      <c r="M97" s="274"/>
      <c r="N97" s="260"/>
      <c r="O97" s="260"/>
    </row>
    <row r="98" spans="1:15" s="140" customFormat="1" ht="39.950000000000003" customHeight="1" thickBot="1">
      <c r="A98" s="268"/>
      <c r="B98" s="264"/>
      <c r="C98" s="264"/>
      <c r="D98" s="264"/>
      <c r="E98" s="161"/>
      <c r="F98" s="162"/>
      <c r="G98" s="256"/>
      <c r="H98" s="163"/>
      <c r="I98" s="163"/>
      <c r="J98" s="163"/>
      <c r="K98" s="264"/>
      <c r="L98" s="264"/>
      <c r="M98" s="275"/>
      <c r="N98" s="263"/>
      <c r="O98" s="260"/>
    </row>
    <row r="99" spans="1:15" s="164" customFormat="1" ht="39.950000000000003" customHeight="1">
      <c r="A99" s="266">
        <v>32</v>
      </c>
      <c r="B99" s="269"/>
      <c r="C99" s="269"/>
      <c r="D99" s="269"/>
      <c r="E99" s="153"/>
      <c r="F99" s="249"/>
      <c r="G99" s="154"/>
      <c r="H99" s="155"/>
      <c r="I99" s="155"/>
      <c r="J99" s="155"/>
      <c r="K99" s="249"/>
      <c r="L99" s="249"/>
      <c r="M99" s="273">
        <f t="shared" si="10"/>
        <v>0</v>
      </c>
      <c r="N99" s="259"/>
      <c r="O99" s="259"/>
    </row>
    <row r="100" spans="1:15" s="140" customFormat="1" ht="39.950000000000003" customHeight="1">
      <c r="A100" s="267"/>
      <c r="B100" s="264"/>
      <c r="C100" s="264"/>
      <c r="D100" s="264"/>
      <c r="E100" s="136"/>
      <c r="F100" s="250"/>
      <c r="G100" s="139"/>
      <c r="H100" s="137"/>
      <c r="I100" s="137"/>
      <c r="J100" s="137"/>
      <c r="K100" s="264"/>
      <c r="L100" s="264"/>
      <c r="M100" s="274"/>
      <c r="N100" s="260"/>
      <c r="O100" s="260"/>
    </row>
    <row r="101" spans="1:15" s="165" customFormat="1" ht="39.950000000000003" customHeight="1" thickBot="1">
      <c r="A101" s="268"/>
      <c r="B101" s="265"/>
      <c r="C101" s="265"/>
      <c r="D101" s="265"/>
      <c r="E101" s="157"/>
      <c r="F101" s="251"/>
      <c r="G101" s="158"/>
      <c r="H101" s="159"/>
      <c r="I101" s="159"/>
      <c r="J101" s="159"/>
      <c r="K101" s="265"/>
      <c r="L101" s="265"/>
      <c r="M101" s="275"/>
      <c r="N101" s="261"/>
      <c r="O101" s="261"/>
    </row>
    <row r="102" spans="1:15" s="140" customFormat="1" ht="39.950000000000003" customHeight="1">
      <c r="A102" s="266">
        <v>33</v>
      </c>
      <c r="B102" s="264"/>
      <c r="C102" s="264"/>
      <c r="D102" s="264"/>
      <c r="E102" s="149"/>
      <c r="F102" s="150"/>
      <c r="G102" s="151"/>
      <c r="H102" s="152"/>
      <c r="I102" s="152"/>
      <c r="J102" s="152"/>
      <c r="K102" s="150"/>
      <c r="L102" s="150"/>
      <c r="M102" s="273">
        <f t="shared" si="10"/>
        <v>0</v>
      </c>
      <c r="N102" s="262"/>
      <c r="O102" s="262"/>
    </row>
    <row r="103" spans="1:15" s="140" customFormat="1" ht="39.950000000000003" customHeight="1">
      <c r="A103" s="267"/>
      <c r="B103" s="264"/>
      <c r="C103" s="264"/>
      <c r="D103" s="264"/>
      <c r="E103" s="136"/>
      <c r="F103" s="250"/>
      <c r="G103" s="139"/>
      <c r="H103" s="137"/>
      <c r="I103" s="137"/>
      <c r="J103" s="137"/>
      <c r="K103" s="264"/>
      <c r="L103" s="264"/>
      <c r="M103" s="274"/>
      <c r="N103" s="260"/>
      <c r="O103" s="260"/>
    </row>
    <row r="104" spans="1:15" s="140" customFormat="1" ht="39.950000000000003" customHeight="1" thickBot="1">
      <c r="A104" s="268"/>
      <c r="B104" s="264"/>
      <c r="C104" s="264"/>
      <c r="D104" s="264"/>
      <c r="E104" s="161"/>
      <c r="F104" s="162"/>
      <c r="G104" s="256"/>
      <c r="H104" s="163"/>
      <c r="I104" s="163"/>
      <c r="J104" s="163"/>
      <c r="K104" s="264"/>
      <c r="L104" s="264"/>
      <c r="M104" s="275"/>
      <c r="N104" s="263"/>
      <c r="O104" s="260"/>
    </row>
    <row r="105" spans="1:15" s="164" customFormat="1" ht="39.950000000000003" customHeight="1">
      <c r="A105" s="266">
        <v>34</v>
      </c>
      <c r="B105" s="269"/>
      <c r="C105" s="269"/>
      <c r="D105" s="269"/>
      <c r="E105" s="153"/>
      <c r="F105" s="249"/>
      <c r="G105" s="154"/>
      <c r="H105" s="155"/>
      <c r="I105" s="155"/>
      <c r="J105" s="155"/>
      <c r="K105" s="249"/>
      <c r="L105" s="249"/>
      <c r="M105" s="273">
        <f t="shared" ref="M105:M153" si="11">+K105+K106+L105+L106</f>
        <v>0</v>
      </c>
      <c r="N105" s="259"/>
      <c r="O105" s="259"/>
    </row>
    <row r="106" spans="1:15" s="140" customFormat="1" ht="39.950000000000003" customHeight="1">
      <c r="A106" s="267"/>
      <c r="B106" s="264"/>
      <c r="C106" s="264"/>
      <c r="D106" s="264"/>
      <c r="E106" s="136"/>
      <c r="F106" s="250"/>
      <c r="G106" s="139"/>
      <c r="H106" s="137"/>
      <c r="I106" s="137"/>
      <c r="J106" s="137"/>
      <c r="K106" s="264"/>
      <c r="L106" s="264"/>
      <c r="M106" s="274"/>
      <c r="N106" s="260"/>
      <c r="O106" s="260"/>
    </row>
    <row r="107" spans="1:15" s="165" customFormat="1" ht="39.950000000000003" customHeight="1" thickBot="1">
      <c r="A107" s="268"/>
      <c r="B107" s="265"/>
      <c r="C107" s="265"/>
      <c r="D107" s="265"/>
      <c r="E107" s="157"/>
      <c r="F107" s="251"/>
      <c r="G107" s="158"/>
      <c r="H107" s="159"/>
      <c r="I107" s="159"/>
      <c r="J107" s="159"/>
      <c r="K107" s="265"/>
      <c r="L107" s="265"/>
      <c r="M107" s="275"/>
      <c r="N107" s="261"/>
      <c r="O107" s="261"/>
    </row>
    <row r="108" spans="1:15" s="164" customFormat="1" ht="39.950000000000003" customHeight="1">
      <c r="A108" s="266">
        <v>35</v>
      </c>
      <c r="B108" s="269"/>
      <c r="C108" s="269"/>
      <c r="D108" s="269"/>
      <c r="E108" s="153"/>
      <c r="F108" s="249"/>
      <c r="G108" s="154"/>
      <c r="H108" s="155"/>
      <c r="I108" s="155"/>
      <c r="J108" s="155"/>
      <c r="K108" s="249"/>
      <c r="L108" s="249"/>
      <c r="M108" s="273">
        <f t="shared" si="11"/>
        <v>0</v>
      </c>
      <c r="N108" s="259"/>
      <c r="O108" s="259"/>
    </row>
    <row r="109" spans="1:15" s="140" customFormat="1" ht="39.950000000000003" customHeight="1">
      <c r="A109" s="267"/>
      <c r="B109" s="264"/>
      <c r="C109" s="264"/>
      <c r="D109" s="264"/>
      <c r="E109" s="136"/>
      <c r="F109" s="250"/>
      <c r="G109" s="139"/>
      <c r="H109" s="137"/>
      <c r="I109" s="137"/>
      <c r="J109" s="137"/>
      <c r="K109" s="264"/>
      <c r="L109" s="264"/>
      <c r="M109" s="274"/>
      <c r="N109" s="260"/>
      <c r="O109" s="260"/>
    </row>
    <row r="110" spans="1:15" s="165" customFormat="1" ht="39.950000000000003" customHeight="1" thickBot="1">
      <c r="A110" s="268"/>
      <c r="B110" s="265"/>
      <c r="C110" s="265"/>
      <c r="D110" s="265"/>
      <c r="E110" s="157"/>
      <c r="F110" s="251"/>
      <c r="G110" s="158"/>
      <c r="H110" s="159"/>
      <c r="I110" s="159"/>
      <c r="J110" s="159"/>
      <c r="K110" s="265"/>
      <c r="L110" s="265"/>
      <c r="M110" s="275"/>
      <c r="N110" s="261"/>
      <c r="O110" s="261"/>
    </row>
    <row r="111" spans="1:15" s="140" customFormat="1" ht="39.950000000000003" customHeight="1">
      <c r="A111" s="266">
        <v>36</v>
      </c>
      <c r="B111" s="264"/>
      <c r="C111" s="264"/>
      <c r="D111" s="264"/>
      <c r="E111" s="149"/>
      <c r="F111" s="150"/>
      <c r="G111" s="151"/>
      <c r="H111" s="152"/>
      <c r="I111" s="152"/>
      <c r="J111" s="152"/>
      <c r="K111" s="150"/>
      <c r="L111" s="150"/>
      <c r="M111" s="273">
        <f t="shared" si="11"/>
        <v>0</v>
      </c>
      <c r="N111" s="262"/>
      <c r="O111" s="262"/>
    </row>
    <row r="112" spans="1:15" s="140" customFormat="1" ht="39.950000000000003" customHeight="1">
      <c r="A112" s="267"/>
      <c r="B112" s="264"/>
      <c r="C112" s="264"/>
      <c r="D112" s="264"/>
      <c r="E112" s="136"/>
      <c r="F112" s="250"/>
      <c r="G112" s="139"/>
      <c r="H112" s="137"/>
      <c r="I112" s="137"/>
      <c r="J112" s="137"/>
      <c r="K112" s="264"/>
      <c r="L112" s="264"/>
      <c r="M112" s="274"/>
      <c r="N112" s="260"/>
      <c r="O112" s="260"/>
    </row>
    <row r="113" spans="1:15" s="140" customFormat="1" ht="39.950000000000003" customHeight="1" thickBot="1">
      <c r="A113" s="268"/>
      <c r="B113" s="264"/>
      <c r="C113" s="264"/>
      <c r="D113" s="264"/>
      <c r="E113" s="161"/>
      <c r="F113" s="162"/>
      <c r="G113" s="256"/>
      <c r="H113" s="163"/>
      <c r="I113" s="163"/>
      <c r="J113" s="163"/>
      <c r="K113" s="264"/>
      <c r="L113" s="264"/>
      <c r="M113" s="275"/>
      <c r="N113" s="263"/>
      <c r="O113" s="260"/>
    </row>
    <row r="114" spans="1:15" s="164" customFormat="1" ht="39.950000000000003" customHeight="1">
      <c r="A114" s="266">
        <v>37</v>
      </c>
      <c r="B114" s="269"/>
      <c r="C114" s="269"/>
      <c r="D114" s="269"/>
      <c r="E114" s="153"/>
      <c r="F114" s="249"/>
      <c r="G114" s="154"/>
      <c r="H114" s="155"/>
      <c r="I114" s="155"/>
      <c r="J114" s="155"/>
      <c r="K114" s="249"/>
      <c r="L114" s="249"/>
      <c r="M114" s="273">
        <f t="shared" si="11"/>
        <v>0</v>
      </c>
      <c r="N114" s="259"/>
      <c r="O114" s="259"/>
    </row>
    <row r="115" spans="1:15" s="140" customFormat="1" ht="39.950000000000003" customHeight="1">
      <c r="A115" s="267"/>
      <c r="B115" s="264"/>
      <c r="C115" s="264"/>
      <c r="D115" s="264"/>
      <c r="E115" s="136"/>
      <c r="F115" s="250"/>
      <c r="G115" s="139"/>
      <c r="H115" s="137"/>
      <c r="I115" s="137"/>
      <c r="J115" s="137"/>
      <c r="K115" s="264"/>
      <c r="L115" s="264"/>
      <c r="M115" s="274"/>
      <c r="N115" s="260"/>
      <c r="O115" s="260"/>
    </row>
    <row r="116" spans="1:15" s="165" customFormat="1" ht="39.950000000000003" customHeight="1" thickBot="1">
      <c r="A116" s="268"/>
      <c r="B116" s="265"/>
      <c r="C116" s="265"/>
      <c r="D116" s="265"/>
      <c r="E116" s="157"/>
      <c r="F116" s="251"/>
      <c r="G116" s="158"/>
      <c r="H116" s="159"/>
      <c r="I116" s="159"/>
      <c r="J116" s="159"/>
      <c r="K116" s="265"/>
      <c r="L116" s="265"/>
      <c r="M116" s="275"/>
      <c r="N116" s="261"/>
      <c r="O116" s="261"/>
    </row>
    <row r="117" spans="1:15" s="140" customFormat="1" ht="39.950000000000003" customHeight="1">
      <c r="A117" s="266">
        <v>38</v>
      </c>
      <c r="B117" s="269"/>
      <c r="C117" s="264"/>
      <c r="D117" s="269"/>
      <c r="E117" s="149"/>
      <c r="F117" s="150"/>
      <c r="G117" s="151"/>
      <c r="H117" s="152"/>
      <c r="I117" s="152"/>
      <c r="J117" s="152"/>
      <c r="K117" s="150"/>
      <c r="L117" s="150"/>
      <c r="M117" s="273">
        <f t="shared" si="11"/>
        <v>0</v>
      </c>
      <c r="N117" s="262"/>
      <c r="O117" s="262"/>
    </row>
    <row r="118" spans="1:15" s="140" customFormat="1" ht="39.950000000000003" customHeight="1">
      <c r="A118" s="267"/>
      <c r="B118" s="264"/>
      <c r="C118" s="264"/>
      <c r="D118" s="264"/>
      <c r="E118" s="136"/>
      <c r="F118" s="250"/>
      <c r="G118" s="139"/>
      <c r="H118" s="137"/>
      <c r="I118" s="137"/>
      <c r="J118" s="137"/>
      <c r="K118" s="264"/>
      <c r="L118" s="264"/>
      <c r="M118" s="274"/>
      <c r="N118" s="260"/>
      <c r="O118" s="260"/>
    </row>
    <row r="119" spans="1:15" s="140" customFormat="1" ht="39.950000000000003" customHeight="1" thickBot="1">
      <c r="A119" s="268"/>
      <c r="B119" s="265"/>
      <c r="C119" s="264"/>
      <c r="D119" s="265"/>
      <c r="E119" s="161"/>
      <c r="F119" s="162"/>
      <c r="G119" s="256"/>
      <c r="H119" s="163"/>
      <c r="I119" s="163"/>
      <c r="J119" s="163"/>
      <c r="K119" s="264"/>
      <c r="L119" s="264"/>
      <c r="M119" s="275"/>
      <c r="N119" s="263"/>
      <c r="O119" s="260"/>
    </row>
    <row r="120" spans="1:15" s="164" customFormat="1" ht="39.950000000000003" customHeight="1">
      <c r="A120" s="266">
        <v>39</v>
      </c>
      <c r="B120" s="269"/>
      <c r="C120" s="269"/>
      <c r="D120" s="269"/>
      <c r="E120" s="153"/>
      <c r="F120" s="249"/>
      <c r="G120" s="154"/>
      <c r="H120" s="155"/>
      <c r="I120" s="155"/>
      <c r="J120" s="155"/>
      <c r="K120" s="249"/>
      <c r="L120" s="249"/>
      <c r="M120" s="273">
        <f t="shared" si="11"/>
        <v>0</v>
      </c>
      <c r="N120" s="259"/>
      <c r="O120" s="259"/>
    </row>
    <row r="121" spans="1:15" s="140" customFormat="1" ht="39.950000000000003" customHeight="1">
      <c r="A121" s="267"/>
      <c r="B121" s="264"/>
      <c r="C121" s="264"/>
      <c r="D121" s="264"/>
      <c r="E121" s="136"/>
      <c r="F121" s="250"/>
      <c r="G121" s="139"/>
      <c r="H121" s="137"/>
      <c r="I121" s="137"/>
      <c r="J121" s="137"/>
      <c r="K121" s="264"/>
      <c r="L121" s="264"/>
      <c r="M121" s="274"/>
      <c r="N121" s="260"/>
      <c r="O121" s="260"/>
    </row>
    <row r="122" spans="1:15" s="165" customFormat="1" ht="39.950000000000003" customHeight="1" thickBot="1">
      <c r="A122" s="268"/>
      <c r="B122" s="265"/>
      <c r="C122" s="265"/>
      <c r="D122" s="265"/>
      <c r="E122" s="157"/>
      <c r="F122" s="251"/>
      <c r="G122" s="158"/>
      <c r="H122" s="159"/>
      <c r="I122" s="159"/>
      <c r="J122" s="159"/>
      <c r="K122" s="265"/>
      <c r="L122" s="265"/>
      <c r="M122" s="275"/>
      <c r="N122" s="261"/>
      <c r="O122" s="261"/>
    </row>
    <row r="123" spans="1:15" s="140" customFormat="1" ht="39.950000000000003" customHeight="1">
      <c r="A123" s="266">
        <v>40</v>
      </c>
      <c r="B123" s="264"/>
      <c r="C123" s="264"/>
      <c r="D123" s="264"/>
      <c r="E123" s="149"/>
      <c r="F123" s="150"/>
      <c r="G123" s="151"/>
      <c r="H123" s="152"/>
      <c r="I123" s="152"/>
      <c r="J123" s="152"/>
      <c r="K123" s="150"/>
      <c r="L123" s="150"/>
      <c r="M123" s="273">
        <f t="shared" si="11"/>
        <v>0</v>
      </c>
      <c r="N123" s="262"/>
      <c r="O123" s="262"/>
    </row>
    <row r="124" spans="1:15" s="140" customFormat="1" ht="39.950000000000003" customHeight="1">
      <c r="A124" s="267"/>
      <c r="B124" s="264"/>
      <c r="C124" s="264"/>
      <c r="D124" s="264"/>
      <c r="E124" s="136"/>
      <c r="F124" s="250"/>
      <c r="G124" s="139"/>
      <c r="H124" s="137"/>
      <c r="I124" s="137"/>
      <c r="J124" s="137"/>
      <c r="K124" s="264"/>
      <c r="L124" s="264"/>
      <c r="M124" s="274"/>
      <c r="N124" s="260"/>
      <c r="O124" s="260"/>
    </row>
    <row r="125" spans="1:15" s="140" customFormat="1" ht="39.950000000000003" customHeight="1" thickBot="1">
      <c r="A125" s="268"/>
      <c r="B125" s="264"/>
      <c r="C125" s="264"/>
      <c r="D125" s="264"/>
      <c r="E125" s="161"/>
      <c r="F125" s="162"/>
      <c r="G125" s="256"/>
      <c r="H125" s="163"/>
      <c r="I125" s="163"/>
      <c r="J125" s="163"/>
      <c r="K125" s="264"/>
      <c r="L125" s="264"/>
      <c r="M125" s="275"/>
      <c r="N125" s="263"/>
      <c r="O125" s="260"/>
    </row>
    <row r="126" spans="1:15" s="164" customFormat="1" ht="39.950000000000003" customHeight="1">
      <c r="A126" s="266">
        <v>41</v>
      </c>
      <c r="B126" s="269"/>
      <c r="C126" s="269"/>
      <c r="D126" s="269"/>
      <c r="E126" s="153"/>
      <c r="F126" s="249"/>
      <c r="G126" s="154"/>
      <c r="H126" s="155"/>
      <c r="I126" s="155"/>
      <c r="J126" s="155"/>
      <c r="K126" s="249"/>
      <c r="L126" s="249"/>
      <c r="M126" s="273">
        <f t="shared" si="11"/>
        <v>0</v>
      </c>
      <c r="N126" s="259"/>
      <c r="O126" s="259"/>
    </row>
    <row r="127" spans="1:15" s="140" customFormat="1" ht="39.950000000000003" customHeight="1">
      <c r="A127" s="267"/>
      <c r="B127" s="264"/>
      <c r="C127" s="264"/>
      <c r="D127" s="264"/>
      <c r="E127" s="136"/>
      <c r="F127" s="250"/>
      <c r="G127" s="139"/>
      <c r="H127" s="137"/>
      <c r="I127" s="137"/>
      <c r="J127" s="137"/>
      <c r="K127" s="264"/>
      <c r="L127" s="264"/>
      <c r="M127" s="274"/>
      <c r="N127" s="260"/>
      <c r="O127" s="260"/>
    </row>
    <row r="128" spans="1:15" s="165" customFormat="1" ht="39.950000000000003" customHeight="1" thickBot="1">
      <c r="A128" s="268"/>
      <c r="B128" s="265"/>
      <c r="C128" s="265"/>
      <c r="D128" s="265"/>
      <c r="E128" s="157"/>
      <c r="F128" s="251"/>
      <c r="G128" s="158"/>
      <c r="H128" s="159"/>
      <c r="I128" s="159"/>
      <c r="J128" s="159"/>
      <c r="K128" s="265"/>
      <c r="L128" s="265"/>
      <c r="M128" s="275"/>
      <c r="N128" s="261"/>
      <c r="O128" s="261"/>
    </row>
    <row r="129" spans="1:15" s="140" customFormat="1" ht="39.950000000000003" customHeight="1">
      <c r="A129" s="266">
        <v>42</v>
      </c>
      <c r="B129" s="264"/>
      <c r="C129" s="264"/>
      <c r="D129" s="264"/>
      <c r="E129" s="149"/>
      <c r="F129" s="150"/>
      <c r="G129" s="151"/>
      <c r="H129" s="152"/>
      <c r="I129" s="152"/>
      <c r="J129" s="152"/>
      <c r="K129" s="150"/>
      <c r="L129" s="150"/>
      <c r="M129" s="273">
        <f t="shared" si="11"/>
        <v>0</v>
      </c>
      <c r="N129" s="262"/>
      <c r="O129" s="262"/>
    </row>
    <row r="130" spans="1:15" s="140" customFormat="1" ht="39.950000000000003" customHeight="1">
      <c r="A130" s="267"/>
      <c r="B130" s="264"/>
      <c r="C130" s="264"/>
      <c r="D130" s="264"/>
      <c r="E130" s="136"/>
      <c r="F130" s="250"/>
      <c r="G130" s="139"/>
      <c r="H130" s="137"/>
      <c r="I130" s="137"/>
      <c r="J130" s="137"/>
      <c r="K130" s="264"/>
      <c r="L130" s="264"/>
      <c r="M130" s="274"/>
      <c r="N130" s="260"/>
      <c r="O130" s="260"/>
    </row>
    <row r="131" spans="1:15" s="140" customFormat="1" ht="39.950000000000003" customHeight="1" thickBot="1">
      <c r="A131" s="268"/>
      <c r="B131" s="264"/>
      <c r="C131" s="264"/>
      <c r="D131" s="264"/>
      <c r="E131" s="161"/>
      <c r="F131" s="162"/>
      <c r="G131" s="256"/>
      <c r="H131" s="163"/>
      <c r="I131" s="163"/>
      <c r="J131" s="163"/>
      <c r="K131" s="264"/>
      <c r="L131" s="264"/>
      <c r="M131" s="275"/>
      <c r="N131" s="263"/>
      <c r="O131" s="260"/>
    </row>
    <row r="132" spans="1:15" s="164" customFormat="1" ht="39.950000000000003" customHeight="1">
      <c r="A132" s="266">
        <v>43</v>
      </c>
      <c r="B132" s="269"/>
      <c r="C132" s="269"/>
      <c r="D132" s="269"/>
      <c r="E132" s="153"/>
      <c r="F132" s="249"/>
      <c r="G132" s="154"/>
      <c r="H132" s="155"/>
      <c r="I132" s="155"/>
      <c r="J132" s="155"/>
      <c r="K132" s="249"/>
      <c r="L132" s="249"/>
      <c r="M132" s="273">
        <f t="shared" si="11"/>
        <v>0</v>
      </c>
      <c r="N132" s="259"/>
      <c r="O132" s="259"/>
    </row>
    <row r="133" spans="1:15" s="140" customFormat="1" ht="39.950000000000003" customHeight="1">
      <c r="A133" s="267"/>
      <c r="B133" s="264"/>
      <c r="C133" s="264"/>
      <c r="D133" s="264"/>
      <c r="E133" s="136"/>
      <c r="F133" s="250"/>
      <c r="G133" s="139"/>
      <c r="H133" s="137"/>
      <c r="I133" s="137"/>
      <c r="J133" s="137"/>
      <c r="K133" s="264"/>
      <c r="L133" s="264"/>
      <c r="M133" s="274"/>
      <c r="N133" s="260"/>
      <c r="O133" s="260"/>
    </row>
    <row r="134" spans="1:15" s="165" customFormat="1" ht="39.950000000000003" customHeight="1" thickBot="1">
      <c r="A134" s="268"/>
      <c r="B134" s="265"/>
      <c r="C134" s="265"/>
      <c r="D134" s="265"/>
      <c r="E134" s="157"/>
      <c r="F134" s="251"/>
      <c r="G134" s="158"/>
      <c r="H134" s="159"/>
      <c r="I134" s="159"/>
      <c r="J134" s="159"/>
      <c r="K134" s="265"/>
      <c r="L134" s="265"/>
      <c r="M134" s="275"/>
      <c r="N134" s="261"/>
      <c r="O134" s="261"/>
    </row>
    <row r="135" spans="1:15" s="140" customFormat="1" ht="39.950000000000003" customHeight="1">
      <c r="A135" s="266">
        <v>44</v>
      </c>
      <c r="B135" s="264"/>
      <c r="C135" s="264"/>
      <c r="D135" s="264"/>
      <c r="E135" s="149"/>
      <c r="F135" s="150"/>
      <c r="G135" s="151"/>
      <c r="H135" s="152"/>
      <c r="I135" s="152"/>
      <c r="J135" s="152"/>
      <c r="K135" s="150"/>
      <c r="L135" s="150"/>
      <c r="M135" s="273">
        <f t="shared" si="11"/>
        <v>0</v>
      </c>
      <c r="N135" s="262"/>
      <c r="O135" s="262"/>
    </row>
    <row r="136" spans="1:15" s="140" customFormat="1" ht="39.950000000000003" customHeight="1">
      <c r="A136" s="267"/>
      <c r="B136" s="264"/>
      <c r="C136" s="264"/>
      <c r="D136" s="264"/>
      <c r="E136" s="136"/>
      <c r="F136" s="250"/>
      <c r="G136" s="139"/>
      <c r="H136" s="137"/>
      <c r="I136" s="137"/>
      <c r="J136" s="137"/>
      <c r="K136" s="264"/>
      <c r="L136" s="264"/>
      <c r="M136" s="274"/>
      <c r="N136" s="260"/>
      <c r="O136" s="260"/>
    </row>
    <row r="137" spans="1:15" s="140" customFormat="1" ht="39.950000000000003" customHeight="1" thickBot="1">
      <c r="A137" s="268"/>
      <c r="B137" s="264"/>
      <c r="C137" s="264"/>
      <c r="D137" s="264"/>
      <c r="E137" s="161"/>
      <c r="F137" s="162"/>
      <c r="G137" s="256"/>
      <c r="H137" s="163"/>
      <c r="I137" s="163"/>
      <c r="J137" s="163"/>
      <c r="K137" s="264"/>
      <c r="L137" s="264"/>
      <c r="M137" s="275"/>
      <c r="N137" s="263"/>
      <c r="O137" s="260"/>
    </row>
    <row r="138" spans="1:15" s="164" customFormat="1" ht="39.950000000000003" customHeight="1">
      <c r="A138" s="266">
        <v>45</v>
      </c>
      <c r="B138" s="269"/>
      <c r="C138" s="269"/>
      <c r="D138" s="269"/>
      <c r="E138" s="153"/>
      <c r="F138" s="249"/>
      <c r="G138" s="154"/>
      <c r="H138" s="155"/>
      <c r="I138" s="155"/>
      <c r="J138" s="155"/>
      <c r="K138" s="249"/>
      <c r="L138" s="249"/>
      <c r="M138" s="273">
        <f t="shared" si="11"/>
        <v>0</v>
      </c>
      <c r="N138" s="259"/>
      <c r="O138" s="259"/>
    </row>
    <row r="139" spans="1:15" s="140" customFormat="1" ht="39.950000000000003" customHeight="1">
      <c r="A139" s="267"/>
      <c r="B139" s="264"/>
      <c r="C139" s="264"/>
      <c r="D139" s="264"/>
      <c r="E139" s="136"/>
      <c r="F139" s="250"/>
      <c r="G139" s="139"/>
      <c r="H139" s="137"/>
      <c r="I139" s="137"/>
      <c r="J139" s="137"/>
      <c r="K139" s="264"/>
      <c r="L139" s="264"/>
      <c r="M139" s="274"/>
      <c r="N139" s="260"/>
      <c r="O139" s="260"/>
    </row>
    <row r="140" spans="1:15" s="165" customFormat="1" ht="39.950000000000003" customHeight="1" thickBot="1">
      <c r="A140" s="268"/>
      <c r="B140" s="265"/>
      <c r="C140" s="265"/>
      <c r="D140" s="265"/>
      <c r="E140" s="157"/>
      <c r="F140" s="251"/>
      <c r="G140" s="158"/>
      <c r="H140" s="159"/>
      <c r="I140" s="159"/>
      <c r="J140" s="159"/>
      <c r="K140" s="265"/>
      <c r="L140" s="265"/>
      <c r="M140" s="275"/>
      <c r="N140" s="261"/>
      <c r="O140" s="261"/>
    </row>
    <row r="141" spans="1:15" s="140" customFormat="1" ht="39.950000000000003" customHeight="1">
      <c r="A141" s="266">
        <v>46</v>
      </c>
      <c r="B141" s="264"/>
      <c r="C141" s="264"/>
      <c r="D141" s="264"/>
      <c r="E141" s="149"/>
      <c r="F141" s="150"/>
      <c r="G141" s="151"/>
      <c r="H141" s="152"/>
      <c r="I141" s="152"/>
      <c r="J141" s="152"/>
      <c r="K141" s="150"/>
      <c r="L141" s="150"/>
      <c r="M141" s="273">
        <f t="shared" si="11"/>
        <v>0</v>
      </c>
      <c r="N141" s="262"/>
      <c r="O141" s="262"/>
    </row>
    <row r="142" spans="1:15" s="140" customFormat="1" ht="39.950000000000003" customHeight="1">
      <c r="A142" s="267"/>
      <c r="B142" s="264"/>
      <c r="C142" s="264"/>
      <c r="D142" s="264"/>
      <c r="E142" s="136"/>
      <c r="F142" s="250"/>
      <c r="G142" s="139"/>
      <c r="H142" s="137"/>
      <c r="I142" s="137"/>
      <c r="J142" s="137"/>
      <c r="K142" s="264"/>
      <c r="L142" s="264"/>
      <c r="M142" s="274"/>
      <c r="N142" s="260"/>
      <c r="O142" s="260"/>
    </row>
    <row r="143" spans="1:15" s="140" customFormat="1" ht="39.950000000000003" customHeight="1" thickBot="1">
      <c r="A143" s="268"/>
      <c r="B143" s="264"/>
      <c r="C143" s="264"/>
      <c r="D143" s="264"/>
      <c r="E143" s="161"/>
      <c r="F143" s="162"/>
      <c r="G143" s="256"/>
      <c r="H143" s="163"/>
      <c r="I143" s="163"/>
      <c r="J143" s="163"/>
      <c r="K143" s="264"/>
      <c r="L143" s="264"/>
      <c r="M143" s="275"/>
      <c r="N143" s="263"/>
      <c r="O143" s="260"/>
    </row>
    <row r="144" spans="1:15" s="164" customFormat="1" ht="39.950000000000003" customHeight="1">
      <c r="A144" s="266">
        <v>47</v>
      </c>
      <c r="B144" s="269"/>
      <c r="C144" s="269"/>
      <c r="D144" s="269"/>
      <c r="E144" s="153"/>
      <c r="F144" s="249"/>
      <c r="G144" s="154"/>
      <c r="H144" s="155"/>
      <c r="I144" s="155"/>
      <c r="J144" s="155"/>
      <c r="K144" s="249"/>
      <c r="L144" s="249"/>
      <c r="M144" s="273">
        <f t="shared" si="11"/>
        <v>0</v>
      </c>
      <c r="N144" s="259"/>
      <c r="O144" s="259"/>
    </row>
    <row r="145" spans="1:15" s="140" customFormat="1" ht="39.950000000000003" customHeight="1">
      <c r="A145" s="267"/>
      <c r="B145" s="264"/>
      <c r="C145" s="264"/>
      <c r="D145" s="264"/>
      <c r="E145" s="136"/>
      <c r="F145" s="250"/>
      <c r="G145" s="139"/>
      <c r="H145" s="137"/>
      <c r="I145" s="137"/>
      <c r="J145" s="137"/>
      <c r="K145" s="264"/>
      <c r="L145" s="264"/>
      <c r="M145" s="274"/>
      <c r="N145" s="260"/>
      <c r="O145" s="260"/>
    </row>
    <row r="146" spans="1:15" s="165" customFormat="1" ht="39.950000000000003" customHeight="1" thickBot="1">
      <c r="A146" s="268"/>
      <c r="B146" s="265"/>
      <c r="C146" s="265"/>
      <c r="D146" s="265"/>
      <c r="E146" s="157"/>
      <c r="F146" s="251"/>
      <c r="G146" s="158"/>
      <c r="H146" s="159"/>
      <c r="I146" s="159"/>
      <c r="J146" s="159"/>
      <c r="K146" s="265"/>
      <c r="L146" s="265"/>
      <c r="M146" s="275"/>
      <c r="N146" s="261"/>
      <c r="O146" s="261"/>
    </row>
    <row r="147" spans="1:15" s="140" customFormat="1" ht="39.950000000000003" customHeight="1">
      <c r="A147" s="266">
        <v>48</v>
      </c>
      <c r="B147" s="264"/>
      <c r="C147" s="264"/>
      <c r="D147" s="264"/>
      <c r="E147" s="149"/>
      <c r="F147" s="150"/>
      <c r="G147" s="151"/>
      <c r="H147" s="152"/>
      <c r="I147" s="152"/>
      <c r="J147" s="152"/>
      <c r="K147" s="150"/>
      <c r="L147" s="150"/>
      <c r="M147" s="273">
        <f t="shared" si="11"/>
        <v>0</v>
      </c>
      <c r="N147" s="262"/>
      <c r="O147" s="262"/>
    </row>
    <row r="148" spans="1:15" s="140" customFormat="1" ht="39.950000000000003" customHeight="1">
      <c r="A148" s="267"/>
      <c r="B148" s="264"/>
      <c r="C148" s="264"/>
      <c r="D148" s="264"/>
      <c r="E148" s="136"/>
      <c r="F148" s="250"/>
      <c r="G148" s="139"/>
      <c r="H148" s="137"/>
      <c r="I148" s="137"/>
      <c r="J148" s="137"/>
      <c r="K148" s="264"/>
      <c r="L148" s="264"/>
      <c r="M148" s="274"/>
      <c r="N148" s="260"/>
      <c r="O148" s="260"/>
    </row>
    <row r="149" spans="1:15" s="140" customFormat="1" ht="39.950000000000003" customHeight="1" thickBot="1">
      <c r="A149" s="268"/>
      <c r="B149" s="264"/>
      <c r="C149" s="264"/>
      <c r="D149" s="264"/>
      <c r="E149" s="161"/>
      <c r="F149" s="162"/>
      <c r="G149" s="256"/>
      <c r="H149" s="163"/>
      <c r="I149" s="163"/>
      <c r="J149" s="163"/>
      <c r="K149" s="264"/>
      <c r="L149" s="264"/>
      <c r="M149" s="275"/>
      <c r="N149" s="263"/>
      <c r="O149" s="260"/>
    </row>
    <row r="150" spans="1:15" s="164" customFormat="1" ht="39.950000000000003" customHeight="1">
      <c r="A150" s="266">
        <v>49</v>
      </c>
      <c r="B150" s="269"/>
      <c r="C150" s="269"/>
      <c r="D150" s="269"/>
      <c r="E150" s="257"/>
      <c r="F150" s="249"/>
      <c r="G150" s="154"/>
      <c r="H150" s="155"/>
      <c r="I150" s="155"/>
      <c r="J150" s="155"/>
      <c r="K150" s="249"/>
      <c r="L150" s="249"/>
      <c r="M150" s="273">
        <f t="shared" si="11"/>
        <v>0</v>
      </c>
      <c r="N150" s="259"/>
      <c r="O150" s="259"/>
    </row>
    <row r="151" spans="1:15" s="140" customFormat="1" ht="39.950000000000003" customHeight="1">
      <c r="A151" s="267"/>
      <c r="B151" s="264"/>
      <c r="C151" s="264"/>
      <c r="D151" s="264"/>
      <c r="E151" s="136"/>
      <c r="F151" s="250"/>
      <c r="G151" s="139"/>
      <c r="H151" s="137"/>
      <c r="I151" s="137"/>
      <c r="J151" s="137"/>
      <c r="K151" s="264"/>
      <c r="L151" s="264"/>
      <c r="M151" s="274"/>
      <c r="N151" s="260"/>
      <c r="O151" s="260"/>
    </row>
    <row r="152" spans="1:15" s="165" customFormat="1" ht="39.950000000000003" customHeight="1" thickBot="1">
      <c r="A152" s="268"/>
      <c r="B152" s="265"/>
      <c r="C152" s="265"/>
      <c r="D152" s="265"/>
      <c r="E152" s="157"/>
      <c r="F152" s="251"/>
      <c r="G152" s="158"/>
      <c r="H152" s="159"/>
      <c r="I152" s="159"/>
      <c r="J152" s="159"/>
      <c r="K152" s="265"/>
      <c r="L152" s="265"/>
      <c r="M152" s="275"/>
      <c r="N152" s="261"/>
      <c r="O152" s="261"/>
    </row>
    <row r="153" spans="1:15" s="140" customFormat="1" ht="39.950000000000003" customHeight="1">
      <c r="A153" s="266">
        <v>50</v>
      </c>
      <c r="B153" s="264"/>
      <c r="C153" s="264"/>
      <c r="D153" s="264"/>
      <c r="E153" s="149"/>
      <c r="F153" s="150"/>
      <c r="G153" s="151"/>
      <c r="H153" s="152"/>
      <c r="I153" s="152"/>
      <c r="J153" s="152"/>
      <c r="K153" s="150"/>
      <c r="L153" s="150"/>
      <c r="M153" s="273">
        <f t="shared" si="11"/>
        <v>0</v>
      </c>
      <c r="N153" s="262"/>
      <c r="O153" s="262"/>
    </row>
    <row r="154" spans="1:15" s="140" customFormat="1" ht="39.950000000000003" customHeight="1">
      <c r="A154" s="267"/>
      <c r="B154" s="264"/>
      <c r="C154" s="264"/>
      <c r="D154" s="264"/>
      <c r="E154" s="136"/>
      <c r="F154" s="250"/>
      <c r="G154" s="139"/>
      <c r="H154" s="137"/>
      <c r="I154" s="137"/>
      <c r="J154" s="137"/>
      <c r="K154" s="264"/>
      <c r="L154" s="264"/>
      <c r="M154" s="274"/>
      <c r="N154" s="260"/>
      <c r="O154" s="260"/>
    </row>
    <row r="155" spans="1:15" s="140" customFormat="1" ht="39.950000000000003" customHeight="1" thickBot="1">
      <c r="A155" s="268"/>
      <c r="B155" s="264"/>
      <c r="C155" s="264"/>
      <c r="D155" s="264"/>
      <c r="E155" s="161"/>
      <c r="F155" s="162"/>
      <c r="G155" s="256"/>
      <c r="H155" s="163"/>
      <c r="I155" s="163"/>
      <c r="J155" s="163"/>
      <c r="K155" s="264"/>
      <c r="L155" s="264"/>
      <c r="M155" s="275"/>
      <c r="N155" s="263"/>
      <c r="O155" s="260"/>
    </row>
    <row r="156" spans="1:15" s="164" customFormat="1" ht="39.950000000000003" customHeight="1">
      <c r="A156" s="266">
        <v>51</v>
      </c>
      <c r="B156" s="269"/>
      <c r="C156" s="269"/>
      <c r="D156" s="269"/>
      <c r="E156" s="153"/>
      <c r="F156" s="249"/>
      <c r="G156" s="270"/>
      <c r="H156" s="155"/>
      <c r="I156" s="155"/>
      <c r="J156" s="155"/>
      <c r="K156" s="249"/>
      <c r="L156" s="249"/>
      <c r="M156" s="273"/>
      <c r="N156" s="259"/>
      <c r="O156" s="259"/>
    </row>
    <row r="157" spans="1:15" s="140" customFormat="1" ht="39.950000000000003" customHeight="1">
      <c r="A157" s="267"/>
      <c r="B157" s="264"/>
      <c r="C157" s="264"/>
      <c r="D157" s="264"/>
      <c r="E157" s="136"/>
      <c r="F157" s="250"/>
      <c r="G157" s="271"/>
      <c r="H157" s="137"/>
      <c r="I157" s="137"/>
      <c r="J157" s="137"/>
      <c r="K157" s="264"/>
      <c r="L157" s="264"/>
      <c r="M157" s="274"/>
      <c r="N157" s="260"/>
      <c r="O157" s="260"/>
    </row>
    <row r="158" spans="1:15" s="165" customFormat="1" ht="39.950000000000003" customHeight="1" thickBot="1">
      <c r="A158" s="268"/>
      <c r="B158" s="265"/>
      <c r="C158" s="265"/>
      <c r="D158" s="265"/>
      <c r="E158" s="157"/>
      <c r="F158" s="251"/>
      <c r="G158" s="272"/>
      <c r="H158" s="258"/>
      <c r="I158" s="258"/>
      <c r="J158" s="159"/>
      <c r="K158" s="265"/>
      <c r="L158" s="265"/>
      <c r="M158" s="275"/>
      <c r="N158" s="261"/>
      <c r="O158" s="261"/>
    </row>
    <row r="159" spans="1:15" ht="39.950000000000003" customHeight="1">
      <c r="C159" s="142"/>
      <c r="H159" s="144"/>
    </row>
    <row r="160" spans="1:15" ht="39.950000000000003" customHeight="1">
      <c r="C160" s="142"/>
      <c r="H160" s="144"/>
    </row>
    <row r="161" spans="3:8" ht="39.950000000000003" customHeight="1">
      <c r="C161" s="142"/>
      <c r="H161" s="144"/>
    </row>
    <row r="162" spans="3:8" ht="39.950000000000003" customHeight="1">
      <c r="C162" s="142"/>
      <c r="H162" s="144"/>
    </row>
    <row r="163" spans="3:8" ht="39.950000000000003" customHeight="1">
      <c r="C163" s="142"/>
      <c r="H163" s="144"/>
    </row>
    <row r="164" spans="3:8" ht="39.950000000000003" customHeight="1">
      <c r="C164" s="142"/>
    </row>
    <row r="165" spans="3:8" ht="39.950000000000003" customHeight="1">
      <c r="C165" s="142"/>
    </row>
    <row r="166" spans="3:8" ht="39.950000000000003" customHeight="1">
      <c r="C166" s="142"/>
    </row>
  </sheetData>
  <mergeCells count="446">
    <mergeCell ref="L1:M1"/>
    <mergeCell ref="L4:M4"/>
    <mergeCell ref="E3:K3"/>
    <mergeCell ref="A1:E1"/>
    <mergeCell ref="A4:E4"/>
    <mergeCell ref="I1:K1"/>
    <mergeCell ref="F1:H1"/>
    <mergeCell ref="F4:I4"/>
    <mergeCell ref="A3:D3"/>
    <mergeCell ref="L3:M3"/>
    <mergeCell ref="F2:H2"/>
    <mergeCell ref="N1:O3"/>
    <mergeCell ref="A12:A14"/>
    <mergeCell ref="B12:B14"/>
    <mergeCell ref="D12:D14"/>
    <mergeCell ref="M12:M14"/>
    <mergeCell ref="K13:K14"/>
    <mergeCell ref="L13:L14"/>
    <mergeCell ref="A6:A8"/>
    <mergeCell ref="B6:B8"/>
    <mergeCell ref="D6:D8"/>
    <mergeCell ref="M6:M8"/>
    <mergeCell ref="A9:A11"/>
    <mergeCell ref="B9:B11"/>
    <mergeCell ref="D9:D11"/>
    <mergeCell ref="M9:M11"/>
    <mergeCell ref="K10:K11"/>
    <mergeCell ref="L10:L11"/>
    <mergeCell ref="K7:K8"/>
    <mergeCell ref="L7:L8"/>
    <mergeCell ref="N6:N8"/>
    <mergeCell ref="O6:O8"/>
    <mergeCell ref="N9:N11"/>
    <mergeCell ref="O9:O11"/>
    <mergeCell ref="N12:N14"/>
    <mergeCell ref="A18:A20"/>
    <mergeCell ref="M18:M20"/>
    <mergeCell ref="K19:K20"/>
    <mergeCell ref="L19:L20"/>
    <mergeCell ref="A15:A17"/>
    <mergeCell ref="B15:B17"/>
    <mergeCell ref="D15:D17"/>
    <mergeCell ref="M15:M17"/>
    <mergeCell ref="K16:K17"/>
    <mergeCell ref="L16:L17"/>
    <mergeCell ref="A24:A26"/>
    <mergeCell ref="M24:M26"/>
    <mergeCell ref="K25:K26"/>
    <mergeCell ref="L25:L26"/>
    <mergeCell ref="A21:A23"/>
    <mergeCell ref="M21:M23"/>
    <mergeCell ref="K22:K23"/>
    <mergeCell ref="L22:L23"/>
    <mergeCell ref="A30:A32"/>
    <mergeCell ref="M30:M32"/>
    <mergeCell ref="K31:K32"/>
    <mergeCell ref="L31:L32"/>
    <mergeCell ref="A27:A29"/>
    <mergeCell ref="M27:M29"/>
    <mergeCell ref="K28:K29"/>
    <mergeCell ref="L28:L29"/>
    <mergeCell ref="A36:A38"/>
    <mergeCell ref="M36:M38"/>
    <mergeCell ref="K37:K38"/>
    <mergeCell ref="L37:L38"/>
    <mergeCell ref="A33:A35"/>
    <mergeCell ref="M33:M35"/>
    <mergeCell ref="K34:K35"/>
    <mergeCell ref="L34:L35"/>
    <mergeCell ref="A42:A44"/>
    <mergeCell ref="M42:M44"/>
    <mergeCell ref="K43:K44"/>
    <mergeCell ref="L43:L44"/>
    <mergeCell ref="A39:A41"/>
    <mergeCell ref="M39:M41"/>
    <mergeCell ref="K40:K41"/>
    <mergeCell ref="L40:L41"/>
    <mergeCell ref="B42:B44"/>
    <mergeCell ref="B39:B41"/>
    <mergeCell ref="D39:D41"/>
    <mergeCell ref="A48:A50"/>
    <mergeCell ref="M48:M50"/>
    <mergeCell ref="K49:K50"/>
    <mergeCell ref="L49:L50"/>
    <mergeCell ref="A45:A47"/>
    <mergeCell ref="M45:M47"/>
    <mergeCell ref="K46:K47"/>
    <mergeCell ref="L46:L47"/>
    <mergeCell ref="A54:A56"/>
    <mergeCell ref="B54:B56"/>
    <mergeCell ref="D54:D56"/>
    <mergeCell ref="M54:M56"/>
    <mergeCell ref="K55:K56"/>
    <mergeCell ref="L55:L56"/>
    <mergeCell ref="C54:C56"/>
    <mergeCell ref="A51:A53"/>
    <mergeCell ref="B51:B53"/>
    <mergeCell ref="D51:D53"/>
    <mergeCell ref="M51:M53"/>
    <mergeCell ref="K52:K53"/>
    <mergeCell ref="L52:L53"/>
    <mergeCell ref="C51:C53"/>
    <mergeCell ref="D45:D47"/>
    <mergeCell ref="B45:B47"/>
    <mergeCell ref="A60:A62"/>
    <mergeCell ref="B60:B62"/>
    <mergeCell ref="D60:D62"/>
    <mergeCell ref="M60:M62"/>
    <mergeCell ref="K61:K62"/>
    <mergeCell ref="L61:L62"/>
    <mergeCell ref="C60:C62"/>
    <mergeCell ref="A57:A59"/>
    <mergeCell ref="B57:B59"/>
    <mergeCell ref="D57:D59"/>
    <mergeCell ref="M57:M59"/>
    <mergeCell ref="K58:K59"/>
    <mergeCell ref="L58:L59"/>
    <mergeCell ref="C57:C59"/>
    <mergeCell ref="A66:A68"/>
    <mergeCell ref="B66:B68"/>
    <mergeCell ref="D66:D68"/>
    <mergeCell ref="M66:M68"/>
    <mergeCell ref="K67:K68"/>
    <mergeCell ref="L67:L68"/>
    <mergeCell ref="C66:C68"/>
    <mergeCell ref="A63:A65"/>
    <mergeCell ref="B63:B65"/>
    <mergeCell ref="D63:D65"/>
    <mergeCell ref="M63:M65"/>
    <mergeCell ref="K64:K65"/>
    <mergeCell ref="L64:L65"/>
    <mergeCell ref="C63:C65"/>
    <mergeCell ref="A72:A74"/>
    <mergeCell ref="B72:B74"/>
    <mergeCell ref="D72:D74"/>
    <mergeCell ref="M72:M74"/>
    <mergeCell ref="K73:K74"/>
    <mergeCell ref="L73:L74"/>
    <mergeCell ref="C72:C74"/>
    <mergeCell ref="A69:A71"/>
    <mergeCell ref="B69:B71"/>
    <mergeCell ref="D69:D71"/>
    <mergeCell ref="M69:M71"/>
    <mergeCell ref="K70:K71"/>
    <mergeCell ref="L70:L71"/>
    <mergeCell ref="C69:C71"/>
    <mergeCell ref="A78:A80"/>
    <mergeCell ref="B78:B80"/>
    <mergeCell ref="D78:D80"/>
    <mergeCell ref="M78:M80"/>
    <mergeCell ref="K79:K80"/>
    <mergeCell ref="L79:L80"/>
    <mergeCell ref="C78:C80"/>
    <mergeCell ref="A75:A77"/>
    <mergeCell ref="B75:B77"/>
    <mergeCell ref="D75:D77"/>
    <mergeCell ref="M75:M77"/>
    <mergeCell ref="K76:K77"/>
    <mergeCell ref="L76:L77"/>
    <mergeCell ref="C75:C77"/>
    <mergeCell ref="A84:A86"/>
    <mergeCell ref="B84:B86"/>
    <mergeCell ref="D84:D86"/>
    <mergeCell ref="M84:M86"/>
    <mergeCell ref="K85:K86"/>
    <mergeCell ref="L85:L86"/>
    <mergeCell ref="C84:C86"/>
    <mergeCell ref="A81:A83"/>
    <mergeCell ref="B81:B83"/>
    <mergeCell ref="D81:D83"/>
    <mergeCell ref="M81:M83"/>
    <mergeCell ref="K82:K83"/>
    <mergeCell ref="L82:L83"/>
    <mergeCell ref="C81:C83"/>
    <mergeCell ref="A90:A92"/>
    <mergeCell ref="B90:B92"/>
    <mergeCell ref="D90:D92"/>
    <mergeCell ref="M90:M92"/>
    <mergeCell ref="K91:K92"/>
    <mergeCell ref="L91:L92"/>
    <mergeCell ref="C90:C92"/>
    <mergeCell ref="A87:A89"/>
    <mergeCell ref="B87:B89"/>
    <mergeCell ref="D87:D89"/>
    <mergeCell ref="M87:M89"/>
    <mergeCell ref="K88:K89"/>
    <mergeCell ref="L88:L89"/>
    <mergeCell ref="C87:C89"/>
    <mergeCell ref="A96:A98"/>
    <mergeCell ref="B96:B98"/>
    <mergeCell ref="D96:D98"/>
    <mergeCell ref="M96:M98"/>
    <mergeCell ref="K97:K98"/>
    <mergeCell ref="L97:L98"/>
    <mergeCell ref="C96:C98"/>
    <mergeCell ref="A93:A95"/>
    <mergeCell ref="B93:B95"/>
    <mergeCell ref="D93:D95"/>
    <mergeCell ref="M93:M95"/>
    <mergeCell ref="K94:K95"/>
    <mergeCell ref="L94:L95"/>
    <mergeCell ref="C93:C95"/>
    <mergeCell ref="A102:A104"/>
    <mergeCell ref="B102:B104"/>
    <mergeCell ref="D102:D104"/>
    <mergeCell ref="M102:M104"/>
    <mergeCell ref="K103:K104"/>
    <mergeCell ref="L103:L104"/>
    <mergeCell ref="C102:C104"/>
    <mergeCell ref="A99:A101"/>
    <mergeCell ref="B99:B101"/>
    <mergeCell ref="D99:D101"/>
    <mergeCell ref="M99:M101"/>
    <mergeCell ref="K100:K101"/>
    <mergeCell ref="L100:L101"/>
    <mergeCell ref="C99:C101"/>
    <mergeCell ref="A108:A110"/>
    <mergeCell ref="B108:B110"/>
    <mergeCell ref="D108:D110"/>
    <mergeCell ref="M108:M110"/>
    <mergeCell ref="K109:K110"/>
    <mergeCell ref="L109:L110"/>
    <mergeCell ref="C108:C110"/>
    <mergeCell ref="A105:A107"/>
    <mergeCell ref="B105:B107"/>
    <mergeCell ref="D105:D107"/>
    <mergeCell ref="M105:M107"/>
    <mergeCell ref="K106:K107"/>
    <mergeCell ref="L106:L107"/>
    <mergeCell ref="C105:C107"/>
    <mergeCell ref="A114:A116"/>
    <mergeCell ref="B114:B116"/>
    <mergeCell ref="D114:D116"/>
    <mergeCell ref="M114:M116"/>
    <mergeCell ref="K115:K116"/>
    <mergeCell ref="L115:L116"/>
    <mergeCell ref="C114:C116"/>
    <mergeCell ref="A111:A113"/>
    <mergeCell ref="B111:B113"/>
    <mergeCell ref="D111:D113"/>
    <mergeCell ref="M111:M113"/>
    <mergeCell ref="K112:K113"/>
    <mergeCell ref="L112:L113"/>
    <mergeCell ref="C111:C113"/>
    <mergeCell ref="A120:A122"/>
    <mergeCell ref="B120:B122"/>
    <mergeCell ref="D120:D122"/>
    <mergeCell ref="M120:M122"/>
    <mergeCell ref="K121:K122"/>
    <mergeCell ref="L121:L122"/>
    <mergeCell ref="C120:C122"/>
    <mergeCell ref="A117:A119"/>
    <mergeCell ref="B117:B119"/>
    <mergeCell ref="D117:D119"/>
    <mergeCell ref="M117:M119"/>
    <mergeCell ref="K118:K119"/>
    <mergeCell ref="L118:L119"/>
    <mergeCell ref="C117:C119"/>
    <mergeCell ref="A126:A128"/>
    <mergeCell ref="B126:B128"/>
    <mergeCell ref="D126:D128"/>
    <mergeCell ref="M126:M128"/>
    <mergeCell ref="K127:K128"/>
    <mergeCell ref="L127:L128"/>
    <mergeCell ref="C126:C128"/>
    <mergeCell ref="A123:A125"/>
    <mergeCell ref="B123:B125"/>
    <mergeCell ref="D123:D125"/>
    <mergeCell ref="M123:M125"/>
    <mergeCell ref="K124:K125"/>
    <mergeCell ref="L124:L125"/>
    <mergeCell ref="C123:C125"/>
    <mergeCell ref="A132:A134"/>
    <mergeCell ref="B132:B134"/>
    <mergeCell ref="D132:D134"/>
    <mergeCell ref="M132:M134"/>
    <mergeCell ref="K133:K134"/>
    <mergeCell ref="L133:L134"/>
    <mergeCell ref="C132:C134"/>
    <mergeCell ref="A129:A131"/>
    <mergeCell ref="B129:B131"/>
    <mergeCell ref="D129:D131"/>
    <mergeCell ref="M129:M131"/>
    <mergeCell ref="K130:K131"/>
    <mergeCell ref="L130:L131"/>
    <mergeCell ref="C129:C131"/>
    <mergeCell ref="A138:A140"/>
    <mergeCell ref="B138:B140"/>
    <mergeCell ref="D138:D140"/>
    <mergeCell ref="M138:M140"/>
    <mergeCell ref="K139:K140"/>
    <mergeCell ref="L139:L140"/>
    <mergeCell ref="C138:C140"/>
    <mergeCell ref="A135:A137"/>
    <mergeCell ref="B135:B137"/>
    <mergeCell ref="D135:D137"/>
    <mergeCell ref="M135:M137"/>
    <mergeCell ref="K136:K137"/>
    <mergeCell ref="L136:L137"/>
    <mergeCell ref="C135:C137"/>
    <mergeCell ref="A144:A146"/>
    <mergeCell ref="B144:B146"/>
    <mergeCell ref="D144:D146"/>
    <mergeCell ref="M144:M146"/>
    <mergeCell ref="K145:K146"/>
    <mergeCell ref="L145:L146"/>
    <mergeCell ref="C144:C146"/>
    <mergeCell ref="A141:A143"/>
    <mergeCell ref="B141:B143"/>
    <mergeCell ref="D141:D143"/>
    <mergeCell ref="M141:M143"/>
    <mergeCell ref="K142:K143"/>
    <mergeCell ref="L142:L143"/>
    <mergeCell ref="C141:C143"/>
    <mergeCell ref="M150:M152"/>
    <mergeCell ref="K151:K152"/>
    <mergeCell ref="L151:L152"/>
    <mergeCell ref="C150:C152"/>
    <mergeCell ref="A147:A149"/>
    <mergeCell ref="B147:B149"/>
    <mergeCell ref="D147:D149"/>
    <mergeCell ref="M147:M149"/>
    <mergeCell ref="K148:K149"/>
    <mergeCell ref="L148:L149"/>
    <mergeCell ref="C147:C149"/>
    <mergeCell ref="K157:K158"/>
    <mergeCell ref="L157:L158"/>
    <mergeCell ref="A156:A158"/>
    <mergeCell ref="B156:B158"/>
    <mergeCell ref="D156:D158"/>
    <mergeCell ref="G156:G158"/>
    <mergeCell ref="M156:M158"/>
    <mergeCell ref="C156:C158"/>
    <mergeCell ref="C5:D5"/>
    <mergeCell ref="C6:C8"/>
    <mergeCell ref="C9:C11"/>
    <mergeCell ref="C12:C14"/>
    <mergeCell ref="C15:C17"/>
    <mergeCell ref="A153:A155"/>
    <mergeCell ref="B153:B155"/>
    <mergeCell ref="D153:D155"/>
    <mergeCell ref="M153:M155"/>
    <mergeCell ref="K154:K155"/>
    <mergeCell ref="L154:L155"/>
    <mergeCell ref="C153:C155"/>
    <mergeCell ref="A150:A152"/>
    <mergeCell ref="B150:B152"/>
    <mergeCell ref="D150:D152"/>
    <mergeCell ref="D42:D44"/>
    <mergeCell ref="O12:O14"/>
    <mergeCell ref="N15:N17"/>
    <mergeCell ref="O15:O17"/>
    <mergeCell ref="N18:N20"/>
    <mergeCell ref="O18:O20"/>
    <mergeCell ref="N21:N23"/>
    <mergeCell ref="O21:O23"/>
    <mergeCell ref="N24:N26"/>
    <mergeCell ref="O24:O26"/>
    <mergeCell ref="N27:N29"/>
    <mergeCell ref="O27:O29"/>
    <mergeCell ref="N30:N32"/>
    <mergeCell ref="O30:O32"/>
    <mergeCell ref="N33:N35"/>
    <mergeCell ref="O33:O35"/>
    <mergeCell ref="N36:N38"/>
    <mergeCell ref="O36:O38"/>
    <mergeCell ref="N39:N41"/>
    <mergeCell ref="O39:O41"/>
    <mergeCell ref="N42:N44"/>
    <mergeCell ref="O42:O44"/>
    <mergeCell ref="N45:N47"/>
    <mergeCell ref="O45:O47"/>
    <mergeCell ref="N48:N50"/>
    <mergeCell ref="O48:O50"/>
    <mergeCell ref="N51:N53"/>
    <mergeCell ref="O51:O53"/>
    <mergeCell ref="N54:N56"/>
    <mergeCell ref="O54:O56"/>
    <mergeCell ref="N57:N59"/>
    <mergeCell ref="O57:O59"/>
    <mergeCell ref="N60:N62"/>
    <mergeCell ref="O60:O62"/>
    <mergeCell ref="N63:N65"/>
    <mergeCell ref="O63:O65"/>
    <mergeCell ref="N66:N68"/>
    <mergeCell ref="O66:O68"/>
    <mergeCell ref="N69:N71"/>
    <mergeCell ref="O69:O71"/>
    <mergeCell ref="N72:N74"/>
    <mergeCell ref="O72:O74"/>
    <mergeCell ref="N75:N77"/>
    <mergeCell ref="O75:O77"/>
    <mergeCell ref="N78:N80"/>
    <mergeCell ref="O78:O80"/>
    <mergeCell ref="N81:N83"/>
    <mergeCell ref="O81:O83"/>
    <mergeCell ref="N84:N86"/>
    <mergeCell ref="O84:O86"/>
    <mergeCell ref="N87:N89"/>
    <mergeCell ref="O87:O89"/>
    <mergeCell ref="N90:N92"/>
    <mergeCell ref="O90:O92"/>
    <mergeCell ref="N93:N95"/>
    <mergeCell ref="O93:O95"/>
    <mergeCell ref="N96:N98"/>
    <mergeCell ref="O96:O98"/>
    <mergeCell ref="N99:N101"/>
    <mergeCell ref="O99:O101"/>
    <mergeCell ref="N102:N104"/>
    <mergeCell ref="O102:O104"/>
    <mergeCell ref="N105:N107"/>
    <mergeCell ref="O105:O107"/>
    <mergeCell ref="N108:N110"/>
    <mergeCell ref="O108:O110"/>
    <mergeCell ref="N111:N113"/>
    <mergeCell ref="O111:O113"/>
    <mergeCell ref="N114:N116"/>
    <mergeCell ref="O114:O116"/>
    <mergeCell ref="N117:N119"/>
    <mergeCell ref="O117:O119"/>
    <mergeCell ref="N120:N122"/>
    <mergeCell ref="O120:O122"/>
    <mergeCell ref="N123:N125"/>
    <mergeCell ref="O123:O125"/>
    <mergeCell ref="N126:N128"/>
    <mergeCell ref="O126:O128"/>
    <mergeCell ref="N129:N131"/>
    <mergeCell ref="O129:O131"/>
    <mergeCell ref="N132:N134"/>
    <mergeCell ref="O132:O134"/>
    <mergeCell ref="N135:N137"/>
    <mergeCell ref="O135:O137"/>
    <mergeCell ref="N138:N140"/>
    <mergeCell ref="O138:O140"/>
    <mergeCell ref="N156:N158"/>
    <mergeCell ref="O156:O158"/>
    <mergeCell ref="N141:N143"/>
    <mergeCell ref="O141:O143"/>
    <mergeCell ref="N144:N146"/>
    <mergeCell ref="O144:O146"/>
    <mergeCell ref="N147:N149"/>
    <mergeCell ref="O147:O149"/>
    <mergeCell ref="N150:N152"/>
    <mergeCell ref="O150:O152"/>
    <mergeCell ref="N153:N155"/>
    <mergeCell ref="O153:O155"/>
  </mergeCells>
  <dataValidations count="3">
    <dataValidation type="list" allowBlank="1" showInputMessage="1" showErrorMessage="1" sqref="C6:C9 C42:C155 C12:C21 C36:C39 C24:C27 C30:C33">
      <formula1>"S/O, D/O, W/O"</formula1>
    </dataValidation>
    <dataValidation type="list" allowBlank="1" showInputMessage="1" showErrorMessage="1" sqref="H39 H153 H150 H147 H144 H141 H138 H135 H132 H129 H126 H123 H120 H117 H114 H111 H108 H105 H102 H99 H96 H93 H90 H87 H84 H81 H78 H75 H72 H69 H66 H63 H60 H57 H54 H51 H48 H45 H42">
      <formula1>"Male, Female"</formula1>
    </dataValidation>
    <dataValidation type="list" allowBlank="1" showInputMessage="1" showErrorMessage="1" sqref="N6:O155">
      <formula1>"Yes, No"</formula1>
    </dataValidation>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Sheet5"/>
  <dimension ref="A1:DD72"/>
  <sheetViews>
    <sheetView zoomScale="44" zoomScaleNormal="44" workbookViewId="0">
      <selection activeCell="O13" sqref="O13"/>
    </sheetView>
  </sheetViews>
  <sheetFormatPr defaultRowHeight="35.1" customHeight="1"/>
  <cols>
    <col min="1" max="1" width="9.140625" style="3" customWidth="1"/>
    <col min="2" max="2" width="43.140625" style="3" customWidth="1"/>
    <col min="3" max="3" width="46.85546875" style="3" customWidth="1"/>
    <col min="4" max="4" width="30.42578125" style="3" customWidth="1"/>
    <col min="5" max="5" width="27.85546875" style="3" customWidth="1"/>
    <col min="6" max="6" width="23.85546875" style="34" customWidth="1"/>
    <col min="7" max="7" width="20" style="3" bestFit="1" customWidth="1"/>
    <col min="8" max="8" width="10" style="3" customWidth="1"/>
    <col min="9" max="9" width="9" style="3" customWidth="1"/>
    <col min="10" max="10" width="9.7109375" style="3" customWidth="1"/>
    <col min="11" max="11" width="26.5703125" style="3" customWidth="1"/>
    <col min="12" max="12" width="19" style="77" customWidth="1"/>
    <col min="13" max="13" width="22.5703125" style="3" customWidth="1"/>
    <col min="14" max="14" width="25.140625" style="3" customWidth="1"/>
    <col min="15" max="15" width="26" style="3" customWidth="1"/>
    <col min="16" max="16" width="24.5703125" style="77" customWidth="1"/>
    <col min="17" max="17" width="18.140625" style="3" customWidth="1"/>
    <col min="18" max="18" width="19.42578125" style="3" customWidth="1"/>
    <col min="19" max="19" width="31.140625" style="3" customWidth="1"/>
    <col min="20" max="20" width="19" style="3" customWidth="1"/>
    <col min="21" max="21" width="9.140625" style="3"/>
    <col min="22" max="22" width="33.5703125" style="3" customWidth="1"/>
    <col min="23" max="35" width="9.140625" style="3"/>
    <col min="36" max="36" width="9.140625" style="3" customWidth="1"/>
    <col min="37" max="47" width="9.140625" style="3"/>
    <col min="48" max="48" width="9.140625" style="3" customWidth="1"/>
    <col min="49" max="16384" width="9.140625" style="3"/>
  </cols>
  <sheetData>
    <row r="1" spans="1:108" s="2" customFormat="1" ht="45.75" customHeight="1">
      <c r="A1" s="132"/>
      <c r="B1" s="132"/>
      <c r="C1" s="132"/>
      <c r="D1" s="132"/>
      <c r="E1" s="132"/>
      <c r="F1" s="301" t="s">
        <v>363</v>
      </c>
      <c r="G1" s="301"/>
      <c r="H1" s="301"/>
      <c r="I1" s="301"/>
      <c r="J1" s="301"/>
      <c r="K1" s="301"/>
      <c r="L1" s="301"/>
      <c r="N1" s="65"/>
      <c r="O1" s="65"/>
      <c r="P1" s="105"/>
      <c r="Q1" s="65"/>
      <c r="R1" s="307"/>
      <c r="S1" s="308"/>
      <c r="T1" s="105"/>
      <c r="U1" s="302"/>
      <c r="V1" s="303"/>
    </row>
    <row r="2" spans="1:108" s="2" customFormat="1" ht="45.75" customHeight="1">
      <c r="A2" s="301"/>
      <c r="B2" s="301"/>
      <c r="C2" s="301"/>
      <c r="D2" s="301" t="s">
        <v>364</v>
      </c>
      <c r="E2" s="301"/>
      <c r="F2" s="301"/>
      <c r="G2" s="301"/>
      <c r="H2" s="301"/>
      <c r="I2" s="301"/>
      <c r="J2" s="301"/>
      <c r="K2" s="301"/>
      <c r="L2" s="301"/>
      <c r="M2" s="301"/>
      <c r="N2" s="301"/>
      <c r="O2" s="308" t="s">
        <v>359</v>
      </c>
      <c r="P2" s="308"/>
      <c r="Q2" s="308"/>
      <c r="R2" s="309" t="s">
        <v>360</v>
      </c>
      <c r="S2" s="309"/>
      <c r="T2" s="105"/>
      <c r="U2" s="306"/>
      <c r="V2" s="306"/>
    </row>
    <row r="3" spans="1:108" s="2" customFormat="1" ht="45.75" customHeight="1">
      <c r="A3" s="313"/>
      <c r="B3" s="313"/>
      <c r="C3" s="313"/>
      <c r="D3" s="313"/>
      <c r="E3" s="313"/>
      <c r="F3" s="314" t="s">
        <v>122</v>
      </c>
      <c r="G3" s="314"/>
      <c r="H3" s="314"/>
      <c r="I3" s="314"/>
      <c r="J3" s="314"/>
      <c r="K3" s="314"/>
      <c r="L3" s="315"/>
      <c r="M3" s="166">
        <v>43891</v>
      </c>
      <c r="N3" s="131"/>
      <c r="O3" s="308" t="s">
        <v>361</v>
      </c>
      <c r="P3" s="308"/>
      <c r="Q3" s="308"/>
      <c r="R3" s="317" t="s">
        <v>362</v>
      </c>
      <c r="S3" s="317"/>
      <c r="T3" s="120"/>
    </row>
    <row r="4" spans="1:108" s="64" customFormat="1" ht="183.75" customHeight="1">
      <c r="A4" s="56">
        <v>31</v>
      </c>
      <c r="B4" s="57" t="s">
        <v>58</v>
      </c>
      <c r="C4" s="56" t="s">
        <v>358</v>
      </c>
      <c r="D4" s="57" t="s">
        <v>9</v>
      </c>
      <c r="E4" s="57" t="s">
        <v>57</v>
      </c>
      <c r="F4" s="57" t="s">
        <v>65</v>
      </c>
      <c r="G4" s="58" t="s">
        <v>7</v>
      </c>
      <c r="H4" s="59" t="s">
        <v>2</v>
      </c>
      <c r="I4" s="59" t="s">
        <v>3</v>
      </c>
      <c r="J4" s="59" t="s">
        <v>4</v>
      </c>
      <c r="K4" s="59" t="s">
        <v>123</v>
      </c>
      <c r="L4" s="58" t="s">
        <v>127</v>
      </c>
      <c r="M4" s="146" t="s">
        <v>124</v>
      </c>
      <c r="N4" s="58" t="s">
        <v>125</v>
      </c>
      <c r="O4" s="60" t="s">
        <v>126</v>
      </c>
      <c r="P4" s="61" t="s">
        <v>59</v>
      </c>
      <c r="Q4" s="62" t="s">
        <v>5</v>
      </c>
      <c r="R4" s="63" t="s">
        <v>6</v>
      </c>
      <c r="S4" s="57" t="s">
        <v>67</v>
      </c>
      <c r="T4" s="12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row>
    <row r="5" spans="1:108" s="177" customFormat="1" ht="50.25" customHeight="1">
      <c r="A5" s="310">
        <v>1</v>
      </c>
      <c r="B5" s="168">
        <f>MASTER!B6</f>
        <v>0</v>
      </c>
      <c r="C5" s="169">
        <f>MASTER!E6</f>
        <v>0</v>
      </c>
      <c r="D5" s="170">
        <f>MASTER!G6</f>
        <v>0</v>
      </c>
      <c r="E5" s="316">
        <f>MASTER!K6</f>
        <v>8000</v>
      </c>
      <c r="F5" s="168">
        <f>MASTER!L6</f>
        <v>1500</v>
      </c>
      <c r="G5" s="311">
        <f>+E5+F5+F6+F7</f>
        <v>10000</v>
      </c>
      <c r="H5" s="171">
        <v>18</v>
      </c>
      <c r="I5" s="171">
        <v>2</v>
      </c>
      <c r="J5" s="172">
        <v>0</v>
      </c>
      <c r="K5" s="212">
        <f>F5/A4*H6</f>
        <v>967.74193548387098</v>
      </c>
      <c r="L5" s="173">
        <f>+G5/A4*H6</f>
        <v>6451.6129032258059</v>
      </c>
      <c r="M5" s="210">
        <f>MIN(15000,IF(T5="YES",SUM(L5),0))</f>
        <v>6451.6129032258059</v>
      </c>
      <c r="N5" s="173">
        <f>ROUND(M5*12%,0)</f>
        <v>774</v>
      </c>
      <c r="O5" s="174">
        <f>ROUND(L7*0.75%,0)</f>
        <v>71</v>
      </c>
      <c r="P5" s="168">
        <f>MASTER!J6</f>
        <v>0</v>
      </c>
      <c r="Q5" s="304">
        <f>+N5+O5+P5+P6+P7+O7</f>
        <v>845</v>
      </c>
      <c r="R5" s="305">
        <f>L5-Q5</f>
        <v>5606.6129032258059</v>
      </c>
      <c r="S5" s="310"/>
      <c r="T5" s="175" t="s">
        <v>357</v>
      </c>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c r="CS5" s="176"/>
      <c r="CT5" s="176"/>
      <c r="CU5" s="176"/>
      <c r="CV5" s="176"/>
      <c r="CW5" s="176"/>
      <c r="CX5" s="176"/>
      <c r="CY5" s="176"/>
      <c r="CZ5" s="176"/>
      <c r="DA5" s="176"/>
      <c r="DB5" s="176"/>
      <c r="DC5" s="176"/>
      <c r="DD5" s="176"/>
    </row>
    <row r="6" spans="1:108" s="177" customFormat="1" ht="50.25" customHeight="1">
      <c r="A6" s="310"/>
      <c r="B6" s="178">
        <f>MASTER!D6</f>
        <v>0</v>
      </c>
      <c r="C6" s="175">
        <f>MASTER!E7</f>
        <v>0</v>
      </c>
      <c r="D6" s="179">
        <f>MASTER!G7</f>
        <v>0</v>
      </c>
      <c r="E6" s="316"/>
      <c r="F6" s="178"/>
      <c r="G6" s="311"/>
      <c r="H6" s="310">
        <f>+H5+I5+J5</f>
        <v>20</v>
      </c>
      <c r="I6" s="310"/>
      <c r="J6" s="312"/>
      <c r="K6" s="208">
        <f>F6/A4*H6</f>
        <v>0</v>
      </c>
      <c r="L6" s="180"/>
      <c r="M6" s="209">
        <f>M5</f>
        <v>6451.6129032258059</v>
      </c>
      <c r="N6" s="180">
        <f>ROUND(M5*3.67%,0)</f>
        <v>237</v>
      </c>
      <c r="O6" s="175">
        <f>ROUND(L7*3.25%,0)</f>
        <v>309</v>
      </c>
      <c r="P6" s="178">
        <v>0</v>
      </c>
      <c r="Q6" s="304"/>
      <c r="R6" s="305"/>
      <c r="S6" s="310"/>
      <c r="T6" s="175"/>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176"/>
      <c r="DB6" s="176"/>
      <c r="DC6" s="176"/>
      <c r="DD6" s="176"/>
    </row>
    <row r="7" spans="1:108" s="177" customFormat="1" ht="50.25" customHeight="1">
      <c r="A7" s="310"/>
      <c r="B7" s="181"/>
      <c r="C7" s="182">
        <f>MASTER!E8</f>
        <v>0</v>
      </c>
      <c r="D7" s="183">
        <f>MASTER!G8</f>
        <v>0</v>
      </c>
      <c r="E7" s="316"/>
      <c r="F7" s="184">
        <f>MASTER!L7</f>
        <v>500</v>
      </c>
      <c r="G7" s="311"/>
      <c r="H7" s="310"/>
      <c r="I7" s="310"/>
      <c r="J7" s="312"/>
      <c r="K7" s="213">
        <f>F7/A4*H6</f>
        <v>322.58064516129031</v>
      </c>
      <c r="L7" s="185">
        <f>+E5+F5+F6</f>
        <v>9500</v>
      </c>
      <c r="M7" s="211">
        <f>M5</f>
        <v>6451.6129032258059</v>
      </c>
      <c r="N7" s="186">
        <f>N5-N6</f>
        <v>537</v>
      </c>
      <c r="O7" s="187">
        <f>MASTER!J7</f>
        <v>0</v>
      </c>
      <c r="P7" s="184"/>
      <c r="Q7" s="304"/>
      <c r="R7" s="305"/>
      <c r="S7" s="171"/>
      <c r="T7" s="175"/>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c r="CS7" s="176"/>
      <c r="CT7" s="176"/>
      <c r="CU7" s="176"/>
      <c r="CV7" s="176"/>
      <c r="CW7" s="176"/>
      <c r="CX7" s="176"/>
      <c r="CY7" s="176"/>
      <c r="CZ7" s="176"/>
      <c r="DA7" s="176"/>
      <c r="DB7" s="176"/>
      <c r="DC7" s="176"/>
      <c r="DD7" s="176"/>
    </row>
    <row r="8" spans="1:108" s="177" customFormat="1" ht="50.25" customHeight="1">
      <c r="A8" s="310">
        <v>2</v>
      </c>
      <c r="B8" s="168">
        <f>MASTER!B9</f>
        <v>0</v>
      </c>
      <c r="C8" s="169">
        <f>MASTER!E9</f>
        <v>0</v>
      </c>
      <c r="D8" s="170">
        <f>MASTER!G9</f>
        <v>0</v>
      </c>
      <c r="E8" s="316">
        <f>MASTER!K9</f>
        <v>22500</v>
      </c>
      <c r="F8" s="168">
        <f>MASTER!L9</f>
        <v>5000</v>
      </c>
      <c r="G8" s="311">
        <f>+E8+F8+F9+F10</f>
        <v>30000</v>
      </c>
      <c r="H8" s="171">
        <v>20</v>
      </c>
      <c r="I8" s="171">
        <v>0</v>
      </c>
      <c r="J8" s="172"/>
      <c r="K8" s="173">
        <f>F8/A4*H9</f>
        <v>3225.8064516129029</v>
      </c>
      <c r="L8" s="173">
        <f>+G8/A4*H9</f>
        <v>19354.83870967742</v>
      </c>
      <c r="M8" s="419">
        <f>MIN(15000,IF(T8="YES",SUM(L8),0))</f>
        <v>15000</v>
      </c>
      <c r="N8" s="420">
        <f>ROUND(M8*12%,0)</f>
        <v>1800</v>
      </c>
      <c r="O8" s="421">
        <f t="shared" ref="O8" si="0">ROUND(L10*0.75%,0)</f>
        <v>206</v>
      </c>
      <c r="P8" s="168">
        <f>MASTER!J9</f>
        <v>0</v>
      </c>
      <c r="Q8" s="304">
        <f t="shared" ref="Q8" si="1">+N8+O8+P8+P9+P10</f>
        <v>2006</v>
      </c>
      <c r="R8" s="305">
        <f>L8-Q8</f>
        <v>17348.83870967742</v>
      </c>
      <c r="S8" s="310"/>
      <c r="T8" s="175" t="s">
        <v>357</v>
      </c>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c r="CS8" s="176"/>
      <c r="CT8" s="176"/>
      <c r="CU8" s="176"/>
      <c r="CV8" s="176"/>
      <c r="CW8" s="176"/>
      <c r="CX8" s="176"/>
      <c r="CY8" s="176"/>
      <c r="CZ8" s="176"/>
      <c r="DA8" s="176"/>
      <c r="DB8" s="176"/>
      <c r="DC8" s="176"/>
      <c r="DD8" s="176"/>
    </row>
    <row r="9" spans="1:108" s="177" customFormat="1" ht="50.25" customHeight="1">
      <c r="A9" s="310"/>
      <c r="B9" s="178">
        <f>MASTER!D9</f>
        <v>0</v>
      </c>
      <c r="C9" s="175">
        <f>MASTER!E10</f>
        <v>0</v>
      </c>
      <c r="D9" s="179">
        <f>MASTER!G10</f>
        <v>0</v>
      </c>
      <c r="E9" s="316"/>
      <c r="F9" s="178"/>
      <c r="G9" s="311"/>
      <c r="H9" s="310">
        <f>+H8+I8+J8</f>
        <v>20</v>
      </c>
      <c r="I9" s="310"/>
      <c r="J9" s="312"/>
      <c r="K9" s="180">
        <f>F9/A4*H9</f>
        <v>0</v>
      </c>
      <c r="L9" s="180"/>
      <c r="M9" s="209">
        <f t="shared" ref="M9" si="2">M8</f>
        <v>15000</v>
      </c>
      <c r="N9" s="180">
        <f>ROUND(M8*3.67%,0)</f>
        <v>551</v>
      </c>
      <c r="O9" s="175">
        <f t="shared" ref="O9" si="3">ROUND(L10*3.25%,0)</f>
        <v>894</v>
      </c>
      <c r="P9" s="178"/>
      <c r="Q9" s="304"/>
      <c r="R9" s="305"/>
      <c r="S9" s="310"/>
      <c r="T9" s="175"/>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c r="CU9" s="176"/>
      <c r="CV9" s="176"/>
      <c r="CW9" s="176"/>
      <c r="CX9" s="176"/>
      <c r="CY9" s="176"/>
      <c r="CZ9" s="176"/>
      <c r="DA9" s="176"/>
      <c r="DB9" s="176"/>
      <c r="DC9" s="176"/>
      <c r="DD9" s="176"/>
    </row>
    <row r="10" spans="1:108" s="177" customFormat="1" ht="50.25" customHeight="1">
      <c r="A10" s="310"/>
      <c r="B10" s="181"/>
      <c r="C10" s="182">
        <f>MASTER!E11</f>
        <v>0</v>
      </c>
      <c r="D10" s="183">
        <f>MASTER!G11</f>
        <v>0</v>
      </c>
      <c r="E10" s="316"/>
      <c r="F10" s="184">
        <f>MASTER!L10</f>
        <v>2500</v>
      </c>
      <c r="G10" s="311"/>
      <c r="H10" s="310"/>
      <c r="I10" s="310"/>
      <c r="J10" s="312"/>
      <c r="K10" s="185">
        <f>F10/A4*H9</f>
        <v>1612.9032258064515</v>
      </c>
      <c r="L10" s="185">
        <f>+E8+F8+F9</f>
        <v>27500</v>
      </c>
      <c r="M10" s="211">
        <f t="shared" ref="M10" si="4">M8</f>
        <v>15000</v>
      </c>
      <c r="N10" s="186">
        <f>N8-N9</f>
        <v>1249</v>
      </c>
      <c r="O10" s="187">
        <f>MASTER!J10</f>
        <v>0</v>
      </c>
      <c r="P10" s="184"/>
      <c r="Q10" s="304"/>
      <c r="R10" s="305"/>
      <c r="S10" s="171"/>
      <c r="T10" s="175"/>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6"/>
      <c r="CV10" s="176"/>
      <c r="CW10" s="176"/>
      <c r="CX10" s="176"/>
      <c r="CY10" s="176"/>
      <c r="CZ10" s="176"/>
      <c r="DA10" s="176"/>
      <c r="DB10" s="176"/>
      <c r="DC10" s="176"/>
      <c r="DD10" s="176"/>
    </row>
    <row r="11" spans="1:108" s="196" customFormat="1" ht="50.25" customHeight="1">
      <c r="A11" s="291">
        <v>3</v>
      </c>
      <c r="B11" s="188">
        <f>MASTER!B12</f>
        <v>0</v>
      </c>
      <c r="C11" s="189">
        <f>MASTER!E12</f>
        <v>0</v>
      </c>
      <c r="D11" s="190">
        <f>MASTER!G12</f>
        <v>0</v>
      </c>
      <c r="E11" s="296">
        <f>MASTER!K12</f>
        <v>8000</v>
      </c>
      <c r="F11" s="168">
        <f>MASTER!L12</f>
        <v>1000</v>
      </c>
      <c r="G11" s="292">
        <f>+E11+F11+F12+F13</f>
        <v>9000</v>
      </c>
      <c r="H11" s="191">
        <v>17</v>
      </c>
      <c r="I11" s="191">
        <v>3</v>
      </c>
      <c r="J11" s="192"/>
      <c r="K11" s="173">
        <f>F11/A4*H12</f>
        <v>645.16129032258061</v>
      </c>
      <c r="L11" s="173">
        <f>+G11/A4*H12</f>
        <v>5806.4516129032254</v>
      </c>
      <c r="M11" s="210">
        <f>MIN(15000,IF(T11="YES",SUM(L11),0))</f>
        <v>5806.4516129032254</v>
      </c>
      <c r="N11" s="193">
        <f>ROUND(M11*12%,0)</f>
        <v>697</v>
      </c>
      <c r="O11" s="174">
        <f t="shared" ref="O11" si="5">ROUND(L13*0.75%,0)</f>
        <v>68</v>
      </c>
      <c r="P11" s="168">
        <f>MASTER!J12</f>
        <v>0</v>
      </c>
      <c r="Q11" s="293">
        <f t="shared" ref="Q11" si="6">+N11+O11+P11+P12+P13</f>
        <v>765</v>
      </c>
      <c r="R11" s="294">
        <f>L11-Q11</f>
        <v>5041.4516129032254</v>
      </c>
      <c r="S11" s="291"/>
      <c r="T11" s="175" t="s">
        <v>357</v>
      </c>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195"/>
      <c r="BK11" s="195"/>
      <c r="BL11" s="195"/>
      <c r="BM11" s="195"/>
      <c r="BN11" s="195"/>
      <c r="BO11" s="195"/>
      <c r="BP11" s="195"/>
      <c r="BQ11" s="195"/>
      <c r="BR11" s="195"/>
      <c r="BS11" s="195"/>
      <c r="BT11" s="195"/>
      <c r="BU11" s="195"/>
      <c r="BV11" s="195"/>
      <c r="BW11" s="195"/>
      <c r="BX11" s="195"/>
      <c r="BY11" s="195"/>
      <c r="BZ11" s="195"/>
      <c r="CA11" s="195"/>
      <c r="CB11" s="195"/>
      <c r="CC11" s="195"/>
      <c r="CD11" s="195"/>
      <c r="CE11" s="195"/>
      <c r="CF11" s="195"/>
      <c r="CG11" s="195"/>
      <c r="CH11" s="195"/>
      <c r="CI11" s="195"/>
      <c r="CJ11" s="195"/>
      <c r="CK11" s="195"/>
      <c r="CL11" s="195"/>
      <c r="CM11" s="195"/>
      <c r="CN11" s="195"/>
      <c r="CO11" s="195"/>
      <c r="CP11" s="195"/>
      <c r="CQ11" s="195"/>
      <c r="CR11" s="195"/>
      <c r="CS11" s="195"/>
      <c r="CT11" s="195"/>
      <c r="CU11" s="195"/>
      <c r="CV11" s="195"/>
      <c r="CW11" s="195"/>
      <c r="CX11" s="195"/>
      <c r="CY11" s="195"/>
      <c r="CZ11" s="195"/>
      <c r="DA11" s="195"/>
      <c r="DB11" s="195"/>
      <c r="DC11" s="195"/>
      <c r="DD11" s="195"/>
    </row>
    <row r="12" spans="1:108" s="196" customFormat="1" ht="50.25" customHeight="1">
      <c r="A12" s="291"/>
      <c r="B12" s="197">
        <f>MASTER!D12</f>
        <v>0</v>
      </c>
      <c r="C12" s="194">
        <f>MASTER!E13</f>
        <v>0</v>
      </c>
      <c r="D12" s="198">
        <f>MASTER!G13</f>
        <v>0</v>
      </c>
      <c r="E12" s="296"/>
      <c r="F12" s="178"/>
      <c r="G12" s="292"/>
      <c r="H12" s="291">
        <f>+H11+I11+J11</f>
        <v>20</v>
      </c>
      <c r="I12" s="291"/>
      <c r="J12" s="295"/>
      <c r="K12" s="180">
        <f>F12/A4*H12</f>
        <v>0</v>
      </c>
      <c r="L12" s="180"/>
      <c r="M12" s="209">
        <f t="shared" ref="M12" si="7">M11</f>
        <v>5806.4516129032254</v>
      </c>
      <c r="N12" s="199">
        <f>ROUND(M11*3.67%,0)</f>
        <v>213</v>
      </c>
      <c r="O12" s="175">
        <f t="shared" ref="O12" si="8">ROUND(L13*3.25%,0)</f>
        <v>293</v>
      </c>
      <c r="P12" s="178"/>
      <c r="Q12" s="293"/>
      <c r="R12" s="294"/>
      <c r="S12" s="291"/>
      <c r="T12" s="194"/>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row>
    <row r="13" spans="1:108" s="196" customFormat="1" ht="50.25" customHeight="1">
      <c r="A13" s="291"/>
      <c r="B13" s="200"/>
      <c r="C13" s="201">
        <f>MASTER!E14</f>
        <v>0</v>
      </c>
      <c r="D13" s="202">
        <f>MASTER!G14</f>
        <v>0</v>
      </c>
      <c r="E13" s="296"/>
      <c r="F13" s="184">
        <f>MASTER!L13</f>
        <v>0</v>
      </c>
      <c r="G13" s="292"/>
      <c r="H13" s="291"/>
      <c r="I13" s="291"/>
      <c r="J13" s="295"/>
      <c r="K13" s="185">
        <f>F13/A4*H12</f>
        <v>0</v>
      </c>
      <c r="L13" s="185">
        <f>+E11+F11+F12</f>
        <v>9000</v>
      </c>
      <c r="M13" s="211">
        <f t="shared" ref="M13" si="9">M11</f>
        <v>5806.4516129032254</v>
      </c>
      <c r="N13" s="203">
        <f>N11-N12</f>
        <v>484</v>
      </c>
      <c r="O13" s="187">
        <f>MASTER!J13</f>
        <v>0</v>
      </c>
      <c r="P13" s="184"/>
      <c r="Q13" s="293"/>
      <c r="R13" s="294"/>
      <c r="S13" s="191"/>
      <c r="T13" s="194"/>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N13" s="195"/>
      <c r="CO13" s="195"/>
      <c r="CP13" s="195"/>
      <c r="CQ13" s="195"/>
      <c r="CR13" s="195"/>
      <c r="CS13" s="195"/>
      <c r="CT13" s="195"/>
      <c r="CU13" s="195"/>
      <c r="CV13" s="195"/>
      <c r="CW13" s="195"/>
      <c r="CX13" s="195"/>
      <c r="CY13" s="195"/>
      <c r="CZ13" s="195"/>
      <c r="DA13" s="195"/>
      <c r="DB13" s="195"/>
      <c r="DC13" s="195"/>
      <c r="DD13" s="195"/>
    </row>
    <row r="14" spans="1:108" s="196" customFormat="1" ht="50.25" customHeight="1">
      <c r="A14" s="291">
        <v>4</v>
      </c>
      <c r="B14" s="188">
        <f>MASTER!B15</f>
        <v>0</v>
      </c>
      <c r="C14" s="189">
        <f>MASTER!E15</f>
        <v>0</v>
      </c>
      <c r="D14" s="190">
        <f>MASTER!G15</f>
        <v>0</v>
      </c>
      <c r="E14" s="296">
        <f>MASTER!K15</f>
        <v>8000</v>
      </c>
      <c r="F14" s="168">
        <f>MASTER!L15</f>
        <v>500</v>
      </c>
      <c r="G14" s="292">
        <f>+E14+F14+F15+F16</f>
        <v>8500</v>
      </c>
      <c r="H14" s="191">
        <v>20</v>
      </c>
      <c r="I14" s="191">
        <v>0</v>
      </c>
      <c r="J14" s="192"/>
      <c r="K14" s="173">
        <f>F14/A4*H15</f>
        <v>322.58064516129031</v>
      </c>
      <c r="L14" s="173">
        <f>+G14/A4*H15</f>
        <v>5483.8709677419356</v>
      </c>
      <c r="M14" s="210">
        <f>MIN(15000,IF(T14="YES",SUM(L14),0))</f>
        <v>5483.8709677419356</v>
      </c>
      <c r="N14" s="193">
        <f>ROUND(M14*12%,0)</f>
        <v>658</v>
      </c>
      <c r="O14" s="174">
        <f t="shared" ref="O14" si="10">ROUND(L16*0.75%,0)</f>
        <v>64</v>
      </c>
      <c r="P14" s="168">
        <f>MASTER!J15</f>
        <v>0</v>
      </c>
      <c r="Q14" s="293">
        <f t="shared" ref="Q14" si="11">+N14+O14+P14+P15+P16</f>
        <v>722</v>
      </c>
      <c r="R14" s="294">
        <f>L14-Q14</f>
        <v>4761.8709677419356</v>
      </c>
      <c r="S14" s="291"/>
      <c r="T14" s="175" t="s">
        <v>357</v>
      </c>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row>
    <row r="15" spans="1:108" s="196" customFormat="1" ht="50.25" customHeight="1">
      <c r="A15" s="291"/>
      <c r="B15" s="197">
        <f>MASTER!D15</f>
        <v>0</v>
      </c>
      <c r="C15" s="194">
        <f>MASTER!E16</f>
        <v>0</v>
      </c>
      <c r="D15" s="198">
        <f>MASTER!G16</f>
        <v>0</v>
      </c>
      <c r="E15" s="296"/>
      <c r="F15" s="178"/>
      <c r="G15" s="292"/>
      <c r="H15" s="291">
        <f>+H14+I14+J14</f>
        <v>20</v>
      </c>
      <c r="I15" s="291"/>
      <c r="J15" s="295"/>
      <c r="K15" s="180">
        <f>F15/A4*H15</f>
        <v>0</v>
      </c>
      <c r="L15" s="180"/>
      <c r="M15" s="209">
        <f t="shared" ref="M15" si="12">M14</f>
        <v>5483.8709677419356</v>
      </c>
      <c r="N15" s="199">
        <f>ROUND(M14*3.67%,0)</f>
        <v>201</v>
      </c>
      <c r="O15" s="175">
        <f t="shared" ref="O15" si="13">ROUND(L16*3.25%,0)</f>
        <v>276</v>
      </c>
      <c r="P15" s="178">
        <v>0</v>
      </c>
      <c r="Q15" s="293"/>
      <c r="R15" s="294"/>
      <c r="S15" s="291"/>
      <c r="T15" s="194"/>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195"/>
      <c r="CV15" s="195"/>
      <c r="CW15" s="195"/>
      <c r="CX15" s="195"/>
      <c r="CY15" s="195"/>
      <c r="CZ15" s="195"/>
      <c r="DA15" s="195"/>
      <c r="DB15" s="195"/>
      <c r="DC15" s="195"/>
      <c r="DD15" s="195"/>
    </row>
    <row r="16" spans="1:108" s="196" customFormat="1" ht="50.25" customHeight="1">
      <c r="A16" s="291"/>
      <c r="B16" s="200"/>
      <c r="C16" s="201">
        <f>MASTER!E17</f>
        <v>0</v>
      </c>
      <c r="D16" s="202">
        <f>MASTER!G17</f>
        <v>0</v>
      </c>
      <c r="E16" s="296"/>
      <c r="F16" s="184">
        <f>MASTER!L16</f>
        <v>0</v>
      </c>
      <c r="G16" s="292"/>
      <c r="H16" s="291"/>
      <c r="I16" s="291"/>
      <c r="J16" s="295"/>
      <c r="K16" s="185">
        <f>F16/A4*H15</f>
        <v>0</v>
      </c>
      <c r="L16" s="185">
        <f>+E14+F14+F15</f>
        <v>8500</v>
      </c>
      <c r="M16" s="211">
        <f t="shared" ref="M16" si="14">M14</f>
        <v>5483.8709677419356</v>
      </c>
      <c r="N16" s="203">
        <f>N14-N15</f>
        <v>457</v>
      </c>
      <c r="O16" s="187">
        <f>MASTER!J16</f>
        <v>0</v>
      </c>
      <c r="P16" s="184"/>
      <c r="Q16" s="293"/>
      <c r="R16" s="294"/>
      <c r="S16" s="191"/>
      <c r="T16" s="194"/>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c r="CT16" s="195"/>
      <c r="CU16" s="195"/>
      <c r="CV16" s="195"/>
      <c r="CW16" s="195"/>
      <c r="CX16" s="195"/>
      <c r="CY16" s="195"/>
      <c r="CZ16" s="195"/>
      <c r="DA16" s="195"/>
      <c r="DB16" s="195"/>
      <c r="DC16" s="195"/>
      <c r="DD16" s="195"/>
    </row>
    <row r="17" spans="1:108" s="196" customFormat="1" ht="50.25" customHeight="1">
      <c r="A17" s="291">
        <v>5</v>
      </c>
      <c r="B17" s="188">
        <f>MASTER!B18</f>
        <v>0</v>
      </c>
      <c r="C17" s="189">
        <f>MASTER!E18</f>
        <v>0</v>
      </c>
      <c r="D17" s="190">
        <f>MASTER!G18</f>
        <v>0</v>
      </c>
      <c r="E17" s="296">
        <f>MASTER!K18</f>
        <v>8000</v>
      </c>
      <c r="F17" s="168">
        <f>MASTER!L18</f>
        <v>1500</v>
      </c>
      <c r="G17" s="292">
        <f t="shared" ref="G17" si="15">+E17+F17+F18+F19</f>
        <v>10000</v>
      </c>
      <c r="H17" s="191">
        <v>20</v>
      </c>
      <c r="I17" s="191">
        <v>0</v>
      </c>
      <c r="J17" s="192"/>
      <c r="K17" s="173">
        <f>F17/A4*H18</f>
        <v>967.74193548387098</v>
      </c>
      <c r="L17" s="173">
        <f>+G17/A4*H18</f>
        <v>6451.6129032258059</v>
      </c>
      <c r="M17" s="210">
        <f>MIN(15000,IF(T17="YES",SUM(L17),0))</f>
        <v>6451.6129032258059</v>
      </c>
      <c r="N17" s="193">
        <f>ROUND(M17*12%,0)</f>
        <v>774</v>
      </c>
      <c r="O17" s="174">
        <f t="shared" ref="O17" si="16">ROUND(L19*0.75%,0)</f>
        <v>0</v>
      </c>
      <c r="P17" s="168">
        <f>MASTER!J18</f>
        <v>0</v>
      </c>
      <c r="Q17" s="293">
        <f t="shared" ref="Q17" si="17">+N17+O17+P17+P18+P19</f>
        <v>774</v>
      </c>
      <c r="R17" s="294">
        <f>L17-Q17</f>
        <v>5677.6129032258059</v>
      </c>
      <c r="S17" s="291"/>
      <c r="T17" s="175" t="s">
        <v>357</v>
      </c>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row>
    <row r="18" spans="1:108" s="196" customFormat="1" ht="50.25" customHeight="1">
      <c r="A18" s="291"/>
      <c r="B18" s="197">
        <f>MASTER!D18</f>
        <v>0</v>
      </c>
      <c r="C18" s="194">
        <f>MASTER!E19</f>
        <v>0</v>
      </c>
      <c r="D18" s="198">
        <f>MASTER!G19</f>
        <v>0</v>
      </c>
      <c r="E18" s="296"/>
      <c r="F18" s="178"/>
      <c r="G18" s="292"/>
      <c r="H18" s="291">
        <f>+H17+I17+J17</f>
        <v>20</v>
      </c>
      <c r="I18" s="291"/>
      <c r="J18" s="295"/>
      <c r="K18" s="180">
        <f>F18/A4*H18</f>
        <v>0</v>
      </c>
      <c r="L18" s="180"/>
      <c r="M18" s="209">
        <f t="shared" ref="M18" si="18">M17</f>
        <v>6451.6129032258059</v>
      </c>
      <c r="N18" s="199">
        <f>ROUND(M17*3.67%,0)</f>
        <v>237</v>
      </c>
      <c r="O18" s="175">
        <f t="shared" ref="O18" si="19">ROUND(L19*3.25%,0)</f>
        <v>0</v>
      </c>
      <c r="P18" s="178"/>
      <c r="Q18" s="293"/>
      <c r="R18" s="294"/>
      <c r="S18" s="291"/>
      <c r="T18" s="194"/>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row>
    <row r="19" spans="1:108" s="196" customFormat="1" ht="50.25" customHeight="1">
      <c r="A19" s="291"/>
      <c r="B19" s="200"/>
      <c r="C19" s="201">
        <f>MASTER!E20</f>
        <v>0</v>
      </c>
      <c r="D19" s="202">
        <f>MASTER!G20</f>
        <v>0</v>
      </c>
      <c r="E19" s="296"/>
      <c r="F19" s="184">
        <f>MASTER!L19</f>
        <v>500</v>
      </c>
      <c r="G19" s="292"/>
      <c r="H19" s="291"/>
      <c r="I19" s="291"/>
      <c r="J19" s="295"/>
      <c r="K19" s="185">
        <f>F19/A4*H18</f>
        <v>322.58064516129031</v>
      </c>
      <c r="L19" s="223">
        <v>0</v>
      </c>
      <c r="M19" s="211">
        <f t="shared" ref="M19" si="20">M17</f>
        <v>6451.6129032258059</v>
      </c>
      <c r="N19" s="203">
        <f>N17-N18</f>
        <v>537</v>
      </c>
      <c r="O19" s="187">
        <f>MASTER!J19</f>
        <v>0</v>
      </c>
      <c r="P19" s="184"/>
      <c r="Q19" s="293"/>
      <c r="R19" s="294"/>
      <c r="S19" s="191"/>
      <c r="T19" s="194"/>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5"/>
      <c r="AY19" s="195"/>
      <c r="AZ19" s="195"/>
      <c r="BA19" s="195"/>
      <c r="BB19" s="195"/>
      <c r="BC19" s="195"/>
      <c r="BD19" s="195"/>
      <c r="BE19" s="195"/>
      <c r="BF19" s="195"/>
      <c r="BG19" s="195"/>
      <c r="BH19" s="195"/>
      <c r="BI19" s="195"/>
      <c r="BJ19" s="195"/>
      <c r="BK19" s="195"/>
      <c r="BL19" s="195"/>
      <c r="BM19" s="195"/>
      <c r="BN19" s="195"/>
      <c r="BO19" s="195"/>
      <c r="BP19" s="195"/>
      <c r="BQ19" s="195"/>
      <c r="BR19" s="195"/>
      <c r="BS19" s="195"/>
      <c r="BT19" s="195"/>
      <c r="BU19" s="195"/>
      <c r="BV19" s="195"/>
      <c r="BW19" s="195"/>
      <c r="BX19" s="195"/>
      <c r="BY19" s="195"/>
      <c r="BZ19" s="195"/>
      <c r="CA19" s="195"/>
      <c r="CB19" s="195"/>
      <c r="CC19" s="195"/>
      <c r="CD19" s="195"/>
      <c r="CE19" s="195"/>
      <c r="CF19" s="195"/>
      <c r="CG19" s="195"/>
      <c r="CH19" s="195"/>
      <c r="CI19" s="195"/>
      <c r="CJ19" s="195"/>
      <c r="CK19" s="195"/>
      <c r="CL19" s="195"/>
      <c r="CM19" s="195"/>
      <c r="CN19" s="195"/>
      <c r="CO19" s="195"/>
      <c r="CP19" s="195"/>
      <c r="CQ19" s="195"/>
      <c r="CR19" s="195"/>
      <c r="CS19" s="195"/>
      <c r="CT19" s="195"/>
      <c r="CU19" s="195"/>
      <c r="CV19" s="195"/>
      <c r="CW19" s="195"/>
      <c r="CX19" s="195"/>
      <c r="CY19" s="195"/>
      <c r="CZ19" s="195"/>
      <c r="DA19" s="195"/>
      <c r="DB19" s="195"/>
      <c r="DC19" s="195"/>
      <c r="DD19" s="195"/>
    </row>
    <row r="20" spans="1:108" s="196" customFormat="1" ht="50.25" customHeight="1">
      <c r="A20" s="291">
        <v>6</v>
      </c>
      <c r="B20" s="188">
        <f>MASTER!B21</f>
        <v>0</v>
      </c>
      <c r="C20" s="189">
        <f>MASTER!E21</f>
        <v>0</v>
      </c>
      <c r="D20" s="190">
        <f>MASTER!G21</f>
        <v>0</v>
      </c>
      <c r="E20" s="296">
        <f>MASTER!K21</f>
        <v>9000</v>
      </c>
      <c r="F20" s="168">
        <f>MASTER!L21</f>
        <v>3750</v>
      </c>
      <c r="G20" s="292">
        <f t="shared" ref="G20" si="21">+E20+F20+F21+F22</f>
        <v>15000</v>
      </c>
      <c r="H20" s="191">
        <v>20</v>
      </c>
      <c r="I20" s="191">
        <v>0</v>
      </c>
      <c r="J20" s="192"/>
      <c r="K20" s="173">
        <f>F20/A4*H21</f>
        <v>2419.3548387096776</v>
      </c>
      <c r="L20" s="173">
        <f>+G20/A4*H21</f>
        <v>9677.4193548387102</v>
      </c>
      <c r="M20" s="210">
        <f>MIN(15000,IF(T20="YES",SUM(L20),0))</f>
        <v>9677.4193548387102</v>
      </c>
      <c r="N20" s="193">
        <f>ROUND(M20*12%,0)</f>
        <v>1161</v>
      </c>
      <c r="O20" s="174">
        <f t="shared" ref="O20" si="22">ROUND(L22*0.75%,0)</f>
        <v>96</v>
      </c>
      <c r="P20" s="168">
        <f>MASTER!J21</f>
        <v>0</v>
      </c>
      <c r="Q20" s="293">
        <f t="shared" ref="Q20" si="23">+N20+O20+P20+P21+P22</f>
        <v>1257</v>
      </c>
      <c r="R20" s="294">
        <f>L20-Q20</f>
        <v>8420.4193548387102</v>
      </c>
      <c r="S20" s="291"/>
      <c r="T20" s="175" t="s">
        <v>357</v>
      </c>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195"/>
      <c r="AU20" s="195"/>
      <c r="AV20" s="195"/>
      <c r="AW20" s="195"/>
      <c r="AX20" s="195"/>
      <c r="AY20" s="195"/>
      <c r="AZ20" s="195"/>
      <c r="BA20" s="195"/>
      <c r="BB20" s="195"/>
      <c r="BC20" s="195"/>
      <c r="BD20" s="195"/>
      <c r="BE20" s="195"/>
      <c r="BF20" s="195"/>
      <c r="BG20" s="195"/>
      <c r="BH20" s="195"/>
      <c r="BI20" s="195"/>
      <c r="BJ20" s="195"/>
      <c r="BK20" s="195"/>
      <c r="BL20" s="195"/>
      <c r="BM20" s="195"/>
      <c r="BN20" s="195"/>
      <c r="BO20" s="195"/>
      <c r="BP20" s="195"/>
      <c r="BQ20" s="195"/>
      <c r="BR20" s="195"/>
      <c r="BS20" s="195"/>
      <c r="BT20" s="195"/>
      <c r="BU20" s="195"/>
      <c r="BV20" s="195"/>
      <c r="BW20" s="195"/>
      <c r="BX20" s="195"/>
      <c r="BY20" s="195"/>
      <c r="BZ20" s="195"/>
      <c r="CA20" s="195"/>
      <c r="CB20" s="195"/>
      <c r="CC20" s="195"/>
      <c r="CD20" s="195"/>
      <c r="CE20" s="195"/>
      <c r="CF20" s="195"/>
      <c r="CG20" s="195"/>
      <c r="CH20" s="195"/>
      <c r="CI20" s="195"/>
      <c r="CJ20" s="195"/>
      <c r="CK20" s="195"/>
      <c r="CL20" s="195"/>
      <c r="CM20" s="195"/>
      <c r="CN20" s="195"/>
      <c r="CO20" s="195"/>
      <c r="CP20" s="195"/>
      <c r="CQ20" s="195"/>
      <c r="CR20" s="195"/>
      <c r="CS20" s="195"/>
      <c r="CT20" s="195"/>
      <c r="CU20" s="195"/>
      <c r="CV20" s="195"/>
      <c r="CW20" s="195"/>
      <c r="CX20" s="195"/>
      <c r="CY20" s="195"/>
      <c r="CZ20" s="195"/>
      <c r="DA20" s="195"/>
      <c r="DB20" s="195"/>
      <c r="DC20" s="195"/>
      <c r="DD20" s="195"/>
    </row>
    <row r="21" spans="1:108" s="196" customFormat="1" ht="50.25" customHeight="1">
      <c r="A21" s="291"/>
      <c r="B21" s="197">
        <f>MASTER!D21</f>
        <v>0</v>
      </c>
      <c r="C21" s="194">
        <f>MASTER!E22</f>
        <v>0</v>
      </c>
      <c r="D21" s="198">
        <f>MASTER!G22</f>
        <v>0</v>
      </c>
      <c r="E21" s="296"/>
      <c r="F21" s="178"/>
      <c r="G21" s="292"/>
      <c r="H21" s="291">
        <f>+H20+I20+J20</f>
        <v>20</v>
      </c>
      <c r="I21" s="291"/>
      <c r="J21" s="295"/>
      <c r="K21" s="180">
        <f>F21/A4*H21</f>
        <v>0</v>
      </c>
      <c r="L21" s="180"/>
      <c r="M21" s="209">
        <f t="shared" ref="M21" si="24">M20</f>
        <v>9677.4193548387102</v>
      </c>
      <c r="N21" s="199">
        <f>ROUND(M20*3.67%,0)</f>
        <v>355</v>
      </c>
      <c r="O21" s="175">
        <f t="shared" ref="O21" si="25">ROUND(L22*3.25%,0)</f>
        <v>414</v>
      </c>
      <c r="P21" s="178">
        <v>0</v>
      </c>
      <c r="Q21" s="293"/>
      <c r="R21" s="294"/>
      <c r="S21" s="291"/>
      <c r="T21" s="194"/>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5"/>
      <c r="CE21" s="195"/>
      <c r="CF21" s="195"/>
      <c r="CG21" s="195"/>
      <c r="CH21" s="195"/>
      <c r="CI21" s="195"/>
      <c r="CJ21" s="195"/>
      <c r="CK21" s="195"/>
      <c r="CL21" s="195"/>
      <c r="CM21" s="195"/>
      <c r="CN21" s="195"/>
      <c r="CO21" s="195"/>
      <c r="CP21" s="195"/>
      <c r="CQ21" s="195"/>
      <c r="CR21" s="195"/>
      <c r="CS21" s="195"/>
      <c r="CT21" s="195"/>
      <c r="CU21" s="195"/>
      <c r="CV21" s="195"/>
      <c r="CW21" s="195"/>
      <c r="CX21" s="195"/>
      <c r="CY21" s="195"/>
      <c r="CZ21" s="195"/>
      <c r="DA21" s="195"/>
      <c r="DB21" s="195"/>
      <c r="DC21" s="195"/>
      <c r="DD21" s="195"/>
    </row>
    <row r="22" spans="1:108" s="196" customFormat="1" ht="50.25" customHeight="1">
      <c r="A22" s="291"/>
      <c r="B22" s="200"/>
      <c r="C22" s="201">
        <f>MASTER!E23</f>
        <v>0</v>
      </c>
      <c r="D22" s="202">
        <f>MASTER!G23</f>
        <v>0</v>
      </c>
      <c r="E22" s="296"/>
      <c r="F22" s="184">
        <f>MASTER!L22</f>
        <v>2250</v>
      </c>
      <c r="G22" s="292"/>
      <c r="H22" s="291"/>
      <c r="I22" s="291"/>
      <c r="J22" s="295"/>
      <c r="K22" s="185">
        <f>F22/A4*H21</f>
        <v>1451.6129032258063</v>
      </c>
      <c r="L22" s="185">
        <f t="shared" ref="L22" si="26">+E20+F20+F21</f>
        <v>12750</v>
      </c>
      <c r="M22" s="211">
        <f t="shared" ref="M22" si="27">M20</f>
        <v>9677.4193548387102</v>
      </c>
      <c r="N22" s="203">
        <f>N20-N21</f>
        <v>806</v>
      </c>
      <c r="O22" s="187">
        <f>MASTER!J22</f>
        <v>0</v>
      </c>
      <c r="P22" s="184"/>
      <c r="Q22" s="293"/>
      <c r="R22" s="294"/>
      <c r="S22" s="191"/>
      <c r="T22" s="194"/>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c r="CE22" s="195"/>
      <c r="CF22" s="195"/>
      <c r="CG22" s="195"/>
      <c r="CH22" s="195"/>
      <c r="CI22" s="195"/>
      <c r="CJ22" s="195"/>
      <c r="CK22" s="195"/>
      <c r="CL22" s="195"/>
      <c r="CM22" s="195"/>
      <c r="CN22" s="195"/>
      <c r="CO22" s="195"/>
      <c r="CP22" s="195"/>
      <c r="CQ22" s="195"/>
      <c r="CR22" s="195"/>
      <c r="CS22" s="195"/>
      <c r="CT22" s="195"/>
      <c r="CU22" s="195"/>
      <c r="CV22" s="195"/>
      <c r="CW22" s="195"/>
      <c r="CX22" s="195"/>
      <c r="CY22" s="195"/>
      <c r="CZ22" s="195"/>
      <c r="DA22" s="195"/>
      <c r="DB22" s="195"/>
      <c r="DC22" s="195"/>
      <c r="DD22" s="195"/>
    </row>
    <row r="23" spans="1:108" s="196" customFormat="1" ht="50.25" customHeight="1">
      <c r="A23" s="291">
        <v>7</v>
      </c>
      <c r="B23" s="188">
        <f>MASTER!B24</f>
        <v>0</v>
      </c>
      <c r="C23" s="189">
        <f>MASTER!E24</f>
        <v>0</v>
      </c>
      <c r="D23" s="190">
        <f>MASTER!G24</f>
        <v>0</v>
      </c>
      <c r="E23" s="296">
        <f>MASTER!K24</f>
        <v>37500</v>
      </c>
      <c r="F23" s="168">
        <f>MASTER!L24</f>
        <v>12500</v>
      </c>
      <c r="G23" s="292">
        <f t="shared" ref="G23" si="28">+E23+F23+F24+F25</f>
        <v>50000</v>
      </c>
      <c r="H23" s="191">
        <v>20</v>
      </c>
      <c r="I23" s="191">
        <v>0</v>
      </c>
      <c r="J23" s="192"/>
      <c r="K23" s="173">
        <f>F23/A4*H24</f>
        <v>8064.5161290322585</v>
      </c>
      <c r="L23" s="173">
        <f>+G23/A4*H24</f>
        <v>32258.064516129034</v>
      </c>
      <c r="M23" s="210">
        <f>MIN(15000,IF(T23="YES",SUM(L23),0))</f>
        <v>15000</v>
      </c>
      <c r="N23" s="193">
        <f>ROUND(M23*12%,0)</f>
        <v>1800</v>
      </c>
      <c r="O23" s="174">
        <f t="shared" ref="O23" si="29">ROUND(L25*0.75%,0)</f>
        <v>375</v>
      </c>
      <c r="P23" s="168">
        <f>MASTER!J24</f>
        <v>0</v>
      </c>
      <c r="Q23" s="293">
        <f t="shared" ref="Q23" si="30">+N23+O23+P23+P24+P25</f>
        <v>2175</v>
      </c>
      <c r="R23" s="294">
        <f>L23-Q23</f>
        <v>30083.064516129034</v>
      </c>
      <c r="S23" s="291"/>
      <c r="T23" s="175" t="s">
        <v>357</v>
      </c>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5"/>
      <c r="AY23" s="195"/>
      <c r="AZ23" s="195"/>
      <c r="BA23" s="195"/>
      <c r="BB23" s="195"/>
      <c r="BC23" s="195"/>
      <c r="BD23" s="195"/>
      <c r="BE23" s="195"/>
      <c r="BF23" s="195"/>
      <c r="BG23" s="195"/>
      <c r="BH23" s="195"/>
      <c r="BI23" s="195"/>
      <c r="BJ23" s="195"/>
      <c r="BK23" s="195"/>
      <c r="BL23" s="195"/>
      <c r="BM23" s="195"/>
      <c r="BN23" s="195"/>
      <c r="BO23" s="195"/>
      <c r="BP23" s="195"/>
      <c r="BQ23" s="195"/>
      <c r="BR23" s="195"/>
      <c r="BS23" s="195"/>
      <c r="BT23" s="195"/>
      <c r="BU23" s="195"/>
      <c r="BV23" s="195"/>
      <c r="BW23" s="195"/>
      <c r="BX23" s="195"/>
      <c r="BY23" s="195"/>
      <c r="BZ23" s="195"/>
      <c r="CA23" s="195"/>
      <c r="CB23" s="195"/>
      <c r="CC23" s="195"/>
      <c r="CD23" s="195"/>
      <c r="CE23" s="195"/>
      <c r="CF23" s="195"/>
      <c r="CG23" s="195"/>
      <c r="CH23" s="195"/>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row>
    <row r="24" spans="1:108" s="196" customFormat="1" ht="50.25" customHeight="1">
      <c r="A24" s="291"/>
      <c r="B24" s="197">
        <f>MASTER!D24</f>
        <v>0</v>
      </c>
      <c r="C24" s="194">
        <f>MASTER!E25</f>
        <v>0</v>
      </c>
      <c r="D24" s="198">
        <f>MASTER!G25</f>
        <v>0</v>
      </c>
      <c r="E24" s="296"/>
      <c r="F24" s="178"/>
      <c r="G24" s="292"/>
      <c r="H24" s="291">
        <f>+H23+I23+J23</f>
        <v>20</v>
      </c>
      <c r="I24" s="291"/>
      <c r="J24" s="295"/>
      <c r="K24" s="180">
        <f>F24/A4*H24</f>
        <v>0</v>
      </c>
      <c r="L24" s="180"/>
      <c r="M24" s="209">
        <f t="shared" ref="M24" si="31">M23</f>
        <v>15000</v>
      </c>
      <c r="N24" s="199">
        <f>ROUND(M23*3.67%,0)</f>
        <v>551</v>
      </c>
      <c r="O24" s="175">
        <f t="shared" ref="O24" si="32">ROUND(L25*3.25%,0)</f>
        <v>1625</v>
      </c>
      <c r="P24" s="178"/>
      <c r="Q24" s="293"/>
      <c r="R24" s="294"/>
      <c r="S24" s="291"/>
      <c r="T24" s="194"/>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row>
    <row r="25" spans="1:108" s="196" customFormat="1" ht="50.25" customHeight="1">
      <c r="A25" s="291"/>
      <c r="B25" s="200"/>
      <c r="C25" s="201">
        <f>MASTER!E26</f>
        <v>0</v>
      </c>
      <c r="D25" s="202">
        <f>MASTER!G26</f>
        <v>0</v>
      </c>
      <c r="E25" s="296"/>
      <c r="F25" s="184">
        <f>MASTER!L25</f>
        <v>0</v>
      </c>
      <c r="G25" s="292"/>
      <c r="H25" s="291"/>
      <c r="I25" s="291"/>
      <c r="J25" s="295"/>
      <c r="K25" s="185">
        <f>F25/A4*H24</f>
        <v>0</v>
      </c>
      <c r="L25" s="185">
        <f t="shared" ref="L25" si="33">+E23+F23+F24</f>
        <v>50000</v>
      </c>
      <c r="M25" s="211">
        <f t="shared" ref="M25" si="34">M23</f>
        <v>15000</v>
      </c>
      <c r="N25" s="203">
        <f>N23-N24</f>
        <v>1249</v>
      </c>
      <c r="O25" s="187">
        <f>MASTER!J25</f>
        <v>0</v>
      </c>
      <c r="P25" s="184"/>
      <c r="Q25" s="293"/>
      <c r="R25" s="294"/>
      <c r="S25" s="191"/>
      <c r="T25" s="194"/>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row>
    <row r="26" spans="1:108" s="196" customFormat="1" ht="50.25" customHeight="1">
      <c r="A26" s="291">
        <v>8</v>
      </c>
      <c r="B26" s="188">
        <f>MASTER!B27</f>
        <v>0</v>
      </c>
      <c r="C26" s="189">
        <f>MASTER!E27</f>
        <v>0</v>
      </c>
      <c r="D26" s="190">
        <f>MASTER!G27</f>
        <v>0</v>
      </c>
      <c r="E26" s="296">
        <f>MASTER!K27</f>
        <v>8000</v>
      </c>
      <c r="F26" s="168">
        <f>MASTER!L27</f>
        <v>1500</v>
      </c>
      <c r="G26" s="292">
        <f t="shared" ref="G26" si="35">+E26+F26+F27+F28</f>
        <v>10000</v>
      </c>
      <c r="H26" s="191">
        <v>19</v>
      </c>
      <c r="I26" s="191">
        <v>1</v>
      </c>
      <c r="J26" s="192"/>
      <c r="K26" s="173">
        <f>F26/A4*H27</f>
        <v>967.74193548387098</v>
      </c>
      <c r="L26" s="173">
        <f>+G26/A4*H27</f>
        <v>6451.6129032258059</v>
      </c>
      <c r="M26" s="210">
        <f>MIN(15000,IF(T26="YES",SUM(L26),0))</f>
        <v>6451.6129032258059</v>
      </c>
      <c r="N26" s="193">
        <f>ROUND(M26*12%,0)</f>
        <v>774</v>
      </c>
      <c r="O26" s="174">
        <f t="shared" ref="O26" si="36">ROUND(L28*0.75%,0)</f>
        <v>0</v>
      </c>
      <c r="P26" s="168">
        <f>MASTER!J27</f>
        <v>0</v>
      </c>
      <c r="Q26" s="293">
        <f t="shared" ref="Q26" si="37">+N26+O26+P26+P27+P28</f>
        <v>774</v>
      </c>
      <c r="R26" s="294">
        <f>L26-Q26</f>
        <v>5677.6129032258059</v>
      </c>
      <c r="S26" s="291"/>
      <c r="T26" s="175" t="s">
        <v>357</v>
      </c>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row>
    <row r="27" spans="1:108" s="196" customFormat="1" ht="50.25" customHeight="1">
      <c r="A27" s="291"/>
      <c r="B27" s="197">
        <f>MASTER!D27</f>
        <v>0</v>
      </c>
      <c r="C27" s="194">
        <f>MASTER!E28</f>
        <v>0</v>
      </c>
      <c r="D27" s="198">
        <f>MASTER!G28</f>
        <v>0</v>
      </c>
      <c r="E27" s="296"/>
      <c r="F27" s="178"/>
      <c r="G27" s="292"/>
      <c r="H27" s="291">
        <f>+H26+I26+J26</f>
        <v>20</v>
      </c>
      <c r="I27" s="291"/>
      <c r="J27" s="295"/>
      <c r="K27" s="180">
        <f>F27/A4*H27</f>
        <v>0</v>
      </c>
      <c r="L27" s="180"/>
      <c r="M27" s="209">
        <f t="shared" ref="M27" si="38">M26</f>
        <v>6451.6129032258059</v>
      </c>
      <c r="N27" s="199">
        <f>ROUND(M26*3.67%,0)</f>
        <v>237</v>
      </c>
      <c r="O27" s="175">
        <f t="shared" ref="O27" si="39">ROUND(L28*3.25%,0)</f>
        <v>0</v>
      </c>
      <c r="P27" s="178">
        <v>0</v>
      </c>
      <c r="Q27" s="293"/>
      <c r="R27" s="294"/>
      <c r="S27" s="291"/>
      <c r="T27" s="194"/>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195"/>
      <c r="BD27" s="195"/>
      <c r="BE27" s="195"/>
      <c r="BF27" s="195"/>
      <c r="BG27" s="195"/>
      <c r="BH27" s="195"/>
      <c r="BI27" s="195"/>
      <c r="BJ27" s="195"/>
      <c r="BK27" s="195"/>
      <c r="BL27" s="195"/>
      <c r="BM27" s="195"/>
      <c r="BN27" s="195"/>
      <c r="BO27" s="195"/>
      <c r="BP27" s="195"/>
      <c r="BQ27" s="195"/>
      <c r="BR27" s="195"/>
      <c r="BS27" s="195"/>
      <c r="BT27" s="195"/>
      <c r="BU27" s="195"/>
      <c r="BV27" s="195"/>
      <c r="BW27" s="195"/>
      <c r="BX27" s="195"/>
      <c r="BY27" s="195"/>
      <c r="BZ27" s="195"/>
      <c r="CA27" s="195"/>
      <c r="CB27" s="195"/>
      <c r="CC27" s="195"/>
      <c r="CD27" s="195"/>
      <c r="CE27" s="195"/>
      <c r="CF27" s="195"/>
      <c r="CG27" s="195"/>
      <c r="CH27" s="195"/>
      <c r="CI27" s="195"/>
      <c r="CJ27" s="195"/>
      <c r="CK27" s="195"/>
      <c r="CL27" s="195"/>
      <c r="CM27" s="195"/>
      <c r="CN27" s="195"/>
      <c r="CO27" s="195"/>
      <c r="CP27" s="195"/>
      <c r="CQ27" s="195"/>
      <c r="CR27" s="195"/>
      <c r="CS27" s="195"/>
      <c r="CT27" s="195"/>
      <c r="CU27" s="195"/>
      <c r="CV27" s="195"/>
      <c r="CW27" s="195"/>
      <c r="CX27" s="195"/>
      <c r="CY27" s="195"/>
      <c r="CZ27" s="195"/>
      <c r="DA27" s="195"/>
      <c r="DB27" s="195"/>
      <c r="DC27" s="195"/>
      <c r="DD27" s="195"/>
    </row>
    <row r="28" spans="1:108" s="196" customFormat="1" ht="50.25" customHeight="1">
      <c r="A28" s="291"/>
      <c r="B28" s="200"/>
      <c r="C28" s="201">
        <f>MASTER!E29</f>
        <v>0</v>
      </c>
      <c r="D28" s="202">
        <f>MASTER!G29</f>
        <v>0</v>
      </c>
      <c r="E28" s="296"/>
      <c r="F28" s="184">
        <f>MASTER!L28</f>
        <v>500</v>
      </c>
      <c r="G28" s="292"/>
      <c r="H28" s="291"/>
      <c r="I28" s="291"/>
      <c r="J28" s="295"/>
      <c r="K28" s="185">
        <f>F28/A4*H27</f>
        <v>322.58064516129031</v>
      </c>
      <c r="L28" s="223">
        <v>0</v>
      </c>
      <c r="M28" s="211">
        <f t="shared" ref="M28" si="40">M26</f>
        <v>6451.6129032258059</v>
      </c>
      <c r="N28" s="203">
        <f>N26-N27</f>
        <v>537</v>
      </c>
      <c r="O28" s="187">
        <f>MASTER!J28</f>
        <v>0</v>
      </c>
      <c r="P28" s="184"/>
      <c r="Q28" s="293"/>
      <c r="R28" s="294"/>
      <c r="S28" s="191"/>
      <c r="T28" s="194"/>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c r="DA28" s="195"/>
      <c r="DB28" s="195"/>
      <c r="DC28" s="195"/>
      <c r="DD28" s="195"/>
    </row>
    <row r="29" spans="1:108" s="196" customFormat="1" ht="50.25" customHeight="1">
      <c r="A29" s="291">
        <v>9</v>
      </c>
      <c r="B29" s="188">
        <f>MASTER!B30</f>
        <v>0</v>
      </c>
      <c r="C29" s="189">
        <f>MASTER!E30</f>
        <v>0</v>
      </c>
      <c r="D29" s="190">
        <f>MASTER!G30</f>
        <v>0</v>
      </c>
      <c r="E29" s="296">
        <f>MASTER!K30</f>
        <v>8000</v>
      </c>
      <c r="F29" s="168">
        <f>MASTER!L30</f>
        <v>1000</v>
      </c>
      <c r="G29" s="292">
        <f t="shared" ref="G29" si="41">+E29+F29+F30+F31</f>
        <v>9000</v>
      </c>
      <c r="H29" s="191">
        <v>19</v>
      </c>
      <c r="I29" s="191">
        <v>1</v>
      </c>
      <c r="J29" s="192"/>
      <c r="K29" s="173">
        <f>F29/A4*H30</f>
        <v>645.16129032258061</v>
      </c>
      <c r="L29" s="173">
        <f>+G29/A4*H30</f>
        <v>5806.4516129032254</v>
      </c>
      <c r="M29" s="210">
        <f>MIN(15000,IF(T29="YES",SUM(L29),0))</f>
        <v>5806.4516129032254</v>
      </c>
      <c r="N29" s="193">
        <f>ROUND(M29*12%,0)</f>
        <v>697</v>
      </c>
      <c r="O29" s="174">
        <f t="shared" ref="O29" si="42">ROUND(L31*0.75%,0)</f>
        <v>68</v>
      </c>
      <c r="P29" s="168">
        <f>MASTER!J30</f>
        <v>0</v>
      </c>
      <c r="Q29" s="293">
        <f t="shared" ref="Q29" si="43">+N29+O29+P29+P30+P31</f>
        <v>765</v>
      </c>
      <c r="R29" s="294">
        <f>L29-Q29</f>
        <v>5041.4516129032254</v>
      </c>
      <c r="S29" s="291"/>
      <c r="T29" s="175" t="s">
        <v>357</v>
      </c>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row>
    <row r="30" spans="1:108" s="196" customFormat="1" ht="50.25" customHeight="1">
      <c r="A30" s="291"/>
      <c r="B30" s="197">
        <f>MASTER!D30</f>
        <v>0</v>
      </c>
      <c r="C30" s="194">
        <f>MASTER!E31</f>
        <v>0</v>
      </c>
      <c r="D30" s="198">
        <f>MASTER!G31</f>
        <v>0</v>
      </c>
      <c r="E30" s="296"/>
      <c r="F30" s="178"/>
      <c r="G30" s="292"/>
      <c r="H30" s="291">
        <f>+H29+I29+J29</f>
        <v>20</v>
      </c>
      <c r="I30" s="291"/>
      <c r="J30" s="295"/>
      <c r="K30" s="180">
        <f>F30/A4*H30</f>
        <v>0</v>
      </c>
      <c r="L30" s="180"/>
      <c r="M30" s="209">
        <f t="shared" ref="M30" si="44">M29</f>
        <v>5806.4516129032254</v>
      </c>
      <c r="N30" s="199">
        <f>ROUND(M29*3.67%,0)</f>
        <v>213</v>
      </c>
      <c r="O30" s="175">
        <f t="shared" ref="O30" si="45">ROUND(L31*3.25%,0)</f>
        <v>293</v>
      </c>
      <c r="P30" s="178">
        <v>0</v>
      </c>
      <c r="Q30" s="293"/>
      <c r="R30" s="294"/>
      <c r="S30" s="291"/>
      <c r="T30" s="194"/>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5"/>
      <c r="BY30" s="195"/>
      <c r="BZ30" s="195"/>
      <c r="CA30" s="195"/>
      <c r="CB30" s="195"/>
      <c r="CC30" s="195"/>
      <c r="CD30" s="195"/>
      <c r="CE30" s="195"/>
      <c r="CF30" s="195"/>
      <c r="CG30" s="195"/>
      <c r="CH30" s="195"/>
      <c r="CI30" s="195"/>
      <c r="CJ30" s="195"/>
      <c r="CK30" s="195"/>
      <c r="CL30" s="195"/>
      <c r="CM30" s="195"/>
      <c r="CN30" s="195"/>
      <c r="CO30" s="195"/>
      <c r="CP30" s="195"/>
      <c r="CQ30" s="195"/>
      <c r="CR30" s="195"/>
      <c r="CS30" s="195"/>
      <c r="CT30" s="195"/>
      <c r="CU30" s="195"/>
      <c r="CV30" s="195"/>
      <c r="CW30" s="195"/>
      <c r="CX30" s="195"/>
      <c r="CY30" s="195"/>
      <c r="CZ30" s="195"/>
      <c r="DA30" s="195"/>
      <c r="DB30" s="195"/>
      <c r="DC30" s="195"/>
      <c r="DD30" s="195"/>
    </row>
    <row r="31" spans="1:108" s="196" customFormat="1" ht="50.25" customHeight="1">
      <c r="A31" s="291"/>
      <c r="B31" s="200"/>
      <c r="C31" s="201">
        <f>MASTER!E32</f>
        <v>0</v>
      </c>
      <c r="D31" s="202">
        <f>MASTER!G32</f>
        <v>0</v>
      </c>
      <c r="E31" s="296"/>
      <c r="F31" s="184">
        <f>MASTER!L31</f>
        <v>0</v>
      </c>
      <c r="G31" s="292"/>
      <c r="H31" s="291"/>
      <c r="I31" s="291"/>
      <c r="J31" s="295"/>
      <c r="K31" s="185">
        <f>F31/A4*H30</f>
        <v>0</v>
      </c>
      <c r="L31" s="185">
        <f t="shared" ref="L31" si="46">+E29+F29+F30</f>
        <v>9000</v>
      </c>
      <c r="M31" s="211">
        <f t="shared" ref="M31" si="47">M29</f>
        <v>5806.4516129032254</v>
      </c>
      <c r="N31" s="203">
        <f>N29-N30</f>
        <v>484</v>
      </c>
      <c r="O31" s="187">
        <f>MASTER!J31</f>
        <v>0</v>
      </c>
      <c r="P31" s="184"/>
      <c r="Q31" s="293"/>
      <c r="R31" s="294"/>
      <c r="S31" s="191"/>
      <c r="T31" s="194"/>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195"/>
      <c r="CF31" s="195"/>
      <c r="CG31" s="195"/>
      <c r="CH31" s="195"/>
      <c r="CI31" s="195"/>
      <c r="CJ31" s="195"/>
      <c r="CK31" s="195"/>
      <c r="CL31" s="195"/>
      <c r="CM31" s="195"/>
      <c r="CN31" s="195"/>
      <c r="CO31" s="195"/>
      <c r="CP31" s="195"/>
      <c r="CQ31" s="195"/>
      <c r="CR31" s="195"/>
      <c r="CS31" s="195"/>
      <c r="CT31" s="195"/>
      <c r="CU31" s="195"/>
      <c r="CV31" s="195"/>
      <c r="CW31" s="195"/>
      <c r="CX31" s="195"/>
      <c r="CY31" s="195"/>
      <c r="CZ31" s="195"/>
      <c r="DA31" s="195"/>
      <c r="DB31" s="195"/>
      <c r="DC31" s="195"/>
      <c r="DD31" s="195"/>
    </row>
    <row r="32" spans="1:108" s="196" customFormat="1" ht="50.25" customHeight="1">
      <c r="A32" s="291">
        <v>10</v>
      </c>
      <c r="B32" s="188">
        <f>MASTER!B33</f>
        <v>0</v>
      </c>
      <c r="C32" s="189">
        <f>MASTER!E33</f>
        <v>0</v>
      </c>
      <c r="D32" s="190">
        <f>MASTER!G33</f>
        <v>0</v>
      </c>
      <c r="E32" s="296">
        <f>MASTER!K33</f>
        <v>22500</v>
      </c>
      <c r="F32" s="168">
        <f>MASTER!L33</f>
        <v>5000</v>
      </c>
      <c r="G32" s="292">
        <f t="shared" ref="G32" si="48">+E32+F32+F33+F34</f>
        <v>30000</v>
      </c>
      <c r="H32" s="191">
        <v>15</v>
      </c>
      <c r="I32" s="191">
        <v>5</v>
      </c>
      <c r="J32" s="192"/>
      <c r="K32" s="173">
        <f>F32/A4*H33</f>
        <v>3225.8064516129029</v>
      </c>
      <c r="L32" s="173">
        <f>+G32/A4*H33</f>
        <v>19354.83870967742</v>
      </c>
      <c r="M32" s="210">
        <f>MIN(15000,IF(T32="YES",SUM(L32),0))</f>
        <v>15000</v>
      </c>
      <c r="N32" s="193">
        <f>ROUND(M32*12%,0)</f>
        <v>1800</v>
      </c>
      <c r="O32" s="174">
        <f t="shared" ref="O32" si="49">ROUND(L34*0.75%,0)</f>
        <v>206</v>
      </c>
      <c r="P32" s="168">
        <f>MASTER!J33</f>
        <v>0</v>
      </c>
      <c r="Q32" s="293">
        <f t="shared" ref="Q32" si="50">+N32+O32+P32+P33+P34</f>
        <v>2006</v>
      </c>
      <c r="R32" s="294">
        <f>L32-Q32</f>
        <v>17348.83870967742</v>
      </c>
      <c r="S32" s="291"/>
      <c r="T32" s="175" t="s">
        <v>357</v>
      </c>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row>
    <row r="33" spans="1:108" s="196" customFormat="1" ht="50.25" customHeight="1">
      <c r="A33" s="291"/>
      <c r="B33" s="197">
        <f>MASTER!D33</f>
        <v>0</v>
      </c>
      <c r="C33" s="194">
        <f>MASTER!E34</f>
        <v>0</v>
      </c>
      <c r="D33" s="198">
        <f>MASTER!G34</f>
        <v>0</v>
      </c>
      <c r="E33" s="296"/>
      <c r="F33" s="178"/>
      <c r="G33" s="292"/>
      <c r="H33" s="291">
        <f>+H32+I32+J32</f>
        <v>20</v>
      </c>
      <c r="I33" s="291"/>
      <c r="J33" s="295"/>
      <c r="K33" s="180">
        <f>F33/A4*H33</f>
        <v>0</v>
      </c>
      <c r="L33" s="180"/>
      <c r="M33" s="209">
        <f t="shared" ref="M33" si="51">M32</f>
        <v>15000</v>
      </c>
      <c r="N33" s="199">
        <f>ROUND(M32*3.67%,0)</f>
        <v>551</v>
      </c>
      <c r="O33" s="175">
        <f t="shared" ref="O33" si="52">ROUND(L34*3.25%,0)</f>
        <v>894</v>
      </c>
      <c r="P33" s="178">
        <v>0</v>
      </c>
      <c r="Q33" s="293"/>
      <c r="R33" s="294"/>
      <c r="S33" s="291"/>
      <c r="T33" s="194"/>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5"/>
      <c r="CE33" s="195"/>
      <c r="CF33" s="195"/>
      <c r="CG33" s="195"/>
      <c r="CH33" s="195"/>
      <c r="CI33" s="195"/>
      <c r="CJ33" s="195"/>
      <c r="CK33" s="195"/>
      <c r="CL33" s="195"/>
      <c r="CM33" s="195"/>
      <c r="CN33" s="195"/>
      <c r="CO33" s="195"/>
      <c r="CP33" s="195"/>
      <c r="CQ33" s="195"/>
      <c r="CR33" s="195"/>
      <c r="CS33" s="195"/>
      <c r="CT33" s="195"/>
      <c r="CU33" s="195"/>
      <c r="CV33" s="195"/>
      <c r="CW33" s="195"/>
      <c r="CX33" s="195"/>
      <c r="CY33" s="195"/>
      <c r="CZ33" s="195"/>
      <c r="DA33" s="195"/>
      <c r="DB33" s="195"/>
      <c r="DC33" s="195"/>
      <c r="DD33" s="195"/>
    </row>
    <row r="34" spans="1:108" s="196" customFormat="1" ht="50.25" customHeight="1">
      <c r="A34" s="291"/>
      <c r="B34" s="200"/>
      <c r="C34" s="201">
        <f>MASTER!E35</f>
        <v>0</v>
      </c>
      <c r="D34" s="202">
        <f>MASTER!G35</f>
        <v>0</v>
      </c>
      <c r="E34" s="296"/>
      <c r="F34" s="184">
        <f>MASTER!L34</f>
        <v>2500</v>
      </c>
      <c r="G34" s="292"/>
      <c r="H34" s="291"/>
      <c r="I34" s="291"/>
      <c r="J34" s="295"/>
      <c r="K34" s="185">
        <f>F34/A4*H33</f>
        <v>1612.9032258064515</v>
      </c>
      <c r="L34" s="185">
        <f t="shared" ref="L34" si="53">+E32+F32+F33</f>
        <v>27500</v>
      </c>
      <c r="M34" s="211">
        <f t="shared" ref="M34" si="54">M32</f>
        <v>15000</v>
      </c>
      <c r="N34" s="203">
        <f>N32-N33</f>
        <v>1249</v>
      </c>
      <c r="O34" s="187">
        <f>MASTER!J34</f>
        <v>0</v>
      </c>
      <c r="P34" s="184"/>
      <c r="Q34" s="293"/>
      <c r="R34" s="294"/>
      <c r="S34" s="191"/>
      <c r="T34" s="194"/>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5"/>
      <c r="BJ34" s="195"/>
      <c r="BK34" s="195"/>
      <c r="BL34" s="195"/>
      <c r="BM34" s="195"/>
      <c r="BN34" s="195"/>
      <c r="BO34" s="195"/>
      <c r="BP34" s="195"/>
      <c r="BQ34" s="195"/>
      <c r="BR34" s="195"/>
      <c r="BS34" s="195"/>
      <c r="BT34" s="195"/>
      <c r="BU34" s="195"/>
      <c r="BV34" s="195"/>
      <c r="BW34" s="195"/>
      <c r="BX34" s="195"/>
      <c r="BY34" s="195"/>
      <c r="BZ34" s="195"/>
      <c r="CA34" s="195"/>
      <c r="CB34" s="195"/>
      <c r="CC34" s="195"/>
      <c r="CD34" s="195"/>
      <c r="CE34" s="195"/>
      <c r="CF34" s="195"/>
      <c r="CG34" s="195"/>
      <c r="CH34" s="195"/>
      <c r="CI34" s="195"/>
      <c r="CJ34" s="195"/>
      <c r="CK34" s="195"/>
      <c r="CL34" s="195"/>
      <c r="CM34" s="195"/>
      <c r="CN34" s="195"/>
      <c r="CO34" s="195"/>
      <c r="CP34" s="195"/>
      <c r="CQ34" s="195"/>
      <c r="CR34" s="195"/>
      <c r="CS34" s="195"/>
      <c r="CT34" s="195"/>
      <c r="CU34" s="195"/>
      <c r="CV34" s="195"/>
      <c r="CW34" s="195"/>
      <c r="CX34" s="195"/>
      <c r="CY34" s="195"/>
      <c r="CZ34" s="195"/>
      <c r="DA34" s="195"/>
      <c r="DB34" s="195"/>
      <c r="DC34" s="195"/>
      <c r="DD34" s="195"/>
    </row>
    <row r="35" spans="1:108" s="196" customFormat="1" ht="50.25" customHeight="1">
      <c r="A35" s="291">
        <v>11</v>
      </c>
      <c r="B35" s="188">
        <f>MASTER!B36</f>
        <v>0</v>
      </c>
      <c r="C35" s="189">
        <f>MASTER!E36</f>
        <v>0</v>
      </c>
      <c r="D35" s="190">
        <f>MASTER!G36</f>
        <v>0</v>
      </c>
      <c r="E35" s="296">
        <f>MASTER!K36</f>
        <v>8000</v>
      </c>
      <c r="F35" s="168">
        <f>MASTER!L36</f>
        <v>1500</v>
      </c>
      <c r="G35" s="292">
        <f t="shared" ref="G35" si="55">+E35+F35+F36+F37</f>
        <v>10000</v>
      </c>
      <c r="H35" s="191">
        <v>19</v>
      </c>
      <c r="I35" s="191">
        <v>1</v>
      </c>
      <c r="J35" s="192"/>
      <c r="K35" s="173">
        <f>F35/A4*H36</f>
        <v>967.74193548387098</v>
      </c>
      <c r="L35" s="173">
        <f>+G35/A4*H36</f>
        <v>6451.6129032258059</v>
      </c>
      <c r="M35" s="210">
        <f>MIN(15000,IF(T35="YES",SUM(L35),0))</f>
        <v>6451.6129032258059</v>
      </c>
      <c r="N35" s="193">
        <f>ROUND(M35*12%,0)</f>
        <v>774</v>
      </c>
      <c r="O35" s="174">
        <f t="shared" ref="O35" si="56">ROUND(L37*0.75%,0)</f>
        <v>71</v>
      </c>
      <c r="P35" s="168">
        <f>MASTER!J36</f>
        <v>0</v>
      </c>
      <c r="Q35" s="293">
        <f t="shared" ref="Q35" si="57">+N35+O35+P35+P36+P37</f>
        <v>845</v>
      </c>
      <c r="R35" s="294">
        <f>L35-Q35</f>
        <v>5606.6129032258059</v>
      </c>
      <c r="S35" s="291"/>
      <c r="T35" s="175" t="s">
        <v>357</v>
      </c>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row>
    <row r="36" spans="1:108" s="196" customFormat="1" ht="50.25" customHeight="1">
      <c r="A36" s="291"/>
      <c r="B36" s="197">
        <f>MASTER!D36</f>
        <v>0</v>
      </c>
      <c r="C36" s="194">
        <f>MASTER!E37</f>
        <v>0</v>
      </c>
      <c r="D36" s="198">
        <f>MASTER!G37</f>
        <v>0</v>
      </c>
      <c r="E36" s="296"/>
      <c r="F36" s="178"/>
      <c r="G36" s="292"/>
      <c r="H36" s="291">
        <f>+H35+I35+J35</f>
        <v>20</v>
      </c>
      <c r="I36" s="291"/>
      <c r="J36" s="295"/>
      <c r="K36" s="180">
        <f>F36/A4*H36</f>
        <v>0</v>
      </c>
      <c r="L36" s="180"/>
      <c r="M36" s="209">
        <f t="shared" ref="M36" si="58">M35</f>
        <v>6451.6129032258059</v>
      </c>
      <c r="N36" s="199">
        <f>ROUND(M35*3.67%,0)</f>
        <v>237</v>
      </c>
      <c r="O36" s="175">
        <f t="shared" ref="O36" si="59">ROUND(L37*3.25%,0)</f>
        <v>309</v>
      </c>
      <c r="P36" s="178">
        <v>0</v>
      </c>
      <c r="Q36" s="293"/>
      <c r="R36" s="294"/>
      <c r="S36" s="291"/>
      <c r="T36" s="194"/>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row>
    <row r="37" spans="1:108" s="196" customFormat="1" ht="50.25" customHeight="1">
      <c r="A37" s="291"/>
      <c r="B37" s="200"/>
      <c r="C37" s="201">
        <f>MASTER!E38</f>
        <v>0</v>
      </c>
      <c r="D37" s="202">
        <f>MASTER!G38</f>
        <v>0</v>
      </c>
      <c r="E37" s="296"/>
      <c r="F37" s="184">
        <f>MASTER!L37</f>
        <v>500</v>
      </c>
      <c r="G37" s="292"/>
      <c r="H37" s="291"/>
      <c r="I37" s="291"/>
      <c r="J37" s="295"/>
      <c r="K37" s="185">
        <f>F37/A4*H36</f>
        <v>322.58064516129031</v>
      </c>
      <c r="L37" s="185">
        <f t="shared" ref="L37" si="60">+E35+F35+F36</f>
        <v>9500</v>
      </c>
      <c r="M37" s="211">
        <f t="shared" ref="M37" si="61">M35</f>
        <v>6451.6129032258059</v>
      </c>
      <c r="N37" s="203">
        <f>N35-N36</f>
        <v>537</v>
      </c>
      <c r="O37" s="187">
        <f>MASTER!J37</f>
        <v>0</v>
      </c>
      <c r="P37" s="184"/>
      <c r="Q37" s="293"/>
      <c r="R37" s="294"/>
      <c r="S37" s="191"/>
      <c r="T37" s="194"/>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row>
    <row r="38" spans="1:108" s="196" customFormat="1" ht="50.25" customHeight="1">
      <c r="A38" s="291">
        <v>12</v>
      </c>
      <c r="B38" s="188">
        <f>MASTER!B39</f>
        <v>0</v>
      </c>
      <c r="C38" s="189">
        <f>MASTER!E39</f>
        <v>0</v>
      </c>
      <c r="D38" s="190">
        <f>MASTER!G39</f>
        <v>0</v>
      </c>
      <c r="E38" s="296">
        <f>MASTER!K39</f>
        <v>8000</v>
      </c>
      <c r="F38" s="168">
        <f>MASTER!L39</f>
        <v>1500</v>
      </c>
      <c r="G38" s="292">
        <f t="shared" ref="G38" si="62">+E38+F38+F39+F40</f>
        <v>10000</v>
      </c>
      <c r="H38" s="191">
        <v>18</v>
      </c>
      <c r="I38" s="191">
        <v>2</v>
      </c>
      <c r="J38" s="192"/>
      <c r="K38" s="173">
        <f>F38/A4*H39</f>
        <v>967.74193548387098</v>
      </c>
      <c r="L38" s="173">
        <f>+G38/A4*H39</f>
        <v>6451.6129032258059</v>
      </c>
      <c r="M38" s="210">
        <f>MIN(15000,IF(T38="YES",SUM(L38),0))</f>
        <v>6451.6129032258059</v>
      </c>
      <c r="N38" s="193">
        <f>ROUND(M38*12%,0)</f>
        <v>774</v>
      </c>
      <c r="O38" s="174">
        <f t="shared" ref="O38" si="63">ROUND(L40*0.75%,0)</f>
        <v>71</v>
      </c>
      <c r="P38" s="168">
        <f>MASTER!J39</f>
        <v>0</v>
      </c>
      <c r="Q38" s="293">
        <f t="shared" ref="Q38" si="64">+N38+O38+P38+P39+P40</f>
        <v>845</v>
      </c>
      <c r="R38" s="294">
        <f>L38-Q38</f>
        <v>5606.6129032258059</v>
      </c>
      <c r="S38" s="291"/>
      <c r="T38" s="175" t="s">
        <v>357</v>
      </c>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row>
    <row r="39" spans="1:108" s="196" customFormat="1" ht="50.25" customHeight="1">
      <c r="A39" s="291"/>
      <c r="B39" s="197">
        <f>MASTER!D39</f>
        <v>0</v>
      </c>
      <c r="C39" s="194">
        <f>MASTER!E40</f>
        <v>0</v>
      </c>
      <c r="D39" s="198">
        <f>MASTER!G40</f>
        <v>0</v>
      </c>
      <c r="E39" s="296"/>
      <c r="F39" s="178"/>
      <c r="G39" s="292"/>
      <c r="H39" s="291">
        <f>+H38+I38+J38</f>
        <v>20</v>
      </c>
      <c r="I39" s="291"/>
      <c r="J39" s="295"/>
      <c r="K39" s="180">
        <f>F39/A4*H39</f>
        <v>0</v>
      </c>
      <c r="L39" s="180"/>
      <c r="M39" s="209">
        <f t="shared" ref="M39" si="65">M38</f>
        <v>6451.6129032258059</v>
      </c>
      <c r="N39" s="199">
        <f>ROUND(M38*3.67%,0)</f>
        <v>237</v>
      </c>
      <c r="O39" s="175">
        <f t="shared" ref="O39" si="66">ROUND(L40*3.25%,0)</f>
        <v>309</v>
      </c>
      <c r="P39" s="178"/>
      <c r="Q39" s="293"/>
      <c r="R39" s="294"/>
      <c r="S39" s="291"/>
      <c r="T39" s="194"/>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row>
    <row r="40" spans="1:108" s="196" customFormat="1" ht="50.25" customHeight="1">
      <c r="A40" s="291"/>
      <c r="B40" s="200"/>
      <c r="C40" s="201">
        <f>MASTER!E41</f>
        <v>0</v>
      </c>
      <c r="D40" s="202">
        <f>MASTER!G41</f>
        <v>0</v>
      </c>
      <c r="E40" s="296"/>
      <c r="F40" s="184">
        <f>MASTER!L40</f>
        <v>500</v>
      </c>
      <c r="G40" s="292"/>
      <c r="H40" s="291"/>
      <c r="I40" s="291"/>
      <c r="J40" s="295"/>
      <c r="K40" s="185">
        <f>F40/A4*H39</f>
        <v>322.58064516129031</v>
      </c>
      <c r="L40" s="185">
        <f t="shared" ref="L40" si="67">+E38+F38+F39</f>
        <v>9500</v>
      </c>
      <c r="M40" s="211">
        <f t="shared" ref="M40" si="68">M38</f>
        <v>6451.6129032258059</v>
      </c>
      <c r="N40" s="203">
        <f>N38-N39</f>
        <v>537</v>
      </c>
      <c r="O40" s="187">
        <f>MASTER!J40</f>
        <v>0</v>
      </c>
      <c r="P40" s="184"/>
      <c r="Q40" s="293"/>
      <c r="R40" s="294"/>
      <c r="S40" s="191"/>
      <c r="T40" s="194"/>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195"/>
      <c r="BR40" s="195"/>
      <c r="BS40" s="195"/>
      <c r="BT40" s="195"/>
      <c r="BU40" s="195"/>
      <c r="BV40" s="195"/>
      <c r="BW40" s="195"/>
      <c r="BX40" s="195"/>
      <c r="BY40" s="195"/>
      <c r="BZ40" s="195"/>
      <c r="CA40" s="195"/>
      <c r="CB40" s="195"/>
      <c r="CC40" s="195"/>
      <c r="CD40" s="195"/>
      <c r="CE40" s="195"/>
      <c r="CF40" s="195"/>
      <c r="CG40" s="195"/>
      <c r="CH40" s="195"/>
      <c r="CI40" s="195"/>
      <c r="CJ40" s="195"/>
      <c r="CK40" s="195"/>
      <c r="CL40" s="195"/>
      <c r="CM40" s="195"/>
      <c r="CN40" s="195"/>
      <c r="CO40" s="195"/>
      <c r="CP40" s="195"/>
      <c r="CQ40" s="195"/>
      <c r="CR40" s="195"/>
      <c r="CS40" s="195"/>
      <c r="CT40" s="195"/>
      <c r="CU40" s="195"/>
      <c r="CV40" s="195"/>
      <c r="CW40" s="195"/>
      <c r="CX40" s="195"/>
      <c r="CY40" s="195"/>
      <c r="CZ40" s="195"/>
      <c r="DA40" s="195"/>
      <c r="DB40" s="195"/>
      <c r="DC40" s="195"/>
      <c r="DD40" s="195"/>
    </row>
    <row r="41" spans="1:108" s="195" customFormat="1" ht="50.25" customHeight="1">
      <c r="A41" s="318">
        <v>13</v>
      </c>
      <c r="B41" s="188">
        <f>MASTER!B42</f>
        <v>0</v>
      </c>
      <c r="C41" s="189">
        <f>MASTER!E42</f>
        <v>0</v>
      </c>
      <c r="D41" s="190">
        <f>MASTER!G42</f>
        <v>0</v>
      </c>
      <c r="E41" s="296">
        <f>MASTER!K42</f>
        <v>9000</v>
      </c>
      <c r="F41" s="168">
        <f>MASTER!L42</f>
        <v>3750</v>
      </c>
      <c r="G41" s="292">
        <f t="shared" ref="G41" si="69">+E41+F41+F42+F43</f>
        <v>15000</v>
      </c>
      <c r="H41" s="253">
        <v>19</v>
      </c>
      <c r="I41" s="253">
        <v>1</v>
      </c>
      <c r="J41" s="254"/>
      <c r="K41" s="173">
        <f>F41/A4*H42</f>
        <v>2419.3548387096776</v>
      </c>
      <c r="L41" s="173">
        <f>+G41/A4*H42</f>
        <v>9677.4193548387102</v>
      </c>
      <c r="M41" s="210">
        <f>MIN(15000,IF(T41="YES",SUM(L41),0))</f>
        <v>9677.4193548387102</v>
      </c>
      <c r="N41" s="193">
        <f>ROUND(M41*12%,0)</f>
        <v>1161</v>
      </c>
      <c r="O41" s="174">
        <f t="shared" ref="O41" si="70">ROUND(L43*0.75%,0)</f>
        <v>96</v>
      </c>
      <c r="P41" s="168">
        <f>MASTER!J42</f>
        <v>0</v>
      </c>
      <c r="Q41" s="293">
        <f t="shared" ref="Q41" si="71">+N41+O41+P41+P42+P43</f>
        <v>1257</v>
      </c>
      <c r="R41" s="294">
        <f>L41-Q41</f>
        <v>8420.4193548387102</v>
      </c>
      <c r="S41" s="291"/>
      <c r="T41" s="175" t="s">
        <v>357</v>
      </c>
    </row>
    <row r="42" spans="1:108" s="195" customFormat="1" ht="50.25" customHeight="1">
      <c r="A42" s="319"/>
      <c r="B42" s="197">
        <f>MASTER!D42</f>
        <v>0</v>
      </c>
      <c r="C42" s="255">
        <f>MASTER!E43</f>
        <v>0</v>
      </c>
      <c r="D42" s="198">
        <f>MASTER!G43</f>
        <v>0</v>
      </c>
      <c r="E42" s="296"/>
      <c r="F42" s="178"/>
      <c r="G42" s="292"/>
      <c r="H42" s="291">
        <f>+H41+I41+J41</f>
        <v>20</v>
      </c>
      <c r="I42" s="291"/>
      <c r="J42" s="295"/>
      <c r="K42" s="180">
        <f>F42/A4*H42</f>
        <v>0</v>
      </c>
      <c r="L42" s="180"/>
      <c r="M42" s="209">
        <f t="shared" ref="M42" si="72">M41</f>
        <v>9677.4193548387102</v>
      </c>
      <c r="N42" s="199">
        <f>ROUND(M41*3.67%,0)</f>
        <v>355</v>
      </c>
      <c r="O42" s="175">
        <f t="shared" ref="O42" si="73">ROUND(L43*3.25%,0)</f>
        <v>414</v>
      </c>
      <c r="P42" s="178"/>
      <c r="Q42" s="293"/>
      <c r="R42" s="294"/>
      <c r="S42" s="291"/>
      <c r="T42" s="255"/>
    </row>
    <row r="43" spans="1:108" s="195" customFormat="1" ht="50.25" customHeight="1">
      <c r="A43" s="320"/>
      <c r="B43" s="200"/>
      <c r="C43" s="201">
        <f>MASTER!E44</f>
        <v>0</v>
      </c>
      <c r="D43" s="202">
        <f>MASTER!G44</f>
        <v>0</v>
      </c>
      <c r="E43" s="296"/>
      <c r="F43" s="184">
        <f>MASTER!L43</f>
        <v>2250</v>
      </c>
      <c r="G43" s="292"/>
      <c r="H43" s="291"/>
      <c r="I43" s="291"/>
      <c r="J43" s="295"/>
      <c r="K43" s="185">
        <f>F43/A4*H42</f>
        <v>1451.6129032258063</v>
      </c>
      <c r="L43" s="185">
        <f t="shared" ref="L43" si="74">+E41+F41+F42</f>
        <v>12750</v>
      </c>
      <c r="M43" s="211">
        <f t="shared" ref="M43" si="75">M41</f>
        <v>9677.4193548387102</v>
      </c>
      <c r="N43" s="203">
        <f>N41-N42</f>
        <v>806</v>
      </c>
      <c r="O43" s="187">
        <f>MASTER!J43</f>
        <v>0</v>
      </c>
      <c r="P43" s="184"/>
      <c r="Q43" s="293"/>
      <c r="R43" s="294"/>
      <c r="S43" s="253"/>
    </row>
    <row r="44" spans="1:108" s="195" customFormat="1" ht="50.25" customHeight="1">
      <c r="A44" s="291">
        <v>14</v>
      </c>
      <c r="B44" s="188">
        <f>MASTER!B45</f>
        <v>0</v>
      </c>
      <c r="C44" s="189">
        <f>MASTER!E45</f>
        <v>0</v>
      </c>
      <c r="D44" s="190">
        <f>MASTER!G45</f>
        <v>0</v>
      </c>
      <c r="E44" s="296">
        <f>MASTER!K45</f>
        <v>8000</v>
      </c>
      <c r="F44" s="168">
        <f>MASTER!L45</f>
        <v>1500</v>
      </c>
      <c r="G44" s="292">
        <f t="shared" ref="G44" si="76">+E44+F44+F45+F46</f>
        <v>10000</v>
      </c>
      <c r="H44" s="253">
        <v>20</v>
      </c>
      <c r="I44" s="253">
        <v>0</v>
      </c>
      <c r="J44" s="254"/>
      <c r="K44" s="173">
        <f>F44/A4*H45</f>
        <v>967.74193548387098</v>
      </c>
      <c r="L44" s="173">
        <f>+G44/A4*H45</f>
        <v>6451.6129032258059</v>
      </c>
      <c r="M44" s="210">
        <f>MIN(15000,IF(T44="YES",SUM(L44),0))</f>
        <v>6451.6129032258059</v>
      </c>
      <c r="N44" s="193">
        <f>ROUND(M44*12%,0)</f>
        <v>774</v>
      </c>
      <c r="O44" s="174">
        <f t="shared" ref="O44" si="77">ROUND(L46*0.75%,0)</f>
        <v>71</v>
      </c>
      <c r="P44" s="168">
        <f>MASTER!J45</f>
        <v>0</v>
      </c>
      <c r="Q44" s="293">
        <f t="shared" ref="Q44" si="78">+N44+O44+P44+P45+P46</f>
        <v>845</v>
      </c>
      <c r="R44" s="294">
        <f>L44-Q44</f>
        <v>5606.6129032258059</v>
      </c>
      <c r="S44" s="294"/>
      <c r="T44" s="175" t="s">
        <v>357</v>
      </c>
    </row>
    <row r="45" spans="1:108" s="195" customFormat="1" ht="50.25" customHeight="1">
      <c r="A45" s="291"/>
      <c r="B45" s="197">
        <f>MASTER!D45</f>
        <v>0</v>
      </c>
      <c r="C45" s="255">
        <f>MASTER!E46</f>
        <v>0</v>
      </c>
      <c r="D45" s="198">
        <f>MASTER!G46</f>
        <v>0</v>
      </c>
      <c r="E45" s="296"/>
      <c r="F45" s="178"/>
      <c r="G45" s="292"/>
      <c r="H45" s="291">
        <f>+H44+I44+J44</f>
        <v>20</v>
      </c>
      <c r="I45" s="291"/>
      <c r="J45" s="295"/>
      <c r="K45" s="180">
        <f>F45/A4*H45</f>
        <v>0</v>
      </c>
      <c r="L45" s="180">
        <v>0</v>
      </c>
      <c r="M45" s="209">
        <f t="shared" ref="M45" si="79">M44</f>
        <v>6451.6129032258059</v>
      </c>
      <c r="N45" s="199">
        <f>ROUND(M44*3.67%,0)</f>
        <v>237</v>
      </c>
      <c r="O45" s="175">
        <f t="shared" ref="O45" si="80">ROUND(L46*3.25%,0)</f>
        <v>309</v>
      </c>
      <c r="P45" s="178"/>
      <c r="Q45" s="293"/>
      <c r="R45" s="294"/>
      <c r="S45" s="294"/>
    </row>
    <row r="46" spans="1:108" s="195" customFormat="1" ht="50.25" customHeight="1">
      <c r="A46" s="291"/>
      <c r="B46" s="253"/>
      <c r="C46" s="201">
        <f>MASTER!E47</f>
        <v>0</v>
      </c>
      <c r="D46" s="202">
        <f>MASTER!G47</f>
        <v>0</v>
      </c>
      <c r="E46" s="296"/>
      <c r="F46" s="184">
        <f>MASTER!L46</f>
        <v>500</v>
      </c>
      <c r="G46" s="292"/>
      <c r="H46" s="291"/>
      <c r="I46" s="291"/>
      <c r="J46" s="295"/>
      <c r="K46" s="185">
        <f>F46/A4*H45</f>
        <v>322.58064516129031</v>
      </c>
      <c r="L46" s="185">
        <f t="shared" ref="L46" si="81">+E44+F44+F45</f>
        <v>9500</v>
      </c>
      <c r="M46" s="211">
        <f t="shared" ref="M46" si="82">M44</f>
        <v>6451.6129032258059</v>
      </c>
      <c r="N46" s="203">
        <f>N44-N45</f>
        <v>537</v>
      </c>
      <c r="O46" s="187">
        <f>MASTER!J46</f>
        <v>0</v>
      </c>
      <c r="P46" s="184"/>
      <c r="Q46" s="293"/>
      <c r="R46" s="294"/>
      <c r="S46" s="294"/>
    </row>
    <row r="47" spans="1:108" s="206" customFormat="1" ht="35.1" customHeight="1">
      <c r="B47" s="282" t="s">
        <v>355</v>
      </c>
      <c r="C47" s="283"/>
      <c r="D47" s="283"/>
      <c r="E47" s="288">
        <f>SUM(E5+E8+E11+E14+E17+E20+E23+E26+E29+E32+E35+E38)</f>
        <v>155500</v>
      </c>
      <c r="F47" s="188">
        <f>SUM(F5+F8+F11+F14+F17+F20+F23+F26+F29+F32+F35+F38+F41+F44)</f>
        <v>41500</v>
      </c>
      <c r="G47" s="296">
        <f>SUM(G5:G46)</f>
        <v>226500</v>
      </c>
      <c r="H47" s="204"/>
      <c r="I47" s="205"/>
      <c r="J47" s="205"/>
      <c r="K47" s="214">
        <f>SUM(K5+K8+K11+K14+K17+K20+K23+K26+K29+K32+K35+K38+K41+K44)</f>
        <v>26774.193548387095</v>
      </c>
      <c r="L47" s="173">
        <f>SUM(L5:L46)</f>
        <v>341129.03225806454</v>
      </c>
      <c r="M47" s="215">
        <f>SUM(M5+M8+M11+M14+M17+M20+M23+M26+M29+M32+M35+M38)+M41+M44</f>
        <v>120161.29032258064</v>
      </c>
      <c r="N47" s="193">
        <f>SUM(N5+N8+N11+N14+N17+N20+N23+N26+N29+N32+N35+N38+N41+N44)</f>
        <v>14418</v>
      </c>
      <c r="O47" s="188">
        <f>SUM(O5+O8+O11+O14+O17+O20+O23+O26+O29+O32+O35+O38+O41+O44)</f>
        <v>1463</v>
      </c>
      <c r="P47" s="168">
        <f>SUM(P5+P8+P11+P14+P17+P20+P23+P26+P29+P32+P35+P38+P41+P44)</f>
        <v>0</v>
      </c>
      <c r="Q47" s="293">
        <f>SUM(Q5:Q46)</f>
        <v>15881</v>
      </c>
      <c r="R47" s="294">
        <f>SUM(R5:R46)</f>
        <v>130248.03225806452</v>
      </c>
      <c r="S47" s="291"/>
    </row>
    <row r="48" spans="1:108" s="206" customFormat="1" ht="35.1" customHeight="1">
      <c r="B48" s="284"/>
      <c r="C48" s="285"/>
      <c r="D48" s="285"/>
      <c r="E48" s="289"/>
      <c r="F48" s="188">
        <f>SUM(F6+F9+F12+F15+F18+F21+F24+F27+F30+F33+F36+F39+F42+F45)</f>
        <v>0</v>
      </c>
      <c r="G48" s="296"/>
      <c r="H48" s="297">
        <f>SUM(H6+H9+H12+H15+H18+H21+H24+H27+H30+H33+H36+H39+H42+H45)</f>
        <v>280</v>
      </c>
      <c r="I48" s="298"/>
      <c r="J48" s="298"/>
      <c r="K48" s="214">
        <f t="shared" ref="K48:K49" si="83">SUM(K6+K9+K12+K15+K18+K21+K24+K27+K30+K33+K36+K39+K42+K45)</f>
        <v>0</v>
      </c>
      <c r="L48" s="180"/>
      <c r="M48" s="215">
        <f t="shared" ref="M48:M49" si="84">SUM(M6+M9+M12+M15+M18+M21+M24+M27+M30+M33+M36+M39)+M42+M45</f>
        <v>120161.29032258064</v>
      </c>
      <c r="N48" s="193">
        <f t="shared" ref="N48:O49" si="85">SUM(N6+N9+N12+N15+N18+N21+N24+N27+N30+N33+N36+N39+N42+N45)</f>
        <v>4412</v>
      </c>
      <c r="O48" s="188">
        <f t="shared" si="85"/>
        <v>6339</v>
      </c>
      <c r="P48" s="178">
        <f t="shared" ref="P48:P49" si="86">SUM(P6+P9+P12+P15+P18+P21+P24+P27+P30+P33+P36+P39)</f>
        <v>0</v>
      </c>
      <c r="Q48" s="293"/>
      <c r="R48" s="294"/>
      <c r="S48" s="291"/>
    </row>
    <row r="49" spans="2:19" s="206" customFormat="1" ht="35.1" customHeight="1">
      <c r="B49" s="286"/>
      <c r="C49" s="287"/>
      <c r="D49" s="287"/>
      <c r="E49" s="290"/>
      <c r="F49" s="188">
        <f>SUM(F7+F10+F13+F16+F19+F22+F25+F28+F31+F34+F37+F40+F43+F46)</f>
        <v>12500</v>
      </c>
      <c r="G49" s="296"/>
      <c r="H49" s="299"/>
      <c r="I49" s="300"/>
      <c r="J49" s="300"/>
      <c r="K49" s="214">
        <f t="shared" si="83"/>
        <v>8064.5161290322585</v>
      </c>
      <c r="L49" s="185">
        <f>SUM(L7++L10+L13+L16+L19+L22+L25+L28+L31+L34+L37+L40+L43+L46)</f>
        <v>195000</v>
      </c>
      <c r="M49" s="215">
        <f t="shared" si="84"/>
        <v>120161.29032258064</v>
      </c>
      <c r="N49" s="193">
        <f t="shared" si="85"/>
        <v>10006</v>
      </c>
      <c r="O49" s="188">
        <f t="shared" si="85"/>
        <v>0</v>
      </c>
      <c r="P49" s="184">
        <f t="shared" si="86"/>
        <v>0</v>
      </c>
      <c r="Q49" s="293"/>
      <c r="R49" s="294"/>
      <c r="S49" s="291"/>
    </row>
    <row r="50" spans="2:19" s="206" customFormat="1" ht="35.1" customHeight="1">
      <c r="F50" s="195"/>
      <c r="L50" s="207"/>
      <c r="P50" s="207"/>
    </row>
    <row r="51" spans="2:19" s="206" customFormat="1" ht="35.1" customHeight="1">
      <c r="F51" s="195"/>
      <c r="L51" s="207"/>
      <c r="P51" s="207"/>
    </row>
    <row r="52" spans="2:19" s="206" customFormat="1" ht="35.1" customHeight="1">
      <c r="F52" s="195"/>
      <c r="L52" s="207"/>
      <c r="P52" s="207"/>
    </row>
    <row r="53" spans="2:19" s="206" customFormat="1" ht="35.1" customHeight="1">
      <c r="F53" s="195"/>
      <c r="L53" s="207"/>
      <c r="P53" s="207"/>
    </row>
    <row r="54" spans="2:19" s="206" customFormat="1" ht="35.1" customHeight="1">
      <c r="F54" s="195"/>
      <c r="L54" s="207"/>
      <c r="P54" s="207"/>
    </row>
    <row r="55" spans="2:19" s="206" customFormat="1" ht="35.1" customHeight="1">
      <c r="F55" s="195"/>
      <c r="L55" s="207"/>
      <c r="P55" s="207"/>
    </row>
    <row r="56" spans="2:19" s="206" customFormat="1" ht="35.1" customHeight="1">
      <c r="F56" s="195"/>
      <c r="L56" s="207"/>
      <c r="P56" s="207"/>
    </row>
    <row r="57" spans="2:19" s="206" customFormat="1" ht="35.1" customHeight="1">
      <c r="F57" s="195"/>
      <c r="L57" s="207"/>
      <c r="P57" s="207"/>
    </row>
    <row r="58" spans="2:19" s="206" customFormat="1" ht="35.1" customHeight="1">
      <c r="F58" s="195"/>
      <c r="L58" s="207"/>
      <c r="P58" s="207"/>
    </row>
    <row r="59" spans="2:19" s="206" customFormat="1" ht="35.1" customHeight="1">
      <c r="F59" s="195"/>
      <c r="L59" s="207"/>
      <c r="P59" s="207"/>
    </row>
    <row r="60" spans="2:19" s="206" customFormat="1" ht="35.1" customHeight="1">
      <c r="F60" s="195"/>
      <c r="L60" s="207"/>
      <c r="P60" s="207"/>
    </row>
    <row r="61" spans="2:19" s="206" customFormat="1" ht="35.1" customHeight="1">
      <c r="F61" s="195"/>
      <c r="L61" s="207"/>
      <c r="P61" s="207"/>
    </row>
    <row r="62" spans="2:19" s="206" customFormat="1" ht="35.1" customHeight="1">
      <c r="F62" s="195"/>
      <c r="L62" s="207"/>
      <c r="P62" s="207"/>
    </row>
    <row r="63" spans="2:19" s="206" customFormat="1" ht="35.1" customHeight="1">
      <c r="F63" s="195"/>
      <c r="L63" s="207"/>
      <c r="P63" s="207"/>
    </row>
    <row r="64" spans="2:19" s="206" customFormat="1" ht="35.1" customHeight="1">
      <c r="F64" s="195"/>
      <c r="L64" s="207"/>
      <c r="P64" s="207"/>
    </row>
    <row r="65" spans="2:19" s="206" customFormat="1" ht="35.1" customHeight="1">
      <c r="F65" s="195"/>
      <c r="L65" s="207"/>
      <c r="P65" s="207"/>
    </row>
    <row r="66" spans="2:19" s="206" customFormat="1" ht="35.1" customHeight="1">
      <c r="F66" s="195"/>
      <c r="L66" s="207"/>
      <c r="P66" s="207"/>
    </row>
    <row r="67" spans="2:19" s="206" customFormat="1" ht="35.1" customHeight="1">
      <c r="F67" s="195"/>
      <c r="L67" s="207"/>
      <c r="P67" s="207"/>
    </row>
    <row r="68" spans="2:19" s="206" customFormat="1" ht="35.1" customHeight="1">
      <c r="F68" s="195"/>
      <c r="L68" s="207"/>
      <c r="P68" s="207"/>
    </row>
    <row r="69" spans="2:19" s="206" customFormat="1" ht="35.1" customHeight="1">
      <c r="F69" s="195"/>
      <c r="L69" s="207"/>
      <c r="P69" s="207"/>
    </row>
    <row r="70" spans="2:19" ht="35.1" customHeight="1">
      <c r="B70" s="206"/>
      <c r="C70" s="206"/>
      <c r="D70" s="206"/>
      <c r="E70" s="206"/>
      <c r="F70" s="195"/>
      <c r="G70" s="206"/>
      <c r="H70" s="206"/>
      <c r="I70" s="206"/>
      <c r="J70" s="206"/>
      <c r="K70" s="206"/>
      <c r="L70" s="207"/>
      <c r="M70" s="206"/>
      <c r="N70" s="206"/>
      <c r="O70" s="206"/>
      <c r="P70" s="207"/>
      <c r="Q70" s="206"/>
      <c r="R70" s="206"/>
      <c r="S70" s="206"/>
    </row>
    <row r="71" spans="2:19" ht="35.1" customHeight="1">
      <c r="B71" s="206"/>
      <c r="C71" s="206"/>
      <c r="D71" s="206"/>
      <c r="E71" s="206"/>
      <c r="F71" s="195"/>
      <c r="G71" s="206"/>
      <c r="H71" s="206"/>
      <c r="I71" s="206"/>
      <c r="J71" s="206"/>
      <c r="K71" s="206"/>
      <c r="L71" s="207"/>
      <c r="M71" s="206"/>
      <c r="N71" s="206"/>
      <c r="O71" s="206"/>
      <c r="P71" s="207"/>
      <c r="Q71" s="206"/>
      <c r="R71" s="206"/>
      <c r="S71" s="206"/>
    </row>
    <row r="72" spans="2:19" ht="35.1" customHeight="1">
      <c r="B72" s="206"/>
      <c r="C72" s="206"/>
      <c r="D72" s="206"/>
      <c r="E72" s="206"/>
      <c r="F72" s="195"/>
      <c r="G72" s="206"/>
      <c r="H72" s="206"/>
      <c r="I72" s="206"/>
      <c r="J72" s="206"/>
      <c r="K72" s="206"/>
      <c r="L72" s="207"/>
      <c r="M72" s="206"/>
      <c r="N72" s="206"/>
      <c r="O72" s="206"/>
      <c r="P72" s="207"/>
      <c r="Q72" s="206"/>
      <c r="R72" s="206"/>
      <c r="S72" s="206"/>
    </row>
  </sheetData>
  <mergeCells count="117">
    <mergeCell ref="F1:L1"/>
    <mergeCell ref="H9:J10"/>
    <mergeCell ref="S11:S12"/>
    <mergeCell ref="S14:S15"/>
    <mergeCell ref="S17:S18"/>
    <mergeCell ref="S20:S21"/>
    <mergeCell ref="S23:S24"/>
    <mergeCell ref="S26:S27"/>
    <mergeCell ref="S29:S30"/>
    <mergeCell ref="R20:R22"/>
    <mergeCell ref="O2:Q2"/>
    <mergeCell ref="S8:S9"/>
    <mergeCell ref="H21:J22"/>
    <mergeCell ref="Q23:Q25"/>
    <mergeCell ref="R23:R25"/>
    <mergeCell ref="H24:J25"/>
    <mergeCell ref="D2:N2"/>
    <mergeCell ref="O3:Q3"/>
    <mergeCell ref="G5:G7"/>
    <mergeCell ref="H6:J7"/>
    <mergeCell ref="Q5:Q7"/>
    <mergeCell ref="R5:R7"/>
    <mergeCell ref="S5:S6"/>
    <mergeCell ref="A3:E3"/>
    <mergeCell ref="F3:L3"/>
    <mergeCell ref="E5:E7"/>
    <mergeCell ref="E8:E10"/>
    <mergeCell ref="R3:S3"/>
    <mergeCell ref="U1:V1"/>
    <mergeCell ref="A17:A19"/>
    <mergeCell ref="A14:A16"/>
    <mergeCell ref="G14:G16"/>
    <mergeCell ref="Q8:Q10"/>
    <mergeCell ref="Q11:Q13"/>
    <mergeCell ref="R11:R13"/>
    <mergeCell ref="H12:J13"/>
    <mergeCell ref="Q17:Q19"/>
    <mergeCell ref="R17:R19"/>
    <mergeCell ref="H18:J19"/>
    <mergeCell ref="G17:G19"/>
    <mergeCell ref="H15:J16"/>
    <mergeCell ref="A11:A13"/>
    <mergeCell ref="G11:G13"/>
    <mergeCell ref="Q14:Q16"/>
    <mergeCell ref="R14:R16"/>
    <mergeCell ref="R8:R10"/>
    <mergeCell ref="U2:V2"/>
    <mergeCell ref="R1:S1"/>
    <mergeCell ref="R2:S2"/>
    <mergeCell ref="A8:A10"/>
    <mergeCell ref="G8:G10"/>
    <mergeCell ref="A5:A7"/>
    <mergeCell ref="A2:C2"/>
    <mergeCell ref="Q38:Q40"/>
    <mergeCell ref="R38:R40"/>
    <mergeCell ref="H39:J40"/>
    <mergeCell ref="E38:E40"/>
    <mergeCell ref="A23:A25"/>
    <mergeCell ref="G23:G25"/>
    <mergeCell ref="Q32:Q34"/>
    <mergeCell ref="R32:R34"/>
    <mergeCell ref="H33:J34"/>
    <mergeCell ref="A26:A28"/>
    <mergeCell ref="G26:G28"/>
    <mergeCell ref="Q29:Q31"/>
    <mergeCell ref="R29:R31"/>
    <mergeCell ref="H30:J31"/>
    <mergeCell ref="G29:G31"/>
    <mergeCell ref="A32:A34"/>
    <mergeCell ref="G32:G34"/>
    <mergeCell ref="A29:A31"/>
    <mergeCell ref="Q26:Q28"/>
    <mergeCell ref="R26:R28"/>
    <mergeCell ref="H27:J28"/>
    <mergeCell ref="A20:A22"/>
    <mergeCell ref="G20:G22"/>
    <mergeCell ref="S47:S49"/>
    <mergeCell ref="H48:J49"/>
    <mergeCell ref="E11:E13"/>
    <mergeCell ref="E14:E16"/>
    <mergeCell ref="E17:E19"/>
    <mergeCell ref="E20:E22"/>
    <mergeCell ref="E23:E25"/>
    <mergeCell ref="E26:E28"/>
    <mergeCell ref="E29:E31"/>
    <mergeCell ref="E32:E34"/>
    <mergeCell ref="E35:E37"/>
    <mergeCell ref="Q20:Q22"/>
    <mergeCell ref="S41:S42"/>
    <mergeCell ref="H42:J43"/>
    <mergeCell ref="R44:R46"/>
    <mergeCell ref="S44:S46"/>
    <mergeCell ref="S32:S33"/>
    <mergeCell ref="S35:S36"/>
    <mergeCell ref="S38:S39"/>
    <mergeCell ref="E44:E46"/>
    <mergeCell ref="G44:G46"/>
    <mergeCell ref="H45:J46"/>
    <mergeCell ref="Q44:Q46"/>
    <mergeCell ref="E41:E43"/>
    <mergeCell ref="B47:D49"/>
    <mergeCell ref="E47:E49"/>
    <mergeCell ref="A38:A40"/>
    <mergeCell ref="G38:G40"/>
    <mergeCell ref="Q35:Q37"/>
    <mergeCell ref="R35:R37"/>
    <mergeCell ref="H36:J37"/>
    <mergeCell ref="A35:A37"/>
    <mergeCell ref="G35:G37"/>
    <mergeCell ref="G47:G49"/>
    <mergeCell ref="Q47:Q49"/>
    <mergeCell ref="R47:R49"/>
    <mergeCell ref="A41:A43"/>
    <mergeCell ref="G41:G43"/>
    <mergeCell ref="Q41:Q43"/>
    <mergeCell ref="R41:R43"/>
    <mergeCell ref="A44:A46"/>
  </mergeCells>
  <hyperlinks>
    <hyperlink ref="O4" r:id="rId1" display="ESIC@1.75% ON BASIC"/>
  </hyperlinks>
  <pageMargins left="0.7" right="0.7" top="0.75" bottom="0" header="0.3" footer="0.3"/>
  <pageSetup paperSize="9" scale="30" fitToHeight="0" orientation="landscape" horizontalDpi="300" verticalDpi="300" r:id="rId2"/>
  <rowBreaks count="1" manualBreakCount="1">
    <brk id="31" max="16383" man="1"/>
  </rowBreaks>
</worksheet>
</file>

<file path=xl/worksheets/sheet4.xml><?xml version="1.0" encoding="utf-8"?>
<worksheet xmlns="http://schemas.openxmlformats.org/spreadsheetml/2006/main" xmlns:r="http://schemas.openxmlformats.org/officeDocument/2006/relationships">
  <sheetPr codeName="Sheet7">
    <pageSetUpPr fitToPage="1"/>
  </sheetPr>
  <dimension ref="A1:P32"/>
  <sheetViews>
    <sheetView showGridLines="0" topLeftCell="A22" workbookViewId="0">
      <selection activeCell="F29" sqref="F29:I29"/>
    </sheetView>
  </sheetViews>
  <sheetFormatPr defaultRowHeight="15"/>
  <cols>
    <col min="1" max="1" width="4" customWidth="1"/>
    <col min="2" max="2" width="11.5703125" customWidth="1"/>
    <col min="3" max="3" width="8" customWidth="1"/>
    <col min="4" max="4" width="8.5703125" customWidth="1"/>
    <col min="5" max="5" width="7.5703125" customWidth="1"/>
    <col min="6" max="6" width="7.7109375" customWidth="1"/>
    <col min="7" max="7" width="8.42578125" customWidth="1"/>
    <col min="9" max="9" width="13.5703125" customWidth="1"/>
    <col min="10" max="10" width="9.85546875" customWidth="1"/>
    <col min="11" max="11" width="8.5703125" customWidth="1"/>
    <col min="13" max="13" width="10.140625" customWidth="1"/>
    <col min="15" max="15" width="12.28515625" customWidth="1"/>
  </cols>
  <sheetData>
    <row r="1" spans="1:16" ht="30">
      <c r="A1" s="338"/>
      <c r="B1" s="338"/>
      <c r="C1" s="338"/>
      <c r="D1" s="338"/>
      <c r="E1" s="392" t="str">
        <f>'SALARY MARCH'!F1</f>
        <v>*************</v>
      </c>
      <c r="F1" s="392"/>
      <c r="G1" s="392"/>
      <c r="H1" s="392"/>
      <c r="I1" s="392"/>
      <c r="J1" s="392"/>
      <c r="K1" s="4"/>
      <c r="L1" s="243"/>
      <c r="M1" s="243"/>
      <c r="N1" s="243"/>
      <c r="O1" s="381" t="s">
        <v>94</v>
      </c>
      <c r="P1" s="382"/>
    </row>
    <row r="2" spans="1:16" ht="15.75">
      <c r="A2" s="338"/>
      <c r="B2" s="338"/>
      <c r="C2" s="338"/>
      <c r="E2" s="242"/>
      <c r="F2" s="392" t="str">
        <f>'SALARY MARCH'!D2</f>
        <v>***********</v>
      </c>
      <c r="G2" s="392"/>
      <c r="H2" s="392"/>
      <c r="I2" s="392"/>
      <c r="J2" s="242"/>
      <c r="K2" s="394">
        <f>PARAMETER!D8</f>
        <v>0</v>
      </c>
      <c r="L2" s="394"/>
      <c r="M2" s="394"/>
      <c r="N2" s="243"/>
    </row>
    <row r="3" spans="1:16" s="7" customFormat="1" ht="15.75" customHeight="1" thickBot="1">
      <c r="A3" s="6"/>
      <c r="B3" s="6"/>
      <c r="E3" s="393" t="s">
        <v>354</v>
      </c>
      <c r="F3" s="393"/>
      <c r="G3" s="393"/>
      <c r="H3" s="393"/>
      <c r="I3" s="66">
        <v>43831</v>
      </c>
      <c r="J3" s="6"/>
      <c r="K3" s="393">
        <f>PARAMETER!D7</f>
        <v>0</v>
      </c>
      <c r="L3" s="393"/>
      <c r="M3" s="393"/>
      <c r="N3" s="8"/>
    </row>
    <row r="4" spans="1:16" ht="48">
      <c r="A4" s="9" t="s">
        <v>10</v>
      </c>
      <c r="B4" s="10" t="s">
        <v>11</v>
      </c>
      <c r="C4" s="11" t="s">
        <v>12</v>
      </c>
      <c r="D4" s="11" t="s">
        <v>13</v>
      </c>
      <c r="E4" s="12"/>
      <c r="F4" s="12"/>
      <c r="G4" s="12" t="s">
        <v>14</v>
      </c>
      <c r="H4" s="11" t="s">
        <v>66</v>
      </c>
      <c r="I4" s="11" t="s">
        <v>128</v>
      </c>
      <c r="J4" s="52" t="s">
        <v>15</v>
      </c>
      <c r="K4" s="12"/>
      <c r="L4" s="11" t="s">
        <v>16</v>
      </c>
      <c r="M4" s="13" t="s">
        <v>17</v>
      </c>
      <c r="N4" s="8"/>
    </row>
    <row r="5" spans="1:16">
      <c r="A5" s="14">
        <v>1</v>
      </c>
      <c r="B5" s="15">
        <v>2</v>
      </c>
      <c r="C5" s="15">
        <v>3</v>
      </c>
      <c r="D5" s="15">
        <v>4</v>
      </c>
      <c r="E5" s="15">
        <v>5</v>
      </c>
      <c r="F5" s="15">
        <v>6</v>
      </c>
      <c r="G5" s="15">
        <v>7</v>
      </c>
      <c r="H5" s="15">
        <v>8</v>
      </c>
      <c r="I5" s="15">
        <v>9</v>
      </c>
      <c r="J5" s="15">
        <v>10</v>
      </c>
      <c r="K5" s="15">
        <v>11</v>
      </c>
      <c r="L5" s="15">
        <v>12</v>
      </c>
      <c r="M5" s="16">
        <v>13</v>
      </c>
      <c r="N5" s="8"/>
    </row>
    <row r="6" spans="1:16">
      <c r="A6" s="383">
        <v>1</v>
      </c>
      <c r="B6" s="375"/>
      <c r="C6" s="378">
        <f>'SALARY MARCH'!A44</f>
        <v>14</v>
      </c>
      <c r="D6" s="378">
        <f>'SALARY MARCH'!E47</f>
        <v>155500</v>
      </c>
      <c r="E6" s="18">
        <f>'SALARY MARCH'!F47</f>
        <v>41500</v>
      </c>
      <c r="F6" s="18">
        <v>0</v>
      </c>
      <c r="G6" s="18">
        <f>E7</f>
        <v>0</v>
      </c>
      <c r="H6" s="18">
        <f>'SALARY MARCH'!M47</f>
        <v>120161.29032258064</v>
      </c>
      <c r="I6" s="18">
        <f>'SALARY MARCH'!L49</f>
        <v>195000</v>
      </c>
      <c r="J6" s="18">
        <f>+'SALARY MARCH'!P47</f>
        <v>0</v>
      </c>
      <c r="K6" s="18">
        <v>0</v>
      </c>
      <c r="L6" s="17">
        <f>'SALARY MARCH'!Q47</f>
        <v>15881</v>
      </c>
      <c r="M6" s="19">
        <f>'SALARY MARCH'!R47</f>
        <v>130248.03225806452</v>
      </c>
      <c r="N6" s="8"/>
    </row>
    <row r="7" spans="1:16">
      <c r="A7" s="384"/>
      <c r="B7" s="376"/>
      <c r="C7" s="379"/>
      <c r="D7" s="379"/>
      <c r="E7" s="21">
        <f>'SALARY MARCH'!F48</f>
        <v>0</v>
      </c>
      <c r="F7" s="21">
        <v>0</v>
      </c>
      <c r="G7" s="21">
        <f>E8</f>
        <v>0</v>
      </c>
      <c r="H7" s="21">
        <f>'SALARY MARCH'!M48</f>
        <v>120161.29032258064</v>
      </c>
      <c r="I7" s="21">
        <f>'SALARY MARCH'!O47</f>
        <v>1463</v>
      </c>
      <c r="J7" s="21">
        <v>0</v>
      </c>
      <c r="K7" s="21">
        <v>0</v>
      </c>
      <c r="L7" s="20"/>
      <c r="M7" s="22"/>
      <c r="N7" s="8"/>
    </row>
    <row r="8" spans="1:16">
      <c r="A8" s="384"/>
      <c r="B8" s="376"/>
      <c r="C8" s="379"/>
      <c r="D8" s="379"/>
      <c r="E8" s="21">
        <v>0</v>
      </c>
      <c r="F8" s="21">
        <f>'SALARY MARCH'!F49</f>
        <v>12500</v>
      </c>
      <c r="G8" s="21">
        <f>'SALARY MARCH'!L47</f>
        <v>341129.03225806454</v>
      </c>
      <c r="H8" s="45">
        <f>'SALARY MARCH'!M49</f>
        <v>120161.29032258064</v>
      </c>
      <c r="I8" s="21">
        <f>'SALARY MARCH'!O48</f>
        <v>6339</v>
      </c>
      <c r="J8" s="21">
        <v>0</v>
      </c>
      <c r="K8" s="21">
        <v>0</v>
      </c>
      <c r="L8" s="20"/>
      <c r="M8" s="22"/>
      <c r="N8" s="8"/>
    </row>
    <row r="9" spans="1:16">
      <c r="A9" s="385"/>
      <c r="B9" s="377"/>
      <c r="C9" s="380"/>
      <c r="D9" s="380"/>
      <c r="E9" s="24"/>
      <c r="F9" s="24"/>
      <c r="G9" s="24"/>
      <c r="H9" s="25">
        <f>'SALARY MARCH'!M49</f>
        <v>120161.29032258064</v>
      </c>
      <c r="I9" s="25">
        <f>'SALARY MARCH'!P49</f>
        <v>0</v>
      </c>
      <c r="J9" s="25">
        <v>0</v>
      </c>
      <c r="K9" s="25">
        <v>0</v>
      </c>
      <c r="L9" s="23"/>
      <c r="M9" s="26"/>
      <c r="N9" s="8"/>
    </row>
    <row r="10" spans="1:16">
      <c r="A10" s="386" t="s">
        <v>61</v>
      </c>
      <c r="B10" s="387"/>
      <c r="C10" s="378">
        <f>C6</f>
        <v>14</v>
      </c>
      <c r="D10" s="378">
        <f>D6</f>
        <v>155500</v>
      </c>
      <c r="E10" s="378">
        <f>SUM(E6:E8)</f>
        <v>41500</v>
      </c>
      <c r="F10" s="378">
        <f>SUM(F6:F8)</f>
        <v>12500</v>
      </c>
      <c r="G10" s="378">
        <f>SUM(G6:G8)</f>
        <v>341129.03225806454</v>
      </c>
      <c r="H10" s="18">
        <f>H6</f>
        <v>120161.29032258064</v>
      </c>
      <c r="I10" s="18">
        <f>+'SALARY MARCH'!L49</f>
        <v>195000</v>
      </c>
      <c r="J10" s="18">
        <f>+'SALARY MARCH'!P47</f>
        <v>0</v>
      </c>
      <c r="K10" s="18">
        <v>0</v>
      </c>
      <c r="L10" s="17">
        <f>'SALARY MARCH'!Q47</f>
        <v>15881</v>
      </c>
      <c r="M10" s="19">
        <f>'SALARY MARCH'!R47</f>
        <v>130248.03225806452</v>
      </c>
      <c r="N10" s="8"/>
    </row>
    <row r="11" spans="1:16">
      <c r="A11" s="388"/>
      <c r="B11" s="389"/>
      <c r="C11" s="379"/>
      <c r="D11" s="379"/>
      <c r="E11" s="379"/>
      <c r="F11" s="379"/>
      <c r="G11" s="379"/>
      <c r="H11" s="21">
        <f>H7</f>
        <v>120161.29032258064</v>
      </c>
      <c r="I11" s="21">
        <f>'SALARY MARCH'!O51</f>
        <v>0</v>
      </c>
      <c r="J11" s="21">
        <v>0</v>
      </c>
      <c r="K11" s="21">
        <v>0</v>
      </c>
      <c r="L11" s="20"/>
      <c r="M11" s="22"/>
      <c r="N11" s="8"/>
    </row>
    <row r="12" spans="1:16">
      <c r="A12" s="388"/>
      <c r="B12" s="389"/>
      <c r="C12" s="379"/>
      <c r="D12" s="379"/>
      <c r="E12" s="379"/>
      <c r="F12" s="379"/>
      <c r="G12" s="379"/>
      <c r="H12" s="45">
        <f>H8</f>
        <v>120161.29032258064</v>
      </c>
      <c r="I12" s="21">
        <f>'SALARY MARCH'!O52</f>
        <v>0</v>
      </c>
      <c r="J12" s="21">
        <v>0</v>
      </c>
      <c r="K12" s="21">
        <v>0</v>
      </c>
      <c r="L12" s="20"/>
      <c r="M12" s="22"/>
      <c r="N12" s="8"/>
    </row>
    <row r="13" spans="1:16">
      <c r="A13" s="390"/>
      <c r="B13" s="391"/>
      <c r="C13" s="380"/>
      <c r="D13" s="380"/>
      <c r="E13" s="380"/>
      <c r="F13" s="380"/>
      <c r="G13" s="380"/>
      <c r="H13" s="25">
        <f>+H10+H11+H12</f>
        <v>360483.87096774194</v>
      </c>
      <c r="I13" s="25">
        <v>0</v>
      </c>
      <c r="J13" s="25">
        <v>0</v>
      </c>
      <c r="K13" s="25">
        <v>0</v>
      </c>
      <c r="L13" s="23"/>
      <c r="M13" s="26"/>
      <c r="N13" s="8"/>
    </row>
    <row r="14" spans="1:16" s="374" customFormat="1" ht="15.75" thickBot="1">
      <c r="A14" s="374">
        <f>SUM(H6:H9)</f>
        <v>480645.16129032255</v>
      </c>
    </row>
    <row r="15" spans="1:16" ht="15.75" thickBot="1">
      <c r="A15" s="354" t="s">
        <v>18</v>
      </c>
      <c r="B15" s="355"/>
      <c r="C15" s="355"/>
      <c r="D15" s="356"/>
      <c r="E15" s="356"/>
      <c r="F15" s="357"/>
      <c r="G15" s="339" t="s">
        <v>19</v>
      </c>
      <c r="H15" s="356"/>
      <c r="I15" s="356"/>
      <c r="J15" s="356"/>
      <c r="K15" s="357"/>
      <c r="L15" s="339" t="s">
        <v>20</v>
      </c>
      <c r="M15" s="356"/>
      <c r="N15" s="357"/>
      <c r="O15" s="5"/>
    </row>
    <row r="16" spans="1:16" ht="15" customHeight="1">
      <c r="A16" s="342" t="s">
        <v>62</v>
      </c>
      <c r="B16" s="343"/>
      <c r="C16" s="48">
        <f>'SUMMARY MARCH'!I6</f>
        <v>195000</v>
      </c>
      <c r="D16" s="46" t="s">
        <v>21</v>
      </c>
      <c r="E16" s="27"/>
      <c r="F16" s="358" t="s">
        <v>22</v>
      </c>
      <c r="G16" s="360" t="s">
        <v>23</v>
      </c>
      <c r="H16" s="361"/>
      <c r="I16" s="361"/>
      <c r="J16" s="362"/>
      <c r="K16" s="28" t="s">
        <v>22</v>
      </c>
      <c r="L16" s="363" t="s">
        <v>24</v>
      </c>
      <c r="M16" s="364"/>
      <c r="N16" s="29" t="s">
        <v>22</v>
      </c>
    </row>
    <row r="17" spans="1:14" ht="15" customHeight="1">
      <c r="A17" s="371" t="s">
        <v>63</v>
      </c>
      <c r="B17" s="326"/>
      <c r="C17" s="47">
        <v>0</v>
      </c>
      <c r="D17" s="365">
        <f>C10</f>
        <v>14</v>
      </c>
      <c r="E17" s="366"/>
      <c r="F17" s="359"/>
      <c r="G17" s="30" t="s">
        <v>25</v>
      </c>
      <c r="H17" s="31"/>
      <c r="I17" s="31"/>
      <c r="J17" s="31"/>
      <c r="K17" s="50">
        <f>J6</f>
        <v>0</v>
      </c>
      <c r="L17" s="369" t="s">
        <v>26</v>
      </c>
      <c r="M17" s="321"/>
      <c r="N17" s="370">
        <f>J9</f>
        <v>0</v>
      </c>
    </row>
    <row r="18" spans="1:14" ht="15.75" thickBot="1">
      <c r="A18" s="372" t="s">
        <v>64</v>
      </c>
      <c r="B18" s="373"/>
      <c r="C18" s="49">
        <f>+C16+C17</f>
        <v>195000</v>
      </c>
      <c r="D18" s="367"/>
      <c r="E18" s="368"/>
      <c r="F18" s="359"/>
      <c r="G18" s="30" t="s">
        <v>27</v>
      </c>
      <c r="H18" s="31"/>
      <c r="I18" s="31"/>
      <c r="J18" s="31"/>
      <c r="K18" s="32">
        <f>+K17*4</f>
        <v>0</v>
      </c>
      <c r="L18" s="351"/>
      <c r="M18" s="352"/>
      <c r="N18" s="353"/>
    </row>
    <row r="19" spans="1:14">
      <c r="A19" s="345" t="s">
        <v>28</v>
      </c>
      <c r="B19" s="346"/>
      <c r="C19" s="346"/>
      <c r="D19" s="321"/>
      <c r="E19" s="347"/>
      <c r="F19" s="33">
        <f>I7</f>
        <v>1463</v>
      </c>
      <c r="G19" s="348" t="s">
        <v>29</v>
      </c>
      <c r="H19" s="349"/>
      <c r="I19" s="349"/>
      <c r="J19" s="350"/>
      <c r="K19" s="51">
        <f>+K17+K18</f>
        <v>0</v>
      </c>
      <c r="L19" s="326"/>
      <c r="M19" s="326"/>
      <c r="N19" s="326"/>
    </row>
    <row r="20" spans="1:14" ht="15.75" thickBot="1">
      <c r="A20" s="351" t="s">
        <v>30</v>
      </c>
      <c r="B20" s="352"/>
      <c r="C20" s="352"/>
      <c r="D20" s="352"/>
      <c r="E20" s="353"/>
      <c r="F20" s="33">
        <f>I8</f>
        <v>6339</v>
      </c>
      <c r="G20" s="351" t="s">
        <v>31</v>
      </c>
      <c r="H20" s="352"/>
      <c r="I20" s="352"/>
      <c r="J20" s="352"/>
      <c r="K20" s="353"/>
      <c r="L20" s="326"/>
      <c r="M20" s="326"/>
      <c r="N20" s="326"/>
    </row>
    <row r="21" spans="1:14" ht="15.75" thickBot="1">
      <c r="A21" s="336" t="s">
        <v>29</v>
      </c>
      <c r="B21" s="337"/>
      <c r="C21" s="337"/>
      <c r="D21" s="337"/>
      <c r="E21" s="337"/>
      <c r="F21" s="35">
        <f>+F19+F20</f>
        <v>7802</v>
      </c>
      <c r="G21" s="326"/>
      <c r="H21" s="338"/>
      <c r="I21" s="338"/>
      <c r="J21" s="338"/>
      <c r="K21" s="338"/>
      <c r="L21" s="338"/>
      <c r="M21" s="338"/>
      <c r="N21" s="338"/>
    </row>
    <row r="22" spans="1:14" ht="15.75" thickBot="1">
      <c r="A22" s="339" t="s">
        <v>367</v>
      </c>
      <c r="B22" s="340"/>
      <c r="C22" s="340"/>
      <c r="D22" s="340"/>
      <c r="E22" s="340"/>
      <c r="F22" s="340"/>
      <c r="G22" s="340"/>
      <c r="H22" s="340"/>
      <c r="I22" s="340"/>
      <c r="J22" s="340"/>
      <c r="K22" s="340"/>
      <c r="L22" s="340"/>
      <c r="M22" s="340"/>
      <c r="N22" s="341"/>
    </row>
    <row r="23" spans="1:14" ht="15.75" thickBot="1">
      <c r="A23" s="342"/>
      <c r="B23" s="343"/>
      <c r="C23" s="36" t="s">
        <v>32</v>
      </c>
      <c r="D23" s="36" t="s">
        <v>33</v>
      </c>
      <c r="E23" s="36" t="s">
        <v>34</v>
      </c>
      <c r="F23" s="344" t="s">
        <v>35</v>
      </c>
      <c r="G23" s="340"/>
      <c r="H23" s="340"/>
      <c r="I23" s="340"/>
      <c r="J23" s="341"/>
      <c r="K23" s="37" t="s">
        <v>36</v>
      </c>
      <c r="L23" s="332" t="s">
        <v>37</v>
      </c>
      <c r="M23" s="333"/>
      <c r="N23" s="128">
        <v>12</v>
      </c>
    </row>
    <row r="24" spans="1:14">
      <c r="A24" s="321" t="s">
        <v>38</v>
      </c>
      <c r="B24" s="321"/>
      <c r="C24" s="127">
        <f>H6</f>
        <v>120161.29032258064</v>
      </c>
      <c r="D24" s="127">
        <f>H8</f>
        <v>120161.29032258064</v>
      </c>
      <c r="E24" s="127">
        <f>H9</f>
        <v>120161.29032258064</v>
      </c>
      <c r="F24" s="334" t="s">
        <v>39</v>
      </c>
      <c r="G24" s="334"/>
      <c r="H24" s="334"/>
      <c r="I24" s="335"/>
      <c r="J24" s="125">
        <f>'SUMMARY MARCH'!H6*12%</f>
        <v>14419.354838709676</v>
      </c>
      <c r="K24" s="106"/>
      <c r="L24" s="327" t="s">
        <v>40</v>
      </c>
      <c r="M24" s="328"/>
      <c r="N24" s="129">
        <v>0</v>
      </c>
    </row>
    <row r="25" spans="1:14">
      <c r="A25" s="329" t="s">
        <v>41</v>
      </c>
      <c r="B25" s="329"/>
      <c r="C25" s="330">
        <f>G6</f>
        <v>0</v>
      </c>
      <c r="D25" s="330">
        <f t="shared" ref="D25:E25" si="0">H6</f>
        <v>120161.29032258064</v>
      </c>
      <c r="E25" s="330">
        <f t="shared" si="0"/>
        <v>195000</v>
      </c>
      <c r="F25" s="326" t="s">
        <v>42</v>
      </c>
      <c r="G25" s="326"/>
      <c r="H25" s="326"/>
      <c r="I25" s="331"/>
      <c r="J25" s="126">
        <f>H7*3.67%</f>
        <v>4409.9193548387093</v>
      </c>
      <c r="K25" s="122">
        <f>+J24+J25</f>
        <v>18829.274193548386</v>
      </c>
      <c r="L25" s="327" t="s">
        <v>43</v>
      </c>
      <c r="M25" s="328"/>
      <c r="N25" s="129">
        <f>+N23-N24</f>
        <v>12</v>
      </c>
    </row>
    <row r="26" spans="1:14">
      <c r="A26" s="329"/>
      <c r="B26" s="329"/>
      <c r="C26" s="329"/>
      <c r="D26" s="329"/>
      <c r="E26" s="329"/>
      <c r="F26" s="326" t="s">
        <v>44</v>
      </c>
      <c r="G26" s="326"/>
      <c r="H26" s="326"/>
      <c r="I26" s="331"/>
      <c r="J26" s="39"/>
      <c r="K26" s="122">
        <f>H6*0.5%</f>
        <v>600.80645161290317</v>
      </c>
      <c r="L26" s="327" t="s">
        <v>45</v>
      </c>
      <c r="M26" s="328"/>
      <c r="N26" s="129">
        <v>0</v>
      </c>
    </row>
    <row r="27" spans="1:14" ht="15.75" thickBot="1">
      <c r="A27" s="329" t="s">
        <v>29</v>
      </c>
      <c r="B27" s="329"/>
      <c r="C27" s="330">
        <f>+C24+C25</f>
        <v>120161.29032258064</v>
      </c>
      <c r="D27" s="330">
        <f>+D24+D25</f>
        <v>240322.58064516127</v>
      </c>
      <c r="E27" s="330">
        <f>+E24+E25</f>
        <v>315161.29032258061</v>
      </c>
      <c r="F27" s="326" t="s">
        <v>46</v>
      </c>
      <c r="G27" s="326"/>
      <c r="H27" s="326"/>
      <c r="I27" s="331"/>
      <c r="J27" s="39"/>
      <c r="K27" s="122">
        <f>H8*8.33%</f>
        <v>10009.435483870968</v>
      </c>
      <c r="L27" s="324" t="s">
        <v>47</v>
      </c>
      <c r="M27" s="325"/>
      <c r="N27" s="130">
        <v>0</v>
      </c>
    </row>
    <row r="28" spans="1:14">
      <c r="A28" s="329"/>
      <c r="B28" s="329"/>
      <c r="C28" s="329"/>
      <c r="D28" s="329"/>
      <c r="E28" s="329"/>
      <c r="F28" s="326" t="s">
        <v>48</v>
      </c>
      <c r="G28" s="326"/>
      <c r="H28" s="326"/>
      <c r="I28" s="331"/>
      <c r="J28" s="39"/>
      <c r="K28" s="123">
        <f>H9*0.5%</f>
        <v>600.80645161290317</v>
      </c>
      <c r="L28" s="332" t="s">
        <v>49</v>
      </c>
      <c r="M28" s="333"/>
      <c r="N28" s="128">
        <v>2</v>
      </c>
    </row>
    <row r="29" spans="1:14" ht="15.75" thickBot="1">
      <c r="A29" s="321" t="s">
        <v>50</v>
      </c>
      <c r="B29" s="321"/>
      <c r="C29" s="127">
        <f>C10</f>
        <v>14</v>
      </c>
      <c r="D29" s="127">
        <f>C10</f>
        <v>14</v>
      </c>
      <c r="E29" s="127">
        <f>C10</f>
        <v>14</v>
      </c>
      <c r="F29" s="322" t="s">
        <v>51</v>
      </c>
      <c r="G29" s="322"/>
      <c r="H29" s="322"/>
      <c r="I29" s="323"/>
      <c r="J29" s="40"/>
      <c r="K29" s="107">
        <v>0</v>
      </c>
      <c r="L29" s="324" t="s">
        <v>52</v>
      </c>
      <c r="M29" s="325"/>
      <c r="N29" s="130">
        <v>45161</v>
      </c>
    </row>
    <row r="30" spans="1:14">
      <c r="A30" s="42"/>
      <c r="B30" s="43"/>
      <c r="C30" s="43"/>
      <c r="D30" s="43"/>
      <c r="E30" s="44"/>
      <c r="F30" s="42"/>
      <c r="G30" s="43"/>
      <c r="H30" s="43"/>
      <c r="I30" s="41"/>
      <c r="J30" s="41" t="s">
        <v>29</v>
      </c>
      <c r="K30" s="124">
        <f>K25+K26+K27+K28+K29</f>
        <v>30040.322580645159</v>
      </c>
      <c r="L30" s="38"/>
      <c r="M30" s="38"/>
    </row>
    <row r="31" spans="1:14">
      <c r="H31" s="3"/>
      <c r="I31" s="326"/>
      <c r="J31" s="326"/>
      <c r="K31" s="326"/>
      <c r="L31" s="326"/>
      <c r="M31" s="326"/>
    </row>
    <row r="32" spans="1:14">
      <c r="H32" s="3"/>
      <c r="I32" s="3"/>
      <c r="J32" s="3"/>
      <c r="K32" s="3"/>
      <c r="L32" s="3"/>
      <c r="M32" s="3"/>
    </row>
  </sheetData>
  <mergeCells count="65">
    <mergeCell ref="O1:P1"/>
    <mergeCell ref="A6:A9"/>
    <mergeCell ref="C10:C13"/>
    <mergeCell ref="D10:D13"/>
    <mergeCell ref="A10:B13"/>
    <mergeCell ref="A1:D1"/>
    <mergeCell ref="E1:J1"/>
    <mergeCell ref="A2:C2"/>
    <mergeCell ref="E3:H3"/>
    <mergeCell ref="K3:M3"/>
    <mergeCell ref="F2:I2"/>
    <mergeCell ref="K2:M2"/>
    <mergeCell ref="A14:XFD14"/>
    <mergeCell ref="B6:B9"/>
    <mergeCell ref="C6:C9"/>
    <mergeCell ref="D6:D9"/>
    <mergeCell ref="E10:E13"/>
    <mergeCell ref="F10:F13"/>
    <mergeCell ref="G10:G13"/>
    <mergeCell ref="A15:F15"/>
    <mergeCell ref="L15:N15"/>
    <mergeCell ref="F16:F18"/>
    <mergeCell ref="G16:J16"/>
    <mergeCell ref="L16:M16"/>
    <mergeCell ref="D17:E18"/>
    <mergeCell ref="A16:B16"/>
    <mergeCell ref="L17:M18"/>
    <mergeCell ref="N17:N18"/>
    <mergeCell ref="A17:B17"/>
    <mergeCell ref="A18:B18"/>
    <mergeCell ref="G15:K15"/>
    <mergeCell ref="A19:E19"/>
    <mergeCell ref="G19:J19"/>
    <mergeCell ref="L19:N20"/>
    <mergeCell ref="A20:E20"/>
    <mergeCell ref="G20:K20"/>
    <mergeCell ref="A21:E21"/>
    <mergeCell ref="G21:N21"/>
    <mergeCell ref="A22:N22"/>
    <mergeCell ref="A23:B23"/>
    <mergeCell ref="F23:J23"/>
    <mergeCell ref="L23:M23"/>
    <mergeCell ref="L24:M24"/>
    <mergeCell ref="A25:B26"/>
    <mergeCell ref="C25:C26"/>
    <mergeCell ref="D25:D26"/>
    <mergeCell ref="E25:E26"/>
    <mergeCell ref="F25:I25"/>
    <mergeCell ref="L25:M25"/>
    <mergeCell ref="F26:I26"/>
    <mergeCell ref="A24:B24"/>
    <mergeCell ref="F24:I24"/>
    <mergeCell ref="A29:B29"/>
    <mergeCell ref="F29:I29"/>
    <mergeCell ref="L29:M29"/>
    <mergeCell ref="I31:M31"/>
    <mergeCell ref="L26:M26"/>
    <mergeCell ref="A27:B28"/>
    <mergeCell ref="C27:C28"/>
    <mergeCell ref="D27:D28"/>
    <mergeCell ref="E27:E28"/>
    <mergeCell ref="F27:I27"/>
    <mergeCell ref="L27:M27"/>
    <mergeCell ref="F28:I28"/>
    <mergeCell ref="L28:M28"/>
  </mergeCells>
  <hyperlinks>
    <hyperlink ref="O1:P1" location="Sheet1!A1" display="HOME"/>
  </hyperlinks>
  <pageMargins left="0.7" right="0.7" top="0.75" bottom="0.75" header="0.3" footer="0.3"/>
  <pageSetup paperSize="9" scale="91" fitToHeight="0" orientation="landscape" horizontalDpi="300" verticalDpi="300" r:id="rId1"/>
</worksheet>
</file>

<file path=xl/worksheets/sheet5.xml><?xml version="1.0" encoding="utf-8"?>
<worksheet xmlns="http://schemas.openxmlformats.org/spreadsheetml/2006/main" xmlns:r="http://schemas.openxmlformats.org/officeDocument/2006/relationships">
  <sheetPr codeName="Sheet8"/>
  <dimension ref="A1:N826"/>
  <sheetViews>
    <sheetView workbookViewId="0">
      <selection activeCell="F103" sqref="F103:H103"/>
    </sheetView>
  </sheetViews>
  <sheetFormatPr defaultRowHeight="15"/>
  <cols>
    <col min="1" max="1" width="8.7109375" style="67" customWidth="1"/>
    <col min="2" max="2" width="15.140625" style="67" bestFit="1" customWidth="1"/>
    <col min="3" max="3" width="18.85546875" style="98" customWidth="1"/>
    <col min="4" max="4" width="11.85546875" style="98" customWidth="1"/>
    <col min="5" max="5" width="8.7109375" style="67" customWidth="1"/>
    <col min="6" max="6" width="9.140625" style="67" customWidth="1"/>
    <col min="7" max="7" width="3.7109375" style="67" customWidth="1"/>
    <col min="8" max="8" width="10.7109375" style="67" customWidth="1"/>
    <col min="9" max="9" width="9.140625" style="67"/>
    <col min="10" max="10" width="4.140625" style="67" customWidth="1"/>
    <col min="11" max="11" width="10.42578125" style="67" customWidth="1"/>
    <col min="12" max="12" width="10" style="104" customWidth="1"/>
    <col min="13" max="13" width="8.85546875" style="104" customWidth="1"/>
  </cols>
  <sheetData>
    <row r="1" spans="1:13" s="54" customFormat="1" ht="19.5" customHeight="1">
      <c r="B1" s="53"/>
      <c r="C1" s="416" t="str">
        <f>'SALARY MARCH'!F1</f>
        <v>*************</v>
      </c>
      <c r="D1" s="416"/>
      <c r="E1" s="416"/>
      <c r="F1" s="416"/>
      <c r="G1" s="416"/>
      <c r="H1" s="416"/>
      <c r="I1" s="416"/>
      <c r="J1" s="68"/>
      <c r="K1" s="68"/>
      <c r="L1" s="410"/>
      <c r="M1" s="410"/>
    </row>
    <row r="2" spans="1:13" s="54" customFormat="1" ht="15.75" customHeight="1">
      <c r="B2" s="53"/>
      <c r="C2" s="417" t="str">
        <f>'SALARY MARCH'!D2</f>
        <v>***********</v>
      </c>
      <c r="D2" s="417"/>
      <c r="E2" s="417"/>
      <c r="F2" s="417"/>
      <c r="G2" s="417"/>
      <c r="H2" s="417"/>
      <c r="I2" s="417"/>
      <c r="J2" s="69"/>
      <c r="K2" s="55" t="s">
        <v>69</v>
      </c>
      <c r="L2" s="99"/>
      <c r="M2" s="99"/>
    </row>
    <row r="3" spans="1:13" s="71" customFormat="1" ht="22.5" customHeight="1" thickBot="1">
      <c r="A3" s="73"/>
      <c r="B3" s="74" t="s">
        <v>68</v>
      </c>
      <c r="C3" s="115">
        <f>'SALARY MARCH'!B5</f>
        <v>0</v>
      </c>
      <c r="D3" s="412" t="s">
        <v>108</v>
      </c>
      <c r="E3" s="412"/>
      <c r="F3" s="412"/>
      <c r="G3" s="412"/>
      <c r="H3" s="412"/>
      <c r="I3" s="116">
        <f>'SALARY MARCH'!M3</f>
        <v>43891</v>
      </c>
      <c r="J3" s="113"/>
      <c r="K3" s="75" t="s">
        <v>0</v>
      </c>
      <c r="L3" s="411">
        <f>'SALARY MARCH'!C5</f>
        <v>0</v>
      </c>
      <c r="M3" s="411"/>
    </row>
    <row r="4" spans="1:13" s="77" customFormat="1" ht="20.25" customHeight="1" thickBot="1">
      <c r="A4" s="76" t="s">
        <v>76</v>
      </c>
      <c r="B4" s="413" t="s">
        <v>72</v>
      </c>
      <c r="C4" s="414"/>
      <c r="D4" s="414"/>
      <c r="E4" s="414"/>
      <c r="F4" s="414" t="s">
        <v>73</v>
      </c>
      <c r="G4" s="414"/>
      <c r="H4" s="414"/>
      <c r="I4" s="414" t="s">
        <v>74</v>
      </c>
      <c r="J4" s="414"/>
      <c r="K4" s="414"/>
      <c r="L4" s="407" t="s">
        <v>75</v>
      </c>
      <c r="M4" s="408"/>
    </row>
    <row r="5" spans="1:13" s="77" customFormat="1" ht="12" customHeight="1">
      <c r="A5" s="397">
        <v>1</v>
      </c>
      <c r="B5" s="78" t="s">
        <v>102</v>
      </c>
      <c r="C5" s="400">
        <f>'SALARY MARCH'!B6</f>
        <v>0</v>
      </c>
      <c r="D5" s="400"/>
      <c r="E5" s="401"/>
      <c r="F5" s="395" t="s">
        <v>103</v>
      </c>
      <c r="G5" s="396"/>
      <c r="H5" s="79">
        <f>'SALARY MARCH'!E5</f>
        <v>8000</v>
      </c>
      <c r="I5" s="80" t="s">
        <v>109</v>
      </c>
      <c r="J5" s="81"/>
      <c r="K5" s="82">
        <f>H5/'SALARY MARCH'!A4*H13</f>
        <v>5161.2903225806449</v>
      </c>
      <c r="L5" s="100" t="s">
        <v>82</v>
      </c>
      <c r="M5" s="101">
        <f>'SALARY MARCH'!O5</f>
        <v>71</v>
      </c>
    </row>
    <row r="6" spans="1:13" s="77" customFormat="1" ht="12" customHeight="1">
      <c r="A6" s="398"/>
      <c r="B6" s="78" t="s">
        <v>101</v>
      </c>
      <c r="C6" s="406">
        <f>'SALARY MARCH'!D5</f>
        <v>0</v>
      </c>
      <c r="D6" s="406"/>
      <c r="E6" s="84"/>
      <c r="F6" s="395" t="s">
        <v>112</v>
      </c>
      <c r="G6" s="396"/>
      <c r="H6" s="79">
        <f>'SALARY MARCH'!F5</f>
        <v>1500</v>
      </c>
      <c r="I6" s="80" t="s">
        <v>112</v>
      </c>
      <c r="J6" s="81"/>
      <c r="K6" s="82">
        <f>H6/'SALARY MARCH'!A4*H13</f>
        <v>967.74193548387098</v>
      </c>
      <c r="L6" s="100" t="s">
        <v>83</v>
      </c>
      <c r="M6" s="101">
        <f>'SALARY MARCH'!N5</f>
        <v>774</v>
      </c>
    </row>
    <row r="7" spans="1:13" s="77" customFormat="1" ht="12" customHeight="1">
      <c r="A7" s="398"/>
      <c r="B7" s="78" t="s">
        <v>100</v>
      </c>
      <c r="C7" s="406"/>
      <c r="D7" s="406"/>
      <c r="E7" s="84"/>
      <c r="F7" s="395" t="s">
        <v>113</v>
      </c>
      <c r="G7" s="396"/>
      <c r="H7" s="79">
        <f>'SALARY MARCH'!F6</f>
        <v>0</v>
      </c>
      <c r="I7" s="395" t="s">
        <v>110</v>
      </c>
      <c r="J7" s="396"/>
      <c r="K7" s="78">
        <f>H7/'SALARY MARCH'!A4*H13</f>
        <v>0</v>
      </c>
      <c r="L7" s="100" t="s">
        <v>84</v>
      </c>
      <c r="M7" s="101">
        <f>'SALARY MARCH'!P7</f>
        <v>0</v>
      </c>
    </row>
    <row r="8" spans="1:13" s="77" customFormat="1" ht="12" customHeight="1">
      <c r="A8" s="398"/>
      <c r="B8" s="78" t="s">
        <v>99</v>
      </c>
      <c r="C8" s="112">
        <f>'SALARY MARCH'!C6</f>
        <v>0</v>
      </c>
      <c r="D8" s="85" t="s">
        <v>80</v>
      </c>
      <c r="E8" s="86"/>
      <c r="F8" s="395" t="s">
        <v>114</v>
      </c>
      <c r="G8" s="396"/>
      <c r="H8" s="79">
        <f>'SALARY MARCH'!F7</f>
        <v>500</v>
      </c>
      <c r="I8" s="395" t="s">
        <v>111</v>
      </c>
      <c r="J8" s="396"/>
      <c r="K8" s="78">
        <f>H8/'SALARY MARCH'!A4*H13</f>
        <v>322.58064516129031</v>
      </c>
      <c r="L8" s="100" t="s">
        <v>85</v>
      </c>
      <c r="M8" s="101">
        <f>'SALARY MARCH'!P6</f>
        <v>0</v>
      </c>
    </row>
    <row r="9" spans="1:13" s="77" customFormat="1" ht="12" customHeight="1">
      <c r="A9" s="398"/>
      <c r="B9" s="78" t="s">
        <v>98</v>
      </c>
      <c r="C9" s="112">
        <f>'SALARY MARCH'!C7</f>
        <v>0</v>
      </c>
      <c r="D9" s="83" t="s">
        <v>81</v>
      </c>
      <c r="E9" s="84"/>
      <c r="F9" s="395" t="s">
        <v>104</v>
      </c>
      <c r="G9" s="396"/>
      <c r="H9" s="79">
        <f>'SALARY MARCH'!H5</f>
        <v>18</v>
      </c>
      <c r="I9" s="87"/>
      <c r="J9" s="78"/>
      <c r="K9" s="78"/>
      <c r="L9" s="100" t="s">
        <v>86</v>
      </c>
      <c r="M9" s="101">
        <f>'SALARY MARCH'!P5</f>
        <v>0</v>
      </c>
    </row>
    <row r="10" spans="1:13" s="77" customFormat="1" ht="12" customHeight="1">
      <c r="A10" s="398"/>
      <c r="B10" s="78" t="s">
        <v>77</v>
      </c>
      <c r="C10" s="88">
        <f>MASTER!I8</f>
        <v>0</v>
      </c>
      <c r="D10" s="83" t="s">
        <v>95</v>
      </c>
      <c r="E10" s="84"/>
      <c r="F10" s="395" t="s">
        <v>105</v>
      </c>
      <c r="G10" s="396"/>
      <c r="H10" s="79">
        <f>'SALARY MARCH'!I5</f>
        <v>2</v>
      </c>
      <c r="I10" s="87"/>
      <c r="J10" s="78"/>
      <c r="K10" s="78"/>
      <c r="L10" s="100" t="s">
        <v>87</v>
      </c>
      <c r="M10" s="101">
        <f>'SALARY MARCH'!O7</f>
        <v>0</v>
      </c>
    </row>
    <row r="11" spans="1:13" s="77" customFormat="1" ht="12" customHeight="1">
      <c r="A11" s="398"/>
      <c r="B11" s="78" t="s">
        <v>97</v>
      </c>
      <c r="C11" s="119">
        <f>MASTER!I7</f>
        <v>0</v>
      </c>
      <c r="D11" s="83" t="s">
        <v>79</v>
      </c>
      <c r="E11" s="84">
        <f>'SALARY MARCH'!J5</f>
        <v>0</v>
      </c>
      <c r="F11" s="395" t="s">
        <v>106</v>
      </c>
      <c r="G11" s="396"/>
      <c r="H11" s="79">
        <v>0</v>
      </c>
      <c r="I11" s="83"/>
      <c r="J11" s="78"/>
      <c r="K11" s="78"/>
      <c r="L11" s="100"/>
      <c r="M11" s="101"/>
    </row>
    <row r="12" spans="1:13" s="77" customFormat="1" ht="12" customHeight="1">
      <c r="A12" s="398"/>
      <c r="B12" s="78" t="s">
        <v>78</v>
      </c>
      <c r="C12" s="77">
        <f>'SALARY MARCH'!J5</f>
        <v>0</v>
      </c>
      <c r="D12" s="83" t="s">
        <v>96</v>
      </c>
      <c r="E12" s="84"/>
      <c r="F12" s="395" t="s">
        <v>107</v>
      </c>
      <c r="G12" s="396"/>
      <c r="H12" s="79">
        <f>'SALARY MARCH'!A4-'SALARY MARCH'!H6</f>
        <v>11</v>
      </c>
      <c r="I12" s="83"/>
      <c r="J12" s="78"/>
      <c r="K12" s="78"/>
      <c r="L12" s="100"/>
      <c r="M12" s="101"/>
    </row>
    <row r="13" spans="1:13" s="77" customFormat="1" ht="15.75" thickBot="1">
      <c r="A13" s="399"/>
      <c r="B13" s="403" t="s">
        <v>88</v>
      </c>
      <c r="C13" s="403"/>
      <c r="D13" s="108">
        <f>'SALARY MARCH'!G5</f>
        <v>10000</v>
      </c>
      <c r="E13" s="90"/>
      <c r="F13" s="402" t="s">
        <v>89</v>
      </c>
      <c r="G13" s="403"/>
      <c r="H13" s="90">
        <f>'SALARY MARCH'!H6</f>
        <v>20</v>
      </c>
      <c r="I13" s="402" t="s">
        <v>90</v>
      </c>
      <c r="J13" s="403"/>
      <c r="K13" s="91">
        <f>+K5+K6+K7+K8</f>
        <v>6451.6129032258068</v>
      </c>
      <c r="L13" s="102" t="s">
        <v>91</v>
      </c>
      <c r="M13" s="103">
        <f>SUM(M5:M10)</f>
        <v>845</v>
      </c>
    </row>
    <row r="14" spans="1:13" s="67" customFormat="1" ht="19.5" customHeight="1" thickBot="1">
      <c r="A14" s="92"/>
      <c r="B14" s="117" t="s">
        <v>92</v>
      </c>
      <c r="C14" s="118">
        <f>'SALARY MARCH'!R5</f>
        <v>5606.6129032258059</v>
      </c>
      <c r="D14" s="110"/>
      <c r="E14" s="96"/>
      <c r="F14" s="96"/>
      <c r="G14" s="96"/>
      <c r="H14" s="96"/>
      <c r="I14" s="96"/>
      <c r="J14" s="96"/>
      <c r="K14" s="97" t="s">
        <v>93</v>
      </c>
      <c r="L14" s="404" t="str">
        <f>C1</f>
        <v>*************</v>
      </c>
      <c r="M14" s="405"/>
    </row>
    <row r="17" spans="1:13">
      <c r="A17" s="415" t="s">
        <v>116</v>
      </c>
      <c r="B17" s="415"/>
      <c r="C17" s="415"/>
      <c r="D17" s="415"/>
      <c r="E17" s="415"/>
      <c r="F17" s="415"/>
      <c r="G17" s="415"/>
      <c r="H17" s="415"/>
      <c r="I17" s="415"/>
      <c r="J17" s="415"/>
      <c r="K17" s="415"/>
      <c r="L17" s="415"/>
      <c r="M17" s="415"/>
    </row>
    <row r="19" spans="1:13" ht="18.75" customHeight="1">
      <c r="A19" s="54"/>
      <c r="B19" s="53"/>
      <c r="C19" s="416" t="str">
        <f>'SALARY MARCH'!F1</f>
        <v>*************</v>
      </c>
      <c r="D19" s="416"/>
      <c r="E19" s="416"/>
      <c r="F19" s="416"/>
      <c r="G19" s="416"/>
      <c r="H19" s="416"/>
      <c r="I19" s="416"/>
      <c r="J19" s="68"/>
      <c r="K19" s="68"/>
      <c r="L19" s="410"/>
      <c r="M19" s="410"/>
    </row>
    <row r="20" spans="1:13" ht="15.75" customHeight="1">
      <c r="A20" s="54"/>
      <c r="B20" s="53"/>
      <c r="C20" s="412" t="str">
        <f>'SALARY MARCH'!D2</f>
        <v>***********</v>
      </c>
      <c r="D20" s="412"/>
      <c r="E20" s="412"/>
      <c r="F20" s="412"/>
      <c r="G20" s="412"/>
      <c r="H20" s="412"/>
      <c r="I20" s="412"/>
      <c r="J20" s="69"/>
      <c r="K20" s="55" t="s">
        <v>69</v>
      </c>
      <c r="L20" s="99"/>
      <c r="M20" s="99"/>
    </row>
    <row r="21" spans="1:13" s="67" customFormat="1" ht="16.5" customHeight="1" thickBot="1">
      <c r="A21" s="73"/>
      <c r="B21" s="74" t="s">
        <v>68</v>
      </c>
      <c r="C21" s="115">
        <f>'SALARY MARCH'!B8</f>
        <v>0</v>
      </c>
      <c r="D21" s="412" t="s">
        <v>108</v>
      </c>
      <c r="E21" s="412"/>
      <c r="F21" s="412"/>
      <c r="G21" s="412"/>
      <c r="H21" s="412"/>
      <c r="I21" s="116">
        <f>'SALARY MARCH'!M3</f>
        <v>43891</v>
      </c>
      <c r="J21" s="113"/>
      <c r="K21" s="75" t="s">
        <v>0</v>
      </c>
      <c r="L21" s="411">
        <f>'SALARY MARCH'!C8</f>
        <v>0</v>
      </c>
      <c r="M21" s="411"/>
    </row>
    <row r="22" spans="1:13" s="67" customFormat="1" ht="15.75" thickBot="1">
      <c r="A22" s="76" t="s">
        <v>76</v>
      </c>
      <c r="B22" s="413" t="s">
        <v>72</v>
      </c>
      <c r="C22" s="414"/>
      <c r="D22" s="414"/>
      <c r="E22" s="414"/>
      <c r="F22" s="414" t="s">
        <v>73</v>
      </c>
      <c r="G22" s="414"/>
      <c r="H22" s="414"/>
      <c r="I22" s="414" t="s">
        <v>74</v>
      </c>
      <c r="J22" s="414"/>
      <c r="K22" s="414"/>
      <c r="L22" s="407" t="s">
        <v>75</v>
      </c>
      <c r="M22" s="408"/>
    </row>
    <row r="23" spans="1:13" s="67" customFormat="1">
      <c r="A23" s="397">
        <v>2</v>
      </c>
      <c r="B23" s="78" t="s">
        <v>102</v>
      </c>
      <c r="C23" s="400">
        <f>'SALARY MARCH'!B9</f>
        <v>0</v>
      </c>
      <c r="D23" s="400"/>
      <c r="E23" s="401"/>
      <c r="F23" s="395" t="s">
        <v>103</v>
      </c>
      <c r="G23" s="396"/>
      <c r="H23" s="79">
        <f>'SALARY MARCH'!E8</f>
        <v>22500</v>
      </c>
      <c r="I23" s="80" t="s">
        <v>109</v>
      </c>
      <c r="J23" s="81"/>
      <c r="K23" s="82">
        <f>H23/'SALARY MARCH'!A4*H31</f>
        <v>14516.129032258064</v>
      </c>
      <c r="L23" s="100" t="s">
        <v>82</v>
      </c>
      <c r="M23" s="101">
        <f>'SALARY MARCH'!O8</f>
        <v>206</v>
      </c>
    </row>
    <row r="24" spans="1:13" s="67" customFormat="1">
      <c r="A24" s="398"/>
      <c r="B24" s="78" t="s">
        <v>101</v>
      </c>
      <c r="C24" s="406">
        <f>'SALARY MARCH'!D8</f>
        <v>0</v>
      </c>
      <c r="D24" s="406"/>
      <c r="E24" s="84"/>
      <c r="F24" s="395" t="s">
        <v>112</v>
      </c>
      <c r="G24" s="396"/>
      <c r="H24" s="79">
        <f>'SALARY MARCH'!F8</f>
        <v>5000</v>
      </c>
      <c r="I24" s="80" t="s">
        <v>112</v>
      </c>
      <c r="J24" s="81"/>
      <c r="K24" s="82">
        <f>H24/'SALARY MARCH'!A4*H31</f>
        <v>3225.8064516129029</v>
      </c>
      <c r="L24" s="100" t="s">
        <v>83</v>
      </c>
      <c r="M24" s="114">
        <f>'SALARY MARCH'!N8</f>
        <v>1800</v>
      </c>
    </row>
    <row r="25" spans="1:13" s="67" customFormat="1">
      <c r="A25" s="398"/>
      <c r="B25" s="78" t="s">
        <v>100</v>
      </c>
      <c r="C25" s="406"/>
      <c r="D25" s="406"/>
      <c r="E25" s="84"/>
      <c r="F25" s="395" t="s">
        <v>113</v>
      </c>
      <c r="G25" s="396"/>
      <c r="H25" s="79">
        <f>'SALARY MARCH'!F9</f>
        <v>0</v>
      </c>
      <c r="I25" s="395" t="s">
        <v>110</v>
      </c>
      <c r="J25" s="396"/>
      <c r="K25" s="78">
        <f>H25/'SALARY MARCH'!A4*H31</f>
        <v>0</v>
      </c>
      <c r="L25" s="100" t="s">
        <v>84</v>
      </c>
      <c r="M25" s="101">
        <f>'SALARY MARCH'!P10</f>
        <v>0</v>
      </c>
    </row>
    <row r="26" spans="1:13" s="67" customFormat="1">
      <c r="A26" s="398"/>
      <c r="B26" s="78" t="s">
        <v>99</v>
      </c>
      <c r="C26" s="112">
        <f>'SALARY MARCH'!C9</f>
        <v>0</v>
      </c>
      <c r="D26" s="85" t="s">
        <v>80</v>
      </c>
      <c r="E26" s="86"/>
      <c r="F26" s="395" t="s">
        <v>114</v>
      </c>
      <c r="G26" s="396"/>
      <c r="H26" s="79">
        <f>'SALARY MARCH'!F10</f>
        <v>2500</v>
      </c>
      <c r="I26" s="395" t="s">
        <v>111</v>
      </c>
      <c r="J26" s="396"/>
      <c r="K26" s="78">
        <f>H26/'SALARY MARCH'!A4*H31</f>
        <v>1612.9032258064515</v>
      </c>
      <c r="L26" s="100" t="s">
        <v>85</v>
      </c>
      <c r="M26" s="101">
        <f>'SALARY MARCH'!P9</f>
        <v>0</v>
      </c>
    </row>
    <row r="27" spans="1:13" s="67" customFormat="1">
      <c r="A27" s="398"/>
      <c r="B27" s="78" t="s">
        <v>98</v>
      </c>
      <c r="C27" s="112">
        <f>'SALARY MARCH'!C10</f>
        <v>0</v>
      </c>
      <c r="D27" s="83" t="s">
        <v>81</v>
      </c>
      <c r="E27" s="84"/>
      <c r="F27" s="395" t="s">
        <v>104</v>
      </c>
      <c r="G27" s="396"/>
      <c r="H27" s="79">
        <f>'SALARY MARCH'!H8</f>
        <v>20</v>
      </c>
      <c r="I27" s="87"/>
      <c r="J27" s="78"/>
      <c r="K27" s="78"/>
      <c r="L27" s="100" t="s">
        <v>86</v>
      </c>
      <c r="M27" s="101">
        <f>'SALARY MARCH'!P8</f>
        <v>0</v>
      </c>
    </row>
    <row r="28" spans="1:13" s="67" customFormat="1">
      <c r="A28" s="398"/>
      <c r="B28" s="78" t="s">
        <v>77</v>
      </c>
      <c r="C28" s="88">
        <f>MASTER!I11</f>
        <v>0</v>
      </c>
      <c r="D28" s="83" t="s">
        <v>95</v>
      </c>
      <c r="E28" s="84"/>
      <c r="F28" s="395" t="s">
        <v>105</v>
      </c>
      <c r="G28" s="396"/>
      <c r="H28" s="79">
        <f>'SALARY MARCH'!I8</f>
        <v>0</v>
      </c>
      <c r="I28" s="87"/>
      <c r="J28" s="78"/>
      <c r="K28" s="78"/>
      <c r="L28" s="100" t="s">
        <v>87</v>
      </c>
      <c r="M28" s="101">
        <f>'SALARY MARCH'!O10</f>
        <v>0</v>
      </c>
    </row>
    <row r="29" spans="1:13" s="67" customFormat="1">
      <c r="A29" s="398"/>
      <c r="B29" s="78" t="s">
        <v>97</v>
      </c>
      <c r="C29" s="119">
        <f>MASTER!I10</f>
        <v>0</v>
      </c>
      <c r="D29" s="83" t="s">
        <v>79</v>
      </c>
      <c r="E29" s="84"/>
      <c r="F29" s="395" t="s">
        <v>106</v>
      </c>
      <c r="G29" s="396"/>
      <c r="H29" s="79">
        <v>0</v>
      </c>
      <c r="I29" s="83"/>
      <c r="J29" s="78"/>
      <c r="K29" s="78"/>
      <c r="L29" s="100"/>
      <c r="M29" s="101"/>
    </row>
    <row r="30" spans="1:13" s="67" customFormat="1">
      <c r="A30" s="398"/>
      <c r="B30" s="78" t="s">
        <v>78</v>
      </c>
      <c r="C30" s="77">
        <f>'SALARY MARCH'!J8</f>
        <v>0</v>
      </c>
      <c r="D30" s="83" t="s">
        <v>96</v>
      </c>
      <c r="E30" s="84"/>
      <c r="F30" s="395" t="s">
        <v>107</v>
      </c>
      <c r="G30" s="396"/>
      <c r="H30" s="79">
        <f>'SALARY MARCH'!A4-'SALARY MARCH'!H9</f>
        <v>11</v>
      </c>
      <c r="I30" s="83"/>
      <c r="J30" s="78"/>
      <c r="K30" s="78"/>
      <c r="L30" s="100"/>
      <c r="M30" s="101"/>
    </row>
    <row r="31" spans="1:13" s="67" customFormat="1" ht="15.75" thickBot="1">
      <c r="A31" s="399"/>
      <c r="B31" s="409" t="s">
        <v>88</v>
      </c>
      <c r="C31" s="409"/>
      <c r="D31" s="109">
        <f>'SALARY MARCH'!G8</f>
        <v>30000</v>
      </c>
      <c r="E31" s="89"/>
      <c r="F31" s="402" t="s">
        <v>89</v>
      </c>
      <c r="G31" s="403"/>
      <c r="H31" s="90">
        <f>'SALARY MARCH'!H9</f>
        <v>20</v>
      </c>
      <c r="I31" s="402" t="s">
        <v>90</v>
      </c>
      <c r="J31" s="403"/>
      <c r="K31" s="91">
        <f>+K23+K24+K25+K26</f>
        <v>19354.838709677417</v>
      </c>
      <c r="L31" s="102" t="s">
        <v>91</v>
      </c>
      <c r="M31" s="103">
        <f>SUM(M23:M28)</f>
        <v>2006</v>
      </c>
    </row>
    <row r="32" spans="1:13" s="67" customFormat="1" ht="16.5" thickBot="1">
      <c r="A32" s="92"/>
      <c r="B32" s="70" t="s">
        <v>92</v>
      </c>
      <c r="C32" s="93">
        <f>'SALARY MARCH'!R8</f>
        <v>17348.83870967742</v>
      </c>
      <c r="D32" s="94"/>
      <c r="E32" s="95"/>
      <c r="F32" s="96"/>
      <c r="G32" s="96"/>
      <c r="H32" s="96"/>
      <c r="I32" s="96"/>
      <c r="J32" s="96"/>
      <c r="K32" s="97" t="s">
        <v>93</v>
      </c>
      <c r="L32" s="404" t="str">
        <f>C19</f>
        <v>*************</v>
      </c>
      <c r="M32" s="405"/>
    </row>
    <row r="33" spans="1:14" s="67" customFormat="1">
      <c r="C33" s="98"/>
      <c r="D33" s="98"/>
      <c r="L33" s="104"/>
      <c r="M33" s="104"/>
    </row>
    <row r="34" spans="1:14" s="54" customFormat="1" ht="19.5" customHeight="1">
      <c r="B34" s="53"/>
      <c r="C34" s="416" t="str">
        <f>'SALARY MARCH'!F1</f>
        <v>*************</v>
      </c>
      <c r="D34" s="416"/>
      <c r="E34" s="416"/>
      <c r="F34" s="416"/>
      <c r="G34" s="416"/>
      <c r="H34" s="416"/>
      <c r="I34" s="416"/>
      <c r="J34" s="68"/>
      <c r="K34" s="68"/>
      <c r="L34" s="410"/>
      <c r="M34" s="410"/>
      <c r="N34" s="72"/>
    </row>
    <row r="35" spans="1:14" s="54" customFormat="1" ht="15.75" customHeight="1">
      <c r="B35" s="53"/>
      <c r="C35" s="412" t="str">
        <f>'SALARY MARCH'!D2</f>
        <v>***********</v>
      </c>
      <c r="D35" s="412"/>
      <c r="E35" s="412"/>
      <c r="F35" s="412"/>
      <c r="G35" s="412"/>
      <c r="H35" s="412"/>
      <c r="I35" s="412"/>
      <c r="J35" s="69"/>
      <c r="K35" s="55" t="s">
        <v>69</v>
      </c>
      <c r="L35" s="111"/>
      <c r="M35" s="111"/>
    </row>
    <row r="36" spans="1:14" s="71" customFormat="1" ht="22.5" customHeight="1" thickBot="1">
      <c r="A36" s="73"/>
      <c r="B36" s="74" t="s">
        <v>68</v>
      </c>
      <c r="C36" s="115">
        <f>'SALARY MARCH'!B11</f>
        <v>0</v>
      </c>
      <c r="D36" s="412" t="s">
        <v>108</v>
      </c>
      <c r="E36" s="412"/>
      <c r="F36" s="412"/>
      <c r="G36" s="412"/>
      <c r="H36" s="412"/>
      <c r="I36" s="116">
        <f>'SALARY MARCH'!M3</f>
        <v>43891</v>
      </c>
      <c r="J36" s="113"/>
      <c r="K36" s="75" t="s">
        <v>0</v>
      </c>
      <c r="L36" s="411">
        <f>'SALARY MARCH'!C11</f>
        <v>0</v>
      </c>
      <c r="M36" s="411"/>
    </row>
    <row r="37" spans="1:14" s="77" customFormat="1" ht="20.25" customHeight="1" thickBot="1">
      <c r="A37" s="76" t="s">
        <v>76</v>
      </c>
      <c r="B37" s="413" t="s">
        <v>72</v>
      </c>
      <c r="C37" s="414"/>
      <c r="D37" s="414"/>
      <c r="E37" s="414"/>
      <c r="F37" s="414" t="s">
        <v>73</v>
      </c>
      <c r="G37" s="414"/>
      <c r="H37" s="414"/>
      <c r="I37" s="414" t="s">
        <v>74</v>
      </c>
      <c r="J37" s="414"/>
      <c r="K37" s="414"/>
      <c r="L37" s="407" t="s">
        <v>75</v>
      </c>
      <c r="M37" s="408"/>
    </row>
    <row r="38" spans="1:14" s="77" customFormat="1" ht="12" customHeight="1">
      <c r="A38" s="397">
        <v>3</v>
      </c>
      <c r="B38" s="78" t="s">
        <v>102</v>
      </c>
      <c r="C38" s="400">
        <f>'SALARY MARCH'!B12</f>
        <v>0</v>
      </c>
      <c r="D38" s="400"/>
      <c r="E38" s="401"/>
      <c r="F38" s="395" t="s">
        <v>103</v>
      </c>
      <c r="G38" s="396"/>
      <c r="H38" s="79">
        <f>'SALARY MARCH'!E11</f>
        <v>8000</v>
      </c>
      <c r="I38" s="80" t="s">
        <v>109</v>
      </c>
      <c r="J38" s="81"/>
      <c r="K38" s="82">
        <f>H38/'SALARY MARCH'!A4*H46</f>
        <v>5161.2903225806449</v>
      </c>
      <c r="L38" s="100" t="s">
        <v>82</v>
      </c>
      <c r="M38" s="101">
        <f>'SALARY MARCH'!O11</f>
        <v>68</v>
      </c>
    </row>
    <row r="39" spans="1:14" s="77" customFormat="1" ht="12" customHeight="1">
      <c r="A39" s="398"/>
      <c r="B39" s="78" t="s">
        <v>101</v>
      </c>
      <c r="C39" s="406">
        <f>'SALARY MARCH'!D11</f>
        <v>0</v>
      </c>
      <c r="D39" s="406"/>
      <c r="E39" s="84"/>
      <c r="F39" s="395" t="s">
        <v>112</v>
      </c>
      <c r="G39" s="396"/>
      <c r="H39" s="79">
        <f>'SALARY MARCH'!F11</f>
        <v>1000</v>
      </c>
      <c r="I39" s="80" t="s">
        <v>112</v>
      </c>
      <c r="J39" s="81"/>
      <c r="K39" s="82">
        <f>H39/'SALARY MARCH'!A4*H46</f>
        <v>645.16129032258061</v>
      </c>
      <c r="L39" s="100" t="s">
        <v>83</v>
      </c>
      <c r="M39" s="114">
        <f>'SALARY MARCH'!N11</f>
        <v>697</v>
      </c>
    </row>
    <row r="40" spans="1:14" s="77" customFormat="1" ht="12" customHeight="1">
      <c r="A40" s="398"/>
      <c r="B40" s="78" t="s">
        <v>100</v>
      </c>
      <c r="C40" s="406"/>
      <c r="D40" s="406"/>
      <c r="E40" s="84"/>
      <c r="F40" s="395" t="s">
        <v>113</v>
      </c>
      <c r="G40" s="396"/>
      <c r="H40" s="79">
        <f>'SALARY MARCH'!F12</f>
        <v>0</v>
      </c>
      <c r="I40" s="395" t="s">
        <v>110</v>
      </c>
      <c r="J40" s="396"/>
      <c r="K40" s="78">
        <f>H40/'SALARY MARCH'!A4*H46</f>
        <v>0</v>
      </c>
      <c r="L40" s="100" t="s">
        <v>84</v>
      </c>
      <c r="M40" s="101">
        <f>'SALARY MARCH'!P13</f>
        <v>0</v>
      </c>
    </row>
    <row r="41" spans="1:14" s="77" customFormat="1" ht="12" customHeight="1">
      <c r="A41" s="398"/>
      <c r="B41" s="78" t="s">
        <v>99</v>
      </c>
      <c r="C41" s="112">
        <f>'SALARY MARCH'!C12</f>
        <v>0</v>
      </c>
      <c r="D41" s="85" t="s">
        <v>80</v>
      </c>
      <c r="E41" s="86"/>
      <c r="F41" s="395" t="s">
        <v>114</v>
      </c>
      <c r="G41" s="396"/>
      <c r="H41" s="79">
        <f>'SALARY MARCH'!F13</f>
        <v>0</v>
      </c>
      <c r="I41" s="395" t="s">
        <v>111</v>
      </c>
      <c r="J41" s="396"/>
      <c r="K41" s="78">
        <f>H41/'SALARY MARCH'!A4*H46</f>
        <v>0</v>
      </c>
      <c r="L41" s="100" t="s">
        <v>85</v>
      </c>
      <c r="M41" s="101">
        <f>'SALARY MARCH'!P12</f>
        <v>0</v>
      </c>
    </row>
    <row r="42" spans="1:14" s="77" customFormat="1" ht="12" customHeight="1">
      <c r="A42" s="398"/>
      <c r="B42" s="78" t="s">
        <v>98</v>
      </c>
      <c r="C42" s="112">
        <f>'SALARY MARCH'!C13</f>
        <v>0</v>
      </c>
      <c r="D42" s="83" t="s">
        <v>81</v>
      </c>
      <c r="E42" s="84"/>
      <c r="F42" s="395" t="s">
        <v>104</v>
      </c>
      <c r="G42" s="396"/>
      <c r="H42" s="79">
        <f>'SALARY MARCH'!H11</f>
        <v>17</v>
      </c>
      <c r="I42" s="87"/>
      <c r="J42" s="78"/>
      <c r="K42" s="78"/>
      <c r="L42" s="100" t="s">
        <v>86</v>
      </c>
      <c r="M42" s="101">
        <f>'SALARY MARCH'!P11</f>
        <v>0</v>
      </c>
    </row>
    <row r="43" spans="1:14" s="77" customFormat="1" ht="12" customHeight="1">
      <c r="A43" s="398"/>
      <c r="B43" s="78" t="s">
        <v>77</v>
      </c>
      <c r="C43" s="88">
        <f>MASTER!I14</f>
        <v>0</v>
      </c>
      <c r="D43" s="83" t="s">
        <v>95</v>
      </c>
      <c r="E43" s="84"/>
      <c r="F43" s="395" t="s">
        <v>105</v>
      </c>
      <c r="G43" s="396"/>
      <c r="H43" s="79">
        <f>'SALARY MARCH'!I11</f>
        <v>3</v>
      </c>
      <c r="I43" s="87"/>
      <c r="J43" s="78"/>
      <c r="K43" s="78"/>
      <c r="L43" s="100" t="s">
        <v>87</v>
      </c>
      <c r="M43" s="101">
        <f>'SALARY MARCH'!O13</f>
        <v>0</v>
      </c>
    </row>
    <row r="44" spans="1:14" s="77" customFormat="1" ht="12" customHeight="1">
      <c r="A44" s="398"/>
      <c r="B44" s="78" t="s">
        <v>97</v>
      </c>
      <c r="C44" s="119">
        <f>MASTER!I13</f>
        <v>0</v>
      </c>
      <c r="D44" s="83" t="s">
        <v>79</v>
      </c>
      <c r="E44" s="84"/>
      <c r="F44" s="395" t="s">
        <v>106</v>
      </c>
      <c r="G44" s="396"/>
      <c r="H44" s="79">
        <v>0</v>
      </c>
      <c r="I44" s="83"/>
      <c r="J44" s="78"/>
      <c r="K44" s="78"/>
      <c r="L44" s="100"/>
      <c r="M44" s="101"/>
    </row>
    <row r="45" spans="1:14" s="77" customFormat="1" ht="12" customHeight="1">
      <c r="A45" s="398"/>
      <c r="B45" s="78" t="s">
        <v>78</v>
      </c>
      <c r="C45" s="77">
        <f>'SALARY MARCH'!J11</f>
        <v>0</v>
      </c>
      <c r="D45" s="83" t="s">
        <v>96</v>
      </c>
      <c r="E45" s="84"/>
      <c r="F45" s="395" t="s">
        <v>107</v>
      </c>
      <c r="G45" s="396"/>
      <c r="H45" s="79">
        <f>'SALARY MARCH'!A4-'SALARY MARCH'!H12</f>
        <v>11</v>
      </c>
      <c r="I45" s="83"/>
      <c r="J45" s="78"/>
      <c r="K45" s="78"/>
      <c r="L45" s="100"/>
      <c r="M45" s="101"/>
    </row>
    <row r="46" spans="1:14" s="77" customFormat="1" ht="15.75" thickBot="1">
      <c r="A46" s="399"/>
      <c r="B46" s="409" t="s">
        <v>88</v>
      </c>
      <c r="C46" s="409"/>
      <c r="D46" s="109">
        <f>'SALARY MARCH'!G11</f>
        <v>9000</v>
      </c>
      <c r="E46" s="89"/>
      <c r="F46" s="402" t="s">
        <v>89</v>
      </c>
      <c r="G46" s="403"/>
      <c r="H46" s="90">
        <f>'SALARY MARCH'!H12</f>
        <v>20</v>
      </c>
      <c r="I46" s="402" t="s">
        <v>90</v>
      </c>
      <c r="J46" s="403"/>
      <c r="K46" s="91">
        <f>+K38+K39+K40+K41</f>
        <v>5806.4516129032254</v>
      </c>
      <c r="L46" s="102" t="s">
        <v>91</v>
      </c>
      <c r="M46" s="103">
        <f>SUM(M38:M43)</f>
        <v>765</v>
      </c>
    </row>
    <row r="47" spans="1:14" s="67" customFormat="1" ht="19.5" customHeight="1" thickBot="1">
      <c r="A47" s="92"/>
      <c r="B47" s="70" t="s">
        <v>92</v>
      </c>
      <c r="C47" s="93">
        <f>'SALARY MARCH'!R11</f>
        <v>5041.4516129032254</v>
      </c>
      <c r="D47" s="94"/>
      <c r="E47" s="95"/>
      <c r="F47" s="96"/>
      <c r="G47" s="96"/>
      <c r="H47" s="96"/>
      <c r="I47" s="96"/>
      <c r="J47" s="96"/>
      <c r="K47" s="97" t="s">
        <v>93</v>
      </c>
      <c r="L47" s="404" t="str">
        <f>C34</f>
        <v>*************</v>
      </c>
      <c r="M47" s="405"/>
    </row>
    <row r="48" spans="1:14" s="67" customFormat="1">
      <c r="C48" s="98"/>
      <c r="D48" s="98"/>
      <c r="L48" s="104"/>
      <c r="M48" s="104"/>
    </row>
    <row r="49" spans="1:13" s="67" customFormat="1">
      <c r="C49" s="98"/>
      <c r="D49" s="98"/>
      <c r="L49" s="104"/>
      <c r="M49" s="104"/>
    </row>
    <row r="50" spans="1:13">
      <c r="A50" s="415" t="s">
        <v>116</v>
      </c>
      <c r="B50" s="415"/>
      <c r="C50" s="415"/>
      <c r="D50" s="415"/>
      <c r="E50" s="415"/>
      <c r="F50" s="415"/>
      <c r="G50" s="415"/>
      <c r="H50" s="415"/>
      <c r="I50" s="415"/>
      <c r="J50" s="415"/>
      <c r="K50" s="415"/>
      <c r="L50" s="415"/>
      <c r="M50" s="415"/>
    </row>
    <row r="51" spans="1:13" s="67" customFormat="1">
      <c r="C51" s="98"/>
      <c r="D51" s="98"/>
      <c r="L51" s="104"/>
      <c r="M51" s="104"/>
    </row>
    <row r="52" spans="1:13" s="67" customFormat="1" ht="18.75">
      <c r="A52" s="54"/>
      <c r="B52" s="53"/>
      <c r="C52" s="416" t="str">
        <f>'SALARY MARCH'!F1</f>
        <v>*************</v>
      </c>
      <c r="D52" s="416"/>
      <c r="E52" s="416"/>
      <c r="F52" s="416"/>
      <c r="G52" s="416"/>
      <c r="H52" s="416"/>
      <c r="I52" s="416"/>
      <c r="J52" s="68"/>
      <c r="K52" s="68"/>
      <c r="L52" s="410"/>
      <c r="M52" s="410"/>
    </row>
    <row r="53" spans="1:13" s="67" customFormat="1">
      <c r="A53" s="54"/>
      <c r="B53" s="53"/>
      <c r="C53" s="412" t="str">
        <f>'SALARY MARCH'!D2</f>
        <v>***********</v>
      </c>
      <c r="D53" s="412"/>
      <c r="E53" s="412"/>
      <c r="F53" s="412"/>
      <c r="G53" s="412"/>
      <c r="H53" s="412"/>
      <c r="I53" s="412"/>
      <c r="J53" s="69"/>
      <c r="K53" s="55" t="s">
        <v>69</v>
      </c>
      <c r="L53" s="111"/>
      <c r="M53" s="111"/>
    </row>
    <row r="54" spans="1:13" s="67" customFormat="1" ht="16.5" customHeight="1" thickBot="1">
      <c r="A54" s="73"/>
      <c r="B54" s="74" t="s">
        <v>68</v>
      </c>
      <c r="C54" s="115">
        <f>'SALARY MARCH'!B14</f>
        <v>0</v>
      </c>
      <c r="D54" s="412" t="s">
        <v>108</v>
      </c>
      <c r="E54" s="412"/>
      <c r="F54" s="412"/>
      <c r="G54" s="412"/>
      <c r="H54" s="412"/>
      <c r="I54" s="116">
        <f>'SALARY MARCH'!M3</f>
        <v>43891</v>
      </c>
      <c r="J54" s="113"/>
      <c r="K54" s="75" t="s">
        <v>0</v>
      </c>
      <c r="L54" s="411">
        <f>'SALARY MARCH'!C14</f>
        <v>0</v>
      </c>
      <c r="M54" s="411"/>
    </row>
    <row r="55" spans="1:13" s="67" customFormat="1" ht="15.75" thickBot="1">
      <c r="A55" s="76" t="s">
        <v>76</v>
      </c>
      <c r="B55" s="413" t="s">
        <v>72</v>
      </c>
      <c r="C55" s="414"/>
      <c r="D55" s="414"/>
      <c r="E55" s="414"/>
      <c r="F55" s="414" t="s">
        <v>73</v>
      </c>
      <c r="G55" s="414"/>
      <c r="H55" s="414"/>
      <c r="I55" s="414" t="s">
        <v>74</v>
      </c>
      <c r="J55" s="414"/>
      <c r="K55" s="414"/>
      <c r="L55" s="407" t="s">
        <v>75</v>
      </c>
      <c r="M55" s="408"/>
    </row>
    <row r="56" spans="1:13" s="67" customFormat="1">
      <c r="A56" s="397">
        <v>4</v>
      </c>
      <c r="B56" s="78" t="s">
        <v>102</v>
      </c>
      <c r="C56" s="400">
        <f>'SALARY MARCH'!B15</f>
        <v>0</v>
      </c>
      <c r="D56" s="400"/>
      <c r="E56" s="401"/>
      <c r="F56" s="395" t="s">
        <v>103</v>
      </c>
      <c r="G56" s="396"/>
      <c r="H56" s="79">
        <f>'SALARY MARCH'!E14</f>
        <v>8000</v>
      </c>
      <c r="I56" s="80" t="s">
        <v>109</v>
      </c>
      <c r="J56" s="81"/>
      <c r="K56" s="82">
        <f>H56/'SALARY MARCH'!A4*H64</f>
        <v>5161.2903225806449</v>
      </c>
      <c r="L56" s="100" t="s">
        <v>82</v>
      </c>
      <c r="M56" s="101">
        <f>'SALARY MARCH'!O14</f>
        <v>64</v>
      </c>
    </row>
    <row r="57" spans="1:13" s="67" customFormat="1">
      <c r="A57" s="398"/>
      <c r="B57" s="78" t="s">
        <v>101</v>
      </c>
      <c r="C57" s="406">
        <f>'SALARY MARCH'!D14</f>
        <v>0</v>
      </c>
      <c r="D57" s="406"/>
      <c r="E57" s="84"/>
      <c r="F57" s="395" t="s">
        <v>112</v>
      </c>
      <c r="G57" s="396"/>
      <c r="H57" s="79">
        <f>'SALARY MARCH'!F14</f>
        <v>500</v>
      </c>
      <c r="I57" s="80" t="s">
        <v>112</v>
      </c>
      <c r="J57" s="81"/>
      <c r="K57" s="82">
        <f>H57/'SALARY MARCH'!A4*H64</f>
        <v>322.58064516129031</v>
      </c>
      <c r="L57" s="100" t="s">
        <v>83</v>
      </c>
      <c r="M57" s="114">
        <f>'SALARY MARCH'!N14</f>
        <v>658</v>
      </c>
    </row>
    <row r="58" spans="1:13" s="67" customFormat="1">
      <c r="A58" s="398"/>
      <c r="B58" s="78" t="s">
        <v>100</v>
      </c>
      <c r="C58" s="406"/>
      <c r="D58" s="406"/>
      <c r="E58" s="84"/>
      <c r="F58" s="395" t="s">
        <v>113</v>
      </c>
      <c r="G58" s="396"/>
      <c r="H58" s="79">
        <f>'SALARY MARCH'!F15</f>
        <v>0</v>
      </c>
      <c r="I58" s="395" t="s">
        <v>110</v>
      </c>
      <c r="J58" s="396"/>
      <c r="K58" s="78">
        <f>H58/'SALARY MARCH'!A4*H64</f>
        <v>0</v>
      </c>
      <c r="L58" s="100" t="s">
        <v>84</v>
      </c>
      <c r="M58" s="101">
        <f>'SALARY MARCH'!P16</f>
        <v>0</v>
      </c>
    </row>
    <row r="59" spans="1:13" s="67" customFormat="1">
      <c r="A59" s="398"/>
      <c r="B59" s="78" t="s">
        <v>99</v>
      </c>
      <c r="C59" s="112">
        <f>'SALARY MARCH'!C15</f>
        <v>0</v>
      </c>
      <c r="D59" s="85" t="s">
        <v>80</v>
      </c>
      <c r="E59" s="86"/>
      <c r="F59" s="395" t="s">
        <v>114</v>
      </c>
      <c r="G59" s="396"/>
      <c r="H59" s="79">
        <f>'SALARY MARCH'!F16</f>
        <v>0</v>
      </c>
      <c r="I59" s="395" t="s">
        <v>111</v>
      </c>
      <c r="J59" s="396"/>
      <c r="K59" s="78">
        <f>H59/'SALARY MARCH'!A4*H64</f>
        <v>0</v>
      </c>
      <c r="L59" s="100" t="s">
        <v>85</v>
      </c>
      <c r="M59" s="101">
        <f>'SALARY MARCH'!P15</f>
        <v>0</v>
      </c>
    </row>
    <row r="60" spans="1:13" s="67" customFormat="1">
      <c r="A60" s="398"/>
      <c r="B60" s="78" t="s">
        <v>98</v>
      </c>
      <c r="C60" s="112">
        <f>'SALARY MARCH'!C16</f>
        <v>0</v>
      </c>
      <c r="D60" s="83" t="s">
        <v>81</v>
      </c>
      <c r="E60" s="84"/>
      <c r="F60" s="395" t="s">
        <v>104</v>
      </c>
      <c r="G60" s="396"/>
      <c r="H60" s="79">
        <f>'SALARY MARCH'!H14</f>
        <v>20</v>
      </c>
      <c r="I60" s="87"/>
      <c r="J60" s="78"/>
      <c r="K60" s="78"/>
      <c r="L60" s="100" t="s">
        <v>86</v>
      </c>
      <c r="M60" s="101">
        <f>'SALARY MARCH'!P14</f>
        <v>0</v>
      </c>
    </row>
    <row r="61" spans="1:13" s="67" customFormat="1">
      <c r="A61" s="398"/>
      <c r="B61" s="78" t="s">
        <v>77</v>
      </c>
      <c r="C61" s="88">
        <f>MASTER!I17</f>
        <v>0</v>
      </c>
      <c r="D61" s="83" t="s">
        <v>95</v>
      </c>
      <c r="E61" s="84"/>
      <c r="F61" s="395" t="s">
        <v>105</v>
      </c>
      <c r="G61" s="396"/>
      <c r="H61" s="79">
        <f>'SALARY MARCH'!I14</f>
        <v>0</v>
      </c>
      <c r="I61" s="87"/>
      <c r="J61" s="78"/>
      <c r="K61" s="78"/>
      <c r="L61" s="100" t="s">
        <v>87</v>
      </c>
      <c r="M61" s="101">
        <f>'SALARY MARCH'!O16</f>
        <v>0</v>
      </c>
    </row>
    <row r="62" spans="1:13" s="67" customFormat="1">
      <c r="A62" s="398"/>
      <c r="B62" s="78" t="s">
        <v>97</v>
      </c>
      <c r="C62" s="119">
        <f>MASTER!I16</f>
        <v>0</v>
      </c>
      <c r="D62" s="83" t="s">
        <v>79</v>
      </c>
      <c r="E62" s="84"/>
      <c r="F62" s="395" t="s">
        <v>106</v>
      </c>
      <c r="G62" s="396"/>
      <c r="H62" s="79">
        <v>0</v>
      </c>
      <c r="I62" s="83"/>
      <c r="J62" s="78"/>
      <c r="K62" s="78"/>
      <c r="L62" s="100"/>
      <c r="M62" s="101"/>
    </row>
    <row r="63" spans="1:13" s="67" customFormat="1">
      <c r="A63" s="398"/>
      <c r="B63" s="78" t="s">
        <v>78</v>
      </c>
      <c r="C63" s="77">
        <f>'SALARY MARCH'!J14</f>
        <v>0</v>
      </c>
      <c r="D63" s="83" t="s">
        <v>96</v>
      </c>
      <c r="E63" s="84"/>
      <c r="F63" s="395" t="s">
        <v>107</v>
      </c>
      <c r="G63" s="396"/>
      <c r="H63" s="79">
        <f>'SALARY MARCH'!A4-'SALARY MARCH'!H15</f>
        <v>11</v>
      </c>
      <c r="I63" s="83"/>
      <c r="J63" s="78"/>
      <c r="K63" s="78"/>
      <c r="L63" s="100"/>
      <c r="M63" s="101"/>
    </row>
    <row r="64" spans="1:13" s="67" customFormat="1" ht="15.75" thickBot="1">
      <c r="A64" s="399"/>
      <c r="B64" s="409" t="s">
        <v>88</v>
      </c>
      <c r="C64" s="409"/>
      <c r="D64" s="109">
        <f>'SALARY MARCH'!G14</f>
        <v>8500</v>
      </c>
      <c r="E64" s="89"/>
      <c r="F64" s="402" t="s">
        <v>89</v>
      </c>
      <c r="G64" s="403"/>
      <c r="H64" s="90">
        <f>'SALARY MARCH'!H15</f>
        <v>20</v>
      </c>
      <c r="I64" s="402" t="s">
        <v>90</v>
      </c>
      <c r="J64" s="403"/>
      <c r="K64" s="91">
        <f>+K56+K57+K58+K59</f>
        <v>5483.8709677419356</v>
      </c>
      <c r="L64" s="102" t="s">
        <v>91</v>
      </c>
      <c r="M64" s="103">
        <f>SUM(M56:M61)</f>
        <v>722</v>
      </c>
    </row>
    <row r="65" spans="1:14" s="67" customFormat="1" ht="16.5" thickBot="1">
      <c r="A65" s="92"/>
      <c r="B65" s="70" t="s">
        <v>92</v>
      </c>
      <c r="C65" s="93">
        <f>'SALARY MARCH'!R14</f>
        <v>4761.8709677419356</v>
      </c>
      <c r="D65" s="94"/>
      <c r="E65" s="95"/>
      <c r="F65" s="96"/>
      <c r="G65" s="96"/>
      <c r="H65" s="96"/>
      <c r="I65" s="96"/>
      <c r="J65" s="96"/>
      <c r="K65" s="97" t="s">
        <v>93</v>
      </c>
      <c r="L65" s="404" t="str">
        <f>C52</f>
        <v>*************</v>
      </c>
      <c r="M65" s="405"/>
    </row>
    <row r="66" spans="1:14" s="67" customFormat="1">
      <c r="C66" s="98"/>
      <c r="D66" s="98"/>
      <c r="L66" s="104"/>
      <c r="M66" s="104"/>
    </row>
    <row r="67" spans="1:14" s="54" customFormat="1" ht="19.5" customHeight="1">
      <c r="B67" s="53"/>
      <c r="C67" s="416" t="str">
        <f>'SALARY MARCH'!F1</f>
        <v>*************</v>
      </c>
      <c r="D67" s="416"/>
      <c r="E67" s="416"/>
      <c r="F67" s="416"/>
      <c r="G67" s="416"/>
      <c r="H67" s="416"/>
      <c r="I67" s="416"/>
      <c r="J67" s="68"/>
      <c r="K67" s="68"/>
      <c r="L67" s="410"/>
      <c r="M67" s="410"/>
      <c r="N67" s="72"/>
    </row>
    <row r="68" spans="1:14" s="54" customFormat="1" ht="15.75" customHeight="1">
      <c r="B68" s="53"/>
      <c r="C68" s="412" t="str">
        <f>'SALARY MARCH'!D2</f>
        <v>***********</v>
      </c>
      <c r="D68" s="412"/>
      <c r="E68" s="412"/>
      <c r="F68" s="412"/>
      <c r="G68" s="412"/>
      <c r="H68" s="412"/>
      <c r="I68" s="412"/>
      <c r="J68" s="69"/>
      <c r="K68" s="55" t="s">
        <v>69</v>
      </c>
      <c r="L68" s="111"/>
      <c r="M68" s="111"/>
    </row>
    <row r="69" spans="1:14" s="71" customFormat="1" ht="22.5" customHeight="1" thickBot="1">
      <c r="A69" s="73"/>
      <c r="B69" s="74" t="s">
        <v>68</v>
      </c>
      <c r="C69" s="115">
        <f>'SALARY MARCH'!B17</f>
        <v>0</v>
      </c>
      <c r="D69" s="412" t="s">
        <v>108</v>
      </c>
      <c r="E69" s="412"/>
      <c r="F69" s="412"/>
      <c r="G69" s="412"/>
      <c r="H69" s="412"/>
      <c r="I69" s="116">
        <f>'SALARY MARCH'!M3</f>
        <v>43891</v>
      </c>
      <c r="J69" s="113"/>
      <c r="K69" s="75" t="s">
        <v>0</v>
      </c>
      <c r="L69" s="411">
        <f>'SALARY MARCH'!C17</f>
        <v>0</v>
      </c>
      <c r="M69" s="411"/>
    </row>
    <row r="70" spans="1:14" s="77" customFormat="1" ht="20.25" customHeight="1" thickBot="1">
      <c r="A70" s="76" t="s">
        <v>76</v>
      </c>
      <c r="B70" s="413" t="s">
        <v>72</v>
      </c>
      <c r="C70" s="414"/>
      <c r="D70" s="414"/>
      <c r="E70" s="414"/>
      <c r="F70" s="414" t="s">
        <v>73</v>
      </c>
      <c r="G70" s="414"/>
      <c r="H70" s="414"/>
      <c r="I70" s="414" t="s">
        <v>74</v>
      </c>
      <c r="J70" s="414"/>
      <c r="K70" s="414"/>
      <c r="L70" s="407" t="s">
        <v>75</v>
      </c>
      <c r="M70" s="408"/>
    </row>
    <row r="71" spans="1:14" s="77" customFormat="1" ht="12" customHeight="1">
      <c r="A71" s="397">
        <v>5</v>
      </c>
      <c r="B71" s="78" t="s">
        <v>102</v>
      </c>
      <c r="C71" s="400">
        <f>'SALARY MARCH'!B18</f>
        <v>0</v>
      </c>
      <c r="D71" s="400"/>
      <c r="E71" s="401"/>
      <c r="F71" s="395" t="s">
        <v>103</v>
      </c>
      <c r="G71" s="396"/>
      <c r="H71" s="79">
        <f>'SALARY MARCH'!E17</f>
        <v>8000</v>
      </c>
      <c r="I71" s="80" t="s">
        <v>109</v>
      </c>
      <c r="J71" s="81"/>
      <c r="K71" s="82">
        <f>H71/'SALARY MARCH'!A4*H79</f>
        <v>5161.2903225806449</v>
      </c>
      <c r="L71" s="100" t="s">
        <v>82</v>
      </c>
      <c r="M71" s="101">
        <f>'SALARY MARCH'!O17</f>
        <v>0</v>
      </c>
    </row>
    <row r="72" spans="1:14" s="77" customFormat="1" ht="12" customHeight="1">
      <c r="A72" s="398"/>
      <c r="B72" s="78" t="s">
        <v>101</v>
      </c>
      <c r="C72" s="406">
        <f>'SALARY MARCH'!D17</f>
        <v>0</v>
      </c>
      <c r="D72" s="406"/>
      <c r="E72" s="84"/>
      <c r="F72" s="395" t="s">
        <v>112</v>
      </c>
      <c r="G72" s="396"/>
      <c r="H72" s="79">
        <f>'SALARY MARCH'!F17</f>
        <v>1500</v>
      </c>
      <c r="I72" s="80" t="s">
        <v>112</v>
      </c>
      <c r="J72" s="81"/>
      <c r="K72" s="82">
        <f>H72/'SALARY MARCH'!A4*H79</f>
        <v>967.74193548387098</v>
      </c>
      <c r="L72" s="100" t="s">
        <v>83</v>
      </c>
      <c r="M72" s="114">
        <f>'SALARY MARCH'!N17</f>
        <v>774</v>
      </c>
    </row>
    <row r="73" spans="1:14" s="77" customFormat="1" ht="12" customHeight="1">
      <c r="A73" s="398"/>
      <c r="B73" s="78" t="s">
        <v>100</v>
      </c>
      <c r="C73" s="406"/>
      <c r="D73" s="406"/>
      <c r="E73" s="84"/>
      <c r="F73" s="395" t="s">
        <v>113</v>
      </c>
      <c r="G73" s="396"/>
      <c r="H73" s="79">
        <f>'SALARY MARCH'!F18</f>
        <v>0</v>
      </c>
      <c r="I73" s="395" t="s">
        <v>110</v>
      </c>
      <c r="J73" s="396"/>
      <c r="K73" s="78">
        <f>H73/'SALARY MARCH'!A4*H79</f>
        <v>0</v>
      </c>
      <c r="L73" s="100" t="s">
        <v>84</v>
      </c>
      <c r="M73" s="101">
        <f>'SALARY MARCH'!P19</f>
        <v>0</v>
      </c>
    </row>
    <row r="74" spans="1:14" s="77" customFormat="1" ht="12" customHeight="1">
      <c r="A74" s="398"/>
      <c r="B74" s="78" t="s">
        <v>99</v>
      </c>
      <c r="C74" s="112">
        <f>'SALARY MARCH'!C18</f>
        <v>0</v>
      </c>
      <c r="D74" s="85" t="s">
        <v>80</v>
      </c>
      <c r="E74" s="86"/>
      <c r="F74" s="395" t="s">
        <v>114</v>
      </c>
      <c r="G74" s="396"/>
      <c r="H74" s="79">
        <f>'SALARY MARCH'!F19</f>
        <v>500</v>
      </c>
      <c r="I74" s="395" t="s">
        <v>111</v>
      </c>
      <c r="J74" s="396"/>
      <c r="K74" s="78">
        <f>H74/'SALARY MARCH'!A4*H79</f>
        <v>322.58064516129031</v>
      </c>
      <c r="L74" s="100" t="s">
        <v>85</v>
      </c>
      <c r="M74" s="101">
        <f>'SALARY MARCH'!P18</f>
        <v>0</v>
      </c>
    </row>
    <row r="75" spans="1:14" s="77" customFormat="1" ht="12" customHeight="1">
      <c r="A75" s="398"/>
      <c r="B75" s="78" t="s">
        <v>98</v>
      </c>
      <c r="C75" s="112">
        <f>'SALARY MARCH'!C19</f>
        <v>0</v>
      </c>
      <c r="D75" s="83" t="s">
        <v>81</v>
      </c>
      <c r="E75" s="84"/>
      <c r="F75" s="395" t="s">
        <v>104</v>
      </c>
      <c r="G75" s="396"/>
      <c r="H75" s="79">
        <f>'SALARY MARCH'!H17</f>
        <v>20</v>
      </c>
      <c r="I75" s="87"/>
      <c r="J75" s="78"/>
      <c r="K75" s="78"/>
      <c r="L75" s="100" t="s">
        <v>86</v>
      </c>
      <c r="M75" s="101">
        <f>'SALARY MARCH'!P17</f>
        <v>0</v>
      </c>
    </row>
    <row r="76" spans="1:14" s="77" customFormat="1" ht="12" customHeight="1">
      <c r="A76" s="398"/>
      <c r="B76" s="78" t="s">
        <v>77</v>
      </c>
      <c r="C76" s="88">
        <f>MASTER!I20</f>
        <v>0</v>
      </c>
      <c r="D76" s="83" t="s">
        <v>95</v>
      </c>
      <c r="E76" s="84"/>
      <c r="F76" s="395" t="s">
        <v>105</v>
      </c>
      <c r="G76" s="396"/>
      <c r="H76" s="79">
        <f>'SALARY MARCH'!I17</f>
        <v>0</v>
      </c>
      <c r="I76" s="87"/>
      <c r="J76" s="78"/>
      <c r="K76" s="78"/>
      <c r="L76" s="100" t="s">
        <v>87</v>
      </c>
      <c r="M76" s="101">
        <f>'SALARY MARCH'!O19</f>
        <v>0</v>
      </c>
    </row>
    <row r="77" spans="1:14" s="77" customFormat="1" ht="12" customHeight="1">
      <c r="A77" s="398"/>
      <c r="B77" s="78" t="s">
        <v>97</v>
      </c>
      <c r="C77" s="119">
        <f>MASTER!I19</f>
        <v>0</v>
      </c>
      <c r="D77" s="83" t="s">
        <v>79</v>
      </c>
      <c r="E77" s="84"/>
      <c r="F77" s="395" t="s">
        <v>106</v>
      </c>
      <c r="G77" s="396"/>
      <c r="H77" s="79">
        <v>0</v>
      </c>
      <c r="I77" s="83"/>
      <c r="J77" s="78"/>
      <c r="K77" s="78"/>
      <c r="L77" s="100"/>
      <c r="M77" s="101"/>
    </row>
    <row r="78" spans="1:14" s="77" customFormat="1" ht="12" customHeight="1">
      <c r="A78" s="398"/>
      <c r="B78" s="78" t="s">
        <v>78</v>
      </c>
      <c r="C78" s="77">
        <f>'SALARY MARCH'!J17</f>
        <v>0</v>
      </c>
      <c r="D78" s="83" t="s">
        <v>96</v>
      </c>
      <c r="E78" s="84"/>
      <c r="F78" s="395" t="s">
        <v>107</v>
      </c>
      <c r="G78" s="396"/>
      <c r="H78" s="79">
        <f>'SALARY MARCH'!A4-'SALARY MARCH'!H18</f>
        <v>11</v>
      </c>
      <c r="I78" s="83"/>
      <c r="J78" s="78"/>
      <c r="K78" s="78"/>
      <c r="L78" s="100"/>
      <c r="M78" s="101"/>
    </row>
    <row r="79" spans="1:14" s="77" customFormat="1" ht="15.75" thickBot="1">
      <c r="A79" s="399"/>
      <c r="B79" s="409" t="s">
        <v>88</v>
      </c>
      <c r="C79" s="409"/>
      <c r="D79" s="109">
        <f>'SALARY MARCH'!G17</f>
        <v>10000</v>
      </c>
      <c r="E79" s="89"/>
      <c r="F79" s="402" t="s">
        <v>89</v>
      </c>
      <c r="G79" s="403"/>
      <c r="H79" s="90">
        <f>'SALARY MARCH'!H18</f>
        <v>20</v>
      </c>
      <c r="I79" s="402" t="s">
        <v>90</v>
      </c>
      <c r="J79" s="403"/>
      <c r="K79" s="91">
        <f>+K71+K72+K73+K74</f>
        <v>6451.6129032258068</v>
      </c>
      <c r="L79" s="102" t="s">
        <v>91</v>
      </c>
      <c r="M79" s="103">
        <f>SUM(M71:M76)</f>
        <v>774</v>
      </c>
    </row>
    <row r="80" spans="1:14" s="67" customFormat="1" ht="19.5" customHeight="1" thickBot="1">
      <c r="A80" s="92"/>
      <c r="B80" s="70" t="s">
        <v>92</v>
      </c>
      <c r="C80" s="93">
        <f>'SALARY MARCH'!R17</f>
        <v>5677.6129032258059</v>
      </c>
      <c r="D80" s="94"/>
      <c r="E80" s="95"/>
      <c r="F80" s="96"/>
      <c r="G80" s="96"/>
      <c r="H80" s="96"/>
      <c r="I80" s="96"/>
      <c r="J80" s="96"/>
      <c r="K80" s="97" t="s">
        <v>93</v>
      </c>
      <c r="L80" s="404" t="str">
        <f>C67</f>
        <v>*************</v>
      </c>
      <c r="M80" s="405"/>
    </row>
    <row r="81" spans="1:13" s="67" customFormat="1">
      <c r="C81" s="98"/>
      <c r="D81" s="98"/>
      <c r="L81" s="104"/>
      <c r="M81" s="104"/>
    </row>
    <row r="82" spans="1:13" s="67" customFormat="1">
      <c r="C82" s="98"/>
      <c r="D82" s="98"/>
      <c r="L82" s="104"/>
      <c r="M82" s="104"/>
    </row>
    <row r="83" spans="1:13">
      <c r="A83" s="415" t="s">
        <v>116</v>
      </c>
      <c r="B83" s="415"/>
      <c r="C83" s="415"/>
      <c r="D83" s="415"/>
      <c r="E83" s="415"/>
      <c r="F83" s="415"/>
      <c r="G83" s="415"/>
      <c r="H83" s="415"/>
      <c r="I83" s="415"/>
      <c r="J83" s="415"/>
      <c r="K83" s="415"/>
      <c r="L83" s="415"/>
      <c r="M83" s="415"/>
    </row>
    <row r="84" spans="1:13" s="67" customFormat="1">
      <c r="C84" s="98"/>
      <c r="D84" s="98"/>
      <c r="L84" s="104"/>
      <c r="M84" s="104"/>
    </row>
    <row r="85" spans="1:13" s="67" customFormat="1" ht="18.75">
      <c r="A85" s="54"/>
      <c r="B85" s="53"/>
      <c r="C85" s="416" t="str">
        <f>'SALARY MARCH'!F1</f>
        <v>*************</v>
      </c>
      <c r="D85" s="416"/>
      <c r="E85" s="416"/>
      <c r="F85" s="416"/>
      <c r="G85" s="416"/>
      <c r="H85" s="416"/>
      <c r="I85" s="416"/>
      <c r="J85" s="68"/>
      <c r="K85" s="68"/>
      <c r="L85" s="410"/>
      <c r="M85" s="410"/>
    </row>
    <row r="86" spans="1:13" s="67" customFormat="1">
      <c r="A86" s="54"/>
      <c r="B86" s="53"/>
      <c r="C86" s="412" t="str">
        <f>'SALARY MARCH'!D2</f>
        <v>***********</v>
      </c>
      <c r="D86" s="412"/>
      <c r="E86" s="412"/>
      <c r="F86" s="412"/>
      <c r="G86" s="412"/>
      <c r="H86" s="412"/>
      <c r="I86" s="412"/>
      <c r="J86" s="69"/>
      <c r="K86" s="55" t="s">
        <v>69</v>
      </c>
      <c r="L86" s="111"/>
      <c r="M86" s="111"/>
    </row>
    <row r="87" spans="1:13" s="67" customFormat="1" ht="16.5" thickBot="1">
      <c r="A87" s="73"/>
      <c r="B87" s="74" t="s">
        <v>68</v>
      </c>
      <c r="C87" s="115">
        <f>'SALARY MARCH'!B20</f>
        <v>0</v>
      </c>
      <c r="D87" s="412" t="s">
        <v>108</v>
      </c>
      <c r="E87" s="412"/>
      <c r="F87" s="412"/>
      <c r="G87" s="412"/>
      <c r="H87" s="412"/>
      <c r="I87" s="116">
        <f>'SALARY MARCH'!M3</f>
        <v>43891</v>
      </c>
      <c r="J87" s="113"/>
      <c r="K87" s="75" t="s">
        <v>0</v>
      </c>
      <c r="L87" s="411">
        <f>'SALARY MARCH'!C20</f>
        <v>0</v>
      </c>
      <c r="M87" s="411"/>
    </row>
    <row r="88" spans="1:13" s="67" customFormat="1" ht="15.75" thickBot="1">
      <c r="A88" s="76" t="s">
        <v>76</v>
      </c>
      <c r="B88" s="413" t="s">
        <v>72</v>
      </c>
      <c r="C88" s="414"/>
      <c r="D88" s="414"/>
      <c r="E88" s="414"/>
      <c r="F88" s="414" t="s">
        <v>73</v>
      </c>
      <c r="G88" s="414"/>
      <c r="H88" s="414"/>
      <c r="I88" s="414" t="s">
        <v>74</v>
      </c>
      <c r="J88" s="414"/>
      <c r="K88" s="414"/>
      <c r="L88" s="407" t="s">
        <v>75</v>
      </c>
      <c r="M88" s="408"/>
    </row>
    <row r="89" spans="1:13" s="67" customFormat="1">
      <c r="A89" s="397">
        <v>6</v>
      </c>
      <c r="B89" s="78" t="s">
        <v>102</v>
      </c>
      <c r="C89" s="400">
        <f>'SALARY MARCH'!B21</f>
        <v>0</v>
      </c>
      <c r="D89" s="400"/>
      <c r="E89" s="401"/>
      <c r="F89" s="395" t="s">
        <v>103</v>
      </c>
      <c r="G89" s="396"/>
      <c r="H89" s="79">
        <f>'SALARY MARCH'!E20</f>
        <v>9000</v>
      </c>
      <c r="I89" s="80" t="s">
        <v>109</v>
      </c>
      <c r="J89" s="81"/>
      <c r="K89" s="82">
        <f>H89/'SALARY MARCH'!A4*H97</f>
        <v>5806.4516129032254</v>
      </c>
      <c r="L89" s="100" t="s">
        <v>82</v>
      </c>
      <c r="M89" s="101">
        <f>'SALARY MARCH'!O20</f>
        <v>96</v>
      </c>
    </row>
    <row r="90" spans="1:13" s="67" customFormat="1">
      <c r="A90" s="398"/>
      <c r="B90" s="78" t="s">
        <v>101</v>
      </c>
      <c r="C90" s="406">
        <f>'SALARY MARCH'!D20</f>
        <v>0</v>
      </c>
      <c r="D90" s="406"/>
      <c r="E90" s="84"/>
      <c r="F90" s="395" t="s">
        <v>112</v>
      </c>
      <c r="G90" s="396"/>
      <c r="H90" s="79">
        <f>'SALARY MARCH'!F20</f>
        <v>3750</v>
      </c>
      <c r="I90" s="80" t="s">
        <v>112</v>
      </c>
      <c r="J90" s="81"/>
      <c r="K90" s="82">
        <f>H90/'SALARY MARCH'!A4*H97</f>
        <v>2419.3548387096776</v>
      </c>
      <c r="L90" s="100" t="s">
        <v>83</v>
      </c>
      <c r="M90" s="114">
        <f>'SALARY MARCH'!N20</f>
        <v>1161</v>
      </c>
    </row>
    <row r="91" spans="1:13" s="67" customFormat="1">
      <c r="A91" s="398"/>
      <c r="B91" s="78" t="s">
        <v>100</v>
      </c>
      <c r="C91" s="406"/>
      <c r="D91" s="406"/>
      <c r="E91" s="84"/>
      <c r="F91" s="395" t="s">
        <v>113</v>
      </c>
      <c r="G91" s="396"/>
      <c r="H91" s="79">
        <f>'SALARY MARCH'!F21</f>
        <v>0</v>
      </c>
      <c r="I91" s="395" t="s">
        <v>110</v>
      </c>
      <c r="J91" s="396"/>
      <c r="K91" s="78">
        <f>H91/'SALARY MARCH'!A4*H97</f>
        <v>0</v>
      </c>
      <c r="L91" s="100" t="s">
        <v>84</v>
      </c>
      <c r="M91" s="101">
        <f>'SALARY MARCH'!P22</f>
        <v>0</v>
      </c>
    </row>
    <row r="92" spans="1:13" s="67" customFormat="1">
      <c r="A92" s="398"/>
      <c r="B92" s="78" t="s">
        <v>99</v>
      </c>
      <c r="C92" s="112">
        <f>'SALARY MARCH'!C21</f>
        <v>0</v>
      </c>
      <c r="D92" s="85" t="s">
        <v>80</v>
      </c>
      <c r="E92" s="86"/>
      <c r="F92" s="395" t="s">
        <v>114</v>
      </c>
      <c r="G92" s="396"/>
      <c r="H92" s="79">
        <f>'SALARY MARCH'!F22</f>
        <v>2250</v>
      </c>
      <c r="I92" s="395" t="s">
        <v>111</v>
      </c>
      <c r="J92" s="396"/>
      <c r="K92" s="78">
        <f>H92/'SALARY MARCH'!A4*H97</f>
        <v>1451.6129032258063</v>
      </c>
      <c r="L92" s="100" t="s">
        <v>85</v>
      </c>
      <c r="M92" s="101">
        <f>'SALARY MARCH'!P21</f>
        <v>0</v>
      </c>
    </row>
    <row r="93" spans="1:13" s="67" customFormat="1">
      <c r="A93" s="398"/>
      <c r="B93" s="78" t="s">
        <v>98</v>
      </c>
      <c r="C93" s="112">
        <f>'SALARY MARCH'!C22</f>
        <v>0</v>
      </c>
      <c r="D93" s="83" t="s">
        <v>81</v>
      </c>
      <c r="E93" s="84"/>
      <c r="F93" s="395" t="s">
        <v>104</v>
      </c>
      <c r="G93" s="396"/>
      <c r="H93" s="79">
        <f>'SALARY MARCH'!H20</f>
        <v>20</v>
      </c>
      <c r="I93" s="87"/>
      <c r="J93" s="78"/>
      <c r="K93" s="78"/>
      <c r="L93" s="100" t="s">
        <v>86</v>
      </c>
      <c r="M93" s="101">
        <f>'SALARY MARCH'!P20</f>
        <v>0</v>
      </c>
    </row>
    <row r="94" spans="1:13" s="67" customFormat="1">
      <c r="A94" s="398"/>
      <c r="B94" s="78" t="s">
        <v>77</v>
      </c>
      <c r="C94" s="88">
        <f>MASTER!I23</f>
        <v>0</v>
      </c>
      <c r="D94" s="83" t="s">
        <v>95</v>
      </c>
      <c r="E94" s="84"/>
      <c r="F94" s="395" t="s">
        <v>105</v>
      </c>
      <c r="G94" s="396"/>
      <c r="H94" s="79">
        <f>'SALARY MARCH'!I20</f>
        <v>0</v>
      </c>
      <c r="I94" s="87"/>
      <c r="J94" s="78"/>
      <c r="K94" s="78"/>
      <c r="L94" s="100" t="s">
        <v>87</v>
      </c>
      <c r="M94" s="101">
        <f>'SALARY MARCH'!O22</f>
        <v>0</v>
      </c>
    </row>
    <row r="95" spans="1:13" s="67" customFormat="1">
      <c r="A95" s="398"/>
      <c r="B95" s="78" t="s">
        <v>97</v>
      </c>
      <c r="C95" s="119">
        <f>MASTER!I22</f>
        <v>0</v>
      </c>
      <c r="D95" s="83" t="s">
        <v>79</v>
      </c>
      <c r="E95" s="84"/>
      <c r="F95" s="395" t="s">
        <v>106</v>
      </c>
      <c r="G95" s="396"/>
      <c r="H95" s="79">
        <v>0</v>
      </c>
      <c r="I95" s="83"/>
      <c r="J95" s="78"/>
      <c r="K95" s="78"/>
      <c r="L95" s="100"/>
      <c r="M95" s="101"/>
    </row>
    <row r="96" spans="1:13" s="67" customFormat="1">
      <c r="A96" s="398"/>
      <c r="B96" s="78" t="s">
        <v>78</v>
      </c>
      <c r="C96" s="77">
        <f>'SALARY MARCH'!J20</f>
        <v>0</v>
      </c>
      <c r="D96" s="83" t="s">
        <v>96</v>
      </c>
      <c r="E96" s="84"/>
      <c r="F96" s="395" t="s">
        <v>107</v>
      </c>
      <c r="G96" s="396"/>
      <c r="H96" s="79">
        <f>'SALARY MARCH'!A4-'SALARY MARCH'!H21</f>
        <v>11</v>
      </c>
      <c r="I96" s="83"/>
      <c r="J96" s="78"/>
      <c r="K96" s="78"/>
      <c r="L96" s="100"/>
      <c r="M96" s="101"/>
    </row>
    <row r="97" spans="1:14" s="67" customFormat="1" ht="15.75" thickBot="1">
      <c r="A97" s="399"/>
      <c r="B97" s="409" t="s">
        <v>88</v>
      </c>
      <c r="C97" s="409"/>
      <c r="D97" s="109">
        <f>'SALARY MARCH'!G20</f>
        <v>15000</v>
      </c>
      <c r="E97" s="89"/>
      <c r="F97" s="402" t="s">
        <v>89</v>
      </c>
      <c r="G97" s="403"/>
      <c r="H97" s="90">
        <f>'SALARY MARCH'!H21</f>
        <v>20</v>
      </c>
      <c r="I97" s="402" t="s">
        <v>90</v>
      </c>
      <c r="J97" s="403"/>
      <c r="K97" s="91">
        <f>+K89+K90+K91+K92</f>
        <v>9677.4193548387102</v>
      </c>
      <c r="L97" s="102" t="s">
        <v>91</v>
      </c>
      <c r="M97" s="103">
        <f>SUM(M89:M94)</f>
        <v>1257</v>
      </c>
    </row>
    <row r="98" spans="1:14" s="67" customFormat="1" ht="16.5" thickBot="1">
      <c r="A98" s="92"/>
      <c r="B98" s="70" t="s">
        <v>92</v>
      </c>
      <c r="C98" s="93">
        <f>'SALARY MARCH'!R20</f>
        <v>8420.4193548387102</v>
      </c>
      <c r="D98" s="94"/>
      <c r="E98" s="95"/>
      <c r="F98" s="96"/>
      <c r="G98" s="96"/>
      <c r="H98" s="96"/>
      <c r="I98" s="96"/>
      <c r="J98" s="96"/>
      <c r="K98" s="97" t="s">
        <v>93</v>
      </c>
      <c r="L98" s="404" t="str">
        <f>C85</f>
        <v>*************</v>
      </c>
      <c r="M98" s="405"/>
    </row>
    <row r="99" spans="1:14" s="67" customFormat="1">
      <c r="C99" s="98"/>
      <c r="D99" s="98"/>
      <c r="L99" s="104"/>
      <c r="M99" s="104"/>
    </row>
    <row r="100" spans="1:14" s="54" customFormat="1" ht="19.5" customHeight="1">
      <c r="B100" s="53"/>
      <c r="C100" s="416" t="str">
        <f>'SALARY MARCH'!F1</f>
        <v>*************</v>
      </c>
      <c r="D100" s="416"/>
      <c r="E100" s="416"/>
      <c r="F100" s="416"/>
      <c r="G100" s="416"/>
      <c r="H100" s="416"/>
      <c r="I100" s="416"/>
      <c r="J100" s="68"/>
      <c r="K100" s="68"/>
      <c r="L100" s="410"/>
      <c r="M100" s="410"/>
      <c r="N100" s="72"/>
    </row>
    <row r="101" spans="1:14" s="54" customFormat="1" ht="15.75" customHeight="1">
      <c r="B101" s="53"/>
      <c r="C101" s="412" t="str">
        <f>'SALARY MARCH'!D2</f>
        <v>***********</v>
      </c>
      <c r="D101" s="412"/>
      <c r="E101" s="412"/>
      <c r="F101" s="412"/>
      <c r="G101" s="412"/>
      <c r="H101" s="412"/>
      <c r="I101" s="412"/>
      <c r="J101" s="69"/>
      <c r="K101" s="55" t="s">
        <v>69</v>
      </c>
      <c r="L101" s="111"/>
      <c r="M101" s="111"/>
    </row>
    <row r="102" spans="1:14" s="71" customFormat="1" ht="22.5" customHeight="1" thickBot="1">
      <c r="A102" s="73"/>
      <c r="B102" s="74" t="s">
        <v>68</v>
      </c>
      <c r="C102" s="115">
        <f>'SALARY MARCH'!B23</f>
        <v>0</v>
      </c>
      <c r="D102" s="412" t="s">
        <v>108</v>
      </c>
      <c r="E102" s="412"/>
      <c r="F102" s="412"/>
      <c r="G102" s="412"/>
      <c r="H102" s="412"/>
      <c r="I102" s="116">
        <f>'SALARY MARCH'!M3</f>
        <v>43891</v>
      </c>
      <c r="J102" s="113"/>
      <c r="K102" s="75" t="s">
        <v>0</v>
      </c>
      <c r="L102" s="411">
        <f>'SALARY MARCH'!C23</f>
        <v>0</v>
      </c>
      <c r="M102" s="411"/>
    </row>
    <row r="103" spans="1:14" s="77" customFormat="1" ht="20.25" customHeight="1" thickBot="1">
      <c r="A103" s="76" t="s">
        <v>76</v>
      </c>
      <c r="B103" s="413" t="s">
        <v>72</v>
      </c>
      <c r="C103" s="414"/>
      <c r="D103" s="414"/>
      <c r="E103" s="414"/>
      <c r="F103" s="414" t="s">
        <v>73</v>
      </c>
      <c r="G103" s="414"/>
      <c r="H103" s="414"/>
      <c r="I103" s="414" t="s">
        <v>74</v>
      </c>
      <c r="J103" s="414"/>
      <c r="K103" s="414"/>
      <c r="L103" s="407" t="s">
        <v>75</v>
      </c>
      <c r="M103" s="408"/>
    </row>
    <row r="104" spans="1:14" s="77" customFormat="1" ht="12" customHeight="1">
      <c r="A104" s="397">
        <v>7</v>
      </c>
      <c r="B104" s="78" t="s">
        <v>102</v>
      </c>
      <c r="C104" s="400">
        <f>'SALARY MARCH'!B24</f>
        <v>0</v>
      </c>
      <c r="D104" s="400"/>
      <c r="E104" s="401"/>
      <c r="F104" s="395" t="s">
        <v>103</v>
      </c>
      <c r="G104" s="396"/>
      <c r="H104" s="79">
        <f>'SALARY MARCH'!E23</f>
        <v>37500</v>
      </c>
      <c r="I104" s="80" t="s">
        <v>109</v>
      </c>
      <c r="J104" s="81"/>
      <c r="K104" s="82">
        <f>H104/'SALARY MARCH'!A4*H112</f>
        <v>24193.548387096776</v>
      </c>
      <c r="L104" s="100" t="s">
        <v>82</v>
      </c>
      <c r="M104" s="101">
        <f>'SALARY MARCH'!O23</f>
        <v>375</v>
      </c>
    </row>
    <row r="105" spans="1:14" s="77" customFormat="1" ht="12" customHeight="1">
      <c r="A105" s="398"/>
      <c r="B105" s="78" t="s">
        <v>101</v>
      </c>
      <c r="C105" s="406">
        <f>'SALARY MARCH'!D23</f>
        <v>0</v>
      </c>
      <c r="D105" s="406"/>
      <c r="E105" s="84"/>
      <c r="F105" s="395" t="s">
        <v>112</v>
      </c>
      <c r="G105" s="396"/>
      <c r="H105" s="79">
        <f>'SALARY MARCH'!F23</f>
        <v>12500</v>
      </c>
      <c r="I105" s="80" t="s">
        <v>112</v>
      </c>
      <c r="J105" s="81"/>
      <c r="K105" s="82">
        <f>H105/'SALARY MARCH'!A4*H112</f>
        <v>8064.5161290322585</v>
      </c>
      <c r="L105" s="100" t="s">
        <v>83</v>
      </c>
      <c r="M105" s="114">
        <f>'SALARY MARCH'!N23</f>
        <v>1800</v>
      </c>
    </row>
    <row r="106" spans="1:14" s="77" customFormat="1" ht="12" customHeight="1">
      <c r="A106" s="398"/>
      <c r="B106" s="78" t="s">
        <v>100</v>
      </c>
      <c r="C106" s="406"/>
      <c r="D106" s="406"/>
      <c r="E106" s="84"/>
      <c r="F106" s="395" t="s">
        <v>113</v>
      </c>
      <c r="G106" s="396"/>
      <c r="H106" s="79">
        <f>'SALARY MARCH'!F24</f>
        <v>0</v>
      </c>
      <c r="I106" s="395" t="s">
        <v>110</v>
      </c>
      <c r="J106" s="396"/>
      <c r="K106" s="78">
        <f>H106/'SALARY MARCH'!A4*H112</f>
        <v>0</v>
      </c>
      <c r="L106" s="100" t="s">
        <v>84</v>
      </c>
      <c r="M106" s="101">
        <f>'SALARY MARCH'!P117</f>
        <v>0</v>
      </c>
    </row>
    <row r="107" spans="1:14" s="77" customFormat="1" ht="12" customHeight="1">
      <c r="A107" s="398"/>
      <c r="B107" s="78" t="s">
        <v>99</v>
      </c>
      <c r="C107" s="112">
        <f>'SALARY MARCH'!C24</f>
        <v>0</v>
      </c>
      <c r="D107" s="85" t="s">
        <v>80</v>
      </c>
      <c r="E107" s="86"/>
      <c r="F107" s="395" t="s">
        <v>114</v>
      </c>
      <c r="G107" s="396"/>
      <c r="H107" s="79">
        <f>'SALARY MARCH'!F25</f>
        <v>0</v>
      </c>
      <c r="I107" s="395" t="s">
        <v>111</v>
      </c>
      <c r="J107" s="396"/>
      <c r="K107" s="78">
        <f>H107/'SALARY MARCH'!A4*H112</f>
        <v>0</v>
      </c>
      <c r="L107" s="100" t="s">
        <v>85</v>
      </c>
      <c r="M107" s="101">
        <f>'SALARY MARCH'!P24</f>
        <v>0</v>
      </c>
    </row>
    <row r="108" spans="1:14" s="77" customFormat="1" ht="12" customHeight="1">
      <c r="A108" s="398"/>
      <c r="B108" s="78" t="s">
        <v>98</v>
      </c>
      <c r="C108" s="112">
        <f>'SALARY MARCH'!C25</f>
        <v>0</v>
      </c>
      <c r="D108" s="83" t="s">
        <v>81</v>
      </c>
      <c r="E108" s="84"/>
      <c r="F108" s="395" t="s">
        <v>104</v>
      </c>
      <c r="G108" s="396"/>
      <c r="H108" s="79">
        <f>'SALARY MARCH'!H23</f>
        <v>20</v>
      </c>
      <c r="I108" s="87"/>
      <c r="J108" s="78"/>
      <c r="K108" s="78"/>
      <c r="L108" s="100" t="s">
        <v>86</v>
      </c>
      <c r="M108" s="101">
        <f>'SALARY MARCH'!P23</f>
        <v>0</v>
      </c>
    </row>
    <row r="109" spans="1:14" s="77" customFormat="1" ht="12" customHeight="1">
      <c r="A109" s="398"/>
      <c r="B109" s="78" t="s">
        <v>77</v>
      </c>
      <c r="C109" s="88">
        <f>MASTER!I26</f>
        <v>0</v>
      </c>
      <c r="D109" s="83" t="s">
        <v>95</v>
      </c>
      <c r="E109" s="84"/>
      <c r="F109" s="395" t="s">
        <v>105</v>
      </c>
      <c r="G109" s="396"/>
      <c r="H109" s="79">
        <f>'SALARY MARCH'!I23</f>
        <v>0</v>
      </c>
      <c r="I109" s="87"/>
      <c r="J109" s="78"/>
      <c r="K109" s="78"/>
      <c r="L109" s="100" t="s">
        <v>87</v>
      </c>
      <c r="M109" s="101">
        <f>'SALARY MARCH'!O25</f>
        <v>0</v>
      </c>
    </row>
    <row r="110" spans="1:14" s="77" customFormat="1" ht="12" customHeight="1">
      <c r="A110" s="398"/>
      <c r="B110" s="78" t="s">
        <v>97</v>
      </c>
      <c r="C110" s="119">
        <f>MASTER!I25</f>
        <v>0</v>
      </c>
      <c r="D110" s="83" t="s">
        <v>79</v>
      </c>
      <c r="E110" s="84"/>
      <c r="F110" s="395" t="s">
        <v>106</v>
      </c>
      <c r="G110" s="396"/>
      <c r="H110" s="79">
        <v>0</v>
      </c>
      <c r="I110" s="83"/>
      <c r="J110" s="78"/>
      <c r="K110" s="78"/>
      <c r="L110" s="100"/>
      <c r="M110" s="101"/>
    </row>
    <row r="111" spans="1:14" s="77" customFormat="1" ht="12" customHeight="1">
      <c r="A111" s="398"/>
      <c r="B111" s="78" t="s">
        <v>78</v>
      </c>
      <c r="C111" s="77">
        <f>'SALARY MARCH'!J23</f>
        <v>0</v>
      </c>
      <c r="D111" s="83" t="s">
        <v>96</v>
      </c>
      <c r="E111" s="84"/>
      <c r="F111" s="395" t="s">
        <v>107</v>
      </c>
      <c r="G111" s="396"/>
      <c r="H111" s="79">
        <f>'SALARY MARCH'!A4-'SALARY MARCH'!H24</f>
        <v>11</v>
      </c>
      <c r="I111" s="83"/>
      <c r="J111" s="78"/>
      <c r="K111" s="78"/>
      <c r="L111" s="100"/>
      <c r="M111" s="101"/>
    </row>
    <row r="112" spans="1:14" s="77" customFormat="1" ht="15.75" thickBot="1">
      <c r="A112" s="399"/>
      <c r="B112" s="409" t="s">
        <v>88</v>
      </c>
      <c r="C112" s="409"/>
      <c r="D112" s="109">
        <f>'SALARY MARCH'!G23</f>
        <v>50000</v>
      </c>
      <c r="E112" s="89"/>
      <c r="F112" s="402" t="s">
        <v>89</v>
      </c>
      <c r="G112" s="403"/>
      <c r="H112" s="90">
        <f>'SALARY MARCH'!H24</f>
        <v>20</v>
      </c>
      <c r="I112" s="402" t="s">
        <v>90</v>
      </c>
      <c r="J112" s="403"/>
      <c r="K112" s="91">
        <f>+K104+K105+K106+K107</f>
        <v>32258.064516129034</v>
      </c>
      <c r="L112" s="102" t="s">
        <v>91</v>
      </c>
      <c r="M112" s="103">
        <f>SUM(M104:M109)</f>
        <v>2175</v>
      </c>
    </row>
    <row r="113" spans="1:13" s="67" customFormat="1" ht="19.5" customHeight="1" thickBot="1">
      <c r="A113" s="92"/>
      <c r="B113" s="70" t="s">
        <v>92</v>
      </c>
      <c r="C113" s="93">
        <f>'SALARY MARCH'!R23</f>
        <v>30083.064516129034</v>
      </c>
      <c r="D113" s="94"/>
      <c r="E113" s="95"/>
      <c r="F113" s="96"/>
      <c r="G113" s="96"/>
      <c r="H113" s="96"/>
      <c r="I113" s="96"/>
      <c r="J113" s="96"/>
      <c r="K113" s="97" t="s">
        <v>93</v>
      </c>
      <c r="L113" s="404" t="str">
        <f>C100</f>
        <v>*************</v>
      </c>
      <c r="M113" s="405"/>
    </row>
    <row r="114" spans="1:13" s="67" customFormat="1">
      <c r="C114" s="98"/>
      <c r="D114" s="98"/>
      <c r="L114" s="104"/>
      <c r="M114" s="104"/>
    </row>
    <row r="115" spans="1:13" s="67" customFormat="1">
      <c r="C115" s="98"/>
      <c r="D115" s="98"/>
      <c r="L115" s="104"/>
      <c r="M115" s="104"/>
    </row>
    <row r="116" spans="1:13">
      <c r="A116" s="415" t="s">
        <v>116</v>
      </c>
      <c r="B116" s="415"/>
      <c r="C116" s="415"/>
      <c r="D116" s="415"/>
      <c r="E116" s="415"/>
      <c r="F116" s="415"/>
      <c r="G116" s="415"/>
      <c r="H116" s="415"/>
      <c r="I116" s="415"/>
      <c r="J116" s="415"/>
      <c r="K116" s="415"/>
      <c r="L116" s="415"/>
      <c r="M116" s="415"/>
    </row>
    <row r="117" spans="1:13" s="67" customFormat="1">
      <c r="C117" s="98"/>
      <c r="D117" s="98"/>
      <c r="L117" s="104"/>
      <c r="M117" s="104"/>
    </row>
    <row r="118" spans="1:13" s="67" customFormat="1" ht="18.75">
      <c r="A118" s="54"/>
      <c r="B118" s="53"/>
      <c r="C118" s="416" t="str">
        <f>'SALARY MARCH'!F1</f>
        <v>*************</v>
      </c>
      <c r="D118" s="416"/>
      <c r="E118" s="416"/>
      <c r="F118" s="416"/>
      <c r="G118" s="416"/>
      <c r="H118" s="416"/>
      <c r="I118" s="416"/>
      <c r="J118" s="68"/>
      <c r="K118" s="68"/>
      <c r="L118" s="410"/>
      <c r="M118" s="410"/>
    </row>
    <row r="119" spans="1:13" s="67" customFormat="1">
      <c r="A119" s="54"/>
      <c r="B119" s="53"/>
      <c r="C119" s="412" t="str">
        <f>'SALARY MARCH'!D2</f>
        <v>***********</v>
      </c>
      <c r="D119" s="412"/>
      <c r="E119" s="412"/>
      <c r="F119" s="412"/>
      <c r="G119" s="412"/>
      <c r="H119" s="412"/>
      <c r="I119" s="412"/>
      <c r="J119" s="69"/>
      <c r="K119" s="55" t="s">
        <v>69</v>
      </c>
      <c r="L119" s="111"/>
      <c r="M119" s="111"/>
    </row>
    <row r="120" spans="1:13" s="67" customFormat="1" ht="16.5" thickBot="1">
      <c r="A120" s="73"/>
      <c r="B120" s="74" t="s">
        <v>68</v>
      </c>
      <c r="C120" s="115">
        <f>'SALARY MARCH'!B26</f>
        <v>0</v>
      </c>
      <c r="D120" s="412" t="s">
        <v>108</v>
      </c>
      <c r="E120" s="412"/>
      <c r="F120" s="412"/>
      <c r="G120" s="412"/>
      <c r="H120" s="412"/>
      <c r="I120" s="116">
        <f>'SALARY MARCH'!M3</f>
        <v>43891</v>
      </c>
      <c r="J120" s="113"/>
      <c r="K120" s="75" t="s">
        <v>0</v>
      </c>
      <c r="L120" s="411">
        <f>'SALARY MARCH'!C26</f>
        <v>0</v>
      </c>
      <c r="M120" s="411"/>
    </row>
    <row r="121" spans="1:13" s="67" customFormat="1" ht="15.75" thickBot="1">
      <c r="A121" s="76" t="s">
        <v>76</v>
      </c>
      <c r="B121" s="413" t="s">
        <v>72</v>
      </c>
      <c r="C121" s="414"/>
      <c r="D121" s="414"/>
      <c r="E121" s="414"/>
      <c r="F121" s="414" t="s">
        <v>73</v>
      </c>
      <c r="G121" s="414"/>
      <c r="H121" s="414"/>
      <c r="I121" s="414" t="s">
        <v>74</v>
      </c>
      <c r="J121" s="414"/>
      <c r="K121" s="414"/>
      <c r="L121" s="407" t="s">
        <v>75</v>
      </c>
      <c r="M121" s="408"/>
    </row>
    <row r="122" spans="1:13" s="67" customFormat="1">
      <c r="A122" s="397">
        <v>8</v>
      </c>
      <c r="B122" s="78" t="s">
        <v>102</v>
      </c>
      <c r="C122" s="400">
        <f>'SALARY MARCH'!B27</f>
        <v>0</v>
      </c>
      <c r="D122" s="400"/>
      <c r="E122" s="401"/>
      <c r="F122" s="395" t="s">
        <v>103</v>
      </c>
      <c r="G122" s="396"/>
      <c r="H122" s="79">
        <f>'SALARY MARCH'!E26</f>
        <v>8000</v>
      </c>
      <c r="I122" s="80" t="s">
        <v>109</v>
      </c>
      <c r="J122" s="81"/>
      <c r="K122" s="82">
        <f>H122/'SALARY MARCH'!A4*H130</f>
        <v>5161.2903225806449</v>
      </c>
      <c r="L122" s="100" t="s">
        <v>82</v>
      </c>
      <c r="M122" s="101">
        <f>'SALARY MARCH'!O26</f>
        <v>0</v>
      </c>
    </row>
    <row r="123" spans="1:13" s="67" customFormat="1">
      <c r="A123" s="398"/>
      <c r="B123" s="78" t="s">
        <v>101</v>
      </c>
      <c r="C123" s="406">
        <f>'SALARY MARCH'!D26</f>
        <v>0</v>
      </c>
      <c r="D123" s="406"/>
      <c r="E123" s="84"/>
      <c r="F123" s="395" t="s">
        <v>112</v>
      </c>
      <c r="G123" s="396"/>
      <c r="H123" s="79">
        <f>'SALARY MARCH'!F26</f>
        <v>1500</v>
      </c>
      <c r="I123" s="80" t="s">
        <v>112</v>
      </c>
      <c r="J123" s="81"/>
      <c r="K123" s="82">
        <f>H123/'SALARY MARCH'!A4*H130</f>
        <v>967.74193548387098</v>
      </c>
      <c r="L123" s="100" t="s">
        <v>83</v>
      </c>
      <c r="M123" s="114">
        <f>'SALARY MARCH'!N26</f>
        <v>774</v>
      </c>
    </row>
    <row r="124" spans="1:13" s="67" customFormat="1">
      <c r="A124" s="398"/>
      <c r="B124" s="78" t="s">
        <v>100</v>
      </c>
      <c r="C124" s="406"/>
      <c r="D124" s="406"/>
      <c r="E124" s="84"/>
      <c r="F124" s="395" t="s">
        <v>113</v>
      </c>
      <c r="G124" s="396"/>
      <c r="H124" s="79">
        <f>'SALARY MARCH'!F27</f>
        <v>0</v>
      </c>
      <c r="I124" s="395" t="s">
        <v>110</v>
      </c>
      <c r="J124" s="396"/>
      <c r="K124" s="78">
        <f>H124/'SALARY MARCH'!A4*H130</f>
        <v>0</v>
      </c>
      <c r="L124" s="100" t="s">
        <v>84</v>
      </c>
      <c r="M124" s="101">
        <f>'SALARY MARCH'!P28</f>
        <v>0</v>
      </c>
    </row>
    <row r="125" spans="1:13" s="67" customFormat="1">
      <c r="A125" s="398"/>
      <c r="B125" s="78" t="s">
        <v>99</v>
      </c>
      <c r="C125" s="112">
        <f>'SALARY MARCH'!C27</f>
        <v>0</v>
      </c>
      <c r="D125" s="85" t="s">
        <v>80</v>
      </c>
      <c r="E125" s="86"/>
      <c r="F125" s="395" t="s">
        <v>114</v>
      </c>
      <c r="G125" s="396"/>
      <c r="H125" s="79">
        <f>'SALARY MARCH'!F28</f>
        <v>500</v>
      </c>
      <c r="I125" s="395" t="s">
        <v>111</v>
      </c>
      <c r="J125" s="396"/>
      <c r="K125" s="78">
        <f>H125/'SALARY MARCH'!A4*H130</f>
        <v>322.58064516129031</v>
      </c>
      <c r="L125" s="100" t="s">
        <v>85</v>
      </c>
      <c r="M125" s="101">
        <f>'SALARY MARCH'!P27</f>
        <v>0</v>
      </c>
    </row>
    <row r="126" spans="1:13" s="67" customFormat="1">
      <c r="A126" s="398"/>
      <c r="B126" s="78" t="s">
        <v>98</v>
      </c>
      <c r="C126" s="112">
        <f>'SALARY MARCH'!C28</f>
        <v>0</v>
      </c>
      <c r="D126" s="83" t="s">
        <v>81</v>
      </c>
      <c r="E126" s="84"/>
      <c r="F126" s="395" t="s">
        <v>104</v>
      </c>
      <c r="G126" s="396"/>
      <c r="H126" s="79">
        <f>'SALARY MARCH'!H26</f>
        <v>19</v>
      </c>
      <c r="I126" s="87"/>
      <c r="J126" s="78"/>
      <c r="K126" s="78"/>
      <c r="L126" s="100" t="s">
        <v>86</v>
      </c>
      <c r="M126" s="101">
        <f>'SALARY MARCH'!P26</f>
        <v>0</v>
      </c>
    </row>
    <row r="127" spans="1:13" s="67" customFormat="1">
      <c r="A127" s="398"/>
      <c r="B127" s="78" t="s">
        <v>77</v>
      </c>
      <c r="C127" s="88">
        <f>MASTER!I29</f>
        <v>0</v>
      </c>
      <c r="D127" s="83" t="s">
        <v>95</v>
      </c>
      <c r="E127" s="84"/>
      <c r="F127" s="395" t="s">
        <v>105</v>
      </c>
      <c r="G127" s="396"/>
      <c r="H127" s="79">
        <f>'SALARY MARCH'!I26</f>
        <v>1</v>
      </c>
      <c r="I127" s="87"/>
      <c r="J127" s="78"/>
      <c r="K127" s="78"/>
      <c r="L127" s="100" t="s">
        <v>87</v>
      </c>
      <c r="M127" s="101">
        <f>'SALARY MARCH'!O28</f>
        <v>0</v>
      </c>
    </row>
    <row r="128" spans="1:13" s="67" customFormat="1">
      <c r="A128" s="398"/>
      <c r="B128" s="78" t="s">
        <v>97</v>
      </c>
      <c r="C128" s="119">
        <f>MASTER!I28</f>
        <v>0</v>
      </c>
      <c r="D128" s="83" t="s">
        <v>79</v>
      </c>
      <c r="E128" s="84"/>
      <c r="F128" s="395" t="s">
        <v>106</v>
      </c>
      <c r="G128" s="396"/>
      <c r="H128" s="79">
        <v>0</v>
      </c>
      <c r="I128" s="83"/>
      <c r="J128" s="78"/>
      <c r="K128" s="78"/>
      <c r="L128" s="100"/>
      <c r="M128" s="101"/>
    </row>
    <row r="129" spans="1:14" s="67" customFormat="1">
      <c r="A129" s="398"/>
      <c r="B129" s="78" t="s">
        <v>78</v>
      </c>
      <c r="C129" s="77">
        <f>'SALARY MARCH'!J26</f>
        <v>0</v>
      </c>
      <c r="D129" s="83" t="s">
        <v>96</v>
      </c>
      <c r="E129" s="84"/>
      <c r="F129" s="395" t="s">
        <v>107</v>
      </c>
      <c r="G129" s="396"/>
      <c r="H129" s="79">
        <f>'SALARY MARCH'!A4-'SALARY MARCH'!H27</f>
        <v>11</v>
      </c>
      <c r="I129" s="83"/>
      <c r="J129" s="78"/>
      <c r="K129" s="78"/>
      <c r="L129" s="100"/>
      <c r="M129" s="101"/>
    </row>
    <row r="130" spans="1:14" s="67" customFormat="1" ht="15.75" thickBot="1">
      <c r="A130" s="399"/>
      <c r="B130" s="409" t="s">
        <v>88</v>
      </c>
      <c r="C130" s="409"/>
      <c r="D130" s="109">
        <f>'SALARY MARCH'!G26</f>
        <v>10000</v>
      </c>
      <c r="E130" s="89"/>
      <c r="F130" s="402" t="s">
        <v>89</v>
      </c>
      <c r="G130" s="403"/>
      <c r="H130" s="90">
        <f>'SALARY MARCH'!H27</f>
        <v>20</v>
      </c>
      <c r="I130" s="402" t="s">
        <v>90</v>
      </c>
      <c r="J130" s="403"/>
      <c r="K130" s="91">
        <f>+K122+K123+K124+K125</f>
        <v>6451.6129032258068</v>
      </c>
      <c r="L130" s="102" t="s">
        <v>91</v>
      </c>
      <c r="M130" s="103">
        <f>SUM(M122:M127)</f>
        <v>774</v>
      </c>
    </row>
    <row r="131" spans="1:14" s="67" customFormat="1" ht="16.5" thickBot="1">
      <c r="A131" s="92"/>
      <c r="B131" s="70" t="s">
        <v>92</v>
      </c>
      <c r="C131" s="93">
        <f>'SALARY MARCH'!R26</f>
        <v>5677.6129032258059</v>
      </c>
      <c r="D131" s="94"/>
      <c r="E131" s="95"/>
      <c r="F131" s="96"/>
      <c r="G131" s="96"/>
      <c r="H131" s="96"/>
      <c r="I131" s="96"/>
      <c r="J131" s="96"/>
      <c r="K131" s="97" t="s">
        <v>93</v>
      </c>
      <c r="L131" s="404" t="str">
        <f>C118</f>
        <v>*************</v>
      </c>
      <c r="M131" s="405"/>
    </row>
    <row r="132" spans="1:14" s="67" customFormat="1">
      <c r="C132" s="98"/>
      <c r="D132" s="98"/>
      <c r="L132" s="104"/>
      <c r="M132" s="104"/>
    </row>
    <row r="133" spans="1:14" s="54" customFormat="1" ht="19.5" customHeight="1">
      <c r="B133" s="53"/>
      <c r="C133" s="416" t="str">
        <f>'SALARY MARCH'!F1</f>
        <v>*************</v>
      </c>
      <c r="D133" s="416"/>
      <c r="E133" s="416"/>
      <c r="F133" s="416"/>
      <c r="G133" s="416"/>
      <c r="H133" s="416"/>
      <c r="I133" s="416"/>
      <c r="J133" s="68"/>
      <c r="K133" s="68"/>
      <c r="L133" s="410"/>
      <c r="M133" s="410"/>
      <c r="N133" s="72"/>
    </row>
    <row r="134" spans="1:14" s="54" customFormat="1" ht="15.75" customHeight="1">
      <c r="B134" s="53"/>
      <c r="C134" s="412" t="str">
        <f>'SALARY MARCH'!D2</f>
        <v>***********</v>
      </c>
      <c r="D134" s="412"/>
      <c r="E134" s="412"/>
      <c r="F134" s="412"/>
      <c r="G134" s="412"/>
      <c r="H134" s="412"/>
      <c r="I134" s="412"/>
      <c r="J134" s="69"/>
      <c r="K134" s="55" t="s">
        <v>69</v>
      </c>
      <c r="L134" s="111"/>
      <c r="M134" s="111"/>
    </row>
    <row r="135" spans="1:14" s="71" customFormat="1" ht="22.5" customHeight="1" thickBot="1">
      <c r="A135" s="73"/>
      <c r="B135" s="74" t="s">
        <v>68</v>
      </c>
      <c r="C135" s="115">
        <f>'SALARY MARCH'!B29</f>
        <v>0</v>
      </c>
      <c r="D135" s="412" t="s">
        <v>108</v>
      </c>
      <c r="E135" s="412"/>
      <c r="F135" s="412"/>
      <c r="G135" s="412"/>
      <c r="H135" s="412"/>
      <c r="I135" s="116">
        <f>'SALARY MARCH'!M3</f>
        <v>43891</v>
      </c>
      <c r="J135" s="113"/>
      <c r="K135" s="75" t="s">
        <v>0</v>
      </c>
      <c r="L135" s="411">
        <f>'SALARY MARCH'!C29</f>
        <v>0</v>
      </c>
      <c r="M135" s="411"/>
    </row>
    <row r="136" spans="1:14" s="77" customFormat="1" ht="20.25" customHeight="1" thickBot="1">
      <c r="A136" s="76" t="s">
        <v>76</v>
      </c>
      <c r="B136" s="413" t="s">
        <v>72</v>
      </c>
      <c r="C136" s="414"/>
      <c r="D136" s="414"/>
      <c r="E136" s="414"/>
      <c r="F136" s="414" t="s">
        <v>73</v>
      </c>
      <c r="G136" s="414"/>
      <c r="H136" s="414"/>
      <c r="I136" s="414" t="s">
        <v>74</v>
      </c>
      <c r="J136" s="414"/>
      <c r="K136" s="414"/>
      <c r="L136" s="407" t="s">
        <v>75</v>
      </c>
      <c r="M136" s="408"/>
    </row>
    <row r="137" spans="1:14" s="77" customFormat="1" ht="12" customHeight="1">
      <c r="A137" s="397">
        <v>9</v>
      </c>
      <c r="B137" s="78" t="s">
        <v>102</v>
      </c>
      <c r="C137" s="400">
        <f>'SALARY MARCH'!B30</f>
        <v>0</v>
      </c>
      <c r="D137" s="400"/>
      <c r="E137" s="401"/>
      <c r="F137" s="395" t="s">
        <v>103</v>
      </c>
      <c r="G137" s="396"/>
      <c r="H137" s="79">
        <f>'SALARY MARCH'!E29</f>
        <v>8000</v>
      </c>
      <c r="I137" s="80" t="s">
        <v>109</v>
      </c>
      <c r="J137" s="81"/>
      <c r="K137" s="82">
        <f>H137/'SALARY MARCH'!A4*H145</f>
        <v>5161.2903225806449</v>
      </c>
      <c r="L137" s="100" t="s">
        <v>82</v>
      </c>
      <c r="M137" s="101">
        <f>'SALARY MARCH'!O29</f>
        <v>68</v>
      </c>
    </row>
    <row r="138" spans="1:14" s="77" customFormat="1" ht="12" customHeight="1">
      <c r="A138" s="398"/>
      <c r="B138" s="78" t="s">
        <v>101</v>
      </c>
      <c r="C138" s="406">
        <f>'SALARY MARCH'!D29</f>
        <v>0</v>
      </c>
      <c r="D138" s="406"/>
      <c r="E138" s="84"/>
      <c r="F138" s="395" t="s">
        <v>112</v>
      </c>
      <c r="G138" s="396"/>
      <c r="H138" s="79">
        <f>'SALARY MARCH'!F29</f>
        <v>1000</v>
      </c>
      <c r="I138" s="80" t="s">
        <v>112</v>
      </c>
      <c r="J138" s="81"/>
      <c r="K138" s="82">
        <f>H138/'SALARY MARCH'!A4*H145</f>
        <v>645.16129032258061</v>
      </c>
      <c r="L138" s="100" t="s">
        <v>83</v>
      </c>
      <c r="M138" s="114">
        <f>'SALARY MARCH'!N29</f>
        <v>697</v>
      </c>
    </row>
    <row r="139" spans="1:14" s="77" customFormat="1" ht="12" customHeight="1">
      <c r="A139" s="398"/>
      <c r="B139" s="78" t="s">
        <v>100</v>
      </c>
      <c r="C139" s="406"/>
      <c r="D139" s="406"/>
      <c r="E139" s="84"/>
      <c r="F139" s="395" t="s">
        <v>113</v>
      </c>
      <c r="G139" s="396"/>
      <c r="H139" s="79">
        <f>'SALARY MARCH'!F30</f>
        <v>0</v>
      </c>
      <c r="I139" s="395" t="s">
        <v>110</v>
      </c>
      <c r="J139" s="396"/>
      <c r="K139" s="78">
        <f>H139/'SALARY MARCH'!A4*H145</f>
        <v>0</v>
      </c>
      <c r="L139" s="100" t="s">
        <v>84</v>
      </c>
      <c r="M139" s="101">
        <f>'SALARY MARCH'!P31</f>
        <v>0</v>
      </c>
    </row>
    <row r="140" spans="1:14" s="77" customFormat="1" ht="12" customHeight="1">
      <c r="A140" s="398"/>
      <c r="B140" s="78" t="s">
        <v>99</v>
      </c>
      <c r="C140" s="112">
        <f>'SALARY MARCH'!C30</f>
        <v>0</v>
      </c>
      <c r="D140" s="85" t="s">
        <v>80</v>
      </c>
      <c r="E140" s="86"/>
      <c r="F140" s="395" t="s">
        <v>114</v>
      </c>
      <c r="G140" s="396"/>
      <c r="H140" s="79">
        <f>'SALARY MARCH'!F31</f>
        <v>0</v>
      </c>
      <c r="I140" s="395" t="s">
        <v>111</v>
      </c>
      <c r="J140" s="396"/>
      <c r="K140" s="78">
        <f>H140/'SALARY MARCH'!A4*H145</f>
        <v>0</v>
      </c>
      <c r="L140" s="100" t="s">
        <v>85</v>
      </c>
      <c r="M140" s="101">
        <f>'SALARY MARCH'!P30</f>
        <v>0</v>
      </c>
    </row>
    <row r="141" spans="1:14" s="77" customFormat="1" ht="12" customHeight="1">
      <c r="A141" s="398"/>
      <c r="B141" s="78" t="s">
        <v>98</v>
      </c>
      <c r="C141" s="112">
        <f>'SALARY MARCH'!C31</f>
        <v>0</v>
      </c>
      <c r="D141" s="83" t="s">
        <v>81</v>
      </c>
      <c r="E141" s="84"/>
      <c r="F141" s="395" t="s">
        <v>104</v>
      </c>
      <c r="G141" s="396"/>
      <c r="H141" s="79">
        <f>'SALARY MARCH'!H29</f>
        <v>19</v>
      </c>
      <c r="I141" s="87"/>
      <c r="J141" s="78"/>
      <c r="K141" s="78"/>
      <c r="L141" s="100" t="s">
        <v>86</v>
      </c>
      <c r="M141" s="101">
        <f>'SALARY MARCH'!P29</f>
        <v>0</v>
      </c>
    </row>
    <row r="142" spans="1:14" s="77" customFormat="1" ht="12" customHeight="1">
      <c r="A142" s="398"/>
      <c r="B142" s="78" t="s">
        <v>77</v>
      </c>
      <c r="C142" s="88">
        <f>MASTER!I32</f>
        <v>0</v>
      </c>
      <c r="D142" s="83" t="s">
        <v>95</v>
      </c>
      <c r="E142" s="84"/>
      <c r="F142" s="395" t="s">
        <v>105</v>
      </c>
      <c r="G142" s="396"/>
      <c r="H142" s="79">
        <f>'SALARY MARCH'!I29</f>
        <v>1</v>
      </c>
      <c r="I142" s="87"/>
      <c r="J142" s="78"/>
      <c r="K142" s="78"/>
      <c r="L142" s="100" t="s">
        <v>87</v>
      </c>
      <c r="M142" s="101">
        <f>'SALARY MARCH'!O31</f>
        <v>0</v>
      </c>
    </row>
    <row r="143" spans="1:14" s="77" customFormat="1" ht="12" customHeight="1">
      <c r="A143" s="398"/>
      <c r="B143" s="78" t="s">
        <v>97</v>
      </c>
      <c r="C143" s="119">
        <f>MASTER!I31</f>
        <v>0</v>
      </c>
      <c r="D143" s="83" t="s">
        <v>79</v>
      </c>
      <c r="E143" s="84"/>
      <c r="F143" s="395" t="s">
        <v>106</v>
      </c>
      <c r="G143" s="396"/>
      <c r="H143" s="79">
        <v>0</v>
      </c>
      <c r="I143" s="83"/>
      <c r="J143" s="78"/>
      <c r="K143" s="78"/>
      <c r="L143" s="100"/>
      <c r="M143" s="101"/>
    </row>
    <row r="144" spans="1:14" s="77" customFormat="1" ht="12" customHeight="1">
      <c r="A144" s="398"/>
      <c r="B144" s="78" t="s">
        <v>78</v>
      </c>
      <c r="C144" s="77">
        <f>'SALARY MARCH'!J29</f>
        <v>0</v>
      </c>
      <c r="D144" s="83" t="s">
        <v>96</v>
      </c>
      <c r="E144" s="84"/>
      <c r="F144" s="395" t="s">
        <v>107</v>
      </c>
      <c r="G144" s="396"/>
      <c r="H144" s="79">
        <f>'SALARY MARCH'!A4-'SALARY MARCH'!H39</f>
        <v>11</v>
      </c>
      <c r="I144" s="83"/>
      <c r="J144" s="78"/>
      <c r="K144" s="78"/>
      <c r="L144" s="100"/>
      <c r="M144" s="101"/>
    </row>
    <row r="145" spans="1:13" s="77" customFormat="1" ht="15.75" thickBot="1">
      <c r="A145" s="399"/>
      <c r="B145" s="409" t="s">
        <v>88</v>
      </c>
      <c r="C145" s="409"/>
      <c r="D145" s="109">
        <f>'SALARY MARCH'!G29</f>
        <v>9000</v>
      </c>
      <c r="E145" s="89"/>
      <c r="F145" s="402" t="s">
        <v>89</v>
      </c>
      <c r="G145" s="403"/>
      <c r="H145" s="90">
        <f>'SALARY MARCH'!H30</f>
        <v>20</v>
      </c>
      <c r="I145" s="402" t="s">
        <v>90</v>
      </c>
      <c r="J145" s="403"/>
      <c r="K145" s="91">
        <f>+K137+K138+K139+K140</f>
        <v>5806.4516129032254</v>
      </c>
      <c r="L145" s="102" t="s">
        <v>91</v>
      </c>
      <c r="M145" s="103">
        <f>SUM(M137:M142)</f>
        <v>765</v>
      </c>
    </row>
    <row r="146" spans="1:13" s="67" customFormat="1" ht="19.5" customHeight="1" thickBot="1">
      <c r="A146" s="92"/>
      <c r="B146" s="70" t="s">
        <v>92</v>
      </c>
      <c r="C146" s="93">
        <f>'SALARY MARCH'!R29</f>
        <v>5041.4516129032254</v>
      </c>
      <c r="D146" s="94"/>
      <c r="E146" s="95"/>
      <c r="F146" s="96"/>
      <c r="G146" s="96"/>
      <c r="H146" s="96"/>
      <c r="I146" s="96"/>
      <c r="J146" s="96"/>
      <c r="K146" s="97" t="s">
        <v>93</v>
      </c>
      <c r="L146" s="404" t="str">
        <f>C133</f>
        <v>*************</v>
      </c>
      <c r="M146" s="405"/>
    </row>
    <row r="147" spans="1:13" s="67" customFormat="1">
      <c r="C147" s="98"/>
      <c r="D147" s="98"/>
      <c r="L147" s="104"/>
      <c r="M147" s="104"/>
    </row>
    <row r="148" spans="1:13" s="67" customFormat="1">
      <c r="C148" s="98"/>
      <c r="D148" s="98"/>
      <c r="L148" s="104"/>
      <c r="M148" s="104"/>
    </row>
    <row r="149" spans="1:13">
      <c r="A149" s="415" t="s">
        <v>116</v>
      </c>
      <c r="B149" s="415"/>
      <c r="C149" s="415"/>
      <c r="D149" s="415"/>
      <c r="E149" s="415"/>
      <c r="F149" s="415"/>
      <c r="G149" s="415"/>
      <c r="H149" s="415"/>
      <c r="I149" s="415"/>
      <c r="J149" s="415"/>
      <c r="K149" s="415"/>
      <c r="L149" s="415"/>
      <c r="M149" s="415"/>
    </row>
    <row r="150" spans="1:13" s="67" customFormat="1">
      <c r="C150" s="98"/>
      <c r="D150" s="98"/>
      <c r="L150" s="104"/>
      <c r="M150" s="104"/>
    </row>
    <row r="151" spans="1:13" s="67" customFormat="1" ht="18.75">
      <c r="A151" s="54"/>
      <c r="B151" s="53"/>
      <c r="C151" s="416" t="str">
        <f>'SALARY MARCH'!F1</f>
        <v>*************</v>
      </c>
      <c r="D151" s="416"/>
      <c r="E151" s="416"/>
      <c r="F151" s="416"/>
      <c r="G151" s="416"/>
      <c r="H151" s="416"/>
      <c r="I151" s="416"/>
      <c r="J151" s="68"/>
      <c r="K151" s="68"/>
      <c r="L151" s="410"/>
      <c r="M151" s="410"/>
    </row>
    <row r="152" spans="1:13" s="67" customFormat="1">
      <c r="A152" s="54"/>
      <c r="B152" s="53"/>
      <c r="C152" s="412" t="str">
        <f>'SALARY MARCH'!D2</f>
        <v>***********</v>
      </c>
      <c r="D152" s="412"/>
      <c r="E152" s="412"/>
      <c r="F152" s="412"/>
      <c r="G152" s="412"/>
      <c r="H152" s="412"/>
      <c r="I152" s="412"/>
      <c r="J152" s="69"/>
      <c r="K152" s="55" t="s">
        <v>69</v>
      </c>
      <c r="L152" s="111"/>
      <c r="M152" s="111"/>
    </row>
    <row r="153" spans="1:13" s="67" customFormat="1" ht="16.5" thickBot="1">
      <c r="A153" s="73"/>
      <c r="B153" s="74" t="s">
        <v>68</v>
      </c>
      <c r="C153" s="115">
        <f>'SALARY MARCH'!B32</f>
        <v>0</v>
      </c>
      <c r="D153" s="412" t="s">
        <v>108</v>
      </c>
      <c r="E153" s="412"/>
      <c r="F153" s="412"/>
      <c r="G153" s="412"/>
      <c r="H153" s="412"/>
      <c r="I153" s="116">
        <f>'SALARY MARCH'!M3</f>
        <v>43891</v>
      </c>
      <c r="J153" s="113"/>
      <c r="K153" s="75" t="s">
        <v>0</v>
      </c>
      <c r="L153" s="411">
        <f>'SALARY MARCH'!C32</f>
        <v>0</v>
      </c>
      <c r="M153" s="411"/>
    </row>
    <row r="154" spans="1:13" s="67" customFormat="1" ht="15.75" thickBot="1">
      <c r="A154" s="76" t="s">
        <v>76</v>
      </c>
      <c r="B154" s="413" t="s">
        <v>72</v>
      </c>
      <c r="C154" s="414"/>
      <c r="D154" s="414"/>
      <c r="E154" s="414"/>
      <c r="F154" s="414" t="s">
        <v>73</v>
      </c>
      <c r="G154" s="414"/>
      <c r="H154" s="414"/>
      <c r="I154" s="414" t="s">
        <v>74</v>
      </c>
      <c r="J154" s="414"/>
      <c r="K154" s="414"/>
      <c r="L154" s="407" t="s">
        <v>75</v>
      </c>
      <c r="M154" s="408"/>
    </row>
    <row r="155" spans="1:13" s="67" customFormat="1">
      <c r="A155" s="397">
        <v>10</v>
      </c>
      <c r="B155" s="78" t="s">
        <v>102</v>
      </c>
      <c r="C155" s="400">
        <v>33</v>
      </c>
      <c r="D155" s="400"/>
      <c r="E155" s="401"/>
      <c r="F155" s="395" t="s">
        <v>103</v>
      </c>
      <c r="G155" s="396"/>
      <c r="H155" s="79">
        <f>'SALARY MARCH'!E32</f>
        <v>22500</v>
      </c>
      <c r="I155" s="80" t="s">
        <v>109</v>
      </c>
      <c r="J155" s="81"/>
      <c r="K155" s="82">
        <f>H155/'SALARY MARCH'!A4*H163</f>
        <v>14516.129032258064</v>
      </c>
      <c r="L155" s="100" t="s">
        <v>82</v>
      </c>
      <c r="M155" s="101">
        <f>'SALARY MARCH'!O32</f>
        <v>206</v>
      </c>
    </row>
    <row r="156" spans="1:13" s="67" customFormat="1">
      <c r="A156" s="398"/>
      <c r="B156" s="78" t="s">
        <v>101</v>
      </c>
      <c r="C156" s="406">
        <f>'SALARY MARCH'!D32</f>
        <v>0</v>
      </c>
      <c r="D156" s="406"/>
      <c r="E156" s="84"/>
      <c r="F156" s="395" t="s">
        <v>112</v>
      </c>
      <c r="G156" s="396"/>
      <c r="H156" s="79">
        <f>'SALARY MARCH'!F32</f>
        <v>5000</v>
      </c>
      <c r="I156" s="80" t="s">
        <v>112</v>
      </c>
      <c r="J156" s="81"/>
      <c r="K156" s="82">
        <f>H156/'SALARY MARCH'!A4*H163</f>
        <v>3225.8064516129029</v>
      </c>
      <c r="L156" s="100" t="s">
        <v>83</v>
      </c>
      <c r="M156" s="114">
        <f>'SALARY MARCH'!N32</f>
        <v>1800</v>
      </c>
    </row>
    <row r="157" spans="1:13" s="67" customFormat="1">
      <c r="A157" s="398"/>
      <c r="B157" s="78" t="s">
        <v>100</v>
      </c>
      <c r="C157" s="406"/>
      <c r="D157" s="406"/>
      <c r="E157" s="84"/>
      <c r="F157" s="395" t="s">
        <v>113</v>
      </c>
      <c r="G157" s="396"/>
      <c r="H157" s="79">
        <f>'SALARY MARCH'!F33</f>
        <v>0</v>
      </c>
      <c r="I157" s="395" t="s">
        <v>110</v>
      </c>
      <c r="J157" s="396"/>
      <c r="K157" s="78">
        <f>H157/'SALARY MARCH'!A4*H163</f>
        <v>0</v>
      </c>
      <c r="L157" s="100" t="s">
        <v>84</v>
      </c>
      <c r="M157" s="101">
        <f>'SALARY MARCH'!P34</f>
        <v>0</v>
      </c>
    </row>
    <row r="158" spans="1:13" s="67" customFormat="1">
      <c r="A158" s="398"/>
      <c r="B158" s="78" t="s">
        <v>99</v>
      </c>
      <c r="C158" s="112">
        <f>'SALARY MARCH'!C33</f>
        <v>0</v>
      </c>
      <c r="D158" s="85" t="s">
        <v>80</v>
      </c>
      <c r="E158" s="86"/>
      <c r="F158" s="395" t="s">
        <v>114</v>
      </c>
      <c r="G158" s="396"/>
      <c r="H158" s="79">
        <f>'SALARY MARCH'!F34</f>
        <v>2500</v>
      </c>
      <c r="I158" s="395" t="s">
        <v>111</v>
      </c>
      <c r="J158" s="396"/>
      <c r="K158" s="78">
        <f>H158/'SALARY MARCH'!A4*H163</f>
        <v>1612.9032258064515</v>
      </c>
      <c r="L158" s="100" t="s">
        <v>85</v>
      </c>
      <c r="M158" s="101">
        <f>'SALARY MARCH'!P33</f>
        <v>0</v>
      </c>
    </row>
    <row r="159" spans="1:13" s="67" customFormat="1">
      <c r="A159" s="398"/>
      <c r="B159" s="78" t="s">
        <v>98</v>
      </c>
      <c r="C159" s="112">
        <f>'SALARY MARCH'!C34</f>
        <v>0</v>
      </c>
      <c r="D159" s="83" t="s">
        <v>81</v>
      </c>
      <c r="E159" s="84"/>
      <c r="F159" s="395" t="s">
        <v>104</v>
      </c>
      <c r="G159" s="396"/>
      <c r="H159" s="79">
        <f>'SALARY MARCH'!H32</f>
        <v>15</v>
      </c>
      <c r="I159" s="87"/>
      <c r="J159" s="78"/>
      <c r="K159" s="78"/>
      <c r="L159" s="100" t="s">
        <v>86</v>
      </c>
      <c r="M159" s="101">
        <f>'SALARY MARCH'!P32</f>
        <v>0</v>
      </c>
    </row>
    <row r="160" spans="1:13" s="67" customFormat="1">
      <c r="A160" s="398"/>
      <c r="B160" s="78" t="s">
        <v>77</v>
      </c>
      <c r="C160" s="88">
        <f>MASTER!I35</f>
        <v>0</v>
      </c>
      <c r="D160" s="83" t="s">
        <v>95</v>
      </c>
      <c r="E160" s="84"/>
      <c r="F160" s="395" t="s">
        <v>105</v>
      </c>
      <c r="G160" s="396"/>
      <c r="H160" s="79">
        <f>'SALARY MARCH'!I32</f>
        <v>5</v>
      </c>
      <c r="I160" s="87"/>
      <c r="J160" s="78"/>
      <c r="K160" s="78"/>
      <c r="L160" s="100" t="s">
        <v>87</v>
      </c>
      <c r="M160" s="101">
        <f>'SALARY MARCH'!O34</f>
        <v>0</v>
      </c>
    </row>
    <row r="161" spans="1:14" s="67" customFormat="1">
      <c r="A161" s="398"/>
      <c r="B161" s="78" t="s">
        <v>97</v>
      </c>
      <c r="C161" s="119">
        <f>MASTER!I34</f>
        <v>0</v>
      </c>
      <c r="D161" s="83" t="s">
        <v>79</v>
      </c>
      <c r="E161" s="84"/>
      <c r="F161" s="395" t="s">
        <v>106</v>
      </c>
      <c r="G161" s="396"/>
      <c r="H161" s="79">
        <v>0</v>
      </c>
      <c r="I161" s="83"/>
      <c r="J161" s="78"/>
      <c r="K161" s="78"/>
      <c r="L161" s="100"/>
      <c r="M161" s="101"/>
    </row>
    <row r="162" spans="1:14" s="67" customFormat="1">
      <c r="A162" s="398"/>
      <c r="B162" s="78" t="s">
        <v>78</v>
      </c>
      <c r="C162" s="77">
        <f>'SALARY MARCH'!J32</f>
        <v>0</v>
      </c>
      <c r="D162" s="83" t="s">
        <v>96</v>
      </c>
      <c r="E162" s="84"/>
      <c r="F162" s="395" t="s">
        <v>107</v>
      </c>
      <c r="G162" s="396"/>
      <c r="H162" s="79">
        <f>'SALARY MARCH'!A4-'SALARY MARCH'!H33</f>
        <v>11</v>
      </c>
      <c r="I162" s="83"/>
      <c r="J162" s="78"/>
      <c r="K162" s="78"/>
      <c r="L162" s="100"/>
      <c r="M162" s="101"/>
    </row>
    <row r="163" spans="1:14" s="67" customFormat="1" ht="15.75" thickBot="1">
      <c r="A163" s="399"/>
      <c r="B163" s="409" t="s">
        <v>88</v>
      </c>
      <c r="C163" s="409"/>
      <c r="D163" s="109">
        <f>'SALARY MARCH'!G32</f>
        <v>30000</v>
      </c>
      <c r="E163" s="89"/>
      <c r="F163" s="402" t="s">
        <v>89</v>
      </c>
      <c r="G163" s="403"/>
      <c r="H163" s="90">
        <f>'SALARY MARCH'!H33</f>
        <v>20</v>
      </c>
      <c r="I163" s="402" t="s">
        <v>90</v>
      </c>
      <c r="J163" s="403"/>
      <c r="K163" s="91">
        <f>+K155+K156+K157+K158</f>
        <v>19354.838709677417</v>
      </c>
      <c r="L163" s="102" t="s">
        <v>91</v>
      </c>
      <c r="M163" s="103">
        <f>SUM(M155:M160)</f>
        <v>2006</v>
      </c>
    </row>
    <row r="164" spans="1:14" s="67" customFormat="1" ht="16.5" thickBot="1">
      <c r="A164" s="92"/>
      <c r="B164" s="70" t="s">
        <v>92</v>
      </c>
      <c r="C164" s="93">
        <f>'SALARY MARCH'!R32</f>
        <v>17348.83870967742</v>
      </c>
      <c r="D164" s="94"/>
      <c r="E164" s="95"/>
      <c r="F164" s="96"/>
      <c r="G164" s="96"/>
      <c r="H164" s="96"/>
      <c r="I164" s="96"/>
      <c r="J164" s="96"/>
      <c r="K164" s="97" t="s">
        <v>93</v>
      </c>
      <c r="L164" s="404" t="str">
        <f>C151</f>
        <v>*************</v>
      </c>
      <c r="M164" s="405"/>
    </row>
    <row r="165" spans="1:14" s="67" customFormat="1">
      <c r="C165" s="98"/>
      <c r="D165" s="98"/>
      <c r="L165" s="104"/>
      <c r="M165" s="104"/>
    </row>
    <row r="166" spans="1:14" s="54" customFormat="1" ht="19.5" customHeight="1">
      <c r="B166" s="53"/>
      <c r="C166" s="416" t="str">
        <f>'SALARY MARCH'!F1</f>
        <v>*************</v>
      </c>
      <c r="D166" s="416"/>
      <c r="E166" s="416"/>
      <c r="F166" s="416"/>
      <c r="G166" s="416"/>
      <c r="H166" s="416"/>
      <c r="I166" s="416"/>
      <c r="J166" s="68"/>
      <c r="K166" s="68"/>
      <c r="L166" s="410"/>
      <c r="M166" s="410"/>
      <c r="N166" s="72"/>
    </row>
    <row r="167" spans="1:14" s="54" customFormat="1" ht="15.75" customHeight="1">
      <c r="B167" s="53"/>
      <c r="C167" s="412" t="str">
        <f>'SALARY MARCH'!D2</f>
        <v>***********</v>
      </c>
      <c r="D167" s="412"/>
      <c r="E167" s="412"/>
      <c r="F167" s="412"/>
      <c r="G167" s="412"/>
      <c r="H167" s="412"/>
      <c r="I167" s="412"/>
      <c r="J167" s="69"/>
      <c r="K167" s="55" t="s">
        <v>69</v>
      </c>
      <c r="L167" s="111"/>
      <c r="M167" s="111"/>
    </row>
    <row r="168" spans="1:14" s="71" customFormat="1" ht="22.5" customHeight="1" thickBot="1">
      <c r="A168" s="73"/>
      <c r="B168" s="74" t="s">
        <v>68</v>
      </c>
      <c r="C168" s="115">
        <f>'SALARY MARCH'!B35</f>
        <v>0</v>
      </c>
      <c r="D168" s="412" t="s">
        <v>108</v>
      </c>
      <c r="E168" s="412"/>
      <c r="F168" s="412"/>
      <c r="G168" s="412"/>
      <c r="H168" s="412"/>
      <c r="I168" s="116">
        <f>'SALARY MARCH'!M3</f>
        <v>43891</v>
      </c>
      <c r="J168" s="113"/>
      <c r="K168" s="75" t="s">
        <v>0</v>
      </c>
      <c r="L168" s="411">
        <f>'SALARY MARCH'!C35</f>
        <v>0</v>
      </c>
      <c r="M168" s="411"/>
    </row>
    <row r="169" spans="1:14" s="77" customFormat="1" ht="20.25" customHeight="1" thickBot="1">
      <c r="A169" s="76" t="s">
        <v>76</v>
      </c>
      <c r="B169" s="413" t="s">
        <v>72</v>
      </c>
      <c r="C169" s="414"/>
      <c r="D169" s="414"/>
      <c r="E169" s="414"/>
      <c r="F169" s="414" t="s">
        <v>73</v>
      </c>
      <c r="G169" s="414"/>
      <c r="H169" s="414"/>
      <c r="I169" s="414" t="s">
        <v>74</v>
      </c>
      <c r="J169" s="414"/>
      <c r="K169" s="414"/>
      <c r="L169" s="407" t="s">
        <v>75</v>
      </c>
      <c r="M169" s="408"/>
    </row>
    <row r="170" spans="1:14" s="77" customFormat="1" ht="12" customHeight="1">
      <c r="A170" s="397">
        <v>11</v>
      </c>
      <c r="B170" s="78" t="s">
        <v>102</v>
      </c>
      <c r="C170" s="400">
        <f>'SALARY MARCH'!B36</f>
        <v>0</v>
      </c>
      <c r="D170" s="400"/>
      <c r="E170" s="401"/>
      <c r="F170" s="395" t="s">
        <v>103</v>
      </c>
      <c r="G170" s="396"/>
      <c r="H170" s="79">
        <f>'SALARY MARCH'!E35</f>
        <v>8000</v>
      </c>
      <c r="I170" s="80" t="s">
        <v>109</v>
      </c>
      <c r="J170" s="81"/>
      <c r="K170" s="82">
        <f>H170/'SALARY MARCH'!A4*H178</f>
        <v>5161.2903225806449</v>
      </c>
      <c r="L170" s="100" t="s">
        <v>82</v>
      </c>
      <c r="M170" s="101">
        <f>'SALARY MARCH'!O35</f>
        <v>71</v>
      </c>
    </row>
    <row r="171" spans="1:14" s="77" customFormat="1" ht="12" customHeight="1">
      <c r="A171" s="398"/>
      <c r="B171" s="78" t="s">
        <v>101</v>
      </c>
      <c r="C171" s="406">
        <v>35</v>
      </c>
      <c r="D171" s="406"/>
      <c r="E171" s="84"/>
      <c r="F171" s="395" t="s">
        <v>112</v>
      </c>
      <c r="G171" s="396"/>
      <c r="H171" s="79">
        <f>'SALARY MARCH'!F35</f>
        <v>1500</v>
      </c>
      <c r="I171" s="80" t="s">
        <v>112</v>
      </c>
      <c r="J171" s="81"/>
      <c r="K171" s="82">
        <f>H171/'SALARY MARCH'!A4*H178</f>
        <v>967.74193548387098</v>
      </c>
      <c r="L171" s="100" t="s">
        <v>83</v>
      </c>
      <c r="M171" s="114">
        <f>'SALARY MARCH'!N35</f>
        <v>774</v>
      </c>
    </row>
    <row r="172" spans="1:14" s="77" customFormat="1" ht="12" customHeight="1">
      <c r="A172" s="398"/>
      <c r="B172" s="78" t="s">
        <v>100</v>
      </c>
      <c r="C172" s="406"/>
      <c r="D172" s="406"/>
      <c r="E172" s="84"/>
      <c r="F172" s="395" t="s">
        <v>113</v>
      </c>
      <c r="G172" s="396"/>
      <c r="H172" s="79">
        <f>'SALARY MARCH'!F36</f>
        <v>0</v>
      </c>
      <c r="I172" s="395" t="s">
        <v>110</v>
      </c>
      <c r="J172" s="396"/>
      <c r="K172" s="78">
        <f>H172/'SALARY MARCH'!A4*H178</f>
        <v>0</v>
      </c>
      <c r="L172" s="100" t="s">
        <v>84</v>
      </c>
      <c r="M172" s="101">
        <f>'SALARY MARCH'!P37</f>
        <v>0</v>
      </c>
    </row>
    <row r="173" spans="1:14" s="77" customFormat="1" ht="12" customHeight="1">
      <c r="A173" s="398"/>
      <c r="B173" s="78" t="s">
        <v>99</v>
      </c>
      <c r="C173" s="112">
        <f>'SALARY MARCH'!C36</f>
        <v>0</v>
      </c>
      <c r="D173" s="85" t="s">
        <v>80</v>
      </c>
      <c r="E173" s="86"/>
      <c r="F173" s="395" t="s">
        <v>114</v>
      </c>
      <c r="G173" s="396"/>
      <c r="H173" s="79">
        <f>'SALARY MARCH'!F37</f>
        <v>500</v>
      </c>
      <c r="I173" s="395" t="s">
        <v>111</v>
      </c>
      <c r="J173" s="396"/>
      <c r="K173" s="78">
        <f>H173/'SALARY MARCH'!A4*H178</f>
        <v>322.58064516129031</v>
      </c>
      <c r="L173" s="100" t="s">
        <v>85</v>
      </c>
      <c r="M173" s="101">
        <f>'SALARY MARCH'!P36</f>
        <v>0</v>
      </c>
    </row>
    <row r="174" spans="1:14" s="77" customFormat="1" ht="12" customHeight="1">
      <c r="A174" s="398"/>
      <c r="B174" s="78" t="s">
        <v>98</v>
      </c>
      <c r="C174" s="112">
        <f>'SALARY MARCH'!C37</f>
        <v>0</v>
      </c>
      <c r="D174" s="83" t="s">
        <v>81</v>
      </c>
      <c r="E174" s="84"/>
      <c r="F174" s="395" t="s">
        <v>104</v>
      </c>
      <c r="G174" s="396"/>
      <c r="H174" s="79">
        <f>'SALARY MARCH'!H35</f>
        <v>19</v>
      </c>
      <c r="I174" s="87"/>
      <c r="J174" s="78"/>
      <c r="K174" s="78"/>
      <c r="L174" s="100" t="s">
        <v>86</v>
      </c>
      <c r="M174" s="101">
        <f>'SALARY MARCH'!P35</f>
        <v>0</v>
      </c>
    </row>
    <row r="175" spans="1:14" s="77" customFormat="1" ht="12" customHeight="1">
      <c r="A175" s="398"/>
      <c r="B175" s="78" t="s">
        <v>77</v>
      </c>
      <c r="C175" s="88">
        <f>MASTER!I38</f>
        <v>0</v>
      </c>
      <c r="D175" s="83" t="s">
        <v>95</v>
      </c>
      <c r="E175" s="84"/>
      <c r="F175" s="395" t="s">
        <v>105</v>
      </c>
      <c r="G175" s="396"/>
      <c r="H175" s="79">
        <f>'SALARY MARCH'!I35</f>
        <v>1</v>
      </c>
      <c r="I175" s="87"/>
      <c r="J175" s="78"/>
      <c r="K175" s="78"/>
      <c r="L175" s="100" t="s">
        <v>87</v>
      </c>
      <c r="M175" s="101">
        <f>'SALARY MARCH'!O37</f>
        <v>0</v>
      </c>
    </row>
    <row r="176" spans="1:14" s="77" customFormat="1" ht="12" customHeight="1">
      <c r="A176" s="398"/>
      <c r="B176" s="78" t="s">
        <v>97</v>
      </c>
      <c r="C176" s="119">
        <f>MASTER!I37</f>
        <v>0</v>
      </c>
      <c r="D176" s="83" t="s">
        <v>79</v>
      </c>
      <c r="E176" s="84"/>
      <c r="F176" s="395" t="s">
        <v>106</v>
      </c>
      <c r="G176" s="396"/>
      <c r="H176" s="79">
        <v>0</v>
      </c>
      <c r="I176" s="83"/>
      <c r="J176" s="78"/>
      <c r="K176" s="78"/>
      <c r="L176" s="100"/>
      <c r="M176" s="101"/>
    </row>
    <row r="177" spans="1:13" s="77" customFormat="1" ht="12" customHeight="1">
      <c r="A177" s="398"/>
      <c r="B177" s="78" t="s">
        <v>78</v>
      </c>
      <c r="C177" s="77">
        <f>'SALARY MARCH'!J35</f>
        <v>0</v>
      </c>
      <c r="D177" s="83" t="s">
        <v>96</v>
      </c>
      <c r="E177" s="84"/>
      <c r="F177" s="395" t="s">
        <v>107</v>
      </c>
      <c r="G177" s="396"/>
      <c r="H177" s="79">
        <f>'SALARY MARCH'!A4-'SALARY MARCH'!H36</f>
        <v>11</v>
      </c>
      <c r="I177" s="83"/>
      <c r="J177" s="78"/>
      <c r="K177" s="78"/>
      <c r="L177" s="100"/>
      <c r="M177" s="101"/>
    </row>
    <row r="178" spans="1:13" s="77" customFormat="1" ht="15.75" thickBot="1">
      <c r="A178" s="399"/>
      <c r="B178" s="409" t="s">
        <v>88</v>
      </c>
      <c r="C178" s="409"/>
      <c r="D178" s="109">
        <f>'SALARY MARCH'!G35</f>
        <v>10000</v>
      </c>
      <c r="E178" s="89"/>
      <c r="F178" s="402" t="s">
        <v>89</v>
      </c>
      <c r="G178" s="403"/>
      <c r="H178" s="90">
        <f>'SALARY MARCH'!H36</f>
        <v>20</v>
      </c>
      <c r="I178" s="402" t="s">
        <v>90</v>
      </c>
      <c r="J178" s="403"/>
      <c r="K178" s="91">
        <f>+K170+K171+K172+K173</f>
        <v>6451.6129032258068</v>
      </c>
      <c r="L178" s="102" t="s">
        <v>91</v>
      </c>
      <c r="M178" s="103">
        <f>SUM(M170:M175)</f>
        <v>845</v>
      </c>
    </row>
    <row r="179" spans="1:13" s="67" customFormat="1" ht="19.5" customHeight="1" thickBot="1">
      <c r="A179" s="92"/>
      <c r="B179" s="70" t="s">
        <v>92</v>
      </c>
      <c r="C179" s="93">
        <f>'SALARY MARCH'!R35</f>
        <v>5606.6129032258059</v>
      </c>
      <c r="D179" s="94"/>
      <c r="E179" s="95"/>
      <c r="F179" s="96"/>
      <c r="G179" s="96"/>
      <c r="H179" s="96"/>
      <c r="I179" s="96"/>
      <c r="J179" s="96"/>
      <c r="K179" s="97" t="s">
        <v>93</v>
      </c>
      <c r="L179" s="404" t="str">
        <f>C166</f>
        <v>*************</v>
      </c>
      <c r="M179" s="405"/>
    </row>
    <row r="180" spans="1:13" s="67" customFormat="1">
      <c r="C180" s="98"/>
      <c r="D180" s="98"/>
      <c r="L180" s="104"/>
      <c r="M180" s="104"/>
    </row>
    <row r="181" spans="1:13" s="67" customFormat="1">
      <c r="C181" s="98"/>
      <c r="D181" s="98"/>
      <c r="L181" s="104"/>
      <c r="M181" s="104"/>
    </row>
    <row r="182" spans="1:13">
      <c r="A182" s="415" t="s">
        <v>116</v>
      </c>
      <c r="B182" s="415"/>
      <c r="C182" s="415"/>
      <c r="D182" s="415"/>
      <c r="E182" s="415"/>
      <c r="F182" s="415"/>
      <c r="G182" s="415"/>
      <c r="H182" s="415"/>
      <c r="I182" s="415"/>
      <c r="J182" s="415"/>
      <c r="K182" s="415"/>
      <c r="L182" s="415"/>
      <c r="M182" s="415"/>
    </row>
    <row r="183" spans="1:13" s="67" customFormat="1">
      <c r="C183" s="98"/>
      <c r="D183" s="98"/>
      <c r="L183" s="104"/>
      <c r="M183" s="104"/>
    </row>
    <row r="184" spans="1:13" s="67" customFormat="1" ht="18.75">
      <c r="A184" s="54"/>
      <c r="B184" s="53"/>
      <c r="C184" s="416" t="str">
        <f>'SALARY MARCH'!F1</f>
        <v>*************</v>
      </c>
      <c r="D184" s="416"/>
      <c r="E184" s="416"/>
      <c r="F184" s="416"/>
      <c r="G184" s="416"/>
      <c r="H184" s="416"/>
      <c r="I184" s="416"/>
      <c r="J184" s="68"/>
      <c r="K184" s="68"/>
      <c r="L184" s="410"/>
      <c r="M184" s="410"/>
    </row>
    <row r="185" spans="1:13" s="67" customFormat="1">
      <c r="A185" s="54"/>
      <c r="B185" s="53"/>
      <c r="C185" s="412" t="str">
        <f>'SALARY MARCH'!D2</f>
        <v>***********</v>
      </c>
      <c r="D185" s="412"/>
      <c r="E185" s="412"/>
      <c r="F185" s="412"/>
      <c r="G185" s="412"/>
      <c r="H185" s="412"/>
      <c r="I185" s="412"/>
      <c r="J185" s="69"/>
      <c r="K185" s="55" t="s">
        <v>69</v>
      </c>
      <c r="L185" s="111"/>
      <c r="M185" s="111"/>
    </row>
    <row r="186" spans="1:13" s="67" customFormat="1" ht="16.5" thickBot="1">
      <c r="A186" s="73"/>
      <c r="B186" s="74" t="s">
        <v>68</v>
      </c>
      <c r="C186" s="115">
        <f>'SALARY MARCH'!B38</f>
        <v>0</v>
      </c>
      <c r="D186" s="412" t="s">
        <v>108</v>
      </c>
      <c r="E186" s="412"/>
      <c r="F186" s="412"/>
      <c r="G186" s="412"/>
      <c r="H186" s="412"/>
      <c r="I186" s="116">
        <f>'SALARY MARCH'!M3</f>
        <v>43891</v>
      </c>
      <c r="J186" s="113"/>
      <c r="K186" s="75" t="s">
        <v>0</v>
      </c>
      <c r="L186" s="411">
        <f>'SALARY MARCH'!C38</f>
        <v>0</v>
      </c>
      <c r="M186" s="411"/>
    </row>
    <row r="187" spans="1:13" s="67" customFormat="1" ht="15.75" thickBot="1">
      <c r="A187" s="76" t="s">
        <v>76</v>
      </c>
      <c r="B187" s="413" t="s">
        <v>72</v>
      </c>
      <c r="C187" s="414"/>
      <c r="D187" s="414"/>
      <c r="E187" s="414"/>
      <c r="F187" s="414" t="s">
        <v>73</v>
      </c>
      <c r="G187" s="414"/>
      <c r="H187" s="414"/>
      <c r="I187" s="414" t="s">
        <v>74</v>
      </c>
      <c r="J187" s="414"/>
      <c r="K187" s="414"/>
      <c r="L187" s="407" t="s">
        <v>75</v>
      </c>
      <c r="M187" s="408"/>
    </row>
    <row r="188" spans="1:13" s="67" customFormat="1">
      <c r="A188" s="397">
        <v>12</v>
      </c>
      <c r="B188" s="78" t="s">
        <v>102</v>
      </c>
      <c r="C188" s="400">
        <f>'SALARY MARCH'!B39</f>
        <v>0</v>
      </c>
      <c r="D188" s="400"/>
      <c r="E188" s="401"/>
      <c r="F188" s="395" t="s">
        <v>103</v>
      </c>
      <c r="G188" s="396"/>
      <c r="H188" s="79">
        <f>'SALARY MARCH'!E38</f>
        <v>8000</v>
      </c>
      <c r="I188" s="80" t="s">
        <v>109</v>
      </c>
      <c r="J188" s="81"/>
      <c r="K188" s="82">
        <f>H188/'SALARY MARCH'!A4*H196</f>
        <v>5161.2903225806449</v>
      </c>
      <c r="L188" s="100" t="s">
        <v>82</v>
      </c>
      <c r="M188" s="101">
        <f>'SALARY MARCH'!O38</f>
        <v>71</v>
      </c>
    </row>
    <row r="189" spans="1:13" s="67" customFormat="1">
      <c r="A189" s="398"/>
      <c r="B189" s="78" t="s">
        <v>101</v>
      </c>
      <c r="C189" s="406">
        <f>'SALARY MARCH'!D38</f>
        <v>0</v>
      </c>
      <c r="D189" s="406"/>
      <c r="E189" s="84"/>
      <c r="F189" s="395" t="s">
        <v>112</v>
      </c>
      <c r="G189" s="396"/>
      <c r="H189" s="79">
        <f>'SALARY MARCH'!F38</f>
        <v>1500</v>
      </c>
      <c r="I189" s="80" t="s">
        <v>112</v>
      </c>
      <c r="J189" s="81"/>
      <c r="K189" s="82">
        <f>H189/'SALARY MARCH'!A4*H196</f>
        <v>967.74193548387098</v>
      </c>
      <c r="L189" s="100" t="s">
        <v>83</v>
      </c>
      <c r="M189" s="114">
        <f>'SALARY MARCH'!N38</f>
        <v>774</v>
      </c>
    </row>
    <row r="190" spans="1:13" s="67" customFormat="1">
      <c r="A190" s="398"/>
      <c r="B190" s="78" t="s">
        <v>100</v>
      </c>
      <c r="C190" s="406"/>
      <c r="D190" s="406"/>
      <c r="E190" s="84"/>
      <c r="F190" s="395" t="s">
        <v>113</v>
      </c>
      <c r="G190" s="396"/>
      <c r="H190" s="79">
        <f>'SALARY MARCH'!F39</f>
        <v>0</v>
      </c>
      <c r="I190" s="395" t="s">
        <v>110</v>
      </c>
      <c r="J190" s="396"/>
      <c r="K190" s="78">
        <f>H190/'SALARY MARCH'!A4*H196</f>
        <v>0</v>
      </c>
      <c r="L190" s="100" t="s">
        <v>84</v>
      </c>
      <c r="M190" s="101">
        <f>'SALARY MARCH'!P40</f>
        <v>0</v>
      </c>
    </row>
    <row r="191" spans="1:13" s="67" customFormat="1">
      <c r="A191" s="398"/>
      <c r="B191" s="78" t="s">
        <v>99</v>
      </c>
      <c r="C191" s="112">
        <f>'SALARY MARCH'!C39</f>
        <v>0</v>
      </c>
      <c r="D191" s="85" t="s">
        <v>80</v>
      </c>
      <c r="E191" s="86"/>
      <c r="F191" s="395" t="s">
        <v>114</v>
      </c>
      <c r="G191" s="396"/>
      <c r="H191" s="79">
        <f>'SALARY MARCH'!F40</f>
        <v>500</v>
      </c>
      <c r="I191" s="395" t="s">
        <v>111</v>
      </c>
      <c r="J191" s="396"/>
      <c r="K191" s="78">
        <f>H191/'SALARY MARCH'!A4*H196</f>
        <v>322.58064516129031</v>
      </c>
      <c r="L191" s="100" t="s">
        <v>85</v>
      </c>
      <c r="M191" s="101">
        <f>'SALARY MARCH'!P39</f>
        <v>0</v>
      </c>
    </row>
    <row r="192" spans="1:13" s="67" customFormat="1">
      <c r="A192" s="398"/>
      <c r="B192" s="78" t="s">
        <v>98</v>
      </c>
      <c r="C192" s="112">
        <f>'SALARY MARCH'!C40</f>
        <v>0</v>
      </c>
      <c r="D192" s="83" t="s">
        <v>81</v>
      </c>
      <c r="E192" s="84"/>
      <c r="F192" s="395" t="s">
        <v>104</v>
      </c>
      <c r="G192" s="396"/>
      <c r="H192" s="79">
        <f>'SALARY MARCH'!H38</f>
        <v>18</v>
      </c>
      <c r="I192" s="87"/>
      <c r="J192" s="78"/>
      <c r="K192" s="78"/>
      <c r="L192" s="100" t="s">
        <v>86</v>
      </c>
      <c r="M192" s="101">
        <f>'SALARY MARCH'!P38</f>
        <v>0</v>
      </c>
    </row>
    <row r="193" spans="1:14" s="67" customFormat="1">
      <c r="A193" s="398"/>
      <c r="B193" s="78" t="s">
        <v>77</v>
      </c>
      <c r="C193" s="88">
        <f>MASTER!I41</f>
        <v>0</v>
      </c>
      <c r="D193" s="83" t="s">
        <v>95</v>
      </c>
      <c r="E193" s="84"/>
      <c r="F193" s="395" t="s">
        <v>105</v>
      </c>
      <c r="G193" s="396"/>
      <c r="H193" s="79">
        <f>'SALARY MARCH'!I38</f>
        <v>2</v>
      </c>
      <c r="I193" s="87"/>
      <c r="J193" s="78"/>
      <c r="K193" s="78"/>
      <c r="L193" s="100" t="s">
        <v>87</v>
      </c>
      <c r="M193" s="101">
        <f>'SALARY MARCH'!O40</f>
        <v>0</v>
      </c>
    </row>
    <row r="194" spans="1:14" s="67" customFormat="1">
      <c r="A194" s="398"/>
      <c r="B194" s="78" t="s">
        <v>97</v>
      </c>
      <c r="C194" s="119">
        <f>MASTER!I40</f>
        <v>0</v>
      </c>
      <c r="D194" s="83" t="s">
        <v>79</v>
      </c>
      <c r="E194" s="84"/>
      <c r="F194" s="395" t="s">
        <v>106</v>
      </c>
      <c r="G194" s="396"/>
      <c r="H194" s="79">
        <v>0</v>
      </c>
      <c r="I194" s="83"/>
      <c r="J194" s="78"/>
      <c r="K194" s="78"/>
      <c r="L194" s="100"/>
      <c r="M194" s="101"/>
    </row>
    <row r="195" spans="1:14" s="67" customFormat="1">
      <c r="A195" s="398"/>
      <c r="B195" s="78" t="s">
        <v>78</v>
      </c>
      <c r="C195" s="77">
        <f>'SALARY MARCH'!J38</f>
        <v>0</v>
      </c>
      <c r="D195" s="83" t="s">
        <v>96</v>
      </c>
      <c r="E195" s="84"/>
      <c r="F195" s="395" t="s">
        <v>107</v>
      </c>
      <c r="G195" s="396"/>
      <c r="H195" s="79">
        <f>'SALARY MARCH'!A4-'SALARY MARCH'!H39</f>
        <v>11</v>
      </c>
      <c r="I195" s="83"/>
      <c r="J195" s="78"/>
      <c r="K195" s="78"/>
      <c r="L195" s="100"/>
      <c r="M195" s="101"/>
    </row>
    <row r="196" spans="1:14" s="67" customFormat="1" ht="15.75" thickBot="1">
      <c r="A196" s="399"/>
      <c r="B196" s="409" t="s">
        <v>88</v>
      </c>
      <c r="C196" s="409"/>
      <c r="D196" s="109">
        <f>'SALARY MARCH'!G38</f>
        <v>10000</v>
      </c>
      <c r="E196" s="89"/>
      <c r="F196" s="402" t="s">
        <v>89</v>
      </c>
      <c r="G196" s="403"/>
      <c r="H196" s="90">
        <f>'SALARY MARCH'!H39</f>
        <v>20</v>
      </c>
      <c r="I196" s="402" t="s">
        <v>90</v>
      </c>
      <c r="J196" s="403"/>
      <c r="K196" s="91">
        <f>+K188+K189+K190+K191</f>
        <v>6451.6129032258068</v>
      </c>
      <c r="L196" s="102" t="s">
        <v>91</v>
      </c>
      <c r="M196" s="103">
        <f>SUM(M188:M193)</f>
        <v>845</v>
      </c>
    </row>
    <row r="197" spans="1:14" s="67" customFormat="1" ht="16.5" thickBot="1">
      <c r="A197" s="92"/>
      <c r="B197" s="70" t="s">
        <v>92</v>
      </c>
      <c r="C197" s="93">
        <f>'SALARY MARCH'!R38</f>
        <v>5606.6129032258059</v>
      </c>
      <c r="D197" s="94"/>
      <c r="E197" s="95"/>
      <c r="F197" s="96"/>
      <c r="G197" s="96"/>
      <c r="H197" s="96"/>
      <c r="I197" s="96"/>
      <c r="J197" s="96"/>
      <c r="K197" s="97" t="s">
        <v>93</v>
      </c>
      <c r="L197" s="404" t="str">
        <f>C184</f>
        <v>*************</v>
      </c>
      <c r="M197" s="405"/>
    </row>
    <row r="198" spans="1:14" s="67" customFormat="1">
      <c r="C198" s="98"/>
      <c r="D198" s="98"/>
      <c r="L198" s="104"/>
      <c r="M198" s="104"/>
    </row>
    <row r="199" spans="1:14" s="54" customFormat="1" ht="19.5" customHeight="1">
      <c r="B199" s="53"/>
      <c r="C199" s="416" t="str">
        <f>'SALARY MARCH'!F1</f>
        <v>*************</v>
      </c>
      <c r="D199" s="416"/>
      <c r="E199" s="416"/>
      <c r="F199" s="416"/>
      <c r="G199" s="416"/>
      <c r="H199" s="416"/>
      <c r="I199" s="416"/>
      <c r="J199" s="68"/>
      <c r="K199" s="68"/>
      <c r="L199" s="410"/>
      <c r="M199" s="410"/>
      <c r="N199" s="72"/>
    </row>
    <row r="200" spans="1:14" s="54" customFormat="1" ht="15.75" customHeight="1">
      <c r="B200" s="53"/>
      <c r="C200" s="412" t="str">
        <f>'SALARY MARCH'!D2</f>
        <v>***********</v>
      </c>
      <c r="D200" s="412"/>
      <c r="E200" s="412"/>
      <c r="F200" s="412"/>
      <c r="G200" s="412"/>
      <c r="H200" s="412"/>
      <c r="I200" s="412"/>
      <c r="J200" s="69"/>
      <c r="K200" s="55" t="s">
        <v>69</v>
      </c>
      <c r="L200" s="111"/>
      <c r="M200" s="111"/>
    </row>
    <row r="201" spans="1:14" s="71" customFormat="1" ht="22.5" customHeight="1" thickBot="1">
      <c r="A201" s="73"/>
      <c r="B201" s="74" t="s">
        <v>68</v>
      </c>
      <c r="C201" s="115" t="e">
        <f>'SALARY MARCH'!#REF!</f>
        <v>#REF!</v>
      </c>
      <c r="D201" s="412" t="s">
        <v>108</v>
      </c>
      <c r="E201" s="412"/>
      <c r="F201" s="412"/>
      <c r="G201" s="412"/>
      <c r="H201" s="412"/>
      <c r="I201" s="116">
        <f>'SALARY MARCH'!M3</f>
        <v>43891</v>
      </c>
      <c r="J201" s="113"/>
      <c r="K201" s="75" t="s">
        <v>0</v>
      </c>
      <c r="L201" s="411" t="e">
        <f>'SALARY MARCH'!#REF!</f>
        <v>#REF!</v>
      </c>
      <c r="M201" s="411"/>
    </row>
    <row r="202" spans="1:14" s="77" customFormat="1" ht="20.25" customHeight="1" thickBot="1">
      <c r="A202" s="76" t="s">
        <v>76</v>
      </c>
      <c r="B202" s="413" t="s">
        <v>72</v>
      </c>
      <c r="C202" s="414"/>
      <c r="D202" s="414"/>
      <c r="E202" s="414"/>
      <c r="F202" s="414" t="s">
        <v>73</v>
      </c>
      <c r="G202" s="414"/>
      <c r="H202" s="414"/>
      <c r="I202" s="414" t="s">
        <v>74</v>
      </c>
      <c r="J202" s="414"/>
      <c r="K202" s="414"/>
      <c r="L202" s="407" t="s">
        <v>75</v>
      </c>
      <c r="M202" s="408"/>
    </row>
    <row r="203" spans="1:14" s="77" customFormat="1" ht="12" customHeight="1">
      <c r="A203" s="397">
        <v>13</v>
      </c>
      <c r="B203" s="78" t="s">
        <v>102</v>
      </c>
      <c r="C203" s="400" t="e">
        <f>'SALARY MARCH'!#REF!</f>
        <v>#REF!</v>
      </c>
      <c r="D203" s="400"/>
      <c r="E203" s="401"/>
      <c r="F203" s="395" t="s">
        <v>103</v>
      </c>
      <c r="G203" s="396"/>
      <c r="H203" s="79" t="e">
        <f>'SALARY MARCH'!#REF!</f>
        <v>#REF!</v>
      </c>
      <c r="I203" s="80" t="s">
        <v>109</v>
      </c>
      <c r="J203" s="81"/>
      <c r="K203" s="82" t="e">
        <f>H203/'SALARY MARCH'!A4*H211</f>
        <v>#REF!</v>
      </c>
      <c r="L203" s="100" t="s">
        <v>82</v>
      </c>
      <c r="M203" s="101" t="e">
        <f>'SALARY MARCH'!#REF!</f>
        <v>#REF!</v>
      </c>
    </row>
    <row r="204" spans="1:14" s="77" customFormat="1" ht="12" customHeight="1">
      <c r="A204" s="398"/>
      <c r="B204" s="78" t="s">
        <v>101</v>
      </c>
      <c r="C204" s="406" t="e">
        <f>'SALARY MARCH'!#REF!</f>
        <v>#REF!</v>
      </c>
      <c r="D204" s="406"/>
      <c r="E204" s="84"/>
      <c r="F204" s="395" t="s">
        <v>112</v>
      </c>
      <c r="G204" s="396"/>
      <c r="H204" s="79" t="e">
        <f>'SALARY MARCH'!#REF!</f>
        <v>#REF!</v>
      </c>
      <c r="I204" s="80" t="s">
        <v>112</v>
      </c>
      <c r="J204" s="81"/>
      <c r="K204" s="82" t="e">
        <f>H204/'SALARY MARCH'!A4*H211</f>
        <v>#REF!</v>
      </c>
      <c r="L204" s="100" t="s">
        <v>83</v>
      </c>
      <c r="M204" s="114" t="e">
        <f>'SALARY MARCH'!#REF!</f>
        <v>#REF!</v>
      </c>
    </row>
    <row r="205" spans="1:14" s="77" customFormat="1" ht="12" customHeight="1">
      <c r="A205" s="398"/>
      <c r="B205" s="78" t="s">
        <v>100</v>
      </c>
      <c r="C205" s="406"/>
      <c r="D205" s="406"/>
      <c r="E205" s="84"/>
      <c r="F205" s="395" t="s">
        <v>113</v>
      </c>
      <c r="G205" s="396"/>
      <c r="H205" s="79" t="e">
        <f>'SALARY MARCH'!#REF!</f>
        <v>#REF!</v>
      </c>
      <c r="I205" s="395" t="s">
        <v>110</v>
      </c>
      <c r="J205" s="396"/>
      <c r="K205" s="78" t="e">
        <f>H205/'SALARY MARCH'!A4*H211</f>
        <v>#REF!</v>
      </c>
      <c r="L205" s="100" t="s">
        <v>84</v>
      </c>
      <c r="M205" s="101" t="e">
        <f>'SALARY MARCH'!#REF!</f>
        <v>#REF!</v>
      </c>
    </row>
    <row r="206" spans="1:14" s="77" customFormat="1" ht="12" customHeight="1">
      <c r="A206" s="398"/>
      <c r="B206" s="78" t="s">
        <v>99</v>
      </c>
      <c r="C206" s="112" t="e">
        <f>'SALARY MARCH'!#REF!</f>
        <v>#REF!</v>
      </c>
      <c r="D206" s="85" t="s">
        <v>80</v>
      </c>
      <c r="E206" s="86"/>
      <c r="F206" s="395" t="s">
        <v>114</v>
      </c>
      <c r="G206" s="396"/>
      <c r="H206" s="79" t="e">
        <f>'SALARY MARCH'!#REF!</f>
        <v>#REF!</v>
      </c>
      <c r="I206" s="395" t="s">
        <v>111</v>
      </c>
      <c r="J206" s="396"/>
      <c r="K206" s="78" t="e">
        <f>H206/'SALARY MARCH'!A4*H211</f>
        <v>#REF!</v>
      </c>
      <c r="L206" s="100" t="s">
        <v>85</v>
      </c>
      <c r="M206" s="101" t="e">
        <f>'SALARY MARCH'!#REF!</f>
        <v>#REF!</v>
      </c>
    </row>
    <row r="207" spans="1:14" s="77" customFormat="1" ht="12" customHeight="1">
      <c r="A207" s="398"/>
      <c r="B207" s="78" t="s">
        <v>98</v>
      </c>
      <c r="C207" s="112" t="e">
        <f>'SALARY MARCH'!#REF!</f>
        <v>#REF!</v>
      </c>
      <c r="D207" s="83" t="s">
        <v>81</v>
      </c>
      <c r="E207" s="84"/>
      <c r="F207" s="395" t="s">
        <v>104</v>
      </c>
      <c r="G207" s="396"/>
      <c r="H207" s="79" t="e">
        <f>'SALARY MARCH'!#REF!</f>
        <v>#REF!</v>
      </c>
      <c r="I207" s="87"/>
      <c r="J207" s="78"/>
      <c r="K207" s="78"/>
      <c r="L207" s="100" t="s">
        <v>86</v>
      </c>
      <c r="M207" s="101" t="e">
        <f>'SALARY MARCH'!#REF!</f>
        <v>#REF!</v>
      </c>
    </row>
    <row r="208" spans="1:14" s="77" customFormat="1" ht="12" customHeight="1">
      <c r="A208" s="398"/>
      <c r="B208" s="78" t="s">
        <v>77</v>
      </c>
      <c r="C208" s="88">
        <f>MASTER!I44</f>
        <v>0</v>
      </c>
      <c r="D208" s="83" t="s">
        <v>95</v>
      </c>
      <c r="E208" s="84"/>
      <c r="F208" s="395" t="s">
        <v>105</v>
      </c>
      <c r="G208" s="396"/>
      <c r="H208" s="79" t="e">
        <f>'SALARY MARCH'!#REF!</f>
        <v>#REF!</v>
      </c>
      <c r="I208" s="87"/>
      <c r="J208" s="78"/>
      <c r="K208" s="78"/>
      <c r="L208" s="100" t="s">
        <v>87</v>
      </c>
      <c r="M208" s="101" t="e">
        <f>'SALARY MARCH'!#REF!</f>
        <v>#REF!</v>
      </c>
    </row>
    <row r="209" spans="1:13" s="77" customFormat="1" ht="12" customHeight="1">
      <c r="A209" s="398"/>
      <c r="B209" s="78" t="s">
        <v>97</v>
      </c>
      <c r="C209" s="119">
        <f>MASTER!I43</f>
        <v>0</v>
      </c>
      <c r="D209" s="83" t="s">
        <v>79</v>
      </c>
      <c r="E209" s="84"/>
      <c r="F209" s="395" t="s">
        <v>106</v>
      </c>
      <c r="G209" s="396"/>
      <c r="H209" s="79">
        <v>0</v>
      </c>
      <c r="I209" s="83"/>
      <c r="J209" s="78"/>
      <c r="K209" s="78"/>
      <c r="L209" s="100"/>
      <c r="M209" s="101"/>
    </row>
    <row r="210" spans="1:13" s="77" customFormat="1" ht="12" customHeight="1">
      <c r="A210" s="398"/>
      <c r="B210" s="78" t="s">
        <v>78</v>
      </c>
      <c r="C210" s="77" t="e">
        <f>'SALARY MARCH'!#REF!</f>
        <v>#REF!</v>
      </c>
      <c r="D210" s="83" t="s">
        <v>96</v>
      </c>
      <c r="E210" s="84"/>
      <c r="F210" s="395" t="s">
        <v>107</v>
      </c>
      <c r="G210" s="396"/>
      <c r="H210" s="79" t="e">
        <f>'SALARY MARCH'!A4-'SALARY MARCH'!#REF!</f>
        <v>#REF!</v>
      </c>
      <c r="I210" s="83"/>
      <c r="J210" s="78"/>
      <c r="K210" s="78"/>
      <c r="L210" s="100"/>
      <c r="M210" s="101"/>
    </row>
    <row r="211" spans="1:13" s="77" customFormat="1" ht="15.75" thickBot="1">
      <c r="A211" s="399"/>
      <c r="B211" s="409" t="s">
        <v>88</v>
      </c>
      <c r="C211" s="409"/>
      <c r="D211" s="109" t="e">
        <f>'SALARY MARCH'!#REF!</f>
        <v>#REF!</v>
      </c>
      <c r="E211" s="89"/>
      <c r="F211" s="402" t="s">
        <v>89</v>
      </c>
      <c r="G211" s="403"/>
      <c r="H211" s="90" t="e">
        <f>'SALARY MARCH'!#REF!</f>
        <v>#REF!</v>
      </c>
      <c r="I211" s="402" t="s">
        <v>90</v>
      </c>
      <c r="J211" s="403"/>
      <c r="K211" s="91" t="e">
        <f>+K203+K204+K205+K206</f>
        <v>#REF!</v>
      </c>
      <c r="L211" s="102" t="s">
        <v>91</v>
      </c>
      <c r="M211" s="103" t="e">
        <f>SUM(M203:M208)</f>
        <v>#REF!</v>
      </c>
    </row>
    <row r="212" spans="1:13" s="67" customFormat="1" ht="19.5" customHeight="1" thickBot="1">
      <c r="A212" s="92"/>
      <c r="B212" s="70" t="s">
        <v>92</v>
      </c>
      <c r="C212" s="93" t="e">
        <f>'SALARY MARCH'!#REF!</f>
        <v>#REF!</v>
      </c>
      <c r="D212" s="94"/>
      <c r="E212" s="95"/>
      <c r="F212" s="96"/>
      <c r="G212" s="96"/>
      <c r="H212" s="96"/>
      <c r="I212" s="96"/>
      <c r="J212" s="96"/>
      <c r="K212" s="97" t="s">
        <v>93</v>
      </c>
      <c r="L212" s="404" t="str">
        <f>C199</f>
        <v>*************</v>
      </c>
      <c r="M212" s="405"/>
    </row>
    <row r="213" spans="1:13" s="67" customFormat="1">
      <c r="C213" s="98"/>
      <c r="D213" s="98"/>
      <c r="L213" s="104"/>
      <c r="M213" s="104"/>
    </row>
    <row r="214" spans="1:13" s="67" customFormat="1">
      <c r="C214" s="98"/>
      <c r="D214" s="98"/>
      <c r="L214" s="104"/>
      <c r="M214" s="104"/>
    </row>
    <row r="215" spans="1:13">
      <c r="A215" s="415" t="s">
        <v>116</v>
      </c>
      <c r="B215" s="415"/>
      <c r="C215" s="415"/>
      <c r="D215" s="415"/>
      <c r="E215" s="415"/>
      <c r="F215" s="415"/>
      <c r="G215" s="415"/>
      <c r="H215" s="415"/>
      <c r="I215" s="415"/>
      <c r="J215" s="415"/>
      <c r="K215" s="415"/>
      <c r="L215" s="415"/>
      <c r="M215" s="415"/>
    </row>
    <row r="216" spans="1:13" s="67" customFormat="1">
      <c r="C216" s="98"/>
      <c r="D216" s="98"/>
      <c r="L216" s="104"/>
      <c r="M216" s="104"/>
    </row>
    <row r="217" spans="1:13" s="67" customFormat="1" ht="18.75">
      <c r="A217" s="54"/>
      <c r="B217" s="53"/>
      <c r="C217" s="416" t="str">
        <f>'SALARY MARCH'!F1</f>
        <v>*************</v>
      </c>
      <c r="D217" s="416"/>
      <c r="E217" s="416"/>
      <c r="F217" s="416"/>
      <c r="G217" s="416"/>
      <c r="H217" s="416"/>
      <c r="I217" s="416"/>
      <c r="J217" s="68"/>
      <c r="K217" s="68"/>
      <c r="L217" s="410"/>
      <c r="M217" s="410"/>
    </row>
    <row r="218" spans="1:13" s="67" customFormat="1">
      <c r="A218" s="54"/>
      <c r="B218" s="53"/>
      <c r="C218" s="412" t="str">
        <f>'SALARY MARCH'!D2</f>
        <v>***********</v>
      </c>
      <c r="D218" s="412"/>
      <c r="E218" s="412"/>
      <c r="F218" s="412"/>
      <c r="G218" s="412"/>
      <c r="H218" s="412"/>
      <c r="I218" s="412"/>
      <c r="J218" s="69"/>
      <c r="K218" s="55" t="s">
        <v>69</v>
      </c>
      <c r="L218" s="111"/>
      <c r="M218" s="111"/>
    </row>
    <row r="219" spans="1:13" s="67" customFormat="1" ht="16.5" thickBot="1">
      <c r="A219" s="73"/>
      <c r="B219" s="74" t="s">
        <v>68</v>
      </c>
      <c r="C219" s="115" t="e">
        <f>'SALARY MARCH'!#REF!</f>
        <v>#REF!</v>
      </c>
      <c r="D219" s="412" t="s">
        <v>108</v>
      </c>
      <c r="E219" s="412"/>
      <c r="F219" s="412"/>
      <c r="G219" s="412"/>
      <c r="H219" s="412"/>
      <c r="I219" s="116">
        <f>'SALARY MARCH'!M3</f>
        <v>43891</v>
      </c>
      <c r="J219" s="113"/>
      <c r="K219" s="75" t="s">
        <v>0</v>
      </c>
      <c r="L219" s="411" t="e">
        <f>'SALARY MARCH'!#REF!</f>
        <v>#REF!</v>
      </c>
      <c r="M219" s="411"/>
    </row>
    <row r="220" spans="1:13" s="67" customFormat="1" ht="15.75" thickBot="1">
      <c r="A220" s="76" t="s">
        <v>76</v>
      </c>
      <c r="B220" s="413" t="s">
        <v>72</v>
      </c>
      <c r="C220" s="414"/>
      <c r="D220" s="414"/>
      <c r="E220" s="414"/>
      <c r="F220" s="414" t="s">
        <v>73</v>
      </c>
      <c r="G220" s="414"/>
      <c r="H220" s="414"/>
      <c r="I220" s="414" t="s">
        <v>74</v>
      </c>
      <c r="J220" s="414"/>
      <c r="K220" s="414"/>
      <c r="L220" s="407" t="s">
        <v>75</v>
      </c>
      <c r="M220" s="408"/>
    </row>
    <row r="221" spans="1:13" s="67" customFormat="1">
      <c r="A221" s="397">
        <v>14</v>
      </c>
      <c r="B221" s="78" t="s">
        <v>102</v>
      </c>
      <c r="C221" s="400" t="e">
        <f>'SALARY MARCH'!#REF!</f>
        <v>#REF!</v>
      </c>
      <c r="D221" s="400"/>
      <c r="E221" s="401"/>
      <c r="F221" s="395" t="s">
        <v>103</v>
      </c>
      <c r="G221" s="396"/>
      <c r="H221" s="79" t="e">
        <f>'SALARY MARCH'!#REF!</f>
        <v>#REF!</v>
      </c>
      <c r="I221" s="80" t="s">
        <v>109</v>
      </c>
      <c r="J221" s="81"/>
      <c r="K221" s="82" t="e">
        <f>H221/'SALARY MARCH'!A4*H229</f>
        <v>#REF!</v>
      </c>
      <c r="L221" s="100" t="s">
        <v>82</v>
      </c>
      <c r="M221" s="101" t="e">
        <f>'SALARY MARCH'!#REF!</f>
        <v>#REF!</v>
      </c>
    </row>
    <row r="222" spans="1:13" s="67" customFormat="1">
      <c r="A222" s="398"/>
      <c r="B222" s="78" t="s">
        <v>101</v>
      </c>
      <c r="C222" s="406" t="e">
        <f>'SALARY MARCH'!#REF!</f>
        <v>#REF!</v>
      </c>
      <c r="D222" s="406"/>
      <c r="E222" s="84"/>
      <c r="F222" s="395" t="s">
        <v>112</v>
      </c>
      <c r="G222" s="396"/>
      <c r="H222" s="79" t="e">
        <f>'SALARY MARCH'!#REF!</f>
        <v>#REF!</v>
      </c>
      <c r="I222" s="80" t="s">
        <v>112</v>
      </c>
      <c r="J222" s="81"/>
      <c r="K222" s="82" t="e">
        <f>H222/'SALARY MARCH'!A4*H229</f>
        <v>#REF!</v>
      </c>
      <c r="L222" s="100" t="s">
        <v>83</v>
      </c>
      <c r="M222" s="114" t="e">
        <f>'SALARY MARCH'!#REF!</f>
        <v>#REF!</v>
      </c>
    </row>
    <row r="223" spans="1:13" s="67" customFormat="1">
      <c r="A223" s="398"/>
      <c r="B223" s="78" t="s">
        <v>100</v>
      </c>
      <c r="C223" s="406"/>
      <c r="D223" s="406"/>
      <c r="E223" s="84"/>
      <c r="F223" s="395" t="s">
        <v>113</v>
      </c>
      <c r="G223" s="396"/>
      <c r="H223" s="79" t="e">
        <f>'SALARY MARCH'!#REF!</f>
        <v>#REF!</v>
      </c>
      <c r="I223" s="395" t="s">
        <v>110</v>
      </c>
      <c r="J223" s="396"/>
      <c r="K223" s="78" t="e">
        <f>H223/'SALARY MARCH'!A4*H229</f>
        <v>#REF!</v>
      </c>
      <c r="L223" s="100" t="s">
        <v>84</v>
      </c>
      <c r="M223" s="101" t="e">
        <f>'SALARY MARCH'!#REF!</f>
        <v>#REF!</v>
      </c>
    </row>
    <row r="224" spans="1:13" s="67" customFormat="1">
      <c r="A224" s="398"/>
      <c r="B224" s="78" t="s">
        <v>99</v>
      </c>
      <c r="C224" s="112" t="e">
        <f>'SALARY MARCH'!#REF!</f>
        <v>#REF!</v>
      </c>
      <c r="D224" s="85" t="s">
        <v>80</v>
      </c>
      <c r="E224" s="86"/>
      <c r="F224" s="395" t="s">
        <v>114</v>
      </c>
      <c r="G224" s="396"/>
      <c r="H224" s="79" t="e">
        <f>'SALARY MARCH'!#REF!</f>
        <v>#REF!</v>
      </c>
      <c r="I224" s="395" t="s">
        <v>111</v>
      </c>
      <c r="J224" s="396"/>
      <c r="K224" s="78" t="e">
        <f>H224/'SALARY MARCH'!A4*H229</f>
        <v>#REF!</v>
      </c>
      <c r="L224" s="100" t="s">
        <v>85</v>
      </c>
      <c r="M224" s="101" t="e">
        <f>'SALARY MARCH'!#REF!</f>
        <v>#REF!</v>
      </c>
    </row>
    <row r="225" spans="1:14" s="67" customFormat="1">
      <c r="A225" s="398"/>
      <c r="B225" s="78" t="s">
        <v>98</v>
      </c>
      <c r="C225" s="112" t="e">
        <f>'SALARY MARCH'!#REF!</f>
        <v>#REF!</v>
      </c>
      <c r="D225" s="83" t="s">
        <v>81</v>
      </c>
      <c r="E225" s="84"/>
      <c r="F225" s="395" t="s">
        <v>104</v>
      </c>
      <c r="G225" s="396"/>
      <c r="H225" s="79" t="e">
        <f>'SALARY MARCH'!#REF!</f>
        <v>#REF!</v>
      </c>
      <c r="I225" s="87"/>
      <c r="J225" s="78"/>
      <c r="K225" s="78"/>
      <c r="L225" s="100" t="s">
        <v>86</v>
      </c>
      <c r="M225" s="101" t="e">
        <f>'SALARY MARCH'!#REF!</f>
        <v>#REF!</v>
      </c>
    </row>
    <row r="226" spans="1:14" s="67" customFormat="1">
      <c r="A226" s="398"/>
      <c r="B226" s="78" t="s">
        <v>77</v>
      </c>
      <c r="C226" s="88">
        <f>MASTER!I47</f>
        <v>0</v>
      </c>
      <c r="D226" s="83" t="s">
        <v>95</v>
      </c>
      <c r="E226" s="84"/>
      <c r="F226" s="395" t="s">
        <v>105</v>
      </c>
      <c r="G226" s="396"/>
      <c r="H226" s="79" t="e">
        <f>'SALARY MARCH'!#REF!</f>
        <v>#REF!</v>
      </c>
      <c r="I226" s="87"/>
      <c r="J226" s="78"/>
      <c r="K226" s="78"/>
      <c r="L226" s="100" t="s">
        <v>87</v>
      </c>
      <c r="M226" s="101" t="e">
        <f>'SALARY MARCH'!#REF!</f>
        <v>#REF!</v>
      </c>
    </row>
    <row r="227" spans="1:14" s="67" customFormat="1">
      <c r="A227" s="398"/>
      <c r="B227" s="78" t="s">
        <v>97</v>
      </c>
      <c r="C227" s="119">
        <f>MASTER!I46</f>
        <v>0</v>
      </c>
      <c r="D227" s="83" t="s">
        <v>79</v>
      </c>
      <c r="E227" s="84"/>
      <c r="F227" s="395" t="s">
        <v>106</v>
      </c>
      <c r="G227" s="396"/>
      <c r="H227" s="79">
        <v>0</v>
      </c>
      <c r="I227" s="83"/>
      <c r="J227" s="78"/>
      <c r="K227" s="78"/>
      <c r="L227" s="100"/>
      <c r="M227" s="101"/>
    </row>
    <row r="228" spans="1:14" s="67" customFormat="1">
      <c r="A228" s="398"/>
      <c r="B228" s="78" t="s">
        <v>78</v>
      </c>
      <c r="C228" s="77" t="e">
        <f>'SALARY MARCH'!#REF!</f>
        <v>#REF!</v>
      </c>
      <c r="D228" s="83" t="s">
        <v>96</v>
      </c>
      <c r="E228" s="84"/>
      <c r="F228" s="395" t="s">
        <v>107</v>
      </c>
      <c r="G228" s="396"/>
      <c r="H228" s="79" t="e">
        <f>'SALARY MARCH'!A4-'SALARY MARCH'!#REF!</f>
        <v>#REF!</v>
      </c>
      <c r="I228" s="83"/>
      <c r="J228" s="78"/>
      <c r="K228" s="78"/>
      <c r="L228" s="100"/>
      <c r="M228" s="101"/>
    </row>
    <row r="229" spans="1:14" s="67" customFormat="1" ht="15.75" thickBot="1">
      <c r="A229" s="399"/>
      <c r="B229" s="409" t="s">
        <v>88</v>
      </c>
      <c r="C229" s="409"/>
      <c r="D229" s="109" t="e">
        <f>'SALARY MARCH'!#REF!</f>
        <v>#REF!</v>
      </c>
      <c r="E229" s="89"/>
      <c r="F229" s="402" t="s">
        <v>89</v>
      </c>
      <c r="G229" s="403"/>
      <c r="H229" s="90" t="e">
        <f>'SALARY MARCH'!#REF!</f>
        <v>#REF!</v>
      </c>
      <c r="I229" s="402" t="s">
        <v>90</v>
      </c>
      <c r="J229" s="403"/>
      <c r="K229" s="91" t="e">
        <f>+K221+K222+K223+K224</f>
        <v>#REF!</v>
      </c>
      <c r="L229" s="102" t="s">
        <v>91</v>
      </c>
      <c r="M229" s="103" t="e">
        <f>SUM(M221:M226)</f>
        <v>#REF!</v>
      </c>
    </row>
    <row r="230" spans="1:14" s="67" customFormat="1" ht="16.5" thickBot="1">
      <c r="A230" s="92"/>
      <c r="B230" s="70" t="s">
        <v>92</v>
      </c>
      <c r="C230" s="93" t="e">
        <f>'SALARY MARCH'!#REF!</f>
        <v>#REF!</v>
      </c>
      <c r="D230" s="94"/>
      <c r="E230" s="95"/>
      <c r="F230" s="96"/>
      <c r="G230" s="96"/>
      <c r="H230" s="96"/>
      <c r="I230" s="96"/>
      <c r="J230" s="96"/>
      <c r="K230" s="97" t="s">
        <v>93</v>
      </c>
      <c r="L230" s="404" t="str">
        <f>C217</f>
        <v>*************</v>
      </c>
      <c r="M230" s="405"/>
    </row>
    <row r="231" spans="1:14" s="67" customFormat="1">
      <c r="C231" s="98"/>
      <c r="D231" s="98"/>
      <c r="L231" s="104"/>
      <c r="M231" s="104"/>
    </row>
    <row r="232" spans="1:14" s="54" customFormat="1" ht="19.5" customHeight="1">
      <c r="B232" s="53"/>
      <c r="C232" s="416" t="str">
        <f>'SALARY MARCH'!F1</f>
        <v>*************</v>
      </c>
      <c r="D232" s="416"/>
      <c r="E232" s="416"/>
      <c r="F232" s="416"/>
      <c r="G232" s="416"/>
      <c r="H232" s="416"/>
      <c r="I232" s="416"/>
      <c r="J232" s="68"/>
      <c r="K232" s="68"/>
      <c r="L232" s="410"/>
      <c r="M232" s="410"/>
      <c r="N232" s="72"/>
    </row>
    <row r="233" spans="1:14" s="54" customFormat="1" ht="15.75" customHeight="1">
      <c r="B233" s="53"/>
      <c r="C233" s="412" t="str">
        <f>'SALARY MARCH'!D2</f>
        <v>***********</v>
      </c>
      <c r="D233" s="412"/>
      <c r="E233" s="412"/>
      <c r="F233" s="412"/>
      <c r="G233" s="412"/>
      <c r="H233" s="412"/>
      <c r="I233" s="412"/>
      <c r="J233" s="69"/>
      <c r="K233" s="55" t="s">
        <v>69</v>
      </c>
      <c r="L233" s="111"/>
      <c r="M233" s="111"/>
    </row>
    <row r="234" spans="1:14" s="71" customFormat="1" ht="22.5" customHeight="1" thickBot="1">
      <c r="A234" s="73"/>
      <c r="B234" s="74" t="s">
        <v>68</v>
      </c>
      <c r="C234" s="115" t="e">
        <f>'SALARY MARCH'!#REF!</f>
        <v>#REF!</v>
      </c>
      <c r="D234" s="412" t="s">
        <v>108</v>
      </c>
      <c r="E234" s="412"/>
      <c r="F234" s="412"/>
      <c r="G234" s="412"/>
      <c r="H234" s="412"/>
      <c r="I234" s="116">
        <f>'SALARY MARCH'!M3</f>
        <v>43891</v>
      </c>
      <c r="J234" s="113"/>
      <c r="K234" s="75" t="s">
        <v>0</v>
      </c>
      <c r="L234" s="411" t="e">
        <f>'SALARY MARCH'!#REF!</f>
        <v>#REF!</v>
      </c>
      <c r="M234" s="411"/>
    </row>
    <row r="235" spans="1:14" s="77" customFormat="1" ht="20.25" customHeight="1" thickBot="1">
      <c r="A235" s="76" t="s">
        <v>76</v>
      </c>
      <c r="B235" s="413" t="s">
        <v>72</v>
      </c>
      <c r="C235" s="414"/>
      <c r="D235" s="414"/>
      <c r="E235" s="414"/>
      <c r="F235" s="414" t="s">
        <v>73</v>
      </c>
      <c r="G235" s="414"/>
      <c r="H235" s="414"/>
      <c r="I235" s="414" t="s">
        <v>74</v>
      </c>
      <c r="J235" s="414"/>
      <c r="K235" s="414"/>
      <c r="L235" s="407" t="s">
        <v>75</v>
      </c>
      <c r="M235" s="408"/>
    </row>
    <row r="236" spans="1:14" s="77" customFormat="1" ht="12" customHeight="1">
      <c r="A236" s="397">
        <v>15</v>
      </c>
      <c r="B236" s="78" t="s">
        <v>102</v>
      </c>
      <c r="C236" s="400" t="e">
        <f>'SALARY MARCH'!#REF!</f>
        <v>#REF!</v>
      </c>
      <c r="D236" s="400"/>
      <c r="E236" s="401"/>
      <c r="F236" s="395" t="s">
        <v>103</v>
      </c>
      <c r="G236" s="396"/>
      <c r="H236" s="79" t="e">
        <f>'SALARY MARCH'!#REF!</f>
        <v>#REF!</v>
      </c>
      <c r="I236" s="80" t="s">
        <v>109</v>
      </c>
      <c r="J236" s="81"/>
      <c r="K236" s="82" t="e">
        <f>H236/'SALARY MARCH'!A4*H244</f>
        <v>#REF!</v>
      </c>
      <c r="L236" s="100" t="s">
        <v>82</v>
      </c>
      <c r="M236" s="101" t="e">
        <f>'SALARY MARCH'!#REF!</f>
        <v>#REF!</v>
      </c>
    </row>
    <row r="237" spans="1:14" s="77" customFormat="1" ht="12" customHeight="1">
      <c r="A237" s="398"/>
      <c r="B237" s="78" t="s">
        <v>101</v>
      </c>
      <c r="C237" s="406" t="e">
        <f>'SALARY MARCH'!#REF!</f>
        <v>#REF!</v>
      </c>
      <c r="D237" s="406"/>
      <c r="E237" s="84"/>
      <c r="F237" s="395" t="s">
        <v>112</v>
      </c>
      <c r="G237" s="396"/>
      <c r="H237" s="79" t="e">
        <f>'SALARY MARCH'!#REF!</f>
        <v>#REF!</v>
      </c>
      <c r="I237" s="80" t="s">
        <v>112</v>
      </c>
      <c r="J237" s="81"/>
      <c r="K237" s="82" t="e">
        <f>H237/'SALARY MARCH'!A4*H244</f>
        <v>#REF!</v>
      </c>
      <c r="L237" s="100" t="s">
        <v>83</v>
      </c>
      <c r="M237" s="114" t="e">
        <f>'SALARY MARCH'!#REF!</f>
        <v>#REF!</v>
      </c>
    </row>
    <row r="238" spans="1:14" s="77" customFormat="1" ht="12" customHeight="1">
      <c r="A238" s="398"/>
      <c r="B238" s="78" t="s">
        <v>100</v>
      </c>
      <c r="C238" s="406"/>
      <c r="D238" s="406"/>
      <c r="E238" s="84"/>
      <c r="F238" s="395" t="s">
        <v>113</v>
      </c>
      <c r="G238" s="396"/>
      <c r="H238" s="79" t="e">
        <f>'SALARY MARCH'!#REF!</f>
        <v>#REF!</v>
      </c>
      <c r="I238" s="395" t="s">
        <v>110</v>
      </c>
      <c r="J238" s="396"/>
      <c r="K238" s="78" t="e">
        <f>H238/'SALARY MARCH'!A4*H244</f>
        <v>#REF!</v>
      </c>
      <c r="L238" s="100" t="s">
        <v>84</v>
      </c>
      <c r="M238" s="101" t="e">
        <f>'SALARY MARCH'!#REF!</f>
        <v>#REF!</v>
      </c>
    </row>
    <row r="239" spans="1:14" s="77" customFormat="1" ht="12" customHeight="1">
      <c r="A239" s="398"/>
      <c r="B239" s="78" t="s">
        <v>99</v>
      </c>
      <c r="C239" s="112" t="e">
        <f>'SALARY MARCH'!#REF!</f>
        <v>#REF!</v>
      </c>
      <c r="D239" s="85" t="s">
        <v>80</v>
      </c>
      <c r="E239" s="86"/>
      <c r="F239" s="395" t="s">
        <v>114</v>
      </c>
      <c r="G239" s="396"/>
      <c r="H239" s="79" t="e">
        <f>'SALARY MARCH'!#REF!</f>
        <v>#REF!</v>
      </c>
      <c r="I239" s="395" t="s">
        <v>111</v>
      </c>
      <c r="J239" s="396"/>
      <c r="K239" s="78" t="e">
        <f>H239/'SALARY MARCH'!A4*H244</f>
        <v>#REF!</v>
      </c>
      <c r="L239" s="100" t="s">
        <v>85</v>
      </c>
      <c r="M239" s="101" t="e">
        <f>'SALARY MARCH'!#REF!</f>
        <v>#REF!</v>
      </c>
    </row>
    <row r="240" spans="1:14" s="77" customFormat="1" ht="12" customHeight="1">
      <c r="A240" s="398"/>
      <c r="B240" s="78" t="s">
        <v>98</v>
      </c>
      <c r="C240" s="112" t="e">
        <f>'SALARY MARCH'!#REF!</f>
        <v>#REF!</v>
      </c>
      <c r="D240" s="83" t="s">
        <v>81</v>
      </c>
      <c r="E240" s="84"/>
      <c r="F240" s="395" t="s">
        <v>104</v>
      </c>
      <c r="G240" s="396"/>
      <c r="H240" s="79" t="e">
        <f>'SALARY MARCH'!#REF!</f>
        <v>#REF!</v>
      </c>
      <c r="I240" s="87"/>
      <c r="J240" s="78"/>
      <c r="K240" s="78"/>
      <c r="L240" s="100" t="s">
        <v>86</v>
      </c>
      <c r="M240" s="101" t="e">
        <f>'SALARY MARCH'!#REF!</f>
        <v>#REF!</v>
      </c>
    </row>
    <row r="241" spans="1:13" s="77" customFormat="1" ht="12" customHeight="1">
      <c r="A241" s="398"/>
      <c r="B241" s="78" t="s">
        <v>77</v>
      </c>
      <c r="C241" s="88">
        <f>MASTER!I50</f>
        <v>0</v>
      </c>
      <c r="D241" s="83" t="s">
        <v>95</v>
      </c>
      <c r="E241" s="84"/>
      <c r="F241" s="395" t="s">
        <v>105</v>
      </c>
      <c r="G241" s="396"/>
      <c r="H241" s="79" t="e">
        <f>'SALARY MARCH'!#REF!</f>
        <v>#REF!</v>
      </c>
      <c r="I241" s="87"/>
      <c r="J241" s="78"/>
      <c r="K241" s="78"/>
      <c r="L241" s="100" t="s">
        <v>87</v>
      </c>
      <c r="M241" s="101" t="e">
        <f>'SALARY MARCH'!#REF!</f>
        <v>#REF!</v>
      </c>
    </row>
    <row r="242" spans="1:13" s="77" customFormat="1" ht="12" customHeight="1">
      <c r="A242" s="398"/>
      <c r="B242" s="78" t="s">
        <v>97</v>
      </c>
      <c r="C242" s="119">
        <f>MASTER!I49</f>
        <v>0</v>
      </c>
      <c r="D242" s="83" t="s">
        <v>79</v>
      </c>
      <c r="E242" s="84"/>
      <c r="F242" s="395" t="s">
        <v>106</v>
      </c>
      <c r="G242" s="396"/>
      <c r="H242" s="79">
        <v>0</v>
      </c>
      <c r="I242" s="83"/>
      <c r="J242" s="78"/>
      <c r="K242" s="78"/>
      <c r="L242" s="100"/>
      <c r="M242" s="101"/>
    </row>
    <row r="243" spans="1:13" s="77" customFormat="1" ht="12" customHeight="1">
      <c r="A243" s="398"/>
      <c r="B243" s="78" t="s">
        <v>78</v>
      </c>
      <c r="C243" s="77" t="e">
        <f>'SALARY MARCH'!#REF!</f>
        <v>#REF!</v>
      </c>
      <c r="D243" s="83" t="s">
        <v>96</v>
      </c>
      <c r="E243" s="84"/>
      <c r="F243" s="395" t="s">
        <v>107</v>
      </c>
      <c r="G243" s="396"/>
      <c r="H243" s="79" t="e">
        <f>'SALARY MARCH'!A4-'SALARY MARCH'!#REF!</f>
        <v>#REF!</v>
      </c>
      <c r="I243" s="83"/>
      <c r="J243" s="78"/>
      <c r="K243" s="78"/>
      <c r="L243" s="100"/>
      <c r="M243" s="101"/>
    </row>
    <row r="244" spans="1:13" s="77" customFormat="1" ht="15.75" thickBot="1">
      <c r="A244" s="399"/>
      <c r="B244" s="409" t="s">
        <v>88</v>
      </c>
      <c r="C244" s="409"/>
      <c r="D244" s="109" t="e">
        <f>'SALARY MARCH'!#REF!</f>
        <v>#REF!</v>
      </c>
      <c r="E244" s="89"/>
      <c r="F244" s="402" t="s">
        <v>89</v>
      </c>
      <c r="G244" s="403"/>
      <c r="H244" s="90" t="e">
        <f>'SALARY MARCH'!#REF!</f>
        <v>#REF!</v>
      </c>
      <c r="I244" s="402" t="s">
        <v>90</v>
      </c>
      <c r="J244" s="403"/>
      <c r="K244" s="91" t="e">
        <f>+K236+K237+K238+K239</f>
        <v>#REF!</v>
      </c>
      <c r="L244" s="102" t="s">
        <v>91</v>
      </c>
      <c r="M244" s="103" t="e">
        <f>SUM(M236:M241)</f>
        <v>#REF!</v>
      </c>
    </row>
    <row r="245" spans="1:13" s="67" customFormat="1" ht="19.5" customHeight="1" thickBot="1">
      <c r="A245" s="92"/>
      <c r="B245" s="70" t="s">
        <v>92</v>
      </c>
      <c r="C245" s="93" t="e">
        <f>'SALARY MARCH'!#REF!</f>
        <v>#REF!</v>
      </c>
      <c r="D245" s="94"/>
      <c r="E245" s="95"/>
      <c r="F245" s="96"/>
      <c r="G245" s="96"/>
      <c r="H245" s="96"/>
      <c r="I245" s="96"/>
      <c r="J245" s="96"/>
      <c r="K245" s="97" t="s">
        <v>93</v>
      </c>
      <c r="L245" s="404" t="str">
        <f>C232</f>
        <v>*************</v>
      </c>
      <c r="M245" s="405"/>
    </row>
    <row r="246" spans="1:13" s="67" customFormat="1">
      <c r="C246" s="98"/>
      <c r="D246" s="98"/>
      <c r="L246" s="104"/>
      <c r="M246" s="104"/>
    </row>
    <row r="247" spans="1:13" s="67" customFormat="1">
      <c r="C247" s="98"/>
      <c r="D247" s="98"/>
      <c r="L247" s="104"/>
      <c r="M247" s="104"/>
    </row>
    <row r="248" spans="1:13">
      <c r="A248" s="415" t="s">
        <v>116</v>
      </c>
      <c r="B248" s="415"/>
      <c r="C248" s="415"/>
      <c r="D248" s="415"/>
      <c r="E248" s="415"/>
      <c r="F248" s="415"/>
      <c r="G248" s="415"/>
      <c r="H248" s="415"/>
      <c r="I248" s="415"/>
      <c r="J248" s="415"/>
      <c r="K248" s="415"/>
      <c r="L248" s="415"/>
      <c r="M248" s="415"/>
    </row>
    <row r="249" spans="1:13" s="67" customFormat="1">
      <c r="C249" s="98"/>
      <c r="D249" s="98"/>
      <c r="L249" s="104"/>
      <c r="M249" s="104"/>
    </row>
    <row r="250" spans="1:13" s="67" customFormat="1" ht="18.75">
      <c r="A250" s="54"/>
      <c r="B250" s="53"/>
      <c r="C250" s="416" t="str">
        <f>'SALARY MARCH'!F1</f>
        <v>*************</v>
      </c>
      <c r="D250" s="416"/>
      <c r="E250" s="416"/>
      <c r="F250" s="416"/>
      <c r="G250" s="416"/>
      <c r="H250" s="416"/>
      <c r="I250" s="416"/>
      <c r="J250" s="68"/>
      <c r="K250" s="68"/>
      <c r="L250" s="410"/>
      <c r="M250" s="410"/>
    </row>
    <row r="251" spans="1:13" s="67" customFormat="1">
      <c r="A251" s="54"/>
      <c r="B251" s="53"/>
      <c r="C251" s="412" t="str">
        <f>'SALARY MARCH'!D2</f>
        <v>***********</v>
      </c>
      <c r="D251" s="412"/>
      <c r="E251" s="412"/>
      <c r="F251" s="412"/>
      <c r="G251" s="412"/>
      <c r="H251" s="412"/>
      <c r="I251" s="412"/>
      <c r="J251" s="69"/>
      <c r="K251" s="55" t="s">
        <v>69</v>
      </c>
      <c r="L251" s="111"/>
      <c r="M251" s="111"/>
    </row>
    <row r="252" spans="1:13" s="67" customFormat="1" ht="16.5" thickBot="1">
      <c r="A252" s="73"/>
      <c r="B252" s="74" t="s">
        <v>68</v>
      </c>
      <c r="C252" s="115" t="e">
        <f>'SALARY MARCH'!#REF!</f>
        <v>#REF!</v>
      </c>
      <c r="D252" s="412" t="s">
        <v>108</v>
      </c>
      <c r="E252" s="412"/>
      <c r="F252" s="412"/>
      <c r="G252" s="412"/>
      <c r="H252" s="412"/>
      <c r="I252" s="116">
        <f>'SALARY MARCH'!M3</f>
        <v>43891</v>
      </c>
      <c r="J252" s="113"/>
      <c r="K252" s="75" t="s">
        <v>0</v>
      </c>
      <c r="L252" s="411" t="e">
        <f>'SALARY MARCH'!#REF!</f>
        <v>#REF!</v>
      </c>
      <c r="M252" s="411"/>
    </row>
    <row r="253" spans="1:13" s="67" customFormat="1" ht="15.75" thickBot="1">
      <c r="A253" s="76" t="s">
        <v>76</v>
      </c>
      <c r="B253" s="413" t="s">
        <v>72</v>
      </c>
      <c r="C253" s="414"/>
      <c r="D253" s="414"/>
      <c r="E253" s="414"/>
      <c r="F253" s="414" t="s">
        <v>73</v>
      </c>
      <c r="G253" s="414"/>
      <c r="H253" s="414"/>
      <c r="I253" s="414" t="s">
        <v>74</v>
      </c>
      <c r="J253" s="414"/>
      <c r="K253" s="414"/>
      <c r="L253" s="407" t="s">
        <v>75</v>
      </c>
      <c r="M253" s="408"/>
    </row>
    <row r="254" spans="1:13" s="67" customFormat="1">
      <c r="A254" s="397">
        <v>16</v>
      </c>
      <c r="B254" s="78" t="s">
        <v>102</v>
      </c>
      <c r="C254" s="400" t="e">
        <f>'SALARY MARCH'!#REF!</f>
        <v>#REF!</v>
      </c>
      <c r="D254" s="400"/>
      <c r="E254" s="401"/>
      <c r="F254" s="395" t="s">
        <v>103</v>
      </c>
      <c r="G254" s="396"/>
      <c r="H254" s="79" t="e">
        <f>'SALARY MARCH'!#REF!</f>
        <v>#REF!</v>
      </c>
      <c r="I254" s="80" t="s">
        <v>109</v>
      </c>
      <c r="J254" s="81"/>
      <c r="K254" s="82" t="e">
        <f>H254/'SALARY MARCH'!A4*H262</f>
        <v>#REF!</v>
      </c>
      <c r="L254" s="100" t="s">
        <v>82</v>
      </c>
      <c r="M254" s="101" t="e">
        <f>'SALARY MARCH'!#REF!</f>
        <v>#REF!</v>
      </c>
    </row>
    <row r="255" spans="1:13" s="67" customFormat="1">
      <c r="A255" s="398"/>
      <c r="B255" s="78" t="s">
        <v>101</v>
      </c>
      <c r="C255" s="406" t="e">
        <f>'SALARY MARCH'!#REF!</f>
        <v>#REF!</v>
      </c>
      <c r="D255" s="406"/>
      <c r="E255" s="84"/>
      <c r="F255" s="395" t="s">
        <v>112</v>
      </c>
      <c r="G255" s="396"/>
      <c r="H255" s="79" t="e">
        <f>'SALARY MARCH'!#REF!</f>
        <v>#REF!</v>
      </c>
      <c r="I255" s="80" t="s">
        <v>112</v>
      </c>
      <c r="J255" s="81"/>
      <c r="K255" s="82" t="e">
        <f>H255/'SALARY MARCH'!A4*H262</f>
        <v>#REF!</v>
      </c>
      <c r="L255" s="100" t="s">
        <v>83</v>
      </c>
      <c r="M255" s="114" t="e">
        <f>'SALARY MARCH'!#REF!</f>
        <v>#REF!</v>
      </c>
    </row>
    <row r="256" spans="1:13" s="67" customFormat="1">
      <c r="A256" s="398"/>
      <c r="B256" s="78" t="s">
        <v>100</v>
      </c>
      <c r="C256" s="406"/>
      <c r="D256" s="406"/>
      <c r="E256" s="84"/>
      <c r="F256" s="395" t="s">
        <v>113</v>
      </c>
      <c r="G256" s="396"/>
      <c r="H256" s="79" t="e">
        <f>'SALARY MARCH'!#REF!</f>
        <v>#REF!</v>
      </c>
      <c r="I256" s="395" t="s">
        <v>110</v>
      </c>
      <c r="J256" s="396"/>
      <c r="K256" s="78" t="e">
        <f>H256/'SALARY MARCH'!A4*H262</f>
        <v>#REF!</v>
      </c>
      <c r="L256" s="100" t="s">
        <v>84</v>
      </c>
      <c r="M256" s="101" t="e">
        <f>'SALARY MARCH'!#REF!</f>
        <v>#REF!</v>
      </c>
    </row>
    <row r="257" spans="1:14" s="67" customFormat="1">
      <c r="A257" s="398"/>
      <c r="B257" s="78" t="s">
        <v>99</v>
      </c>
      <c r="C257" s="112" t="e">
        <f>'SALARY MARCH'!#REF!</f>
        <v>#REF!</v>
      </c>
      <c r="D257" s="85" t="s">
        <v>80</v>
      </c>
      <c r="E257" s="86"/>
      <c r="F257" s="395" t="s">
        <v>114</v>
      </c>
      <c r="G257" s="396"/>
      <c r="H257" s="79" t="e">
        <f>'SALARY MARCH'!#REF!</f>
        <v>#REF!</v>
      </c>
      <c r="I257" s="395" t="s">
        <v>111</v>
      </c>
      <c r="J257" s="396"/>
      <c r="K257" s="78" t="e">
        <f>H257/'SALARY MARCH'!A4*H262</f>
        <v>#REF!</v>
      </c>
      <c r="L257" s="100" t="s">
        <v>85</v>
      </c>
      <c r="M257" s="101" t="e">
        <f>'SALARY MARCH'!#REF!</f>
        <v>#REF!</v>
      </c>
    </row>
    <row r="258" spans="1:14" s="67" customFormat="1">
      <c r="A258" s="398"/>
      <c r="B258" s="78" t="s">
        <v>98</v>
      </c>
      <c r="C258" s="112" t="e">
        <f>'SALARY MARCH'!#REF!</f>
        <v>#REF!</v>
      </c>
      <c r="D258" s="83" t="s">
        <v>81</v>
      </c>
      <c r="E258" s="84"/>
      <c r="F258" s="395" t="s">
        <v>104</v>
      </c>
      <c r="G258" s="396"/>
      <c r="H258" s="79" t="e">
        <f>'SALARY MARCH'!#REF!</f>
        <v>#REF!</v>
      </c>
      <c r="I258" s="87"/>
      <c r="J258" s="78"/>
      <c r="K258" s="78"/>
      <c r="L258" s="100" t="s">
        <v>86</v>
      </c>
      <c r="M258" s="101" t="e">
        <f>'SALARY MARCH'!#REF!</f>
        <v>#REF!</v>
      </c>
    </row>
    <row r="259" spans="1:14" s="67" customFormat="1">
      <c r="A259" s="398"/>
      <c r="B259" s="78" t="s">
        <v>77</v>
      </c>
      <c r="C259" s="88">
        <f>MASTER!I53</f>
        <v>0</v>
      </c>
      <c r="D259" s="83" t="s">
        <v>95</v>
      </c>
      <c r="E259" s="84"/>
      <c r="F259" s="395" t="s">
        <v>105</v>
      </c>
      <c r="G259" s="396"/>
      <c r="H259" s="79" t="e">
        <f>'SALARY MARCH'!#REF!</f>
        <v>#REF!</v>
      </c>
      <c r="I259" s="87"/>
      <c r="J259" s="78"/>
      <c r="K259" s="78"/>
      <c r="L259" s="100" t="s">
        <v>87</v>
      </c>
      <c r="M259" s="101" t="e">
        <f>'SALARY MARCH'!#REF!</f>
        <v>#REF!</v>
      </c>
    </row>
    <row r="260" spans="1:14" s="67" customFormat="1">
      <c r="A260" s="398"/>
      <c r="B260" s="78" t="s">
        <v>97</v>
      </c>
      <c r="C260" s="119">
        <f>MASTER!I52</f>
        <v>0</v>
      </c>
      <c r="D260" s="83" t="s">
        <v>79</v>
      </c>
      <c r="E260" s="84"/>
      <c r="F260" s="395" t="s">
        <v>106</v>
      </c>
      <c r="G260" s="396"/>
      <c r="H260" s="79">
        <v>0</v>
      </c>
      <c r="I260" s="83"/>
      <c r="J260" s="78"/>
      <c r="K260" s="78"/>
      <c r="L260" s="100"/>
      <c r="M260" s="101"/>
    </row>
    <row r="261" spans="1:14" s="67" customFormat="1">
      <c r="A261" s="398"/>
      <c r="B261" s="78" t="s">
        <v>78</v>
      </c>
      <c r="C261" s="77" t="e">
        <f>'SALARY MARCH'!#REF!</f>
        <v>#REF!</v>
      </c>
      <c r="D261" s="83" t="s">
        <v>96</v>
      </c>
      <c r="E261" s="84"/>
      <c r="F261" s="395" t="s">
        <v>107</v>
      </c>
      <c r="G261" s="396"/>
      <c r="H261" s="79" t="e">
        <f>'SALARY MARCH'!A4-'SALARY MARCH'!#REF!</f>
        <v>#REF!</v>
      </c>
      <c r="I261" s="83"/>
      <c r="J261" s="78"/>
      <c r="K261" s="78"/>
      <c r="L261" s="100"/>
      <c r="M261" s="101"/>
    </row>
    <row r="262" spans="1:14" s="67" customFormat="1" ht="15.75" thickBot="1">
      <c r="A262" s="399"/>
      <c r="B262" s="409" t="s">
        <v>88</v>
      </c>
      <c r="C262" s="409"/>
      <c r="D262" s="109" t="e">
        <f>'SALARY MARCH'!#REF!</f>
        <v>#REF!</v>
      </c>
      <c r="E262" s="89"/>
      <c r="F262" s="402" t="s">
        <v>89</v>
      </c>
      <c r="G262" s="403"/>
      <c r="H262" s="90" t="e">
        <f>'SALARY MARCH'!#REF!</f>
        <v>#REF!</v>
      </c>
      <c r="I262" s="402" t="s">
        <v>90</v>
      </c>
      <c r="J262" s="403"/>
      <c r="K262" s="91" t="e">
        <f>+K254+K255+K256+K257</f>
        <v>#REF!</v>
      </c>
      <c r="L262" s="102" t="s">
        <v>91</v>
      </c>
      <c r="M262" s="103" t="e">
        <f>SUM(M254:M259)</f>
        <v>#REF!</v>
      </c>
    </row>
    <row r="263" spans="1:14" s="67" customFormat="1" ht="16.5" thickBot="1">
      <c r="A263" s="92"/>
      <c r="B263" s="70" t="s">
        <v>92</v>
      </c>
      <c r="C263" s="93" t="e">
        <f>'SALARY MARCH'!#REF!</f>
        <v>#REF!</v>
      </c>
      <c r="D263" s="94"/>
      <c r="E263" s="95"/>
      <c r="F263" s="96"/>
      <c r="G263" s="96"/>
      <c r="H263" s="96"/>
      <c r="I263" s="96"/>
      <c r="J263" s="96"/>
      <c r="K263" s="97" t="s">
        <v>93</v>
      </c>
      <c r="L263" s="404" t="str">
        <f>C250</f>
        <v>*************</v>
      </c>
      <c r="M263" s="405"/>
    </row>
    <row r="264" spans="1:14" s="67" customFormat="1">
      <c r="C264" s="98"/>
      <c r="D264" s="98"/>
      <c r="L264" s="104"/>
      <c r="M264" s="104"/>
    </row>
    <row r="265" spans="1:14" s="54" customFormat="1" ht="19.5" customHeight="1">
      <c r="B265" s="53"/>
      <c r="C265" s="416" t="str">
        <f>'SALARY MARCH'!F1</f>
        <v>*************</v>
      </c>
      <c r="D265" s="416"/>
      <c r="E265" s="416"/>
      <c r="F265" s="416"/>
      <c r="G265" s="416"/>
      <c r="H265" s="416"/>
      <c r="I265" s="416"/>
      <c r="J265" s="68"/>
      <c r="K265" s="68"/>
      <c r="L265" s="410"/>
      <c r="M265" s="410"/>
      <c r="N265" s="72"/>
    </row>
    <row r="266" spans="1:14" s="54" customFormat="1" ht="15.75" customHeight="1">
      <c r="B266" s="53"/>
      <c r="C266" s="412" t="str">
        <f>'SALARY MARCH'!D2</f>
        <v>***********</v>
      </c>
      <c r="D266" s="412"/>
      <c r="E266" s="412"/>
      <c r="F266" s="412"/>
      <c r="G266" s="412"/>
      <c r="H266" s="412"/>
      <c r="I266" s="412"/>
      <c r="J266" s="69"/>
      <c r="K266" s="55" t="s">
        <v>69</v>
      </c>
      <c r="L266" s="111"/>
      <c r="M266" s="111"/>
    </row>
    <row r="267" spans="1:14" s="71" customFormat="1" ht="22.5" customHeight="1" thickBot="1">
      <c r="A267" s="73"/>
      <c r="B267" s="74" t="s">
        <v>68</v>
      </c>
      <c r="C267" s="115" t="e">
        <f>'SALARY MARCH'!#REF!</f>
        <v>#REF!</v>
      </c>
      <c r="D267" s="412" t="s">
        <v>108</v>
      </c>
      <c r="E267" s="412"/>
      <c r="F267" s="412"/>
      <c r="G267" s="412"/>
      <c r="H267" s="412"/>
      <c r="I267" s="116">
        <f>'SALARY MARCH'!M3</f>
        <v>43891</v>
      </c>
      <c r="J267" s="113"/>
      <c r="K267" s="75" t="s">
        <v>0</v>
      </c>
      <c r="L267" s="411" t="e">
        <f>'SALARY MARCH'!#REF!</f>
        <v>#REF!</v>
      </c>
      <c r="M267" s="411"/>
    </row>
    <row r="268" spans="1:14" s="77" customFormat="1" ht="20.25" customHeight="1" thickBot="1">
      <c r="A268" s="76" t="s">
        <v>76</v>
      </c>
      <c r="B268" s="413" t="s">
        <v>72</v>
      </c>
      <c r="C268" s="414"/>
      <c r="D268" s="414"/>
      <c r="E268" s="414"/>
      <c r="F268" s="414" t="s">
        <v>73</v>
      </c>
      <c r="G268" s="414"/>
      <c r="H268" s="414"/>
      <c r="I268" s="414" t="s">
        <v>74</v>
      </c>
      <c r="J268" s="414"/>
      <c r="K268" s="414"/>
      <c r="L268" s="407" t="s">
        <v>75</v>
      </c>
      <c r="M268" s="408"/>
    </row>
    <row r="269" spans="1:14" s="77" customFormat="1" ht="12" customHeight="1">
      <c r="A269" s="397">
        <v>17</v>
      </c>
      <c r="B269" s="78" t="s">
        <v>102</v>
      </c>
      <c r="C269" s="400" t="e">
        <f>'SALARY MARCH'!#REF!</f>
        <v>#REF!</v>
      </c>
      <c r="D269" s="400"/>
      <c r="E269" s="401"/>
      <c r="F269" s="395" t="s">
        <v>103</v>
      </c>
      <c r="G269" s="396"/>
      <c r="H269" s="79" t="e">
        <f>'SALARY MARCH'!#REF!</f>
        <v>#REF!</v>
      </c>
      <c r="I269" s="80" t="s">
        <v>109</v>
      </c>
      <c r="J269" s="81"/>
      <c r="K269" s="82" t="e">
        <f>H269/'SALARY MARCH'!A4*H277</f>
        <v>#REF!</v>
      </c>
      <c r="L269" s="100" t="s">
        <v>82</v>
      </c>
      <c r="M269" s="101" t="e">
        <f>'SALARY MARCH'!#REF!</f>
        <v>#REF!</v>
      </c>
    </row>
    <row r="270" spans="1:14" s="77" customFormat="1" ht="12" customHeight="1">
      <c r="A270" s="398"/>
      <c r="B270" s="78" t="s">
        <v>101</v>
      </c>
      <c r="C270" s="406" t="e">
        <f>'SALARY MARCH'!#REF!</f>
        <v>#REF!</v>
      </c>
      <c r="D270" s="406"/>
      <c r="E270" s="84"/>
      <c r="F270" s="395" t="s">
        <v>112</v>
      </c>
      <c r="G270" s="396"/>
      <c r="H270" s="79" t="e">
        <f>'SALARY MARCH'!#REF!</f>
        <v>#REF!</v>
      </c>
      <c r="I270" s="80" t="s">
        <v>112</v>
      </c>
      <c r="J270" s="81"/>
      <c r="K270" s="82" t="e">
        <f>H270/'SALARY MARCH'!A4*H277</f>
        <v>#REF!</v>
      </c>
      <c r="L270" s="100" t="s">
        <v>83</v>
      </c>
      <c r="M270" s="114" t="e">
        <f>'SALARY MARCH'!#REF!</f>
        <v>#REF!</v>
      </c>
    </row>
    <row r="271" spans="1:14" s="77" customFormat="1" ht="12" customHeight="1">
      <c r="A271" s="398"/>
      <c r="B271" s="78" t="s">
        <v>100</v>
      </c>
      <c r="C271" s="406"/>
      <c r="D271" s="406"/>
      <c r="E271" s="84"/>
      <c r="F271" s="395" t="s">
        <v>113</v>
      </c>
      <c r="G271" s="396"/>
      <c r="H271" s="79" t="e">
        <f>'SALARY MARCH'!#REF!</f>
        <v>#REF!</v>
      </c>
      <c r="I271" s="395" t="s">
        <v>110</v>
      </c>
      <c r="J271" s="396"/>
      <c r="K271" s="78" t="e">
        <f>H271/'SALARY MARCH'!A4*H277</f>
        <v>#REF!</v>
      </c>
      <c r="L271" s="100" t="s">
        <v>84</v>
      </c>
      <c r="M271" s="101" t="e">
        <f>'SALARY MARCH'!#REF!</f>
        <v>#REF!</v>
      </c>
    </row>
    <row r="272" spans="1:14" s="77" customFormat="1" ht="12" customHeight="1">
      <c r="A272" s="398"/>
      <c r="B272" s="78" t="s">
        <v>99</v>
      </c>
      <c r="C272" s="112" t="e">
        <f>'SALARY MARCH'!#REF!</f>
        <v>#REF!</v>
      </c>
      <c r="D272" s="85" t="s">
        <v>80</v>
      </c>
      <c r="E272" s="86"/>
      <c r="F272" s="395" t="s">
        <v>114</v>
      </c>
      <c r="G272" s="396"/>
      <c r="H272" s="79" t="e">
        <f>'SALARY MARCH'!#REF!</f>
        <v>#REF!</v>
      </c>
      <c r="I272" s="395" t="s">
        <v>111</v>
      </c>
      <c r="J272" s="396"/>
      <c r="K272" s="78" t="e">
        <f>H272/'SALARY MARCH'!A4*H277</f>
        <v>#REF!</v>
      </c>
      <c r="L272" s="100" t="s">
        <v>85</v>
      </c>
      <c r="M272" s="101" t="e">
        <f>'SALARY MARCH'!#REF!</f>
        <v>#REF!</v>
      </c>
    </row>
    <row r="273" spans="1:13" s="77" customFormat="1" ht="12" customHeight="1">
      <c r="A273" s="398"/>
      <c r="B273" s="78" t="s">
        <v>98</v>
      </c>
      <c r="C273" s="112" t="e">
        <f>'SALARY MARCH'!#REF!</f>
        <v>#REF!</v>
      </c>
      <c r="D273" s="83" t="s">
        <v>81</v>
      </c>
      <c r="E273" s="84"/>
      <c r="F273" s="395" t="s">
        <v>104</v>
      </c>
      <c r="G273" s="396"/>
      <c r="H273" s="79" t="e">
        <f>'SALARY MARCH'!#REF!</f>
        <v>#REF!</v>
      </c>
      <c r="I273" s="87"/>
      <c r="J273" s="78"/>
      <c r="K273" s="78"/>
      <c r="L273" s="100" t="s">
        <v>86</v>
      </c>
      <c r="M273" s="101" t="e">
        <f>'SALARY MARCH'!#REF!</f>
        <v>#REF!</v>
      </c>
    </row>
    <row r="274" spans="1:13" s="77" customFormat="1" ht="12" customHeight="1">
      <c r="A274" s="398"/>
      <c r="B274" s="78" t="s">
        <v>77</v>
      </c>
      <c r="C274" s="88">
        <f>MASTER!I56</f>
        <v>0</v>
      </c>
      <c r="D274" s="83" t="s">
        <v>95</v>
      </c>
      <c r="E274" s="84"/>
      <c r="F274" s="395" t="s">
        <v>105</v>
      </c>
      <c r="G274" s="396"/>
      <c r="H274" s="79" t="e">
        <f>'SALARY MARCH'!#REF!</f>
        <v>#REF!</v>
      </c>
      <c r="I274" s="87"/>
      <c r="J274" s="78"/>
      <c r="K274" s="78"/>
      <c r="L274" s="100" t="s">
        <v>87</v>
      </c>
      <c r="M274" s="101" t="e">
        <f>'SALARY MARCH'!#REF!</f>
        <v>#REF!</v>
      </c>
    </row>
    <row r="275" spans="1:13" s="77" customFormat="1" ht="12" customHeight="1">
      <c r="A275" s="398"/>
      <c r="B275" s="78" t="s">
        <v>97</v>
      </c>
      <c r="C275" s="119">
        <f>MASTER!I55</f>
        <v>0</v>
      </c>
      <c r="D275" s="83" t="s">
        <v>79</v>
      </c>
      <c r="E275" s="84"/>
      <c r="F275" s="395" t="s">
        <v>106</v>
      </c>
      <c r="G275" s="396"/>
      <c r="H275" s="79">
        <v>0</v>
      </c>
      <c r="I275" s="83"/>
      <c r="J275" s="78"/>
      <c r="K275" s="78"/>
      <c r="L275" s="100"/>
      <c r="M275" s="101"/>
    </row>
    <row r="276" spans="1:13" s="77" customFormat="1" ht="12" customHeight="1">
      <c r="A276" s="398"/>
      <c r="B276" s="78" t="s">
        <v>78</v>
      </c>
      <c r="C276" s="77" t="e">
        <f>'SALARY MARCH'!#REF!</f>
        <v>#REF!</v>
      </c>
      <c r="D276" s="83" t="s">
        <v>96</v>
      </c>
      <c r="E276" s="84"/>
      <c r="F276" s="395" t="s">
        <v>107</v>
      </c>
      <c r="G276" s="396"/>
      <c r="H276" s="79" t="e">
        <f>'SALARY MARCH'!A4-'SALARY MARCH'!#REF!</f>
        <v>#REF!</v>
      </c>
      <c r="I276" s="83"/>
      <c r="J276" s="78"/>
      <c r="K276" s="78"/>
      <c r="L276" s="100"/>
      <c r="M276" s="101"/>
    </row>
    <row r="277" spans="1:13" s="77" customFormat="1" ht="15.75" thickBot="1">
      <c r="A277" s="399"/>
      <c r="B277" s="409" t="s">
        <v>88</v>
      </c>
      <c r="C277" s="409"/>
      <c r="D277" s="109" t="e">
        <f>'SALARY MARCH'!#REF!</f>
        <v>#REF!</v>
      </c>
      <c r="E277" s="89"/>
      <c r="F277" s="402" t="s">
        <v>89</v>
      </c>
      <c r="G277" s="403"/>
      <c r="H277" s="90" t="e">
        <f>'SALARY MARCH'!#REF!</f>
        <v>#REF!</v>
      </c>
      <c r="I277" s="402" t="s">
        <v>90</v>
      </c>
      <c r="J277" s="403"/>
      <c r="K277" s="91" t="e">
        <f>+K269+K270+K271+K272</f>
        <v>#REF!</v>
      </c>
      <c r="L277" s="102" t="s">
        <v>91</v>
      </c>
      <c r="M277" s="103" t="e">
        <f>SUM(M269:M274)</f>
        <v>#REF!</v>
      </c>
    </row>
    <row r="278" spans="1:13" s="67" customFormat="1" ht="19.5" customHeight="1" thickBot="1">
      <c r="A278" s="92"/>
      <c r="B278" s="70" t="s">
        <v>92</v>
      </c>
      <c r="C278" s="93" t="e">
        <f>'SALARY MARCH'!#REF!</f>
        <v>#REF!</v>
      </c>
      <c r="D278" s="94"/>
      <c r="E278" s="95"/>
      <c r="F278" s="96"/>
      <c r="G278" s="96"/>
      <c r="H278" s="96"/>
      <c r="I278" s="96"/>
      <c r="J278" s="96"/>
      <c r="K278" s="97" t="s">
        <v>93</v>
      </c>
      <c r="L278" s="404" t="str">
        <f>C265</f>
        <v>*************</v>
      </c>
      <c r="M278" s="405"/>
    </row>
    <row r="279" spans="1:13" s="67" customFormat="1">
      <c r="C279" s="98"/>
      <c r="D279" s="98"/>
      <c r="L279" s="104"/>
      <c r="M279" s="104"/>
    </row>
    <row r="280" spans="1:13" s="67" customFormat="1">
      <c r="C280" s="98"/>
      <c r="D280" s="98"/>
      <c r="L280" s="104"/>
      <c r="M280" s="104"/>
    </row>
    <row r="281" spans="1:13">
      <c r="A281" s="415" t="s">
        <v>116</v>
      </c>
      <c r="B281" s="415"/>
      <c r="C281" s="415"/>
      <c r="D281" s="415"/>
      <c r="E281" s="415"/>
      <c r="F281" s="415"/>
      <c r="G281" s="415"/>
      <c r="H281" s="415"/>
      <c r="I281" s="415"/>
      <c r="J281" s="415"/>
      <c r="K281" s="415"/>
      <c r="L281" s="415"/>
      <c r="M281" s="415"/>
    </row>
    <row r="282" spans="1:13" s="67" customFormat="1">
      <c r="C282" s="98"/>
      <c r="D282" s="98"/>
      <c r="L282" s="104"/>
      <c r="M282" s="104"/>
    </row>
    <row r="283" spans="1:13" s="67" customFormat="1" ht="18.75">
      <c r="A283" s="54"/>
      <c r="B283" s="53"/>
      <c r="C283" s="416" t="str">
        <f>'SALARY MARCH'!F1</f>
        <v>*************</v>
      </c>
      <c r="D283" s="416"/>
      <c r="E283" s="416"/>
      <c r="F283" s="416"/>
      <c r="G283" s="416"/>
      <c r="H283" s="416"/>
      <c r="I283" s="416"/>
      <c r="J283" s="68"/>
      <c r="K283" s="68"/>
      <c r="L283" s="410"/>
      <c r="M283" s="410"/>
    </row>
    <row r="284" spans="1:13" s="67" customFormat="1">
      <c r="A284" s="54"/>
      <c r="B284" s="53"/>
      <c r="C284" s="412" t="str">
        <f>'SALARY MARCH'!D2</f>
        <v>***********</v>
      </c>
      <c r="D284" s="412"/>
      <c r="E284" s="412"/>
      <c r="F284" s="412"/>
      <c r="G284" s="412"/>
      <c r="H284" s="412"/>
      <c r="I284" s="412"/>
      <c r="J284" s="69"/>
      <c r="K284" s="55" t="s">
        <v>69</v>
      </c>
      <c r="L284" s="111"/>
      <c r="M284" s="111"/>
    </row>
    <row r="285" spans="1:13" s="67" customFormat="1" ht="16.5" thickBot="1">
      <c r="A285" s="73"/>
      <c r="B285" s="74" t="s">
        <v>68</v>
      </c>
      <c r="C285" s="115" t="e">
        <f>'SALARY MARCH'!#REF!</f>
        <v>#REF!</v>
      </c>
      <c r="D285" s="412" t="s">
        <v>108</v>
      </c>
      <c r="E285" s="412"/>
      <c r="F285" s="412"/>
      <c r="G285" s="412"/>
      <c r="H285" s="412"/>
      <c r="I285" s="116">
        <f>'SALARY MARCH'!M3</f>
        <v>43891</v>
      </c>
      <c r="J285" s="113"/>
      <c r="K285" s="75" t="s">
        <v>0</v>
      </c>
      <c r="L285" s="411" t="e">
        <f>'SALARY MARCH'!#REF!</f>
        <v>#REF!</v>
      </c>
      <c r="M285" s="411"/>
    </row>
    <row r="286" spans="1:13" s="67" customFormat="1" ht="15.75" thickBot="1">
      <c r="A286" s="76" t="s">
        <v>76</v>
      </c>
      <c r="B286" s="413" t="s">
        <v>72</v>
      </c>
      <c r="C286" s="414"/>
      <c r="D286" s="414"/>
      <c r="E286" s="414"/>
      <c r="F286" s="414" t="s">
        <v>73</v>
      </c>
      <c r="G286" s="414"/>
      <c r="H286" s="414"/>
      <c r="I286" s="414" t="s">
        <v>74</v>
      </c>
      <c r="J286" s="414"/>
      <c r="K286" s="414"/>
      <c r="L286" s="407" t="s">
        <v>75</v>
      </c>
      <c r="M286" s="408"/>
    </row>
    <row r="287" spans="1:13" s="67" customFormat="1">
      <c r="A287" s="397">
        <v>18</v>
      </c>
      <c r="B287" s="78" t="s">
        <v>102</v>
      </c>
      <c r="C287" s="400" t="e">
        <f>'SALARY MARCH'!#REF!</f>
        <v>#REF!</v>
      </c>
      <c r="D287" s="400"/>
      <c r="E287" s="401"/>
      <c r="F287" s="395" t="s">
        <v>103</v>
      </c>
      <c r="G287" s="396"/>
      <c r="H287" s="79" t="e">
        <f>'SALARY MARCH'!#REF!</f>
        <v>#REF!</v>
      </c>
      <c r="I287" s="80" t="s">
        <v>109</v>
      </c>
      <c r="J287" s="81"/>
      <c r="K287" s="82" t="e">
        <f>H287/'SALARY MARCH'!A4*H295</f>
        <v>#REF!</v>
      </c>
      <c r="L287" s="100" t="s">
        <v>82</v>
      </c>
      <c r="M287" s="101" t="e">
        <f>'SALARY MARCH'!#REF!</f>
        <v>#REF!</v>
      </c>
    </row>
    <row r="288" spans="1:13" s="67" customFormat="1">
      <c r="A288" s="398"/>
      <c r="B288" s="78" t="s">
        <v>101</v>
      </c>
      <c r="C288" s="406" t="e">
        <f>'SALARY MARCH'!#REF!</f>
        <v>#REF!</v>
      </c>
      <c r="D288" s="406"/>
      <c r="E288" s="84"/>
      <c r="F288" s="395" t="s">
        <v>112</v>
      </c>
      <c r="G288" s="396"/>
      <c r="H288" s="79" t="e">
        <f>'SALARY MARCH'!#REF!</f>
        <v>#REF!</v>
      </c>
      <c r="I288" s="80" t="s">
        <v>112</v>
      </c>
      <c r="J288" s="81"/>
      <c r="K288" s="82" t="e">
        <f>H288/'SALARY MARCH'!A4*H295</f>
        <v>#REF!</v>
      </c>
      <c r="L288" s="100" t="s">
        <v>83</v>
      </c>
      <c r="M288" s="114" t="e">
        <f>'SALARY MARCH'!#REF!</f>
        <v>#REF!</v>
      </c>
    </row>
    <row r="289" spans="1:14" s="67" customFormat="1">
      <c r="A289" s="398"/>
      <c r="B289" s="78" t="s">
        <v>100</v>
      </c>
      <c r="C289" s="406"/>
      <c r="D289" s="406"/>
      <c r="E289" s="84"/>
      <c r="F289" s="395" t="s">
        <v>113</v>
      </c>
      <c r="G289" s="396"/>
      <c r="H289" s="79" t="e">
        <f>'SALARY MARCH'!#REF!</f>
        <v>#REF!</v>
      </c>
      <c r="I289" s="395" t="s">
        <v>110</v>
      </c>
      <c r="J289" s="396"/>
      <c r="K289" s="78" t="e">
        <f>H289/'SALARY MARCH'!A4*H295</f>
        <v>#REF!</v>
      </c>
      <c r="L289" s="100" t="s">
        <v>84</v>
      </c>
      <c r="M289" s="101" t="e">
        <f>'SALARY MARCH'!#REF!</f>
        <v>#REF!</v>
      </c>
    </row>
    <row r="290" spans="1:14" s="67" customFormat="1">
      <c r="A290" s="398"/>
      <c r="B290" s="78" t="s">
        <v>99</v>
      </c>
      <c r="C290" s="112" t="e">
        <f>'SALARY MARCH'!#REF!</f>
        <v>#REF!</v>
      </c>
      <c r="D290" s="85" t="s">
        <v>80</v>
      </c>
      <c r="E290" s="86"/>
      <c r="F290" s="395" t="s">
        <v>114</v>
      </c>
      <c r="G290" s="396"/>
      <c r="H290" s="79" t="e">
        <f>'SALARY MARCH'!#REF!</f>
        <v>#REF!</v>
      </c>
      <c r="I290" s="395" t="s">
        <v>111</v>
      </c>
      <c r="J290" s="396"/>
      <c r="K290" s="78" t="e">
        <f>H290/'SALARY MARCH'!A4*H295</f>
        <v>#REF!</v>
      </c>
      <c r="L290" s="100" t="s">
        <v>85</v>
      </c>
      <c r="M290" s="101" t="e">
        <f>'SALARY MARCH'!#REF!</f>
        <v>#REF!</v>
      </c>
    </row>
    <row r="291" spans="1:14" s="67" customFormat="1">
      <c r="A291" s="398"/>
      <c r="B291" s="78" t="s">
        <v>98</v>
      </c>
      <c r="C291" s="112" t="e">
        <f>'SALARY MARCH'!#REF!</f>
        <v>#REF!</v>
      </c>
      <c r="D291" s="83" t="s">
        <v>81</v>
      </c>
      <c r="E291" s="84"/>
      <c r="F291" s="395" t="s">
        <v>104</v>
      </c>
      <c r="G291" s="396"/>
      <c r="H291" s="79" t="e">
        <f>'SALARY MARCH'!#REF!</f>
        <v>#REF!</v>
      </c>
      <c r="I291" s="87"/>
      <c r="J291" s="78"/>
      <c r="K291" s="78"/>
      <c r="L291" s="100" t="s">
        <v>86</v>
      </c>
      <c r="M291" s="101" t="e">
        <f>'SALARY MARCH'!#REF!</f>
        <v>#REF!</v>
      </c>
    </row>
    <row r="292" spans="1:14" s="67" customFormat="1">
      <c r="A292" s="398"/>
      <c r="B292" s="78" t="s">
        <v>77</v>
      </c>
      <c r="C292" s="88">
        <f>MASTER!I59</f>
        <v>0</v>
      </c>
      <c r="D292" s="83" t="s">
        <v>95</v>
      </c>
      <c r="E292" s="84"/>
      <c r="F292" s="395" t="s">
        <v>105</v>
      </c>
      <c r="G292" s="396"/>
      <c r="H292" s="79" t="e">
        <f>'SALARY MARCH'!#REF!</f>
        <v>#REF!</v>
      </c>
      <c r="I292" s="87"/>
      <c r="J292" s="78"/>
      <c r="K292" s="78"/>
      <c r="L292" s="100" t="s">
        <v>87</v>
      </c>
      <c r="M292" s="101" t="e">
        <f>'SALARY MARCH'!#REF!</f>
        <v>#REF!</v>
      </c>
    </row>
    <row r="293" spans="1:14" s="67" customFormat="1">
      <c r="A293" s="398"/>
      <c r="B293" s="78" t="s">
        <v>97</v>
      </c>
      <c r="C293" s="119">
        <f>MASTER!I58</f>
        <v>0</v>
      </c>
      <c r="D293" s="83" t="s">
        <v>79</v>
      </c>
      <c r="E293" s="84"/>
      <c r="F293" s="395" t="s">
        <v>106</v>
      </c>
      <c r="G293" s="396"/>
      <c r="H293" s="79">
        <v>0</v>
      </c>
      <c r="I293" s="83"/>
      <c r="J293" s="78"/>
      <c r="K293" s="78"/>
      <c r="L293" s="100"/>
      <c r="M293" s="101"/>
    </row>
    <row r="294" spans="1:14" s="67" customFormat="1">
      <c r="A294" s="398"/>
      <c r="B294" s="78" t="s">
        <v>78</v>
      </c>
      <c r="C294" s="77" t="e">
        <f>'SALARY MARCH'!#REF!</f>
        <v>#REF!</v>
      </c>
      <c r="D294" s="83" t="s">
        <v>96</v>
      </c>
      <c r="E294" s="84"/>
      <c r="F294" s="395" t="s">
        <v>107</v>
      </c>
      <c r="G294" s="396"/>
      <c r="H294" s="79" t="e">
        <f>'SALARY MARCH'!A4-'SALARY MARCH'!#REF!</f>
        <v>#REF!</v>
      </c>
      <c r="I294" s="83"/>
      <c r="J294" s="78"/>
      <c r="K294" s="78"/>
      <c r="L294" s="100"/>
      <c r="M294" s="101"/>
    </row>
    <row r="295" spans="1:14" s="67" customFormat="1" ht="15.75" thickBot="1">
      <c r="A295" s="399"/>
      <c r="B295" s="409" t="s">
        <v>88</v>
      </c>
      <c r="C295" s="409"/>
      <c r="D295" s="109" t="e">
        <f>'SALARY MARCH'!#REF!</f>
        <v>#REF!</v>
      </c>
      <c r="E295" s="89"/>
      <c r="F295" s="402" t="s">
        <v>89</v>
      </c>
      <c r="G295" s="403"/>
      <c r="H295" s="90" t="e">
        <f>'SALARY MARCH'!#REF!</f>
        <v>#REF!</v>
      </c>
      <c r="I295" s="402" t="s">
        <v>90</v>
      </c>
      <c r="J295" s="403"/>
      <c r="K295" s="91" t="e">
        <f>+K287+K288+K289+K290</f>
        <v>#REF!</v>
      </c>
      <c r="L295" s="102" t="s">
        <v>91</v>
      </c>
      <c r="M295" s="103" t="e">
        <f>SUM(M287:M292)</f>
        <v>#REF!</v>
      </c>
    </row>
    <row r="296" spans="1:14" s="67" customFormat="1" ht="16.5" thickBot="1">
      <c r="A296" s="92"/>
      <c r="B296" s="70" t="s">
        <v>92</v>
      </c>
      <c r="C296" s="93" t="e">
        <f>'SALARY MARCH'!#REF!</f>
        <v>#REF!</v>
      </c>
      <c r="D296" s="94"/>
      <c r="E296" s="95"/>
      <c r="F296" s="96"/>
      <c r="G296" s="96"/>
      <c r="H296" s="96"/>
      <c r="I296" s="96"/>
      <c r="J296" s="96"/>
      <c r="K296" s="97" t="s">
        <v>93</v>
      </c>
      <c r="L296" s="404" t="str">
        <f>C283</f>
        <v>*************</v>
      </c>
      <c r="M296" s="405"/>
    </row>
    <row r="297" spans="1:14" s="67" customFormat="1">
      <c r="C297" s="98"/>
      <c r="D297" s="98"/>
      <c r="L297" s="104"/>
      <c r="M297" s="104"/>
    </row>
    <row r="298" spans="1:14" s="54" customFormat="1" ht="19.5" customHeight="1">
      <c r="B298" s="53"/>
      <c r="C298" s="416" t="str">
        <f>'SALARY MARCH'!F1</f>
        <v>*************</v>
      </c>
      <c r="D298" s="416"/>
      <c r="E298" s="416"/>
      <c r="F298" s="416"/>
      <c r="G298" s="416"/>
      <c r="H298" s="416"/>
      <c r="I298" s="416"/>
      <c r="J298" s="68"/>
      <c r="K298" s="68"/>
      <c r="L298" s="410"/>
      <c r="M298" s="410"/>
      <c r="N298" s="72"/>
    </row>
    <row r="299" spans="1:14" s="54" customFormat="1" ht="15.75" customHeight="1">
      <c r="B299" s="53"/>
      <c r="C299" s="412" t="str">
        <f>'SALARY MARCH'!D2</f>
        <v>***********</v>
      </c>
      <c r="D299" s="412"/>
      <c r="E299" s="412"/>
      <c r="F299" s="412"/>
      <c r="G299" s="412"/>
      <c r="H299" s="412"/>
      <c r="I299" s="412"/>
      <c r="J299" s="69"/>
      <c r="K299" s="55" t="s">
        <v>69</v>
      </c>
      <c r="L299" s="111"/>
      <c r="M299" s="111"/>
    </row>
    <row r="300" spans="1:14" s="71" customFormat="1" ht="22.5" customHeight="1" thickBot="1">
      <c r="A300" s="73"/>
      <c r="B300" s="74" t="s">
        <v>68</v>
      </c>
      <c r="C300" s="115" t="e">
        <f>'SALARY MARCH'!#REF!</f>
        <v>#REF!</v>
      </c>
      <c r="D300" s="412" t="s">
        <v>108</v>
      </c>
      <c r="E300" s="412"/>
      <c r="F300" s="412"/>
      <c r="G300" s="412"/>
      <c r="H300" s="412"/>
      <c r="I300" s="116">
        <f>'SALARY MARCH'!M3</f>
        <v>43891</v>
      </c>
      <c r="J300" s="113"/>
      <c r="K300" s="75" t="s">
        <v>0</v>
      </c>
      <c r="L300" s="411" t="e">
        <f>'SALARY MARCH'!#REF!</f>
        <v>#REF!</v>
      </c>
      <c r="M300" s="411"/>
    </row>
    <row r="301" spans="1:14" s="77" customFormat="1" ht="20.25" customHeight="1" thickBot="1">
      <c r="A301" s="76" t="s">
        <v>76</v>
      </c>
      <c r="B301" s="413" t="s">
        <v>72</v>
      </c>
      <c r="C301" s="414"/>
      <c r="D301" s="414"/>
      <c r="E301" s="414"/>
      <c r="F301" s="414" t="s">
        <v>73</v>
      </c>
      <c r="G301" s="414"/>
      <c r="H301" s="414"/>
      <c r="I301" s="414" t="s">
        <v>74</v>
      </c>
      <c r="J301" s="414"/>
      <c r="K301" s="414"/>
      <c r="L301" s="407" t="s">
        <v>75</v>
      </c>
      <c r="M301" s="408"/>
    </row>
    <row r="302" spans="1:14" s="77" customFormat="1" ht="12" customHeight="1">
      <c r="A302" s="397">
        <v>19</v>
      </c>
      <c r="B302" s="78" t="s">
        <v>102</v>
      </c>
      <c r="C302" s="400" t="e">
        <f>'SALARY MARCH'!#REF!</f>
        <v>#REF!</v>
      </c>
      <c r="D302" s="400"/>
      <c r="E302" s="401"/>
      <c r="F302" s="395" t="s">
        <v>103</v>
      </c>
      <c r="G302" s="396"/>
      <c r="H302" s="79" t="e">
        <f>'SALARY MARCH'!#REF!</f>
        <v>#REF!</v>
      </c>
      <c r="I302" s="80" t="s">
        <v>109</v>
      </c>
      <c r="J302" s="81"/>
      <c r="K302" s="82" t="e">
        <f>H302/'SALARY MARCH'!A4*H310</f>
        <v>#REF!</v>
      </c>
      <c r="L302" s="100" t="s">
        <v>82</v>
      </c>
      <c r="M302" s="101" t="e">
        <f>'SALARY MARCH'!#REF!</f>
        <v>#REF!</v>
      </c>
    </row>
    <row r="303" spans="1:14" s="77" customFormat="1" ht="12" customHeight="1">
      <c r="A303" s="398"/>
      <c r="B303" s="78" t="s">
        <v>101</v>
      </c>
      <c r="C303" s="406" t="e">
        <f>'SALARY MARCH'!#REF!</f>
        <v>#REF!</v>
      </c>
      <c r="D303" s="406"/>
      <c r="E303" s="84"/>
      <c r="F303" s="395" t="s">
        <v>112</v>
      </c>
      <c r="G303" s="396"/>
      <c r="H303" s="79" t="e">
        <f>'SALARY MARCH'!#REF!</f>
        <v>#REF!</v>
      </c>
      <c r="I303" s="80" t="s">
        <v>112</v>
      </c>
      <c r="J303" s="81"/>
      <c r="K303" s="82" t="e">
        <f>H303/'SALARY MARCH'!A4*H310</f>
        <v>#REF!</v>
      </c>
      <c r="L303" s="100" t="s">
        <v>83</v>
      </c>
      <c r="M303" s="114" t="e">
        <f>'SALARY MARCH'!#REF!</f>
        <v>#REF!</v>
      </c>
    </row>
    <row r="304" spans="1:14" s="77" customFormat="1" ht="12" customHeight="1">
      <c r="A304" s="398"/>
      <c r="B304" s="78" t="s">
        <v>100</v>
      </c>
      <c r="C304" s="406"/>
      <c r="D304" s="406"/>
      <c r="E304" s="84"/>
      <c r="F304" s="395" t="s">
        <v>113</v>
      </c>
      <c r="G304" s="396"/>
      <c r="H304" s="79" t="e">
        <f>'SALARY MARCH'!#REF!</f>
        <v>#REF!</v>
      </c>
      <c r="I304" s="395" t="s">
        <v>110</v>
      </c>
      <c r="J304" s="396"/>
      <c r="K304" s="78" t="e">
        <f>H304/'SALARY MARCH'!A4*H310</f>
        <v>#REF!</v>
      </c>
      <c r="L304" s="100" t="s">
        <v>84</v>
      </c>
      <c r="M304" s="101" t="e">
        <f>'SALARY MARCH'!#REF!</f>
        <v>#REF!</v>
      </c>
    </row>
    <row r="305" spans="1:13" s="77" customFormat="1" ht="12" customHeight="1">
      <c r="A305" s="398"/>
      <c r="B305" s="78" t="s">
        <v>99</v>
      </c>
      <c r="C305" s="112" t="e">
        <f>'SALARY MARCH'!#REF!</f>
        <v>#REF!</v>
      </c>
      <c r="D305" s="85" t="s">
        <v>80</v>
      </c>
      <c r="E305" s="86"/>
      <c r="F305" s="395" t="s">
        <v>114</v>
      </c>
      <c r="G305" s="396"/>
      <c r="H305" s="79" t="e">
        <f>'SALARY MARCH'!#REF!</f>
        <v>#REF!</v>
      </c>
      <c r="I305" s="395" t="s">
        <v>111</v>
      </c>
      <c r="J305" s="396"/>
      <c r="K305" s="78" t="e">
        <f>H305/'SALARY MARCH'!A4*H310</f>
        <v>#REF!</v>
      </c>
      <c r="L305" s="100" t="s">
        <v>85</v>
      </c>
      <c r="M305" s="101" t="e">
        <f>'SALARY MARCH'!#REF!</f>
        <v>#REF!</v>
      </c>
    </row>
    <row r="306" spans="1:13" s="77" customFormat="1" ht="12" customHeight="1">
      <c r="A306" s="398"/>
      <c r="B306" s="78" t="s">
        <v>98</v>
      </c>
      <c r="C306" s="112" t="e">
        <f>'SALARY MARCH'!#REF!</f>
        <v>#REF!</v>
      </c>
      <c r="D306" s="83" t="s">
        <v>81</v>
      </c>
      <c r="E306" s="84"/>
      <c r="F306" s="395" t="s">
        <v>104</v>
      </c>
      <c r="G306" s="396"/>
      <c r="H306" s="79" t="e">
        <f>'SALARY MARCH'!#REF!</f>
        <v>#REF!</v>
      </c>
      <c r="I306" s="87"/>
      <c r="J306" s="78"/>
      <c r="K306" s="78"/>
      <c r="L306" s="100" t="s">
        <v>86</v>
      </c>
      <c r="M306" s="101" t="e">
        <f>'SALARY MARCH'!#REF!</f>
        <v>#REF!</v>
      </c>
    </row>
    <row r="307" spans="1:13" s="77" customFormat="1" ht="12" customHeight="1">
      <c r="A307" s="398"/>
      <c r="B307" s="78" t="s">
        <v>77</v>
      </c>
      <c r="C307" s="88">
        <f>MASTER!I62</f>
        <v>0</v>
      </c>
      <c r="D307" s="83" t="s">
        <v>95</v>
      </c>
      <c r="E307" s="84"/>
      <c r="F307" s="395" t="s">
        <v>105</v>
      </c>
      <c r="G307" s="396"/>
      <c r="H307" s="79" t="e">
        <f>'SALARY MARCH'!#REF!</f>
        <v>#REF!</v>
      </c>
      <c r="I307" s="87"/>
      <c r="J307" s="78"/>
      <c r="K307" s="78"/>
      <c r="L307" s="100" t="s">
        <v>87</v>
      </c>
      <c r="M307" s="101" t="e">
        <f>'SALARY MARCH'!#REF!</f>
        <v>#REF!</v>
      </c>
    </row>
    <row r="308" spans="1:13" s="77" customFormat="1" ht="12" customHeight="1">
      <c r="A308" s="398"/>
      <c r="B308" s="78" t="s">
        <v>97</v>
      </c>
      <c r="C308" s="119">
        <f>MASTER!I61</f>
        <v>0</v>
      </c>
      <c r="D308" s="83" t="s">
        <v>79</v>
      </c>
      <c r="E308" s="84"/>
      <c r="F308" s="395" t="s">
        <v>106</v>
      </c>
      <c r="G308" s="396"/>
      <c r="H308" s="79">
        <v>0</v>
      </c>
      <c r="I308" s="83"/>
      <c r="J308" s="78"/>
      <c r="K308" s="78"/>
      <c r="L308" s="100"/>
      <c r="M308" s="101"/>
    </row>
    <row r="309" spans="1:13" s="77" customFormat="1" ht="12" customHeight="1">
      <c r="A309" s="398"/>
      <c r="B309" s="78" t="s">
        <v>78</v>
      </c>
      <c r="C309" s="77" t="e">
        <f>'SALARY MARCH'!#REF!</f>
        <v>#REF!</v>
      </c>
      <c r="D309" s="83" t="s">
        <v>96</v>
      </c>
      <c r="E309" s="84"/>
      <c r="F309" s="395" t="s">
        <v>107</v>
      </c>
      <c r="G309" s="396"/>
      <c r="H309" s="79" t="e">
        <f>'SALARY MARCH'!A4-'SALARY MARCH'!#REF!</f>
        <v>#REF!</v>
      </c>
      <c r="I309" s="83"/>
      <c r="J309" s="78"/>
      <c r="K309" s="78"/>
      <c r="L309" s="100"/>
      <c r="M309" s="101"/>
    </row>
    <row r="310" spans="1:13" s="77" customFormat="1" ht="15.75" thickBot="1">
      <c r="A310" s="399"/>
      <c r="B310" s="409" t="s">
        <v>88</v>
      </c>
      <c r="C310" s="409"/>
      <c r="D310" s="109" t="e">
        <f>'SALARY MARCH'!#REF!</f>
        <v>#REF!</v>
      </c>
      <c r="E310" s="89"/>
      <c r="F310" s="402" t="s">
        <v>89</v>
      </c>
      <c r="G310" s="403"/>
      <c r="H310" s="90" t="e">
        <f>'SALARY MARCH'!#REF!</f>
        <v>#REF!</v>
      </c>
      <c r="I310" s="402" t="s">
        <v>90</v>
      </c>
      <c r="J310" s="403"/>
      <c r="K310" s="91" t="e">
        <f>+K302+K303+K304+K305</f>
        <v>#REF!</v>
      </c>
      <c r="L310" s="102" t="s">
        <v>91</v>
      </c>
      <c r="M310" s="103" t="e">
        <f>SUM(M302:M307)</f>
        <v>#REF!</v>
      </c>
    </row>
    <row r="311" spans="1:13" s="67" customFormat="1" ht="19.5" customHeight="1" thickBot="1">
      <c r="A311" s="92"/>
      <c r="B311" s="70" t="s">
        <v>92</v>
      </c>
      <c r="C311" s="93" t="e">
        <f>'SALARY MARCH'!#REF!</f>
        <v>#REF!</v>
      </c>
      <c r="D311" s="94"/>
      <c r="E311" s="95"/>
      <c r="F311" s="96"/>
      <c r="G311" s="96"/>
      <c r="H311" s="96"/>
      <c r="I311" s="96"/>
      <c r="J311" s="96"/>
      <c r="K311" s="97" t="s">
        <v>93</v>
      </c>
      <c r="L311" s="404" t="str">
        <f>C298</f>
        <v>*************</v>
      </c>
      <c r="M311" s="405"/>
    </row>
    <row r="312" spans="1:13" s="67" customFormat="1">
      <c r="C312" s="98"/>
      <c r="D312" s="98"/>
      <c r="L312" s="104"/>
      <c r="M312" s="104"/>
    </row>
    <row r="313" spans="1:13" s="67" customFormat="1">
      <c r="C313" s="98"/>
      <c r="D313" s="98"/>
      <c r="L313" s="104"/>
      <c r="M313" s="104"/>
    </row>
    <row r="314" spans="1:13">
      <c r="A314" s="415" t="s">
        <v>116</v>
      </c>
      <c r="B314" s="415"/>
      <c r="C314" s="415"/>
      <c r="D314" s="415"/>
      <c r="E314" s="415"/>
      <c r="F314" s="415"/>
      <c r="G314" s="415"/>
      <c r="H314" s="415"/>
      <c r="I314" s="415"/>
      <c r="J314" s="415"/>
      <c r="K314" s="415"/>
      <c r="L314" s="415"/>
      <c r="M314" s="415"/>
    </row>
    <row r="315" spans="1:13" s="67" customFormat="1">
      <c r="C315" s="98"/>
      <c r="D315" s="98"/>
      <c r="L315" s="104"/>
      <c r="M315" s="104"/>
    </row>
    <row r="316" spans="1:13" s="67" customFormat="1" ht="18.75">
      <c r="A316" s="54"/>
      <c r="B316" s="53"/>
      <c r="C316" s="416" t="str">
        <f>'SALARY MARCH'!F1</f>
        <v>*************</v>
      </c>
      <c r="D316" s="416"/>
      <c r="E316" s="416"/>
      <c r="F316" s="416"/>
      <c r="G316" s="416"/>
      <c r="H316" s="416"/>
      <c r="I316" s="416"/>
      <c r="J316" s="68"/>
      <c r="K316" s="68"/>
      <c r="L316" s="410"/>
      <c r="M316" s="410"/>
    </row>
    <row r="317" spans="1:13" s="67" customFormat="1">
      <c r="A317" s="54"/>
      <c r="B317" s="53"/>
      <c r="C317" s="412" t="str">
        <f>'SALARY MARCH'!D2</f>
        <v>***********</v>
      </c>
      <c r="D317" s="412"/>
      <c r="E317" s="412"/>
      <c r="F317" s="412"/>
      <c r="G317" s="412"/>
      <c r="H317" s="412"/>
      <c r="I317" s="412"/>
      <c r="J317" s="69"/>
      <c r="K317" s="55" t="s">
        <v>69</v>
      </c>
      <c r="L317" s="111"/>
      <c r="M317" s="111"/>
    </row>
    <row r="318" spans="1:13" s="67" customFormat="1" ht="16.5" thickBot="1">
      <c r="A318" s="73"/>
      <c r="B318" s="74" t="s">
        <v>68</v>
      </c>
      <c r="C318" s="115" t="e">
        <f>'SALARY MARCH'!#REF!</f>
        <v>#REF!</v>
      </c>
      <c r="D318" s="412" t="s">
        <v>108</v>
      </c>
      <c r="E318" s="412"/>
      <c r="F318" s="412"/>
      <c r="G318" s="412"/>
      <c r="H318" s="412"/>
      <c r="I318" s="116">
        <f>'SALARY MARCH'!M3</f>
        <v>43891</v>
      </c>
      <c r="J318" s="113"/>
      <c r="K318" s="75" t="s">
        <v>0</v>
      </c>
      <c r="L318" s="411" t="e">
        <f>'SALARY MARCH'!#REF!</f>
        <v>#REF!</v>
      </c>
      <c r="M318" s="411"/>
    </row>
    <row r="319" spans="1:13" s="67" customFormat="1" ht="15.75" thickBot="1">
      <c r="A319" s="76" t="s">
        <v>76</v>
      </c>
      <c r="B319" s="413" t="s">
        <v>72</v>
      </c>
      <c r="C319" s="414"/>
      <c r="D319" s="414"/>
      <c r="E319" s="414"/>
      <c r="F319" s="414" t="s">
        <v>73</v>
      </c>
      <c r="G319" s="414"/>
      <c r="H319" s="414"/>
      <c r="I319" s="414" t="s">
        <v>74</v>
      </c>
      <c r="J319" s="414"/>
      <c r="K319" s="414"/>
      <c r="L319" s="407" t="s">
        <v>75</v>
      </c>
      <c r="M319" s="408"/>
    </row>
    <row r="320" spans="1:13" s="67" customFormat="1">
      <c r="A320" s="397">
        <v>20</v>
      </c>
      <c r="B320" s="78" t="s">
        <v>102</v>
      </c>
      <c r="C320" s="400" t="e">
        <f>'SALARY MARCH'!#REF!</f>
        <v>#REF!</v>
      </c>
      <c r="D320" s="400"/>
      <c r="E320" s="401"/>
      <c r="F320" s="395" t="s">
        <v>103</v>
      </c>
      <c r="G320" s="396"/>
      <c r="H320" s="79" t="e">
        <f>'SALARY MARCH'!#REF!</f>
        <v>#REF!</v>
      </c>
      <c r="I320" s="80" t="s">
        <v>109</v>
      </c>
      <c r="J320" s="81"/>
      <c r="K320" s="82" t="e">
        <f>H320/'SALARY MARCH'!A4*H328</f>
        <v>#REF!</v>
      </c>
      <c r="L320" s="100" t="s">
        <v>82</v>
      </c>
      <c r="M320" s="101" t="e">
        <f>'SALARY MARCH'!#REF!</f>
        <v>#REF!</v>
      </c>
    </row>
    <row r="321" spans="1:14" s="67" customFormat="1">
      <c r="A321" s="398"/>
      <c r="B321" s="78" t="s">
        <v>101</v>
      </c>
      <c r="C321" s="406" t="e">
        <f>'SALARY MARCH'!#REF!</f>
        <v>#REF!</v>
      </c>
      <c r="D321" s="406"/>
      <c r="E321" s="84"/>
      <c r="F321" s="395" t="s">
        <v>112</v>
      </c>
      <c r="G321" s="396"/>
      <c r="H321" s="79" t="e">
        <f>'SALARY MARCH'!#REF!</f>
        <v>#REF!</v>
      </c>
      <c r="I321" s="80" t="s">
        <v>112</v>
      </c>
      <c r="J321" s="81"/>
      <c r="K321" s="82" t="e">
        <f>H321/'SALARY MARCH'!A4*H328</f>
        <v>#REF!</v>
      </c>
      <c r="L321" s="100" t="s">
        <v>83</v>
      </c>
      <c r="M321" s="114" t="e">
        <f>'SALARY MARCH'!#REF!</f>
        <v>#REF!</v>
      </c>
    </row>
    <row r="322" spans="1:14" s="67" customFormat="1">
      <c r="A322" s="398"/>
      <c r="B322" s="78" t="s">
        <v>100</v>
      </c>
      <c r="C322" s="406"/>
      <c r="D322" s="406"/>
      <c r="E322" s="84"/>
      <c r="F322" s="395" t="s">
        <v>113</v>
      </c>
      <c r="G322" s="396"/>
      <c r="H322" s="79" t="e">
        <f>'SALARY MARCH'!#REF!</f>
        <v>#REF!</v>
      </c>
      <c r="I322" s="395" t="s">
        <v>110</v>
      </c>
      <c r="J322" s="396"/>
      <c r="K322" s="78" t="e">
        <f>H322/'SALARY MARCH'!A4*H328</f>
        <v>#REF!</v>
      </c>
      <c r="L322" s="100" t="s">
        <v>84</v>
      </c>
      <c r="M322" s="101" t="e">
        <f>'SALARY MARCH'!#REF!</f>
        <v>#REF!</v>
      </c>
    </row>
    <row r="323" spans="1:14" s="67" customFormat="1">
      <c r="A323" s="398"/>
      <c r="B323" s="78" t="s">
        <v>99</v>
      </c>
      <c r="C323" s="112" t="e">
        <f>'SALARY MARCH'!#REF!</f>
        <v>#REF!</v>
      </c>
      <c r="D323" s="85" t="s">
        <v>80</v>
      </c>
      <c r="E323" s="86"/>
      <c r="F323" s="395" t="s">
        <v>114</v>
      </c>
      <c r="G323" s="396"/>
      <c r="H323" s="79" t="e">
        <f>'SALARY MARCH'!#REF!</f>
        <v>#REF!</v>
      </c>
      <c r="I323" s="395" t="s">
        <v>111</v>
      </c>
      <c r="J323" s="396"/>
      <c r="K323" s="78" t="e">
        <f>H323/'SALARY MARCH'!A4*H328</f>
        <v>#REF!</v>
      </c>
      <c r="L323" s="100" t="s">
        <v>85</v>
      </c>
      <c r="M323" s="101" t="e">
        <f>'SALARY MARCH'!#REF!</f>
        <v>#REF!</v>
      </c>
    </row>
    <row r="324" spans="1:14" s="67" customFormat="1">
      <c r="A324" s="398"/>
      <c r="B324" s="78" t="s">
        <v>98</v>
      </c>
      <c r="C324" s="112" t="e">
        <f>'SALARY MARCH'!#REF!</f>
        <v>#REF!</v>
      </c>
      <c r="D324" s="83" t="s">
        <v>81</v>
      </c>
      <c r="E324" s="84"/>
      <c r="F324" s="395" t="s">
        <v>104</v>
      </c>
      <c r="G324" s="396"/>
      <c r="H324" s="79" t="e">
        <f>'SALARY MARCH'!#REF!</f>
        <v>#REF!</v>
      </c>
      <c r="I324" s="87"/>
      <c r="J324" s="78"/>
      <c r="K324" s="78"/>
      <c r="L324" s="100" t="s">
        <v>86</v>
      </c>
      <c r="M324" s="101" t="e">
        <f>'SALARY MARCH'!#REF!</f>
        <v>#REF!</v>
      </c>
    </row>
    <row r="325" spans="1:14" s="67" customFormat="1">
      <c r="A325" s="398"/>
      <c r="B325" s="78" t="s">
        <v>77</v>
      </c>
      <c r="C325" s="88">
        <f>MASTER!I65</f>
        <v>0</v>
      </c>
      <c r="D325" s="83" t="s">
        <v>95</v>
      </c>
      <c r="E325" s="84"/>
      <c r="F325" s="395" t="s">
        <v>105</v>
      </c>
      <c r="G325" s="396"/>
      <c r="H325" s="79" t="e">
        <f>'SALARY MARCH'!#REF!</f>
        <v>#REF!</v>
      </c>
      <c r="I325" s="87"/>
      <c r="J325" s="78"/>
      <c r="K325" s="78"/>
      <c r="L325" s="100" t="s">
        <v>87</v>
      </c>
      <c r="M325" s="101" t="e">
        <f>'SALARY MARCH'!#REF!</f>
        <v>#REF!</v>
      </c>
    </row>
    <row r="326" spans="1:14" s="67" customFormat="1">
      <c r="A326" s="398"/>
      <c r="B326" s="78" t="s">
        <v>97</v>
      </c>
      <c r="C326" s="119">
        <f>MASTER!I64</f>
        <v>0</v>
      </c>
      <c r="D326" s="83" t="s">
        <v>79</v>
      </c>
      <c r="E326" s="84"/>
      <c r="F326" s="395" t="s">
        <v>106</v>
      </c>
      <c r="G326" s="396"/>
      <c r="H326" s="79">
        <v>0</v>
      </c>
      <c r="I326" s="83"/>
      <c r="J326" s="78"/>
      <c r="K326" s="78"/>
      <c r="L326" s="100"/>
      <c r="M326" s="101"/>
    </row>
    <row r="327" spans="1:14" s="67" customFormat="1">
      <c r="A327" s="398"/>
      <c r="B327" s="78" t="s">
        <v>78</v>
      </c>
      <c r="C327" s="77" t="e">
        <f>'SALARY MARCH'!#REF!</f>
        <v>#REF!</v>
      </c>
      <c r="D327" s="83" t="s">
        <v>96</v>
      </c>
      <c r="E327" s="84"/>
      <c r="F327" s="395" t="s">
        <v>107</v>
      </c>
      <c r="G327" s="396"/>
      <c r="H327" s="79" t="e">
        <f>'SALARY MARCH'!A4-'SALARY MARCH'!#REF!</f>
        <v>#REF!</v>
      </c>
      <c r="I327" s="83"/>
      <c r="J327" s="78"/>
      <c r="K327" s="78"/>
      <c r="L327" s="100"/>
      <c r="M327" s="101"/>
    </row>
    <row r="328" spans="1:14" s="67" customFormat="1" ht="15.75" thickBot="1">
      <c r="A328" s="399"/>
      <c r="B328" s="409" t="s">
        <v>88</v>
      </c>
      <c r="C328" s="409"/>
      <c r="D328" s="109" t="e">
        <f>'SALARY MARCH'!#REF!</f>
        <v>#REF!</v>
      </c>
      <c r="E328" s="89"/>
      <c r="F328" s="402" t="s">
        <v>89</v>
      </c>
      <c r="G328" s="403"/>
      <c r="H328" s="90" t="e">
        <f>'SALARY MARCH'!#REF!</f>
        <v>#REF!</v>
      </c>
      <c r="I328" s="402" t="s">
        <v>90</v>
      </c>
      <c r="J328" s="403"/>
      <c r="K328" s="91" t="e">
        <f>+K320+K321+K322+K323</f>
        <v>#REF!</v>
      </c>
      <c r="L328" s="102" t="s">
        <v>91</v>
      </c>
      <c r="M328" s="103" t="e">
        <f>SUM(M320:M325)</f>
        <v>#REF!</v>
      </c>
    </row>
    <row r="329" spans="1:14" s="67" customFormat="1" ht="16.5" thickBot="1">
      <c r="A329" s="92"/>
      <c r="B329" s="70" t="s">
        <v>92</v>
      </c>
      <c r="C329" s="93" t="str">
        <f>'SALARY MARCH'!R2</f>
        <v>**********</v>
      </c>
      <c r="D329" s="94"/>
      <c r="E329" s="95"/>
      <c r="F329" s="96"/>
      <c r="G329" s="96"/>
      <c r="H329" s="96"/>
      <c r="I329" s="96"/>
      <c r="J329" s="96"/>
      <c r="K329" s="97" t="s">
        <v>93</v>
      </c>
      <c r="L329" s="404" t="str">
        <f>C316</f>
        <v>*************</v>
      </c>
      <c r="M329" s="405"/>
    </row>
    <row r="330" spans="1:14" s="67" customFormat="1">
      <c r="C330" s="98"/>
      <c r="D330" s="98"/>
      <c r="L330" s="104"/>
      <c r="M330" s="104"/>
    </row>
    <row r="331" spans="1:14" s="54" customFormat="1" ht="19.5" customHeight="1">
      <c r="B331" s="53"/>
      <c r="C331" s="416" t="str">
        <f>'SALARY MARCH'!F1</f>
        <v>*************</v>
      </c>
      <c r="D331" s="416"/>
      <c r="E331" s="416"/>
      <c r="F331" s="416"/>
      <c r="G331" s="416"/>
      <c r="H331" s="416"/>
      <c r="I331" s="416"/>
      <c r="J331" s="68"/>
      <c r="K331" s="68"/>
      <c r="L331" s="410"/>
      <c r="M331" s="410"/>
      <c r="N331" s="72"/>
    </row>
    <row r="332" spans="1:14" s="54" customFormat="1" ht="15.75" customHeight="1">
      <c r="B332" s="53"/>
      <c r="C332" s="412" t="str">
        <f>'SALARY MARCH'!D2</f>
        <v>***********</v>
      </c>
      <c r="D332" s="412"/>
      <c r="E332" s="412"/>
      <c r="F332" s="412"/>
      <c r="G332" s="412"/>
      <c r="H332" s="412"/>
      <c r="I332" s="412"/>
      <c r="J332" s="69"/>
      <c r="K332" s="55" t="s">
        <v>69</v>
      </c>
      <c r="L332" s="111"/>
      <c r="M332" s="111"/>
    </row>
    <row r="333" spans="1:14" s="71" customFormat="1" ht="22.5" customHeight="1" thickBot="1">
      <c r="A333" s="73"/>
      <c r="B333" s="74" t="s">
        <v>68</v>
      </c>
      <c r="C333" s="115" t="e">
        <f>'SALARY MARCH'!#REF!</f>
        <v>#REF!</v>
      </c>
      <c r="D333" s="412" t="s">
        <v>108</v>
      </c>
      <c r="E333" s="412"/>
      <c r="F333" s="412"/>
      <c r="G333" s="412"/>
      <c r="H333" s="412"/>
      <c r="I333" s="116">
        <f>'SALARY MARCH'!M3</f>
        <v>43891</v>
      </c>
      <c r="J333" s="113"/>
      <c r="K333" s="75" t="s">
        <v>0</v>
      </c>
      <c r="L333" s="411" t="e">
        <f>'SALARY MARCH'!#REF!</f>
        <v>#REF!</v>
      </c>
      <c r="M333" s="411"/>
    </row>
    <row r="334" spans="1:14" s="77" customFormat="1" ht="20.25" customHeight="1" thickBot="1">
      <c r="A334" s="76" t="s">
        <v>76</v>
      </c>
      <c r="B334" s="413" t="s">
        <v>72</v>
      </c>
      <c r="C334" s="414"/>
      <c r="D334" s="414"/>
      <c r="E334" s="414"/>
      <c r="F334" s="414" t="s">
        <v>73</v>
      </c>
      <c r="G334" s="414"/>
      <c r="H334" s="414"/>
      <c r="I334" s="414" t="s">
        <v>74</v>
      </c>
      <c r="J334" s="414"/>
      <c r="K334" s="414"/>
      <c r="L334" s="407" t="s">
        <v>75</v>
      </c>
      <c r="M334" s="408"/>
    </row>
    <row r="335" spans="1:14" s="77" customFormat="1" ht="12" customHeight="1">
      <c r="A335" s="397">
        <v>21</v>
      </c>
      <c r="B335" s="78" t="s">
        <v>102</v>
      </c>
      <c r="C335" s="400" t="e">
        <f>'SALARY MARCH'!#REF!</f>
        <v>#REF!</v>
      </c>
      <c r="D335" s="400"/>
      <c r="E335" s="401"/>
      <c r="F335" s="395" t="s">
        <v>103</v>
      </c>
      <c r="G335" s="396"/>
      <c r="H335" s="79" t="e">
        <f>'SALARY MARCH'!#REF!</f>
        <v>#REF!</v>
      </c>
      <c r="I335" s="80" t="s">
        <v>109</v>
      </c>
      <c r="J335" s="81"/>
      <c r="K335" s="82" t="e">
        <f>H335/'SALARY MARCH'!A4*H343</f>
        <v>#REF!</v>
      </c>
      <c r="L335" s="100" t="s">
        <v>82</v>
      </c>
      <c r="M335" s="101" t="e">
        <f>'SALARY MARCH'!#REF!</f>
        <v>#REF!</v>
      </c>
    </row>
    <row r="336" spans="1:14" s="77" customFormat="1" ht="12" customHeight="1">
      <c r="A336" s="398"/>
      <c r="B336" s="78" t="s">
        <v>101</v>
      </c>
      <c r="C336" s="406" t="e">
        <f>'SALARY MARCH'!#REF!</f>
        <v>#REF!</v>
      </c>
      <c r="D336" s="406"/>
      <c r="E336" s="84"/>
      <c r="F336" s="395" t="s">
        <v>112</v>
      </c>
      <c r="G336" s="396"/>
      <c r="H336" s="79" t="e">
        <f>'SALARY MARCH'!#REF!</f>
        <v>#REF!</v>
      </c>
      <c r="I336" s="80" t="s">
        <v>112</v>
      </c>
      <c r="J336" s="81"/>
      <c r="K336" s="82" t="e">
        <f>H336/'SALARY MARCH'!A4*H343</f>
        <v>#REF!</v>
      </c>
      <c r="L336" s="100" t="s">
        <v>83</v>
      </c>
      <c r="M336" s="114" t="e">
        <f>'SALARY MARCH'!#REF!</f>
        <v>#REF!</v>
      </c>
    </row>
    <row r="337" spans="1:13" s="77" customFormat="1" ht="12" customHeight="1">
      <c r="A337" s="398"/>
      <c r="B337" s="78" t="s">
        <v>100</v>
      </c>
      <c r="C337" s="406"/>
      <c r="D337" s="406"/>
      <c r="E337" s="84"/>
      <c r="F337" s="395" t="s">
        <v>113</v>
      </c>
      <c r="G337" s="396"/>
      <c r="H337" s="79" t="e">
        <f>'SALARY MARCH'!#REF!</f>
        <v>#REF!</v>
      </c>
      <c r="I337" s="395" t="s">
        <v>110</v>
      </c>
      <c r="J337" s="396"/>
      <c r="K337" s="78" t="e">
        <f>H337/'SALARY MARCH'!A4*H343</f>
        <v>#REF!</v>
      </c>
      <c r="L337" s="100" t="s">
        <v>84</v>
      </c>
      <c r="M337" s="101" t="e">
        <f>'SALARY MARCH'!#REF!</f>
        <v>#REF!</v>
      </c>
    </row>
    <row r="338" spans="1:13" s="77" customFormat="1" ht="12" customHeight="1">
      <c r="A338" s="398"/>
      <c r="B338" s="78" t="s">
        <v>99</v>
      </c>
      <c r="C338" s="112" t="e">
        <f>'SALARY MARCH'!#REF!</f>
        <v>#REF!</v>
      </c>
      <c r="D338" s="85" t="s">
        <v>80</v>
      </c>
      <c r="E338" s="86"/>
      <c r="F338" s="395" t="s">
        <v>114</v>
      </c>
      <c r="G338" s="396"/>
      <c r="H338" s="79" t="e">
        <f>'SALARY MARCH'!#REF!</f>
        <v>#REF!</v>
      </c>
      <c r="I338" s="395" t="s">
        <v>111</v>
      </c>
      <c r="J338" s="396"/>
      <c r="K338" s="78" t="e">
        <f>H338/'SALARY MARCH'!A4*H343</f>
        <v>#REF!</v>
      </c>
      <c r="L338" s="100" t="s">
        <v>85</v>
      </c>
      <c r="M338" s="101" t="e">
        <f>'SALARY MARCH'!#REF!</f>
        <v>#REF!</v>
      </c>
    </row>
    <row r="339" spans="1:13" s="77" customFormat="1" ht="12" customHeight="1">
      <c r="A339" s="398"/>
      <c r="B339" s="78" t="s">
        <v>98</v>
      </c>
      <c r="C339" s="112" t="e">
        <f>'SALARY MARCH'!#REF!</f>
        <v>#REF!</v>
      </c>
      <c r="D339" s="83" t="s">
        <v>81</v>
      </c>
      <c r="E339" s="84"/>
      <c r="F339" s="395" t="s">
        <v>104</v>
      </c>
      <c r="G339" s="396"/>
      <c r="H339" s="79" t="e">
        <f>'SALARY MARCH'!#REF!</f>
        <v>#REF!</v>
      </c>
      <c r="I339" s="87"/>
      <c r="J339" s="78"/>
      <c r="K339" s="78"/>
      <c r="L339" s="100" t="s">
        <v>86</v>
      </c>
      <c r="M339" s="101" t="e">
        <f>'SALARY MARCH'!#REF!</f>
        <v>#REF!</v>
      </c>
    </row>
    <row r="340" spans="1:13" s="77" customFormat="1" ht="12" customHeight="1">
      <c r="A340" s="398"/>
      <c r="B340" s="78" t="s">
        <v>77</v>
      </c>
      <c r="C340" s="88">
        <f>MASTER!I364</f>
        <v>0</v>
      </c>
      <c r="D340" s="83" t="s">
        <v>95</v>
      </c>
      <c r="E340" s="84"/>
      <c r="F340" s="395" t="s">
        <v>105</v>
      </c>
      <c r="G340" s="396"/>
      <c r="H340" s="79" t="e">
        <f>'SALARY MARCH'!#REF!</f>
        <v>#REF!</v>
      </c>
      <c r="I340" s="87"/>
      <c r="J340" s="78"/>
      <c r="K340" s="78"/>
      <c r="L340" s="100" t="s">
        <v>87</v>
      </c>
      <c r="M340" s="101" t="e">
        <f>'SALARY MARCH'!#REF!</f>
        <v>#REF!</v>
      </c>
    </row>
    <row r="341" spans="1:13" s="77" customFormat="1" ht="12" customHeight="1">
      <c r="A341" s="398"/>
      <c r="B341" s="78" t="s">
        <v>97</v>
      </c>
      <c r="C341" s="119">
        <f>MASTER!I67</f>
        <v>0</v>
      </c>
      <c r="D341" s="83" t="s">
        <v>79</v>
      </c>
      <c r="E341" s="84"/>
      <c r="F341" s="395" t="s">
        <v>106</v>
      </c>
      <c r="G341" s="396"/>
      <c r="H341" s="79">
        <v>0</v>
      </c>
      <c r="I341" s="83"/>
      <c r="J341" s="78"/>
      <c r="K341" s="78"/>
      <c r="L341" s="100"/>
      <c r="M341" s="101"/>
    </row>
    <row r="342" spans="1:13" s="77" customFormat="1" ht="12" customHeight="1">
      <c r="A342" s="398"/>
      <c r="B342" s="78" t="s">
        <v>78</v>
      </c>
      <c r="C342" s="77" t="e">
        <f>'SALARY MARCH'!#REF!</f>
        <v>#REF!</v>
      </c>
      <c r="D342" s="83" t="s">
        <v>96</v>
      </c>
      <c r="E342" s="84"/>
      <c r="F342" s="395" t="s">
        <v>107</v>
      </c>
      <c r="G342" s="396"/>
      <c r="H342" s="79" t="e">
        <f>'SALARY MARCH'!A4-'SALARY MARCH'!#REF!</f>
        <v>#REF!</v>
      </c>
      <c r="I342" s="83"/>
      <c r="J342" s="78"/>
      <c r="K342" s="78"/>
      <c r="L342" s="100"/>
      <c r="M342" s="101"/>
    </row>
    <row r="343" spans="1:13" s="77" customFormat="1" ht="15.75" thickBot="1">
      <c r="A343" s="399"/>
      <c r="B343" s="409" t="s">
        <v>88</v>
      </c>
      <c r="C343" s="409"/>
      <c r="D343" s="109" t="e">
        <f>'SALARY MARCH'!#REF!</f>
        <v>#REF!</v>
      </c>
      <c r="E343" s="89"/>
      <c r="F343" s="402" t="s">
        <v>89</v>
      </c>
      <c r="G343" s="403"/>
      <c r="H343" s="90" t="e">
        <f>'SALARY MARCH'!#REF!</f>
        <v>#REF!</v>
      </c>
      <c r="I343" s="402" t="s">
        <v>90</v>
      </c>
      <c r="J343" s="403"/>
      <c r="K343" s="91" t="e">
        <f>+K335+K336+K337+K338</f>
        <v>#REF!</v>
      </c>
      <c r="L343" s="102" t="s">
        <v>91</v>
      </c>
      <c r="M343" s="103" t="e">
        <f>SUM(M335:M340)</f>
        <v>#REF!</v>
      </c>
    </row>
    <row r="344" spans="1:13" s="67" customFormat="1" ht="19.5" customHeight="1" thickBot="1">
      <c r="A344" s="92"/>
      <c r="B344" s="70" t="s">
        <v>92</v>
      </c>
      <c r="C344" s="93" t="e">
        <f>'SALARY MARCH'!#REF!</f>
        <v>#REF!</v>
      </c>
      <c r="D344" s="94"/>
      <c r="E344" s="95"/>
      <c r="F344" s="96"/>
      <c r="G344" s="96"/>
      <c r="H344" s="96"/>
      <c r="I344" s="96"/>
      <c r="J344" s="96"/>
      <c r="K344" s="97" t="s">
        <v>93</v>
      </c>
      <c r="L344" s="404" t="str">
        <f>C331</f>
        <v>*************</v>
      </c>
      <c r="M344" s="405"/>
    </row>
    <row r="345" spans="1:13" s="67" customFormat="1">
      <c r="C345" s="98"/>
      <c r="D345" s="98"/>
      <c r="L345" s="104"/>
      <c r="M345" s="104"/>
    </row>
    <row r="346" spans="1:13" s="67" customFormat="1">
      <c r="C346" s="98"/>
      <c r="D346" s="98"/>
      <c r="L346" s="104"/>
      <c r="M346" s="104"/>
    </row>
    <row r="347" spans="1:13">
      <c r="A347" s="415" t="s">
        <v>116</v>
      </c>
      <c r="B347" s="415"/>
      <c r="C347" s="415"/>
      <c r="D347" s="415"/>
      <c r="E347" s="415"/>
      <c r="F347" s="415"/>
      <c r="G347" s="415"/>
      <c r="H347" s="415"/>
      <c r="I347" s="415"/>
      <c r="J347" s="415"/>
      <c r="K347" s="415"/>
      <c r="L347" s="415"/>
      <c r="M347" s="415"/>
    </row>
    <row r="348" spans="1:13" s="67" customFormat="1">
      <c r="C348" s="98"/>
      <c r="D348" s="98"/>
      <c r="L348" s="104"/>
      <c r="M348" s="104"/>
    </row>
    <row r="349" spans="1:13" s="67" customFormat="1" ht="18.75">
      <c r="A349" s="54"/>
      <c r="B349" s="53"/>
      <c r="C349" s="416" t="str">
        <f>'SALARY MARCH'!F1</f>
        <v>*************</v>
      </c>
      <c r="D349" s="416"/>
      <c r="E349" s="416"/>
      <c r="F349" s="416"/>
      <c r="G349" s="416"/>
      <c r="H349" s="416"/>
      <c r="I349" s="416"/>
      <c r="J349" s="68"/>
      <c r="K349" s="68"/>
      <c r="L349" s="410"/>
      <c r="M349" s="410"/>
    </row>
    <row r="350" spans="1:13" s="67" customFormat="1">
      <c r="A350" s="54"/>
      <c r="B350" s="53"/>
      <c r="C350" s="412" t="str">
        <f>'SALARY MARCH'!D2</f>
        <v>***********</v>
      </c>
      <c r="D350" s="412"/>
      <c r="E350" s="412"/>
      <c r="F350" s="412"/>
      <c r="G350" s="412"/>
      <c r="H350" s="412"/>
      <c r="I350" s="412"/>
      <c r="J350" s="69"/>
      <c r="K350" s="55" t="s">
        <v>69</v>
      </c>
      <c r="L350" s="111"/>
      <c r="M350" s="111"/>
    </row>
    <row r="351" spans="1:13" s="67" customFormat="1" ht="16.5" thickBot="1">
      <c r="A351" s="73"/>
      <c r="B351" s="74" t="s">
        <v>68</v>
      </c>
      <c r="C351" s="115" t="e">
        <f>'SALARY MARCH'!#REF!</f>
        <v>#REF!</v>
      </c>
      <c r="D351" s="412" t="s">
        <v>108</v>
      </c>
      <c r="E351" s="412"/>
      <c r="F351" s="412"/>
      <c r="G351" s="412"/>
      <c r="H351" s="412"/>
      <c r="I351" s="116">
        <f>'SALARY MARCH'!M3</f>
        <v>43891</v>
      </c>
      <c r="J351" s="113"/>
      <c r="K351" s="75" t="s">
        <v>0</v>
      </c>
      <c r="L351" s="411" t="e">
        <f>'SALARY MARCH'!#REF!</f>
        <v>#REF!</v>
      </c>
      <c r="M351" s="411"/>
    </row>
    <row r="352" spans="1:13" s="67" customFormat="1" ht="15.75" thickBot="1">
      <c r="A352" s="76" t="s">
        <v>76</v>
      </c>
      <c r="B352" s="413" t="s">
        <v>72</v>
      </c>
      <c r="C352" s="414"/>
      <c r="D352" s="414"/>
      <c r="E352" s="414"/>
      <c r="F352" s="414" t="s">
        <v>73</v>
      </c>
      <c r="G352" s="414"/>
      <c r="H352" s="414"/>
      <c r="I352" s="414" t="s">
        <v>74</v>
      </c>
      <c r="J352" s="414"/>
      <c r="K352" s="414"/>
      <c r="L352" s="407" t="s">
        <v>75</v>
      </c>
      <c r="M352" s="408"/>
    </row>
    <row r="353" spans="1:14" s="67" customFormat="1">
      <c r="A353" s="397">
        <v>22</v>
      </c>
      <c r="B353" s="78" t="s">
        <v>102</v>
      </c>
      <c r="C353" s="400" t="e">
        <f>'SALARY MARCH'!#REF!</f>
        <v>#REF!</v>
      </c>
      <c r="D353" s="400"/>
      <c r="E353" s="401"/>
      <c r="F353" s="395" t="s">
        <v>103</v>
      </c>
      <c r="G353" s="396"/>
      <c r="H353" s="79" t="e">
        <f>'SALARY MARCH'!#REF!</f>
        <v>#REF!</v>
      </c>
      <c r="I353" s="80" t="s">
        <v>109</v>
      </c>
      <c r="J353" s="81"/>
      <c r="K353" s="82" t="e">
        <f>H353/'SALARY MARCH'!A4*H361</f>
        <v>#REF!</v>
      </c>
      <c r="L353" s="100" t="s">
        <v>82</v>
      </c>
      <c r="M353" s="101" t="e">
        <f>'SALARY MARCH'!#REF!</f>
        <v>#REF!</v>
      </c>
    </row>
    <row r="354" spans="1:14" s="67" customFormat="1">
      <c r="A354" s="398"/>
      <c r="B354" s="78" t="s">
        <v>101</v>
      </c>
      <c r="C354" s="406">
        <v>68</v>
      </c>
      <c r="D354" s="406"/>
      <c r="E354" s="84"/>
      <c r="F354" s="395" t="s">
        <v>112</v>
      </c>
      <c r="G354" s="396"/>
      <c r="H354" s="79" t="e">
        <f>'SALARY MARCH'!#REF!</f>
        <v>#REF!</v>
      </c>
      <c r="I354" s="80" t="s">
        <v>112</v>
      </c>
      <c r="J354" s="81"/>
      <c r="K354" s="82" t="e">
        <f>H354/'SALARY MARCH'!A4*H361</f>
        <v>#REF!</v>
      </c>
      <c r="L354" s="100" t="s">
        <v>83</v>
      </c>
      <c r="M354" s="114" t="e">
        <f>'SALARY MARCH'!#REF!</f>
        <v>#REF!</v>
      </c>
    </row>
    <row r="355" spans="1:14" s="67" customFormat="1">
      <c r="A355" s="398"/>
      <c r="B355" s="78" t="s">
        <v>100</v>
      </c>
      <c r="C355" s="406"/>
      <c r="D355" s="406"/>
      <c r="E355" s="84"/>
      <c r="F355" s="395" t="s">
        <v>113</v>
      </c>
      <c r="G355" s="396"/>
      <c r="H355" s="79" t="e">
        <f>'SALARY MARCH'!#REF!</f>
        <v>#REF!</v>
      </c>
      <c r="I355" s="395" t="s">
        <v>110</v>
      </c>
      <c r="J355" s="396"/>
      <c r="K355" s="78" t="e">
        <f>H355/'SALARY MARCH'!A4*H361</f>
        <v>#REF!</v>
      </c>
      <c r="L355" s="100" t="s">
        <v>84</v>
      </c>
      <c r="M355" s="101" t="e">
        <f>'SALARY MARCH'!#REF!</f>
        <v>#REF!</v>
      </c>
    </row>
    <row r="356" spans="1:14" s="67" customFormat="1">
      <c r="A356" s="398"/>
      <c r="B356" s="78" t="s">
        <v>99</v>
      </c>
      <c r="C356" s="112" t="e">
        <f>'SALARY MARCH'!#REF!</f>
        <v>#REF!</v>
      </c>
      <c r="D356" s="85" t="s">
        <v>80</v>
      </c>
      <c r="E356" s="86"/>
      <c r="F356" s="395" t="s">
        <v>114</v>
      </c>
      <c r="G356" s="396"/>
      <c r="H356" s="79" t="e">
        <f>'SALARY MARCH'!#REF!</f>
        <v>#REF!</v>
      </c>
      <c r="I356" s="395" t="s">
        <v>111</v>
      </c>
      <c r="J356" s="396"/>
      <c r="K356" s="78" t="e">
        <f>H356/'SALARY MARCH'!A4*H361</f>
        <v>#REF!</v>
      </c>
      <c r="L356" s="100" t="s">
        <v>85</v>
      </c>
      <c r="M356" s="101" t="e">
        <f>'SALARY MARCH'!#REF!</f>
        <v>#REF!</v>
      </c>
    </row>
    <row r="357" spans="1:14" s="67" customFormat="1">
      <c r="A357" s="398"/>
      <c r="B357" s="78" t="s">
        <v>98</v>
      </c>
      <c r="C357" s="112" t="e">
        <f>'SALARY MARCH'!#REF!</f>
        <v>#REF!</v>
      </c>
      <c r="D357" s="83" t="s">
        <v>81</v>
      </c>
      <c r="E357" s="84"/>
      <c r="F357" s="395" t="s">
        <v>104</v>
      </c>
      <c r="G357" s="396"/>
      <c r="H357" s="79" t="e">
        <f>'SALARY MARCH'!#REF!</f>
        <v>#REF!</v>
      </c>
      <c r="I357" s="87"/>
      <c r="J357" s="78"/>
      <c r="K357" s="78"/>
      <c r="L357" s="100" t="s">
        <v>86</v>
      </c>
      <c r="M357" s="101" t="e">
        <f>'SALARY MARCH'!#REF!</f>
        <v>#REF!</v>
      </c>
    </row>
    <row r="358" spans="1:14" s="67" customFormat="1">
      <c r="A358" s="398"/>
      <c r="B358" s="78" t="s">
        <v>77</v>
      </c>
      <c r="C358" s="88">
        <f>MASTER!I71</f>
        <v>0</v>
      </c>
      <c r="D358" s="83" t="s">
        <v>95</v>
      </c>
      <c r="E358" s="84"/>
      <c r="F358" s="395" t="s">
        <v>105</v>
      </c>
      <c r="G358" s="396"/>
      <c r="H358" s="79" t="e">
        <f>'SALARY MARCH'!#REF!</f>
        <v>#REF!</v>
      </c>
      <c r="I358" s="87"/>
      <c r="J358" s="78"/>
      <c r="K358" s="78"/>
      <c r="L358" s="100" t="s">
        <v>87</v>
      </c>
      <c r="M358" s="101" t="e">
        <f>'SALARY MARCH'!#REF!</f>
        <v>#REF!</v>
      </c>
    </row>
    <row r="359" spans="1:14" s="67" customFormat="1">
      <c r="A359" s="398"/>
      <c r="B359" s="78" t="s">
        <v>97</v>
      </c>
      <c r="C359" s="119">
        <f>MASTER!I70</f>
        <v>0</v>
      </c>
      <c r="D359" s="83" t="s">
        <v>79</v>
      </c>
      <c r="E359" s="84"/>
      <c r="F359" s="395" t="s">
        <v>106</v>
      </c>
      <c r="G359" s="396"/>
      <c r="H359" s="79">
        <v>0</v>
      </c>
      <c r="I359" s="83"/>
      <c r="J359" s="78"/>
      <c r="K359" s="78"/>
      <c r="L359" s="100"/>
      <c r="M359" s="101"/>
    </row>
    <row r="360" spans="1:14" s="67" customFormat="1">
      <c r="A360" s="398"/>
      <c r="B360" s="78" t="s">
        <v>78</v>
      </c>
      <c r="C360" s="77" t="e">
        <f>'SALARY MARCH'!#REF!</f>
        <v>#REF!</v>
      </c>
      <c r="D360" s="83" t="s">
        <v>96</v>
      </c>
      <c r="E360" s="84"/>
      <c r="F360" s="395" t="s">
        <v>107</v>
      </c>
      <c r="G360" s="396"/>
      <c r="H360" s="79" t="e">
        <f>'SALARY MARCH'!A4-'SALARY MARCH'!#REF!</f>
        <v>#REF!</v>
      </c>
      <c r="I360" s="83"/>
      <c r="J360" s="78"/>
      <c r="K360" s="78"/>
      <c r="L360" s="100"/>
      <c r="M360" s="101"/>
    </row>
    <row r="361" spans="1:14" s="67" customFormat="1" ht="15.75" thickBot="1">
      <c r="A361" s="399"/>
      <c r="B361" s="409" t="s">
        <v>88</v>
      </c>
      <c r="C361" s="409"/>
      <c r="D361" s="109" t="e">
        <f>'SALARY MARCH'!#REF!</f>
        <v>#REF!</v>
      </c>
      <c r="E361" s="89"/>
      <c r="F361" s="402" t="s">
        <v>89</v>
      </c>
      <c r="G361" s="403"/>
      <c r="H361" s="90" t="e">
        <f>'SALARY MARCH'!#REF!</f>
        <v>#REF!</v>
      </c>
      <c r="I361" s="402" t="s">
        <v>90</v>
      </c>
      <c r="J361" s="403"/>
      <c r="K361" s="91" t="e">
        <f>+K353+K354+K355+K356</f>
        <v>#REF!</v>
      </c>
      <c r="L361" s="102" t="s">
        <v>91</v>
      </c>
      <c r="M361" s="103" t="e">
        <f>SUM(M353:M358)</f>
        <v>#REF!</v>
      </c>
    </row>
    <row r="362" spans="1:14" s="67" customFormat="1" ht="16.5" thickBot="1">
      <c r="A362" s="92"/>
      <c r="B362" s="70" t="s">
        <v>92</v>
      </c>
      <c r="C362" s="93" t="e">
        <f>'SALARY MARCH'!#REF!</f>
        <v>#REF!</v>
      </c>
      <c r="D362" s="94"/>
      <c r="E362" s="95"/>
      <c r="F362" s="96"/>
      <c r="G362" s="96"/>
      <c r="H362" s="96"/>
      <c r="I362" s="96"/>
      <c r="J362" s="96"/>
      <c r="K362" s="97" t="s">
        <v>93</v>
      </c>
      <c r="L362" s="404" t="str">
        <f>C349</f>
        <v>*************</v>
      </c>
      <c r="M362" s="405"/>
    </row>
    <row r="363" spans="1:14" s="67" customFormat="1">
      <c r="C363" s="98"/>
      <c r="D363" s="98"/>
      <c r="L363" s="104"/>
      <c r="M363" s="104"/>
    </row>
    <row r="364" spans="1:14" s="54" customFormat="1" ht="19.5" customHeight="1">
      <c r="B364" s="53"/>
      <c r="C364" s="416" t="str">
        <f>'SALARY MARCH'!F1</f>
        <v>*************</v>
      </c>
      <c r="D364" s="416"/>
      <c r="E364" s="416"/>
      <c r="F364" s="416"/>
      <c r="G364" s="416"/>
      <c r="H364" s="416"/>
      <c r="I364" s="416"/>
      <c r="J364" s="68"/>
      <c r="K364" s="68"/>
      <c r="L364" s="410"/>
      <c r="M364" s="410"/>
      <c r="N364" s="72"/>
    </row>
    <row r="365" spans="1:14" s="54" customFormat="1" ht="15.75" customHeight="1">
      <c r="B365" s="53"/>
      <c r="C365" s="412" t="str">
        <f>'SALARY MARCH'!D2</f>
        <v>***********</v>
      </c>
      <c r="D365" s="412"/>
      <c r="E365" s="412"/>
      <c r="F365" s="412"/>
      <c r="G365" s="412"/>
      <c r="H365" s="412"/>
      <c r="I365" s="412"/>
      <c r="J365" s="69"/>
      <c r="K365" s="55" t="s">
        <v>69</v>
      </c>
      <c r="L365" s="111"/>
      <c r="M365" s="111"/>
    </row>
    <row r="366" spans="1:14" s="71" customFormat="1" ht="22.5" customHeight="1" thickBot="1">
      <c r="A366" s="73"/>
      <c r="B366" s="74" t="s">
        <v>68</v>
      </c>
      <c r="C366" s="115" t="e">
        <f>'SALARY MARCH'!#REF!</f>
        <v>#REF!</v>
      </c>
      <c r="D366" s="412" t="s">
        <v>108</v>
      </c>
      <c r="E366" s="412"/>
      <c r="F366" s="412"/>
      <c r="G366" s="412"/>
      <c r="H366" s="412"/>
      <c r="I366" s="116">
        <f>'SALARY MARCH'!M3</f>
        <v>43891</v>
      </c>
      <c r="J366" s="113"/>
      <c r="K366" s="75" t="s">
        <v>0</v>
      </c>
      <c r="L366" s="411" t="e">
        <f>'SALARY MARCH'!#REF!</f>
        <v>#REF!</v>
      </c>
      <c r="M366" s="411"/>
    </row>
    <row r="367" spans="1:14" s="77" customFormat="1" ht="20.25" customHeight="1" thickBot="1">
      <c r="A367" s="76" t="s">
        <v>76</v>
      </c>
      <c r="B367" s="413" t="s">
        <v>72</v>
      </c>
      <c r="C367" s="414"/>
      <c r="D367" s="414"/>
      <c r="E367" s="414"/>
      <c r="F367" s="414" t="s">
        <v>73</v>
      </c>
      <c r="G367" s="414"/>
      <c r="H367" s="414"/>
      <c r="I367" s="414" t="s">
        <v>74</v>
      </c>
      <c r="J367" s="414"/>
      <c r="K367" s="414"/>
      <c r="L367" s="407" t="s">
        <v>75</v>
      </c>
      <c r="M367" s="408"/>
    </row>
    <row r="368" spans="1:14" s="77" customFormat="1" ht="12" customHeight="1">
      <c r="A368" s="397">
        <v>23</v>
      </c>
      <c r="B368" s="78" t="s">
        <v>102</v>
      </c>
      <c r="C368" s="400" t="e">
        <f>'SALARY MARCH'!#REF!</f>
        <v>#REF!</v>
      </c>
      <c r="D368" s="400"/>
      <c r="E368" s="401"/>
      <c r="F368" s="395" t="s">
        <v>103</v>
      </c>
      <c r="G368" s="396"/>
      <c r="H368" s="79" t="e">
        <f>'SALARY MARCH'!#REF!</f>
        <v>#REF!</v>
      </c>
      <c r="I368" s="80" t="s">
        <v>109</v>
      </c>
      <c r="J368" s="81"/>
      <c r="K368" s="82" t="e">
        <f>H368/'SALARY MARCH'!A4*H376</f>
        <v>#REF!</v>
      </c>
      <c r="L368" s="100" t="s">
        <v>82</v>
      </c>
      <c r="M368" s="101" t="e">
        <f>'SALARY MARCH'!#REF!</f>
        <v>#REF!</v>
      </c>
    </row>
    <row r="369" spans="1:13" s="77" customFormat="1" ht="12" customHeight="1">
      <c r="A369" s="398"/>
      <c r="B369" s="78" t="s">
        <v>101</v>
      </c>
      <c r="C369" s="406" t="e">
        <f>'SALARY MARCH'!#REF!</f>
        <v>#REF!</v>
      </c>
      <c r="D369" s="406"/>
      <c r="E369" s="84"/>
      <c r="F369" s="395" t="s">
        <v>112</v>
      </c>
      <c r="G369" s="396"/>
      <c r="H369" s="79" t="e">
        <f>'SALARY MARCH'!#REF!</f>
        <v>#REF!</v>
      </c>
      <c r="I369" s="80" t="s">
        <v>112</v>
      </c>
      <c r="J369" s="81"/>
      <c r="K369" s="82" t="e">
        <f>H369/'SALARY MARCH'!A4*H376</f>
        <v>#REF!</v>
      </c>
      <c r="L369" s="100" t="s">
        <v>83</v>
      </c>
      <c r="M369" s="114" t="e">
        <f>'SALARY MARCH'!#REF!</f>
        <v>#REF!</v>
      </c>
    </row>
    <row r="370" spans="1:13" s="77" customFormat="1" ht="12" customHeight="1">
      <c r="A370" s="398"/>
      <c r="B370" s="78" t="s">
        <v>100</v>
      </c>
      <c r="C370" s="406"/>
      <c r="D370" s="406"/>
      <c r="E370" s="84"/>
      <c r="F370" s="395" t="s">
        <v>113</v>
      </c>
      <c r="G370" s="396"/>
      <c r="H370" s="79" t="e">
        <f>'SALARY MARCH'!#REF!</f>
        <v>#REF!</v>
      </c>
      <c r="I370" s="395" t="s">
        <v>110</v>
      </c>
      <c r="J370" s="396"/>
      <c r="K370" s="78" t="e">
        <f>H370/'SALARY MARCH'!A4*H376</f>
        <v>#REF!</v>
      </c>
      <c r="L370" s="100" t="s">
        <v>84</v>
      </c>
      <c r="M370" s="101" t="e">
        <f>'SALARY MARCH'!#REF!</f>
        <v>#REF!</v>
      </c>
    </row>
    <row r="371" spans="1:13" s="77" customFormat="1" ht="12" customHeight="1">
      <c r="A371" s="398"/>
      <c r="B371" s="78" t="s">
        <v>99</v>
      </c>
      <c r="C371" s="112" t="e">
        <f>'SALARY MARCH'!#REF!</f>
        <v>#REF!</v>
      </c>
      <c r="D371" s="85" t="s">
        <v>80</v>
      </c>
      <c r="E371" s="86"/>
      <c r="F371" s="395" t="s">
        <v>114</v>
      </c>
      <c r="G371" s="396"/>
      <c r="H371" s="79" t="e">
        <f>'SALARY MARCH'!#REF!</f>
        <v>#REF!</v>
      </c>
      <c r="I371" s="395" t="s">
        <v>111</v>
      </c>
      <c r="J371" s="396"/>
      <c r="K371" s="78" t="e">
        <f>H371/'SALARY MARCH'!A4*H376</f>
        <v>#REF!</v>
      </c>
      <c r="L371" s="100" t="s">
        <v>85</v>
      </c>
      <c r="M371" s="101" t="e">
        <f>'SALARY MARCH'!#REF!</f>
        <v>#REF!</v>
      </c>
    </row>
    <row r="372" spans="1:13" s="77" customFormat="1" ht="12" customHeight="1">
      <c r="A372" s="398"/>
      <c r="B372" s="78" t="s">
        <v>98</v>
      </c>
      <c r="C372" s="112" t="e">
        <f>'SALARY MARCH'!#REF!</f>
        <v>#REF!</v>
      </c>
      <c r="D372" s="83" t="s">
        <v>81</v>
      </c>
      <c r="E372" s="84"/>
      <c r="F372" s="395" t="s">
        <v>104</v>
      </c>
      <c r="G372" s="396"/>
      <c r="H372" s="79" t="e">
        <f>'SALARY MARCH'!#REF!</f>
        <v>#REF!</v>
      </c>
      <c r="I372" s="87"/>
      <c r="J372" s="78"/>
      <c r="K372" s="78"/>
      <c r="L372" s="100" t="s">
        <v>86</v>
      </c>
      <c r="M372" s="101" t="e">
        <f>'SALARY MARCH'!#REF!</f>
        <v>#REF!</v>
      </c>
    </row>
    <row r="373" spans="1:13" s="77" customFormat="1" ht="12" customHeight="1">
      <c r="A373" s="398"/>
      <c r="B373" s="78" t="s">
        <v>77</v>
      </c>
      <c r="C373" s="88">
        <f>MASTER!I74</f>
        <v>0</v>
      </c>
      <c r="D373" s="83" t="s">
        <v>95</v>
      </c>
      <c r="E373" s="84"/>
      <c r="F373" s="395" t="s">
        <v>105</v>
      </c>
      <c r="G373" s="396"/>
      <c r="H373" s="79" t="e">
        <f>'SALARY MARCH'!#REF!</f>
        <v>#REF!</v>
      </c>
      <c r="I373" s="87"/>
      <c r="J373" s="78"/>
      <c r="K373" s="78"/>
      <c r="L373" s="100" t="s">
        <v>87</v>
      </c>
      <c r="M373" s="101" t="e">
        <f>'SALARY MARCH'!#REF!</f>
        <v>#REF!</v>
      </c>
    </row>
    <row r="374" spans="1:13" s="77" customFormat="1" ht="12" customHeight="1">
      <c r="A374" s="398"/>
      <c r="B374" s="78" t="s">
        <v>97</v>
      </c>
      <c r="C374" s="119">
        <f>MASTER!I73</f>
        <v>0</v>
      </c>
      <c r="D374" s="83" t="s">
        <v>79</v>
      </c>
      <c r="E374" s="84"/>
      <c r="F374" s="395" t="s">
        <v>106</v>
      </c>
      <c r="G374" s="396"/>
      <c r="H374" s="79">
        <v>0</v>
      </c>
      <c r="I374" s="83"/>
      <c r="J374" s="78"/>
      <c r="K374" s="78"/>
      <c r="L374" s="100"/>
      <c r="M374" s="101"/>
    </row>
    <row r="375" spans="1:13" s="77" customFormat="1" ht="12" customHeight="1">
      <c r="A375" s="398"/>
      <c r="B375" s="78" t="s">
        <v>78</v>
      </c>
      <c r="C375" s="77" t="e">
        <f>'SALARY MARCH'!#REF!</f>
        <v>#REF!</v>
      </c>
      <c r="D375" s="83" t="s">
        <v>96</v>
      </c>
      <c r="E375" s="84"/>
      <c r="F375" s="395" t="s">
        <v>107</v>
      </c>
      <c r="G375" s="396"/>
      <c r="H375" s="79" t="e">
        <f>'SALARY MARCH'!A4-'SALARY MARCH'!#REF!</f>
        <v>#REF!</v>
      </c>
      <c r="I375" s="83"/>
      <c r="J375" s="78"/>
      <c r="K375" s="78"/>
      <c r="L375" s="100"/>
      <c r="M375" s="101"/>
    </row>
    <row r="376" spans="1:13" s="77" customFormat="1" ht="15.75" thickBot="1">
      <c r="A376" s="399"/>
      <c r="B376" s="409" t="s">
        <v>88</v>
      </c>
      <c r="C376" s="409"/>
      <c r="D376" s="109" t="e">
        <f>'SALARY MARCH'!#REF!</f>
        <v>#REF!</v>
      </c>
      <c r="E376" s="89"/>
      <c r="F376" s="402" t="s">
        <v>89</v>
      </c>
      <c r="G376" s="403"/>
      <c r="H376" s="90" t="e">
        <f>'SALARY MARCH'!#REF!</f>
        <v>#REF!</v>
      </c>
      <c r="I376" s="402" t="s">
        <v>90</v>
      </c>
      <c r="J376" s="403"/>
      <c r="K376" s="91" t="e">
        <f>+K368+K369+K370+K371</f>
        <v>#REF!</v>
      </c>
      <c r="L376" s="102" t="s">
        <v>91</v>
      </c>
      <c r="M376" s="103" t="e">
        <f>SUM(M368:M373)</f>
        <v>#REF!</v>
      </c>
    </row>
    <row r="377" spans="1:13" s="67" customFormat="1" ht="19.5" customHeight="1" thickBot="1">
      <c r="A377" s="92"/>
      <c r="B377" s="70" t="s">
        <v>92</v>
      </c>
      <c r="C377" s="93" t="e">
        <f>'SALARY MARCH'!#REF!</f>
        <v>#REF!</v>
      </c>
      <c r="D377" s="94"/>
      <c r="E377" s="95"/>
      <c r="F377" s="96"/>
      <c r="G377" s="96"/>
      <c r="H377" s="96"/>
      <c r="I377" s="96"/>
      <c r="J377" s="96"/>
      <c r="K377" s="97" t="s">
        <v>93</v>
      </c>
      <c r="L377" s="404" t="str">
        <f>C364</f>
        <v>*************</v>
      </c>
      <c r="M377" s="405"/>
    </row>
    <row r="378" spans="1:13" s="67" customFormat="1">
      <c r="C378" s="98"/>
      <c r="D378" s="98"/>
      <c r="L378" s="104"/>
      <c r="M378" s="104"/>
    </row>
    <row r="379" spans="1:13" s="67" customFormat="1">
      <c r="C379" s="98"/>
      <c r="D379" s="98"/>
      <c r="L379" s="104"/>
      <c r="M379" s="104"/>
    </row>
    <row r="380" spans="1:13">
      <c r="A380" s="415" t="s">
        <v>116</v>
      </c>
      <c r="B380" s="415"/>
      <c r="C380" s="415"/>
      <c r="D380" s="415"/>
      <c r="E380" s="415"/>
      <c r="F380" s="415"/>
      <c r="G380" s="415"/>
      <c r="H380" s="415"/>
      <c r="I380" s="415"/>
      <c r="J380" s="415"/>
      <c r="K380" s="415"/>
      <c r="L380" s="415"/>
      <c r="M380" s="415"/>
    </row>
    <row r="381" spans="1:13" s="67" customFormat="1">
      <c r="C381" s="98"/>
      <c r="D381" s="98"/>
      <c r="L381" s="104"/>
      <c r="M381" s="104"/>
    </row>
    <row r="382" spans="1:13" s="67" customFormat="1" ht="18.75">
      <c r="A382" s="54"/>
      <c r="B382" s="53"/>
      <c r="C382" s="416" t="str">
        <f>'SALARY MARCH'!F1</f>
        <v>*************</v>
      </c>
      <c r="D382" s="416"/>
      <c r="E382" s="416"/>
      <c r="F382" s="416"/>
      <c r="G382" s="416"/>
      <c r="H382" s="416"/>
      <c r="I382" s="416"/>
      <c r="J382" s="68"/>
      <c r="K382" s="68"/>
      <c r="L382" s="410"/>
      <c r="M382" s="410"/>
    </row>
    <row r="383" spans="1:13" s="67" customFormat="1">
      <c r="A383" s="54"/>
      <c r="B383" s="53"/>
      <c r="C383" s="412" t="str">
        <f>'SALARY MARCH'!D2</f>
        <v>***********</v>
      </c>
      <c r="D383" s="412"/>
      <c r="E383" s="412"/>
      <c r="F383" s="412"/>
      <c r="G383" s="412"/>
      <c r="H383" s="412"/>
      <c r="I383" s="412"/>
      <c r="J383" s="69"/>
      <c r="K383" s="55" t="s">
        <v>69</v>
      </c>
      <c r="L383" s="111"/>
      <c r="M383" s="111"/>
    </row>
    <row r="384" spans="1:13" s="67" customFormat="1" ht="16.5" thickBot="1">
      <c r="A384" s="73"/>
      <c r="B384" s="74" t="s">
        <v>68</v>
      </c>
      <c r="C384" s="115" t="e">
        <f>'SALARY MARCH'!#REF!</f>
        <v>#REF!</v>
      </c>
      <c r="D384" s="412" t="s">
        <v>108</v>
      </c>
      <c r="E384" s="412"/>
      <c r="F384" s="412"/>
      <c r="G384" s="412"/>
      <c r="H384" s="412"/>
      <c r="I384" s="116">
        <f>'SALARY MARCH'!M3</f>
        <v>43891</v>
      </c>
      <c r="J384" s="113"/>
      <c r="K384" s="75" t="s">
        <v>0</v>
      </c>
      <c r="L384" s="411" t="e">
        <f>'SALARY MARCH'!#REF!</f>
        <v>#REF!</v>
      </c>
      <c r="M384" s="411"/>
    </row>
    <row r="385" spans="1:14" s="67" customFormat="1" ht="15.75" thickBot="1">
      <c r="A385" s="76" t="s">
        <v>76</v>
      </c>
      <c r="B385" s="413" t="s">
        <v>72</v>
      </c>
      <c r="C385" s="414"/>
      <c r="D385" s="414"/>
      <c r="E385" s="414"/>
      <c r="F385" s="414" t="s">
        <v>73</v>
      </c>
      <c r="G385" s="414"/>
      <c r="H385" s="414"/>
      <c r="I385" s="414" t="s">
        <v>74</v>
      </c>
      <c r="J385" s="414"/>
      <c r="K385" s="414"/>
      <c r="L385" s="407" t="s">
        <v>75</v>
      </c>
      <c r="M385" s="408"/>
    </row>
    <row r="386" spans="1:14" s="67" customFormat="1">
      <c r="A386" s="397">
        <v>24</v>
      </c>
      <c r="B386" s="78" t="s">
        <v>102</v>
      </c>
      <c r="C386" s="400" t="e">
        <f>'SALARY MARCH'!#REF!</f>
        <v>#REF!</v>
      </c>
      <c r="D386" s="400"/>
      <c r="E386" s="401"/>
      <c r="F386" s="395" t="s">
        <v>103</v>
      </c>
      <c r="G386" s="396"/>
      <c r="H386" s="79" t="e">
        <f>'SALARY MARCH'!#REF!</f>
        <v>#REF!</v>
      </c>
      <c r="I386" s="80" t="s">
        <v>109</v>
      </c>
      <c r="J386" s="81"/>
      <c r="K386" s="82" t="e">
        <f>H386/'SALARY MARCH'!A4*H394</f>
        <v>#REF!</v>
      </c>
      <c r="L386" s="100" t="s">
        <v>82</v>
      </c>
      <c r="M386" s="101" t="e">
        <f>'SALARY MARCH'!#REF!</f>
        <v>#REF!</v>
      </c>
    </row>
    <row r="387" spans="1:14" s="67" customFormat="1">
      <c r="A387" s="398"/>
      <c r="B387" s="78" t="s">
        <v>101</v>
      </c>
      <c r="C387" s="406" t="e">
        <f>'SALARY MARCH'!#REF!</f>
        <v>#REF!</v>
      </c>
      <c r="D387" s="406"/>
      <c r="E387" s="84"/>
      <c r="F387" s="395" t="s">
        <v>112</v>
      </c>
      <c r="G387" s="396"/>
      <c r="H387" s="79" t="e">
        <f>'SALARY MARCH'!#REF!</f>
        <v>#REF!</v>
      </c>
      <c r="I387" s="80" t="s">
        <v>112</v>
      </c>
      <c r="J387" s="81"/>
      <c r="K387" s="82" t="e">
        <f>H387/'SALARY MARCH'!A4*H394</f>
        <v>#REF!</v>
      </c>
      <c r="L387" s="100" t="s">
        <v>83</v>
      </c>
      <c r="M387" s="114" t="e">
        <f>'SALARY MARCH'!#REF!</f>
        <v>#REF!</v>
      </c>
    </row>
    <row r="388" spans="1:14" s="67" customFormat="1">
      <c r="A388" s="398"/>
      <c r="B388" s="78" t="s">
        <v>100</v>
      </c>
      <c r="C388" s="406"/>
      <c r="D388" s="406"/>
      <c r="E388" s="84"/>
      <c r="F388" s="395" t="s">
        <v>113</v>
      </c>
      <c r="G388" s="396"/>
      <c r="H388" s="79" t="e">
        <f>'SALARY MARCH'!#REF!</f>
        <v>#REF!</v>
      </c>
      <c r="I388" s="395" t="s">
        <v>110</v>
      </c>
      <c r="J388" s="396"/>
      <c r="K388" s="78" t="e">
        <f>H388/'SALARY MARCH'!A4*H394</f>
        <v>#REF!</v>
      </c>
      <c r="L388" s="100" t="s">
        <v>84</v>
      </c>
      <c r="M388" s="101" t="e">
        <f>'SALARY MARCH'!#REF!</f>
        <v>#REF!</v>
      </c>
    </row>
    <row r="389" spans="1:14" s="67" customFormat="1">
      <c r="A389" s="398"/>
      <c r="B389" s="78" t="s">
        <v>99</v>
      </c>
      <c r="C389" s="112" t="e">
        <f>'SALARY MARCH'!#REF!</f>
        <v>#REF!</v>
      </c>
      <c r="D389" s="85" t="s">
        <v>80</v>
      </c>
      <c r="E389" s="86"/>
      <c r="F389" s="395" t="s">
        <v>114</v>
      </c>
      <c r="G389" s="396"/>
      <c r="H389" s="79" t="e">
        <f>'SALARY MARCH'!#REF!</f>
        <v>#REF!</v>
      </c>
      <c r="I389" s="395" t="s">
        <v>111</v>
      </c>
      <c r="J389" s="396"/>
      <c r="K389" s="78" t="e">
        <f>H389/'SALARY MARCH'!A4*H394</f>
        <v>#REF!</v>
      </c>
      <c r="L389" s="100" t="s">
        <v>85</v>
      </c>
      <c r="M389" s="101" t="e">
        <f>'SALARY MARCH'!#REF!</f>
        <v>#REF!</v>
      </c>
    </row>
    <row r="390" spans="1:14" s="67" customFormat="1">
      <c r="A390" s="398"/>
      <c r="B390" s="78" t="s">
        <v>98</v>
      </c>
      <c r="C390" s="112" t="e">
        <f>'SALARY MARCH'!#REF!</f>
        <v>#REF!</v>
      </c>
      <c r="D390" s="83" t="s">
        <v>81</v>
      </c>
      <c r="E390" s="84"/>
      <c r="F390" s="395" t="s">
        <v>104</v>
      </c>
      <c r="G390" s="396"/>
      <c r="H390" s="79" t="e">
        <f>'SALARY MARCH'!#REF!</f>
        <v>#REF!</v>
      </c>
      <c r="I390" s="87"/>
      <c r="J390" s="78"/>
      <c r="K390" s="78"/>
      <c r="L390" s="100" t="s">
        <v>86</v>
      </c>
      <c r="M390" s="101" t="e">
        <f>'SALARY MARCH'!#REF!</f>
        <v>#REF!</v>
      </c>
    </row>
    <row r="391" spans="1:14" s="67" customFormat="1">
      <c r="A391" s="398"/>
      <c r="B391" s="78" t="s">
        <v>77</v>
      </c>
      <c r="C391" s="88">
        <f>MASTER!I77</f>
        <v>0</v>
      </c>
      <c r="D391" s="83" t="s">
        <v>95</v>
      </c>
      <c r="E391" s="84"/>
      <c r="F391" s="395" t="s">
        <v>105</v>
      </c>
      <c r="G391" s="396"/>
      <c r="H391" s="79" t="e">
        <f>'SALARY MARCH'!#REF!</f>
        <v>#REF!</v>
      </c>
      <c r="I391" s="87"/>
      <c r="J391" s="78"/>
      <c r="K391" s="78"/>
      <c r="L391" s="100" t="s">
        <v>87</v>
      </c>
      <c r="M391" s="101" t="e">
        <f>'SALARY MARCH'!#REF!</f>
        <v>#REF!</v>
      </c>
    </row>
    <row r="392" spans="1:14" s="67" customFormat="1">
      <c r="A392" s="398"/>
      <c r="B392" s="78" t="s">
        <v>97</v>
      </c>
      <c r="C392" s="119">
        <f>MASTER!I76</f>
        <v>0</v>
      </c>
      <c r="D392" s="83" t="s">
        <v>79</v>
      </c>
      <c r="E392" s="84"/>
      <c r="F392" s="395" t="s">
        <v>106</v>
      </c>
      <c r="G392" s="396"/>
      <c r="H392" s="79">
        <v>0</v>
      </c>
      <c r="I392" s="83"/>
      <c r="J392" s="78"/>
      <c r="K392" s="78"/>
      <c r="L392" s="100"/>
      <c r="M392" s="101"/>
    </row>
    <row r="393" spans="1:14" s="67" customFormat="1">
      <c r="A393" s="398"/>
      <c r="B393" s="78" t="s">
        <v>78</v>
      </c>
      <c r="C393" s="77" t="e">
        <f>'SALARY MARCH'!#REF!</f>
        <v>#REF!</v>
      </c>
      <c r="D393" s="83" t="s">
        <v>96</v>
      </c>
      <c r="E393" s="84"/>
      <c r="F393" s="395" t="s">
        <v>107</v>
      </c>
      <c r="G393" s="396"/>
      <c r="H393" s="79" t="e">
        <f>'SALARY MARCH'!A4-'SALARY MARCH'!#REF!</f>
        <v>#REF!</v>
      </c>
      <c r="I393" s="83"/>
      <c r="J393" s="78"/>
      <c r="K393" s="78"/>
      <c r="L393" s="100"/>
      <c r="M393" s="101"/>
    </row>
    <row r="394" spans="1:14" s="67" customFormat="1" ht="15.75" thickBot="1">
      <c r="A394" s="399"/>
      <c r="B394" s="409" t="s">
        <v>88</v>
      </c>
      <c r="C394" s="409"/>
      <c r="D394" s="109" t="e">
        <f>'SALARY MARCH'!#REF!</f>
        <v>#REF!</v>
      </c>
      <c r="E394" s="89"/>
      <c r="F394" s="402" t="s">
        <v>89</v>
      </c>
      <c r="G394" s="403"/>
      <c r="H394" s="90" t="e">
        <f>'SALARY MARCH'!#REF!</f>
        <v>#REF!</v>
      </c>
      <c r="I394" s="402" t="s">
        <v>90</v>
      </c>
      <c r="J394" s="403"/>
      <c r="K394" s="91" t="e">
        <f>+K386+K387+K388+K389</f>
        <v>#REF!</v>
      </c>
      <c r="L394" s="102" t="s">
        <v>91</v>
      </c>
      <c r="M394" s="103" t="e">
        <f>SUM(M386:M391)</f>
        <v>#REF!</v>
      </c>
    </row>
    <row r="395" spans="1:14" s="67" customFormat="1" ht="16.5" thickBot="1">
      <c r="A395" s="92"/>
      <c r="B395" s="70" t="s">
        <v>92</v>
      </c>
      <c r="C395" s="93" t="e">
        <f>'SALARY MARCH'!#REF!</f>
        <v>#REF!</v>
      </c>
      <c r="D395" s="94"/>
      <c r="E395" s="95"/>
      <c r="F395" s="96"/>
      <c r="G395" s="96"/>
      <c r="H395" s="96"/>
      <c r="I395" s="96"/>
      <c r="J395" s="96"/>
      <c r="K395" s="97" t="s">
        <v>93</v>
      </c>
      <c r="L395" s="404" t="str">
        <f>C382</f>
        <v>*************</v>
      </c>
      <c r="M395" s="405"/>
    </row>
    <row r="396" spans="1:14" s="67" customFormat="1">
      <c r="C396" s="98"/>
      <c r="D396" s="98"/>
      <c r="L396" s="104"/>
      <c r="M396" s="104"/>
    </row>
    <row r="397" spans="1:14" s="54" customFormat="1" ht="19.5" customHeight="1">
      <c r="B397" s="53"/>
      <c r="C397" s="416" t="str">
        <f>'SALARY MARCH'!F1</f>
        <v>*************</v>
      </c>
      <c r="D397" s="416"/>
      <c r="E397" s="416"/>
      <c r="F397" s="416"/>
      <c r="G397" s="416"/>
      <c r="H397" s="416"/>
      <c r="I397" s="416"/>
      <c r="J397" s="68"/>
      <c r="K397" s="68"/>
      <c r="L397" s="410"/>
      <c r="M397" s="410"/>
      <c r="N397" s="72"/>
    </row>
    <row r="398" spans="1:14" s="54" customFormat="1" ht="15.75" customHeight="1">
      <c r="B398" s="53"/>
      <c r="C398" s="412" t="str">
        <f>'SALARY MARCH'!D2</f>
        <v>***********</v>
      </c>
      <c r="D398" s="412"/>
      <c r="E398" s="412"/>
      <c r="F398" s="412"/>
      <c r="G398" s="412"/>
      <c r="H398" s="412"/>
      <c r="I398" s="412"/>
      <c r="J398" s="69"/>
      <c r="K398" s="55" t="s">
        <v>69</v>
      </c>
      <c r="L398" s="111"/>
      <c r="M398" s="111"/>
    </row>
    <row r="399" spans="1:14" s="71" customFormat="1" ht="22.5" customHeight="1" thickBot="1">
      <c r="A399" s="73"/>
      <c r="B399" s="74" t="s">
        <v>68</v>
      </c>
      <c r="C399" s="115" t="e">
        <f>'SALARY MARCH'!#REF!</f>
        <v>#REF!</v>
      </c>
      <c r="D399" s="412" t="s">
        <v>108</v>
      </c>
      <c r="E399" s="412"/>
      <c r="F399" s="412"/>
      <c r="G399" s="412"/>
      <c r="H399" s="412"/>
      <c r="I399" s="116">
        <f>'SALARY MARCH'!M3</f>
        <v>43891</v>
      </c>
      <c r="J399" s="113"/>
      <c r="K399" s="75" t="s">
        <v>0</v>
      </c>
      <c r="L399" s="411" t="e">
        <f>'SALARY MARCH'!#REF!</f>
        <v>#REF!</v>
      </c>
      <c r="M399" s="411"/>
    </row>
    <row r="400" spans="1:14" s="77" customFormat="1" ht="20.25" customHeight="1" thickBot="1">
      <c r="A400" s="76" t="s">
        <v>76</v>
      </c>
      <c r="B400" s="413" t="s">
        <v>72</v>
      </c>
      <c r="C400" s="414"/>
      <c r="D400" s="414"/>
      <c r="E400" s="414"/>
      <c r="F400" s="414" t="s">
        <v>73</v>
      </c>
      <c r="G400" s="414"/>
      <c r="H400" s="414"/>
      <c r="I400" s="414" t="s">
        <v>74</v>
      </c>
      <c r="J400" s="414"/>
      <c r="K400" s="414"/>
      <c r="L400" s="407" t="s">
        <v>75</v>
      </c>
      <c r="M400" s="408"/>
    </row>
    <row r="401" spans="1:13" s="77" customFormat="1" ht="12" customHeight="1">
      <c r="A401" s="397">
        <v>25</v>
      </c>
      <c r="B401" s="78" t="s">
        <v>102</v>
      </c>
      <c r="C401" s="400" t="e">
        <f>'SALARY MARCH'!#REF!</f>
        <v>#REF!</v>
      </c>
      <c r="D401" s="400"/>
      <c r="E401" s="401"/>
      <c r="F401" s="395" t="s">
        <v>103</v>
      </c>
      <c r="G401" s="396"/>
      <c r="H401" s="79" t="e">
        <f>'SALARY MARCH'!#REF!</f>
        <v>#REF!</v>
      </c>
      <c r="I401" s="80" t="s">
        <v>109</v>
      </c>
      <c r="J401" s="81"/>
      <c r="K401" s="82" t="e">
        <f>H401/'SALARY MARCH'!A4*H409</f>
        <v>#REF!</v>
      </c>
      <c r="L401" s="100" t="s">
        <v>82</v>
      </c>
      <c r="M401" s="101" t="e">
        <f>'SALARY MARCH'!#REF!</f>
        <v>#REF!</v>
      </c>
    </row>
    <row r="402" spans="1:13" s="77" customFormat="1" ht="12" customHeight="1">
      <c r="A402" s="398"/>
      <c r="B402" s="78" t="s">
        <v>101</v>
      </c>
      <c r="C402" s="406" t="e">
        <f>'SALARY MARCH'!#REF!</f>
        <v>#REF!</v>
      </c>
      <c r="D402" s="406"/>
      <c r="E402" s="84"/>
      <c r="F402" s="395" t="s">
        <v>112</v>
      </c>
      <c r="G402" s="396"/>
      <c r="H402" s="79" t="e">
        <f>'SALARY MARCH'!#REF!</f>
        <v>#REF!</v>
      </c>
      <c r="I402" s="80" t="s">
        <v>112</v>
      </c>
      <c r="J402" s="81"/>
      <c r="K402" s="82" t="e">
        <f>H402/'SALARY MARCH'!A4*H409</f>
        <v>#REF!</v>
      </c>
      <c r="L402" s="100" t="s">
        <v>83</v>
      </c>
      <c r="M402" s="114" t="e">
        <f>'SALARY MARCH'!#REF!</f>
        <v>#REF!</v>
      </c>
    </row>
    <row r="403" spans="1:13" s="77" customFormat="1" ht="12" customHeight="1">
      <c r="A403" s="398"/>
      <c r="B403" s="78" t="s">
        <v>100</v>
      </c>
      <c r="C403" s="406"/>
      <c r="D403" s="406"/>
      <c r="E403" s="84"/>
      <c r="F403" s="395" t="s">
        <v>113</v>
      </c>
      <c r="G403" s="396"/>
      <c r="H403" s="79" t="e">
        <f>'SALARY MARCH'!#REF!</f>
        <v>#REF!</v>
      </c>
      <c r="I403" s="395" t="s">
        <v>110</v>
      </c>
      <c r="J403" s="396"/>
      <c r="K403" s="78" t="e">
        <f>H403/'SALARY MARCH'!A4*H409</f>
        <v>#REF!</v>
      </c>
      <c r="L403" s="100" t="s">
        <v>84</v>
      </c>
      <c r="M403" s="101" t="e">
        <f>'SALARY MARCH'!#REF!</f>
        <v>#REF!</v>
      </c>
    </row>
    <row r="404" spans="1:13" s="77" customFormat="1" ht="12" customHeight="1">
      <c r="A404" s="398"/>
      <c r="B404" s="78" t="s">
        <v>99</v>
      </c>
      <c r="C404" s="112" t="e">
        <f>'SALARY MARCH'!#REF!</f>
        <v>#REF!</v>
      </c>
      <c r="D404" s="85" t="s">
        <v>80</v>
      </c>
      <c r="E404" s="86"/>
      <c r="F404" s="395" t="s">
        <v>114</v>
      </c>
      <c r="G404" s="396"/>
      <c r="H404" s="79" t="e">
        <f>'SALARY MARCH'!#REF!</f>
        <v>#REF!</v>
      </c>
      <c r="I404" s="395" t="s">
        <v>111</v>
      </c>
      <c r="J404" s="396"/>
      <c r="K404" s="78" t="e">
        <f>H404/'SALARY MARCH'!A4*H409</f>
        <v>#REF!</v>
      </c>
      <c r="L404" s="100" t="s">
        <v>85</v>
      </c>
      <c r="M404" s="101" t="e">
        <f>'SALARY MARCH'!#REF!</f>
        <v>#REF!</v>
      </c>
    </row>
    <row r="405" spans="1:13" s="77" customFormat="1" ht="12" customHeight="1">
      <c r="A405" s="398"/>
      <c r="B405" s="78" t="s">
        <v>98</v>
      </c>
      <c r="C405" s="112" t="e">
        <f>'SALARY MARCH'!#REF!</f>
        <v>#REF!</v>
      </c>
      <c r="D405" s="83" t="s">
        <v>81</v>
      </c>
      <c r="E405" s="84"/>
      <c r="F405" s="395" t="s">
        <v>104</v>
      </c>
      <c r="G405" s="396"/>
      <c r="H405" s="79" t="e">
        <f>'SALARY MARCH'!#REF!</f>
        <v>#REF!</v>
      </c>
      <c r="I405" s="87"/>
      <c r="J405" s="78"/>
      <c r="K405" s="78"/>
      <c r="L405" s="100" t="s">
        <v>86</v>
      </c>
      <c r="M405" s="101" t="e">
        <f>'SALARY MARCH'!#REF!</f>
        <v>#REF!</v>
      </c>
    </row>
    <row r="406" spans="1:13" s="77" customFormat="1" ht="12" customHeight="1">
      <c r="A406" s="398"/>
      <c r="B406" s="78" t="s">
        <v>77</v>
      </c>
      <c r="C406" s="88">
        <f>MASTER!I80</f>
        <v>0</v>
      </c>
      <c r="D406" s="83" t="s">
        <v>95</v>
      </c>
      <c r="E406" s="84"/>
      <c r="F406" s="395" t="s">
        <v>105</v>
      </c>
      <c r="G406" s="396"/>
      <c r="H406" s="79" t="e">
        <f>'SALARY MARCH'!#REF!</f>
        <v>#REF!</v>
      </c>
      <c r="I406" s="87"/>
      <c r="J406" s="78"/>
      <c r="K406" s="78"/>
      <c r="L406" s="100" t="s">
        <v>87</v>
      </c>
      <c r="M406" s="101" t="e">
        <f>'SALARY MARCH'!#REF!</f>
        <v>#REF!</v>
      </c>
    </row>
    <row r="407" spans="1:13" s="77" customFormat="1" ht="12" customHeight="1">
      <c r="A407" s="398"/>
      <c r="B407" s="78" t="s">
        <v>97</v>
      </c>
      <c r="C407" s="119">
        <f>MASTER!I79</f>
        <v>0</v>
      </c>
      <c r="D407" s="83" t="s">
        <v>79</v>
      </c>
      <c r="E407" s="84"/>
      <c r="F407" s="395" t="s">
        <v>106</v>
      </c>
      <c r="G407" s="396"/>
      <c r="H407" s="79">
        <v>0</v>
      </c>
      <c r="I407" s="83"/>
      <c r="J407" s="78"/>
      <c r="K407" s="78"/>
      <c r="L407" s="100"/>
      <c r="M407" s="101"/>
    </row>
    <row r="408" spans="1:13" s="77" customFormat="1" ht="12" customHeight="1">
      <c r="A408" s="398"/>
      <c r="B408" s="78" t="s">
        <v>78</v>
      </c>
      <c r="C408" s="77" t="e">
        <f>'SALARY MARCH'!#REF!</f>
        <v>#REF!</v>
      </c>
      <c r="D408" s="83" t="s">
        <v>96</v>
      </c>
      <c r="E408" s="84"/>
      <c r="F408" s="395" t="s">
        <v>107</v>
      </c>
      <c r="G408" s="396"/>
      <c r="H408" s="79" t="e">
        <f>'SALARY MARCH'!A4-'SALARY MARCH'!#REF!</f>
        <v>#REF!</v>
      </c>
      <c r="I408" s="83"/>
      <c r="J408" s="78"/>
      <c r="K408" s="78"/>
      <c r="L408" s="100"/>
      <c r="M408" s="101"/>
    </row>
    <row r="409" spans="1:13" s="77" customFormat="1" ht="15.75" thickBot="1">
      <c r="A409" s="399"/>
      <c r="B409" s="409" t="s">
        <v>88</v>
      </c>
      <c r="C409" s="409"/>
      <c r="D409" s="109" t="e">
        <f>'SALARY MARCH'!#REF!</f>
        <v>#REF!</v>
      </c>
      <c r="E409" s="89"/>
      <c r="F409" s="402" t="s">
        <v>89</v>
      </c>
      <c r="G409" s="403"/>
      <c r="H409" s="90" t="e">
        <f>'SALARY MARCH'!#REF!</f>
        <v>#REF!</v>
      </c>
      <c r="I409" s="402" t="s">
        <v>90</v>
      </c>
      <c r="J409" s="403"/>
      <c r="K409" s="91" t="e">
        <f>+K401+K402+K403+K404</f>
        <v>#REF!</v>
      </c>
      <c r="L409" s="102" t="s">
        <v>91</v>
      </c>
      <c r="M409" s="103" t="e">
        <f>SUM(M401:M406)</f>
        <v>#REF!</v>
      </c>
    </row>
    <row r="410" spans="1:13" s="67" customFormat="1" ht="19.5" customHeight="1" thickBot="1">
      <c r="A410" s="92"/>
      <c r="B410" s="70" t="s">
        <v>92</v>
      </c>
      <c r="C410" s="93" t="e">
        <f>'SALARY MARCH'!#REF!</f>
        <v>#REF!</v>
      </c>
      <c r="D410" s="94"/>
      <c r="E410" s="95"/>
      <c r="F410" s="96"/>
      <c r="G410" s="96"/>
      <c r="H410" s="96"/>
      <c r="I410" s="96"/>
      <c r="J410" s="96"/>
      <c r="K410" s="97" t="s">
        <v>93</v>
      </c>
      <c r="L410" s="404" t="str">
        <f>C397</f>
        <v>*************</v>
      </c>
      <c r="M410" s="405"/>
    </row>
    <row r="411" spans="1:13" s="67" customFormat="1">
      <c r="C411" s="98"/>
      <c r="D411" s="98"/>
      <c r="L411" s="104"/>
      <c r="M411" s="104"/>
    </row>
    <row r="412" spans="1:13" s="67" customFormat="1">
      <c r="C412" s="98"/>
      <c r="D412" s="98"/>
      <c r="L412" s="104"/>
      <c r="M412" s="104"/>
    </row>
    <row r="413" spans="1:13">
      <c r="A413" s="415" t="s">
        <v>116</v>
      </c>
      <c r="B413" s="415"/>
      <c r="C413" s="415"/>
      <c r="D413" s="415"/>
      <c r="E413" s="415"/>
      <c r="F413" s="415"/>
      <c r="G413" s="415"/>
      <c r="H413" s="415"/>
      <c r="I413" s="415"/>
      <c r="J413" s="415"/>
      <c r="K413" s="415"/>
      <c r="L413" s="415"/>
      <c r="M413" s="415"/>
    </row>
    <row r="414" spans="1:13" s="67" customFormat="1">
      <c r="C414" s="98"/>
      <c r="D414" s="98"/>
      <c r="L414" s="104"/>
      <c r="M414" s="104"/>
    </row>
    <row r="415" spans="1:13" s="67" customFormat="1" ht="18.75">
      <c r="A415" s="54"/>
      <c r="B415" s="53"/>
      <c r="C415" s="416" t="str">
        <f>'SALARY MARCH'!F1</f>
        <v>*************</v>
      </c>
      <c r="D415" s="416"/>
      <c r="E415" s="416"/>
      <c r="F415" s="416"/>
      <c r="G415" s="416"/>
      <c r="H415" s="416"/>
      <c r="I415" s="416"/>
      <c r="J415" s="68"/>
      <c r="K415" s="68"/>
      <c r="L415" s="410"/>
      <c r="M415" s="410"/>
    </row>
    <row r="416" spans="1:13" s="67" customFormat="1">
      <c r="A416" s="54"/>
      <c r="B416" s="53"/>
      <c r="C416" s="412" t="str">
        <f>'SALARY MARCH'!D2</f>
        <v>***********</v>
      </c>
      <c r="D416" s="412"/>
      <c r="E416" s="412"/>
      <c r="F416" s="412"/>
      <c r="G416" s="412"/>
      <c r="H416" s="412"/>
      <c r="I416" s="412"/>
      <c r="J416" s="69"/>
      <c r="K416" s="55" t="s">
        <v>69</v>
      </c>
      <c r="L416" s="111"/>
      <c r="M416" s="111"/>
    </row>
    <row r="417" spans="1:14" s="67" customFormat="1" ht="16.5" thickBot="1">
      <c r="A417" s="73"/>
      <c r="B417" s="74" t="s">
        <v>68</v>
      </c>
      <c r="C417" s="115" t="e">
        <f>'SALARY MARCH'!#REF!</f>
        <v>#REF!</v>
      </c>
      <c r="D417" s="412" t="s">
        <v>108</v>
      </c>
      <c r="E417" s="412"/>
      <c r="F417" s="412"/>
      <c r="G417" s="412"/>
      <c r="H417" s="412"/>
      <c r="I417" s="116">
        <f>'SALARY MARCH'!M3</f>
        <v>43891</v>
      </c>
      <c r="J417" s="113"/>
      <c r="K417" s="75" t="s">
        <v>0</v>
      </c>
      <c r="L417" s="411" t="e">
        <f>'SALARY MARCH'!#REF!</f>
        <v>#REF!</v>
      </c>
      <c r="M417" s="411"/>
    </row>
    <row r="418" spans="1:14" s="67" customFormat="1" ht="15.75" thickBot="1">
      <c r="A418" s="76" t="s">
        <v>76</v>
      </c>
      <c r="B418" s="413" t="s">
        <v>72</v>
      </c>
      <c r="C418" s="414"/>
      <c r="D418" s="414"/>
      <c r="E418" s="414"/>
      <c r="F418" s="414" t="s">
        <v>73</v>
      </c>
      <c r="G418" s="414"/>
      <c r="H418" s="414"/>
      <c r="I418" s="414" t="s">
        <v>74</v>
      </c>
      <c r="J418" s="414"/>
      <c r="K418" s="414"/>
      <c r="L418" s="407" t="s">
        <v>75</v>
      </c>
      <c r="M418" s="408"/>
    </row>
    <row r="419" spans="1:14" s="67" customFormat="1">
      <c r="A419" s="397">
        <v>26</v>
      </c>
      <c r="B419" s="78" t="s">
        <v>102</v>
      </c>
      <c r="C419" s="400" t="e">
        <f>'SALARY MARCH'!#REF!</f>
        <v>#REF!</v>
      </c>
      <c r="D419" s="400"/>
      <c r="E419" s="401"/>
      <c r="F419" s="395" t="s">
        <v>103</v>
      </c>
      <c r="G419" s="396"/>
      <c r="H419" s="79" t="e">
        <f>'SALARY MARCH'!#REF!</f>
        <v>#REF!</v>
      </c>
      <c r="I419" s="80" t="s">
        <v>109</v>
      </c>
      <c r="J419" s="81"/>
      <c r="K419" s="82" t="e">
        <f>H419/'SALARY MARCH'!A4*H427</f>
        <v>#REF!</v>
      </c>
      <c r="L419" s="100" t="s">
        <v>82</v>
      </c>
      <c r="M419" s="101" t="e">
        <f>'SALARY MARCH'!#REF!</f>
        <v>#REF!</v>
      </c>
    </row>
    <row r="420" spans="1:14" s="67" customFormat="1">
      <c r="A420" s="398"/>
      <c r="B420" s="78" t="s">
        <v>101</v>
      </c>
      <c r="C420" s="406" t="e">
        <f>'SALARY MARCH'!#REF!</f>
        <v>#REF!</v>
      </c>
      <c r="D420" s="406"/>
      <c r="E420" s="84"/>
      <c r="F420" s="395" t="s">
        <v>112</v>
      </c>
      <c r="G420" s="396"/>
      <c r="H420" s="79" t="e">
        <f>'SALARY MARCH'!#REF!</f>
        <v>#REF!</v>
      </c>
      <c r="I420" s="80" t="s">
        <v>112</v>
      </c>
      <c r="J420" s="81"/>
      <c r="K420" s="82" t="e">
        <f>H420/'SALARY MARCH'!A4*H427</f>
        <v>#REF!</v>
      </c>
      <c r="L420" s="100" t="s">
        <v>83</v>
      </c>
      <c r="M420" s="114" t="e">
        <f>'SALARY MARCH'!#REF!</f>
        <v>#REF!</v>
      </c>
    </row>
    <row r="421" spans="1:14" s="67" customFormat="1">
      <c r="A421" s="398"/>
      <c r="B421" s="78" t="s">
        <v>100</v>
      </c>
      <c r="C421" s="406"/>
      <c r="D421" s="406"/>
      <c r="E421" s="84"/>
      <c r="F421" s="395" t="s">
        <v>113</v>
      </c>
      <c r="G421" s="396"/>
      <c r="H421" s="79" t="e">
        <f>'SALARY MARCH'!#REF!</f>
        <v>#REF!</v>
      </c>
      <c r="I421" s="395" t="s">
        <v>110</v>
      </c>
      <c r="J421" s="396"/>
      <c r="K421" s="78" t="e">
        <f>H421/'SALARY MARCH'!A4*H427</f>
        <v>#REF!</v>
      </c>
      <c r="L421" s="100" t="s">
        <v>84</v>
      </c>
      <c r="M421" s="101" t="e">
        <f>'SALARY MARCH'!#REF!</f>
        <v>#REF!</v>
      </c>
    </row>
    <row r="422" spans="1:14" s="67" customFormat="1">
      <c r="A422" s="398"/>
      <c r="B422" s="78" t="s">
        <v>99</v>
      </c>
      <c r="C422" s="112" t="e">
        <f>'SALARY MARCH'!#REF!</f>
        <v>#REF!</v>
      </c>
      <c r="D422" s="85" t="s">
        <v>80</v>
      </c>
      <c r="E422" s="86"/>
      <c r="F422" s="395" t="s">
        <v>114</v>
      </c>
      <c r="G422" s="396"/>
      <c r="H422" s="79" t="e">
        <f>'SALARY MARCH'!#REF!</f>
        <v>#REF!</v>
      </c>
      <c r="I422" s="395" t="s">
        <v>111</v>
      </c>
      <c r="J422" s="396"/>
      <c r="K422" s="78" t="e">
        <f>H422/'SALARY MARCH'!A4*H427</f>
        <v>#REF!</v>
      </c>
      <c r="L422" s="100" t="s">
        <v>85</v>
      </c>
      <c r="M422" s="101" t="e">
        <f>'SALARY MARCH'!#REF!</f>
        <v>#REF!</v>
      </c>
    </row>
    <row r="423" spans="1:14" s="67" customFormat="1">
      <c r="A423" s="398"/>
      <c r="B423" s="78" t="s">
        <v>98</v>
      </c>
      <c r="C423" s="112" t="e">
        <f>'SALARY MARCH'!#REF!</f>
        <v>#REF!</v>
      </c>
      <c r="D423" s="83" t="s">
        <v>81</v>
      </c>
      <c r="E423" s="84"/>
      <c r="F423" s="395" t="s">
        <v>104</v>
      </c>
      <c r="G423" s="396"/>
      <c r="H423" s="79" t="e">
        <f>'SALARY MARCH'!#REF!</f>
        <v>#REF!</v>
      </c>
      <c r="I423" s="87"/>
      <c r="J423" s="78"/>
      <c r="K423" s="78"/>
      <c r="L423" s="100" t="s">
        <v>86</v>
      </c>
      <c r="M423" s="101" t="e">
        <f>'SALARY MARCH'!#REF!</f>
        <v>#REF!</v>
      </c>
    </row>
    <row r="424" spans="1:14" s="67" customFormat="1">
      <c r="A424" s="398"/>
      <c r="B424" s="78" t="s">
        <v>77</v>
      </c>
      <c r="C424" s="88">
        <f>MASTER!I83</f>
        <v>0</v>
      </c>
      <c r="D424" s="83" t="s">
        <v>95</v>
      </c>
      <c r="E424" s="84"/>
      <c r="F424" s="395" t="s">
        <v>105</v>
      </c>
      <c r="G424" s="396"/>
      <c r="H424" s="79" t="e">
        <f>'SALARY MARCH'!#REF!</f>
        <v>#REF!</v>
      </c>
      <c r="I424" s="87"/>
      <c r="J424" s="78"/>
      <c r="K424" s="78"/>
      <c r="L424" s="100" t="s">
        <v>87</v>
      </c>
      <c r="M424" s="101" t="e">
        <f>'SALARY MARCH'!#REF!</f>
        <v>#REF!</v>
      </c>
    </row>
    <row r="425" spans="1:14" s="67" customFormat="1">
      <c r="A425" s="398"/>
      <c r="B425" s="78" t="s">
        <v>97</v>
      </c>
      <c r="C425" s="119">
        <f>MASTER!I82</f>
        <v>0</v>
      </c>
      <c r="D425" s="83" t="s">
        <v>79</v>
      </c>
      <c r="E425" s="84"/>
      <c r="F425" s="395" t="s">
        <v>106</v>
      </c>
      <c r="G425" s="396"/>
      <c r="H425" s="79">
        <v>0</v>
      </c>
      <c r="I425" s="83"/>
      <c r="J425" s="78"/>
      <c r="K425" s="78"/>
      <c r="L425" s="100"/>
      <c r="M425" s="101"/>
    </row>
    <row r="426" spans="1:14" s="67" customFormat="1">
      <c r="A426" s="398"/>
      <c r="B426" s="78" t="s">
        <v>78</v>
      </c>
      <c r="C426" s="77" t="e">
        <f>'SALARY MARCH'!#REF!</f>
        <v>#REF!</v>
      </c>
      <c r="D426" s="83" t="s">
        <v>96</v>
      </c>
      <c r="E426" s="84"/>
      <c r="F426" s="395" t="s">
        <v>107</v>
      </c>
      <c r="G426" s="396"/>
      <c r="H426" s="79" t="e">
        <f>'SALARY MARCH'!A4-'SALARY MARCH'!#REF!</f>
        <v>#REF!</v>
      </c>
      <c r="I426" s="83"/>
      <c r="J426" s="78"/>
      <c r="K426" s="78"/>
      <c r="L426" s="100"/>
      <c r="M426" s="101"/>
    </row>
    <row r="427" spans="1:14" s="67" customFormat="1" ht="15.75" thickBot="1">
      <c r="A427" s="399"/>
      <c r="B427" s="409" t="s">
        <v>88</v>
      </c>
      <c r="C427" s="409"/>
      <c r="D427" s="109" t="e">
        <f>'SALARY MARCH'!#REF!</f>
        <v>#REF!</v>
      </c>
      <c r="E427" s="89"/>
      <c r="F427" s="402" t="s">
        <v>89</v>
      </c>
      <c r="G427" s="403"/>
      <c r="H427" s="90" t="e">
        <f>'SALARY MARCH'!#REF!</f>
        <v>#REF!</v>
      </c>
      <c r="I427" s="402" t="s">
        <v>90</v>
      </c>
      <c r="J427" s="403"/>
      <c r="K427" s="91" t="e">
        <f>+K419+K420+K421+K422</f>
        <v>#REF!</v>
      </c>
      <c r="L427" s="102" t="s">
        <v>91</v>
      </c>
      <c r="M427" s="103" t="e">
        <f>SUM(M419:M424)</f>
        <v>#REF!</v>
      </c>
    </row>
    <row r="428" spans="1:14" s="67" customFormat="1" ht="16.5" thickBot="1">
      <c r="A428" s="92"/>
      <c r="B428" s="70" t="s">
        <v>92</v>
      </c>
      <c r="C428" s="93" t="e">
        <f>'SALARY MARCH'!#REF!</f>
        <v>#REF!</v>
      </c>
      <c r="D428" s="94"/>
      <c r="E428" s="95"/>
      <c r="F428" s="96"/>
      <c r="G428" s="96"/>
      <c r="H428" s="96"/>
      <c r="I428" s="96"/>
      <c r="J428" s="96"/>
      <c r="K428" s="97" t="s">
        <v>93</v>
      </c>
      <c r="L428" s="404" t="str">
        <f>C415</f>
        <v>*************</v>
      </c>
      <c r="M428" s="405"/>
    </row>
    <row r="429" spans="1:14" s="67" customFormat="1">
      <c r="C429" s="98"/>
      <c r="D429" s="98"/>
      <c r="L429" s="104"/>
      <c r="M429" s="104"/>
    </row>
    <row r="430" spans="1:14" s="54" customFormat="1" ht="19.5" customHeight="1">
      <c r="B430" s="53"/>
      <c r="C430" s="416" t="str">
        <f>'SALARY MARCH'!F1</f>
        <v>*************</v>
      </c>
      <c r="D430" s="416"/>
      <c r="E430" s="416"/>
      <c r="F430" s="416"/>
      <c r="G430" s="416"/>
      <c r="H430" s="416"/>
      <c r="I430" s="416"/>
      <c r="J430" s="68"/>
      <c r="K430" s="68"/>
      <c r="L430" s="410"/>
      <c r="M430" s="410"/>
      <c r="N430" s="72"/>
    </row>
    <row r="431" spans="1:14" s="54" customFormat="1" ht="15.75" customHeight="1">
      <c r="B431" s="53"/>
      <c r="C431" s="412" t="str">
        <f>'SALARY MARCH'!D2</f>
        <v>***********</v>
      </c>
      <c r="D431" s="412"/>
      <c r="E431" s="412"/>
      <c r="F431" s="412"/>
      <c r="G431" s="412"/>
      <c r="H431" s="412"/>
      <c r="I431" s="412"/>
      <c r="J431" s="69"/>
      <c r="K431" s="55" t="s">
        <v>69</v>
      </c>
      <c r="L431" s="111"/>
      <c r="M431" s="111"/>
    </row>
    <row r="432" spans="1:14" s="71" customFormat="1" ht="22.5" customHeight="1" thickBot="1">
      <c r="A432" s="73"/>
      <c r="B432" s="74" t="s">
        <v>68</v>
      </c>
      <c r="C432" s="115" t="e">
        <f>'SALARY MARCH'!#REF!</f>
        <v>#REF!</v>
      </c>
      <c r="D432" s="412" t="s">
        <v>108</v>
      </c>
      <c r="E432" s="412"/>
      <c r="F432" s="412"/>
      <c r="G432" s="412"/>
      <c r="H432" s="412"/>
      <c r="I432" s="116">
        <f>'SALARY MARCH'!M3</f>
        <v>43891</v>
      </c>
      <c r="J432" s="113"/>
      <c r="K432" s="75" t="s">
        <v>0</v>
      </c>
      <c r="L432" s="411" t="e">
        <f>'SALARY MARCH'!#REF!</f>
        <v>#REF!</v>
      </c>
      <c r="M432" s="411"/>
    </row>
    <row r="433" spans="1:13" s="77" customFormat="1" ht="20.25" customHeight="1" thickBot="1">
      <c r="A433" s="76" t="s">
        <v>76</v>
      </c>
      <c r="B433" s="413" t="s">
        <v>72</v>
      </c>
      <c r="C433" s="414"/>
      <c r="D433" s="414"/>
      <c r="E433" s="414"/>
      <c r="F433" s="414" t="s">
        <v>73</v>
      </c>
      <c r="G433" s="414"/>
      <c r="H433" s="414"/>
      <c r="I433" s="414" t="s">
        <v>74</v>
      </c>
      <c r="J433" s="414"/>
      <c r="K433" s="414"/>
      <c r="L433" s="407" t="s">
        <v>75</v>
      </c>
      <c r="M433" s="408"/>
    </row>
    <row r="434" spans="1:13" s="77" customFormat="1" ht="12" customHeight="1">
      <c r="A434" s="397">
        <v>27</v>
      </c>
      <c r="B434" s="78" t="s">
        <v>102</v>
      </c>
      <c r="C434" s="400" t="e">
        <f>'SALARY MARCH'!#REF!</f>
        <v>#REF!</v>
      </c>
      <c r="D434" s="400"/>
      <c r="E434" s="401"/>
      <c r="F434" s="395" t="s">
        <v>103</v>
      </c>
      <c r="G434" s="396"/>
      <c r="H434" s="79" t="e">
        <f>'SALARY MARCH'!#REF!</f>
        <v>#REF!</v>
      </c>
      <c r="I434" s="80" t="s">
        <v>109</v>
      </c>
      <c r="J434" s="81"/>
      <c r="K434" s="82" t="e">
        <f>H434/'SALARY MARCH'!A4*H442</f>
        <v>#REF!</v>
      </c>
      <c r="L434" s="100" t="s">
        <v>82</v>
      </c>
      <c r="M434" s="101" t="e">
        <f>'SALARY MARCH'!#REF!</f>
        <v>#REF!</v>
      </c>
    </row>
    <row r="435" spans="1:13" s="77" customFormat="1" ht="12" customHeight="1">
      <c r="A435" s="398"/>
      <c r="B435" s="78" t="s">
        <v>101</v>
      </c>
      <c r="C435" s="406" t="e">
        <f>'SALARY MARCH'!#REF!</f>
        <v>#REF!</v>
      </c>
      <c r="D435" s="406"/>
      <c r="E435" s="84"/>
      <c r="F435" s="395" t="s">
        <v>112</v>
      </c>
      <c r="G435" s="396"/>
      <c r="H435" s="79" t="e">
        <f>'SALARY MARCH'!#REF!</f>
        <v>#REF!</v>
      </c>
      <c r="I435" s="80" t="s">
        <v>112</v>
      </c>
      <c r="J435" s="81"/>
      <c r="K435" s="82" t="e">
        <f>H435/'SALARY MARCH'!A4*H442</f>
        <v>#REF!</v>
      </c>
      <c r="L435" s="100" t="s">
        <v>83</v>
      </c>
      <c r="M435" s="114" t="e">
        <f>'SALARY MARCH'!#REF!</f>
        <v>#REF!</v>
      </c>
    </row>
    <row r="436" spans="1:13" s="77" customFormat="1" ht="12" customHeight="1">
      <c r="A436" s="398"/>
      <c r="B436" s="78" t="s">
        <v>100</v>
      </c>
      <c r="C436" s="406"/>
      <c r="D436" s="406"/>
      <c r="E436" s="84"/>
      <c r="F436" s="395" t="s">
        <v>113</v>
      </c>
      <c r="G436" s="396"/>
      <c r="H436" s="79" t="e">
        <f>'SALARY MARCH'!#REF!</f>
        <v>#REF!</v>
      </c>
      <c r="I436" s="395" t="s">
        <v>110</v>
      </c>
      <c r="J436" s="396"/>
      <c r="K436" s="78" t="e">
        <f>H436/'SALARY MARCH'!A4*H442</f>
        <v>#REF!</v>
      </c>
      <c r="L436" s="100" t="s">
        <v>84</v>
      </c>
      <c r="M436" s="101" t="e">
        <f>'SALARY MARCH'!#REF!</f>
        <v>#REF!</v>
      </c>
    </row>
    <row r="437" spans="1:13" s="77" customFormat="1" ht="12" customHeight="1">
      <c r="A437" s="398"/>
      <c r="B437" s="78" t="s">
        <v>99</v>
      </c>
      <c r="C437" s="112" t="e">
        <f>'SALARY MARCH'!#REF!</f>
        <v>#REF!</v>
      </c>
      <c r="D437" s="85" t="s">
        <v>80</v>
      </c>
      <c r="E437" s="86"/>
      <c r="F437" s="395" t="s">
        <v>114</v>
      </c>
      <c r="G437" s="396"/>
      <c r="H437" s="79" t="e">
        <f>'SALARY MARCH'!#REF!</f>
        <v>#REF!</v>
      </c>
      <c r="I437" s="395" t="s">
        <v>111</v>
      </c>
      <c r="J437" s="396"/>
      <c r="K437" s="78" t="e">
        <f>H437/'SALARY MARCH'!A4*H442</f>
        <v>#REF!</v>
      </c>
      <c r="L437" s="100" t="s">
        <v>85</v>
      </c>
      <c r="M437" s="101" t="e">
        <f>'SALARY MARCH'!#REF!</f>
        <v>#REF!</v>
      </c>
    </row>
    <row r="438" spans="1:13" s="77" customFormat="1" ht="12" customHeight="1">
      <c r="A438" s="398"/>
      <c r="B438" s="78" t="s">
        <v>98</v>
      </c>
      <c r="C438" s="112" t="e">
        <f>'SALARY MARCH'!#REF!</f>
        <v>#REF!</v>
      </c>
      <c r="D438" s="83" t="s">
        <v>81</v>
      </c>
      <c r="E438" s="84"/>
      <c r="F438" s="395" t="s">
        <v>104</v>
      </c>
      <c r="G438" s="396"/>
      <c r="H438" s="79" t="e">
        <f>'SALARY MARCH'!#REF!</f>
        <v>#REF!</v>
      </c>
      <c r="I438" s="87"/>
      <c r="J438" s="78"/>
      <c r="K438" s="78"/>
      <c r="L438" s="100" t="s">
        <v>86</v>
      </c>
      <c r="M438" s="101" t="e">
        <f>'SALARY MARCH'!#REF!</f>
        <v>#REF!</v>
      </c>
    </row>
    <row r="439" spans="1:13" s="77" customFormat="1" ht="12" customHeight="1">
      <c r="A439" s="398"/>
      <c r="B439" s="78" t="s">
        <v>77</v>
      </c>
      <c r="C439" s="88">
        <f>MASTER!I86</f>
        <v>0</v>
      </c>
      <c r="D439" s="83" t="s">
        <v>95</v>
      </c>
      <c r="E439" s="84"/>
      <c r="F439" s="395" t="s">
        <v>105</v>
      </c>
      <c r="G439" s="396"/>
      <c r="H439" s="79" t="e">
        <f>'SALARY MARCH'!#REF!</f>
        <v>#REF!</v>
      </c>
      <c r="I439" s="87"/>
      <c r="J439" s="78"/>
      <c r="K439" s="78"/>
      <c r="L439" s="100" t="s">
        <v>87</v>
      </c>
      <c r="M439" s="101" t="e">
        <f>'SALARY MARCH'!#REF!</f>
        <v>#REF!</v>
      </c>
    </row>
    <row r="440" spans="1:13" s="77" customFormat="1" ht="12" customHeight="1">
      <c r="A440" s="398"/>
      <c r="B440" s="78" t="s">
        <v>97</v>
      </c>
      <c r="C440" s="119">
        <f>MASTER!I85</f>
        <v>0</v>
      </c>
      <c r="D440" s="83" t="s">
        <v>79</v>
      </c>
      <c r="E440" s="84"/>
      <c r="F440" s="395" t="s">
        <v>106</v>
      </c>
      <c r="G440" s="396"/>
      <c r="H440" s="79">
        <v>0</v>
      </c>
      <c r="I440" s="83"/>
      <c r="J440" s="78"/>
      <c r="K440" s="78"/>
      <c r="L440" s="100"/>
      <c r="M440" s="101"/>
    </row>
    <row r="441" spans="1:13" s="77" customFormat="1" ht="12" customHeight="1">
      <c r="A441" s="398"/>
      <c r="B441" s="78" t="s">
        <v>78</v>
      </c>
      <c r="C441" s="77" t="e">
        <f>'SALARY MARCH'!#REF!</f>
        <v>#REF!</v>
      </c>
      <c r="D441" s="83" t="s">
        <v>96</v>
      </c>
      <c r="E441" s="84"/>
      <c r="F441" s="395" t="s">
        <v>107</v>
      </c>
      <c r="G441" s="396"/>
      <c r="H441" s="79" t="e">
        <f>'SALARY MARCH'!A4-'SALARY MARCH'!#REF!</f>
        <v>#REF!</v>
      </c>
      <c r="I441" s="83"/>
      <c r="J441" s="78"/>
      <c r="K441" s="78"/>
      <c r="L441" s="100"/>
      <c r="M441" s="101"/>
    </row>
    <row r="442" spans="1:13" s="77" customFormat="1" ht="15.75" thickBot="1">
      <c r="A442" s="399"/>
      <c r="B442" s="409" t="s">
        <v>88</v>
      </c>
      <c r="C442" s="409"/>
      <c r="D442" s="109" t="e">
        <f>'SALARY MARCH'!#REF!</f>
        <v>#REF!</v>
      </c>
      <c r="E442" s="89"/>
      <c r="F442" s="402" t="s">
        <v>89</v>
      </c>
      <c r="G442" s="403"/>
      <c r="H442" s="90" t="e">
        <f>'SALARY MARCH'!#REF!</f>
        <v>#REF!</v>
      </c>
      <c r="I442" s="402" t="s">
        <v>90</v>
      </c>
      <c r="J442" s="403"/>
      <c r="K442" s="91" t="e">
        <f>+K434+K435+K436+K437</f>
        <v>#REF!</v>
      </c>
      <c r="L442" s="102" t="s">
        <v>91</v>
      </c>
      <c r="M442" s="103" t="e">
        <f>SUM(M434:M439)</f>
        <v>#REF!</v>
      </c>
    </row>
    <row r="443" spans="1:13" s="67" customFormat="1" ht="19.5" customHeight="1" thickBot="1">
      <c r="A443" s="92"/>
      <c r="B443" s="70" t="s">
        <v>92</v>
      </c>
      <c r="C443" s="93" t="e">
        <f>'SALARY MARCH'!#REF!</f>
        <v>#REF!</v>
      </c>
      <c r="D443" s="94"/>
      <c r="E443" s="95"/>
      <c r="F443" s="96"/>
      <c r="G443" s="96"/>
      <c r="H443" s="96"/>
      <c r="I443" s="96"/>
      <c r="J443" s="96"/>
      <c r="K443" s="97" t="s">
        <v>93</v>
      </c>
      <c r="L443" s="404" t="str">
        <f>C430</f>
        <v>*************</v>
      </c>
      <c r="M443" s="405"/>
    </row>
    <row r="444" spans="1:13" s="67" customFormat="1">
      <c r="C444" s="98"/>
      <c r="D444" s="98"/>
      <c r="L444" s="104"/>
      <c r="M444" s="104"/>
    </row>
    <row r="445" spans="1:13" s="67" customFormat="1">
      <c r="C445" s="98"/>
      <c r="D445" s="98"/>
      <c r="L445" s="104"/>
      <c r="M445" s="104"/>
    </row>
    <row r="446" spans="1:13">
      <c r="A446" s="415" t="s">
        <v>116</v>
      </c>
      <c r="B446" s="415"/>
      <c r="C446" s="415"/>
      <c r="D446" s="415"/>
      <c r="E446" s="415"/>
      <c r="F446" s="415"/>
      <c r="G446" s="415"/>
      <c r="H446" s="415"/>
      <c r="I446" s="415"/>
      <c r="J446" s="415"/>
      <c r="K446" s="415"/>
      <c r="L446" s="415"/>
      <c r="M446" s="415"/>
    </row>
    <row r="447" spans="1:13" s="67" customFormat="1">
      <c r="C447" s="98"/>
      <c r="D447" s="98"/>
      <c r="L447" s="104"/>
      <c r="M447" s="104"/>
    </row>
    <row r="448" spans="1:13" s="67" customFormat="1" ht="18.75">
      <c r="A448" s="54"/>
      <c r="B448" s="53"/>
      <c r="C448" s="416" t="str">
        <f>'SALARY MARCH'!F1</f>
        <v>*************</v>
      </c>
      <c r="D448" s="416"/>
      <c r="E448" s="416"/>
      <c r="F448" s="416"/>
      <c r="G448" s="416"/>
      <c r="H448" s="416"/>
      <c r="I448" s="416"/>
      <c r="J448" s="68"/>
      <c r="K448" s="68"/>
      <c r="L448" s="410"/>
      <c r="M448" s="410"/>
    </row>
    <row r="449" spans="1:14" s="67" customFormat="1">
      <c r="A449" s="54"/>
      <c r="B449" s="53"/>
      <c r="C449" s="412" t="str">
        <f>'SALARY MARCH'!D2</f>
        <v>***********</v>
      </c>
      <c r="D449" s="412"/>
      <c r="E449" s="412"/>
      <c r="F449" s="412"/>
      <c r="G449" s="412"/>
      <c r="H449" s="412"/>
      <c r="I449" s="412"/>
      <c r="J449" s="69"/>
      <c r="K449" s="55" t="s">
        <v>69</v>
      </c>
      <c r="L449" s="111"/>
      <c r="M449" s="111"/>
    </row>
    <row r="450" spans="1:14" s="67" customFormat="1" ht="16.5" thickBot="1">
      <c r="A450" s="73"/>
      <c r="B450" s="74" t="s">
        <v>68</v>
      </c>
      <c r="C450" s="115" t="e">
        <f>'SALARY MARCH'!#REF!</f>
        <v>#REF!</v>
      </c>
      <c r="D450" s="412" t="s">
        <v>108</v>
      </c>
      <c r="E450" s="412"/>
      <c r="F450" s="412"/>
      <c r="G450" s="412"/>
      <c r="H450" s="412"/>
      <c r="I450" s="116">
        <f>'SALARY MARCH'!M3</f>
        <v>43891</v>
      </c>
      <c r="J450" s="113"/>
      <c r="K450" s="75" t="s">
        <v>0</v>
      </c>
      <c r="L450" s="411" t="e">
        <f>'SALARY MARCH'!#REF!</f>
        <v>#REF!</v>
      </c>
      <c r="M450" s="411"/>
    </row>
    <row r="451" spans="1:14" s="67" customFormat="1" ht="15.75" thickBot="1">
      <c r="A451" s="76" t="s">
        <v>76</v>
      </c>
      <c r="B451" s="413" t="s">
        <v>72</v>
      </c>
      <c r="C451" s="414"/>
      <c r="D451" s="414"/>
      <c r="E451" s="414"/>
      <c r="F451" s="414" t="s">
        <v>73</v>
      </c>
      <c r="G451" s="414"/>
      <c r="H451" s="414"/>
      <c r="I451" s="414" t="s">
        <v>74</v>
      </c>
      <c r="J451" s="414"/>
      <c r="K451" s="414"/>
      <c r="L451" s="407" t="s">
        <v>75</v>
      </c>
      <c r="M451" s="408"/>
    </row>
    <row r="452" spans="1:14" s="67" customFormat="1">
      <c r="A452" s="397">
        <v>28</v>
      </c>
      <c r="B452" s="78" t="s">
        <v>102</v>
      </c>
      <c r="C452" s="400" t="e">
        <f>'SALARY MARCH'!#REF!</f>
        <v>#REF!</v>
      </c>
      <c r="D452" s="400"/>
      <c r="E452" s="401"/>
      <c r="F452" s="395" t="s">
        <v>103</v>
      </c>
      <c r="G452" s="396"/>
      <c r="H452" s="79" t="e">
        <f>'SALARY MARCH'!#REF!</f>
        <v>#REF!</v>
      </c>
      <c r="I452" s="80" t="s">
        <v>109</v>
      </c>
      <c r="J452" s="81"/>
      <c r="K452" s="82" t="e">
        <f>H452/'SALARY MARCH'!A4*H460</f>
        <v>#REF!</v>
      </c>
      <c r="L452" s="100" t="s">
        <v>82</v>
      </c>
      <c r="M452" s="101" t="e">
        <f>'SALARY MARCH'!#REF!</f>
        <v>#REF!</v>
      </c>
    </row>
    <row r="453" spans="1:14" s="67" customFormat="1">
      <c r="A453" s="398"/>
      <c r="B453" s="78" t="s">
        <v>101</v>
      </c>
      <c r="C453" s="406" t="e">
        <f>'SALARY MARCH'!#REF!</f>
        <v>#REF!</v>
      </c>
      <c r="D453" s="406"/>
      <c r="E453" s="84"/>
      <c r="F453" s="395" t="s">
        <v>112</v>
      </c>
      <c r="G453" s="396"/>
      <c r="H453" s="79" t="e">
        <f>'SALARY MARCH'!#REF!</f>
        <v>#REF!</v>
      </c>
      <c r="I453" s="80" t="s">
        <v>112</v>
      </c>
      <c r="J453" s="81"/>
      <c r="K453" s="82" t="e">
        <f>H453/'SALARY MARCH'!A4*H460</f>
        <v>#REF!</v>
      </c>
      <c r="L453" s="100" t="s">
        <v>83</v>
      </c>
      <c r="M453" s="114" t="e">
        <f>'SALARY MARCH'!#REF!</f>
        <v>#REF!</v>
      </c>
    </row>
    <row r="454" spans="1:14" s="67" customFormat="1">
      <c r="A454" s="398"/>
      <c r="B454" s="78" t="s">
        <v>100</v>
      </c>
      <c r="C454" s="406"/>
      <c r="D454" s="406"/>
      <c r="E454" s="84"/>
      <c r="F454" s="395" t="s">
        <v>113</v>
      </c>
      <c r="G454" s="396"/>
      <c r="H454" s="79" t="e">
        <f>'SALARY MARCH'!#REF!</f>
        <v>#REF!</v>
      </c>
      <c r="I454" s="395" t="s">
        <v>110</v>
      </c>
      <c r="J454" s="396"/>
      <c r="K454" s="78" t="e">
        <f>H454/'SALARY MARCH'!A4*H460</f>
        <v>#REF!</v>
      </c>
      <c r="L454" s="100" t="s">
        <v>84</v>
      </c>
      <c r="M454" s="101" t="e">
        <f>'SALARY MARCH'!#REF!</f>
        <v>#REF!</v>
      </c>
    </row>
    <row r="455" spans="1:14" s="67" customFormat="1">
      <c r="A455" s="398"/>
      <c r="B455" s="78" t="s">
        <v>99</v>
      </c>
      <c r="C455" s="112" t="e">
        <f>'SALARY MARCH'!#REF!</f>
        <v>#REF!</v>
      </c>
      <c r="D455" s="85" t="s">
        <v>80</v>
      </c>
      <c r="E455" s="86"/>
      <c r="F455" s="395" t="s">
        <v>114</v>
      </c>
      <c r="G455" s="396"/>
      <c r="H455" s="79" t="e">
        <f>'SALARY MARCH'!#REF!</f>
        <v>#REF!</v>
      </c>
      <c r="I455" s="395" t="s">
        <v>111</v>
      </c>
      <c r="J455" s="396"/>
      <c r="K455" s="78" t="e">
        <f>H455/'SALARY MARCH'!A4*H460</f>
        <v>#REF!</v>
      </c>
      <c r="L455" s="100" t="s">
        <v>85</v>
      </c>
      <c r="M455" s="101" t="e">
        <f>'SALARY MARCH'!#REF!</f>
        <v>#REF!</v>
      </c>
    </row>
    <row r="456" spans="1:14" s="67" customFormat="1">
      <c r="A456" s="398"/>
      <c r="B456" s="78" t="s">
        <v>98</v>
      </c>
      <c r="C456" s="112" t="e">
        <f>'SALARY MARCH'!#REF!</f>
        <v>#REF!</v>
      </c>
      <c r="D456" s="83" t="s">
        <v>81</v>
      </c>
      <c r="E456" s="84"/>
      <c r="F456" s="395" t="s">
        <v>104</v>
      </c>
      <c r="G456" s="396"/>
      <c r="H456" s="79" t="e">
        <f>'SALARY MARCH'!#REF!</f>
        <v>#REF!</v>
      </c>
      <c r="I456" s="87"/>
      <c r="J456" s="78"/>
      <c r="K456" s="78"/>
      <c r="L456" s="100" t="s">
        <v>86</v>
      </c>
      <c r="M456" s="101" t="e">
        <f>'SALARY MARCH'!#REF!</f>
        <v>#REF!</v>
      </c>
    </row>
    <row r="457" spans="1:14" s="67" customFormat="1">
      <c r="A457" s="398"/>
      <c r="B457" s="78" t="s">
        <v>77</v>
      </c>
      <c r="C457" s="88">
        <f>MASTER!I89</f>
        <v>0</v>
      </c>
      <c r="D457" s="83" t="s">
        <v>95</v>
      </c>
      <c r="E457" s="84"/>
      <c r="F457" s="395" t="s">
        <v>105</v>
      </c>
      <c r="G457" s="396"/>
      <c r="H457" s="79" t="e">
        <f>'SALARY MARCH'!#REF!</f>
        <v>#REF!</v>
      </c>
      <c r="I457" s="87"/>
      <c r="J457" s="78"/>
      <c r="K457" s="78"/>
      <c r="L457" s="100" t="s">
        <v>87</v>
      </c>
      <c r="M457" s="101" t="e">
        <f>'SALARY MARCH'!#REF!</f>
        <v>#REF!</v>
      </c>
    </row>
    <row r="458" spans="1:14" s="67" customFormat="1">
      <c r="A458" s="398"/>
      <c r="B458" s="78" t="s">
        <v>97</v>
      </c>
      <c r="C458" s="119">
        <f>MASTER!I88</f>
        <v>0</v>
      </c>
      <c r="D458" s="83" t="s">
        <v>79</v>
      </c>
      <c r="E458" s="84"/>
      <c r="F458" s="395" t="s">
        <v>106</v>
      </c>
      <c r="G458" s="396"/>
      <c r="H458" s="79">
        <v>0</v>
      </c>
      <c r="I458" s="83"/>
      <c r="J458" s="78"/>
      <c r="K458" s="78"/>
      <c r="L458" s="100"/>
      <c r="M458" s="101"/>
    </row>
    <row r="459" spans="1:14" s="67" customFormat="1">
      <c r="A459" s="398"/>
      <c r="B459" s="78" t="s">
        <v>78</v>
      </c>
      <c r="C459" s="77" t="e">
        <f>'SALARY MARCH'!#REF!</f>
        <v>#REF!</v>
      </c>
      <c r="D459" s="83" t="s">
        <v>96</v>
      </c>
      <c r="E459" s="84"/>
      <c r="F459" s="395" t="s">
        <v>107</v>
      </c>
      <c r="G459" s="396"/>
      <c r="H459" s="79" t="e">
        <f>'SALARY MARCH'!A4-'SALARY MARCH'!#REF!</f>
        <v>#REF!</v>
      </c>
      <c r="I459" s="83"/>
      <c r="J459" s="78"/>
      <c r="K459" s="78"/>
      <c r="L459" s="100"/>
      <c r="M459" s="101"/>
    </row>
    <row r="460" spans="1:14" s="67" customFormat="1" ht="15.75" thickBot="1">
      <c r="A460" s="399"/>
      <c r="B460" s="409" t="s">
        <v>88</v>
      </c>
      <c r="C460" s="409"/>
      <c r="D460" s="109" t="e">
        <f>'SALARY MARCH'!#REF!</f>
        <v>#REF!</v>
      </c>
      <c r="E460" s="89"/>
      <c r="F460" s="402" t="s">
        <v>89</v>
      </c>
      <c r="G460" s="403"/>
      <c r="H460" s="90" t="e">
        <f>'SALARY MARCH'!#REF!</f>
        <v>#REF!</v>
      </c>
      <c r="I460" s="402" t="s">
        <v>90</v>
      </c>
      <c r="J460" s="403"/>
      <c r="K460" s="91" t="e">
        <f>+K452+K453+K454+K455</f>
        <v>#REF!</v>
      </c>
      <c r="L460" s="102" t="s">
        <v>91</v>
      </c>
      <c r="M460" s="103" t="e">
        <f>SUM(M452:M457)</f>
        <v>#REF!</v>
      </c>
    </row>
    <row r="461" spans="1:14" s="67" customFormat="1" ht="16.5" thickBot="1">
      <c r="A461" s="92"/>
      <c r="B461" s="70" t="s">
        <v>92</v>
      </c>
      <c r="C461" s="93" t="e">
        <f>'SALARY MARCH'!#REF!</f>
        <v>#REF!</v>
      </c>
      <c r="D461" s="94"/>
      <c r="E461" s="95"/>
      <c r="F461" s="96"/>
      <c r="G461" s="96"/>
      <c r="H461" s="96"/>
      <c r="I461" s="96"/>
      <c r="J461" s="96"/>
      <c r="K461" s="97" t="s">
        <v>93</v>
      </c>
      <c r="L461" s="404" t="str">
        <f>C448</f>
        <v>*************</v>
      </c>
      <c r="M461" s="405"/>
    </row>
    <row r="462" spans="1:14" s="67" customFormat="1">
      <c r="C462" s="98"/>
      <c r="D462" s="98"/>
      <c r="L462" s="104"/>
      <c r="M462" s="104"/>
    </row>
    <row r="463" spans="1:14" s="54" customFormat="1" ht="19.5" customHeight="1">
      <c r="B463" s="53"/>
      <c r="C463" s="416" t="str">
        <f>'SALARY MARCH'!F1</f>
        <v>*************</v>
      </c>
      <c r="D463" s="416"/>
      <c r="E463" s="416"/>
      <c r="F463" s="416"/>
      <c r="G463" s="416"/>
      <c r="H463" s="416"/>
      <c r="I463" s="416"/>
      <c r="J463" s="68"/>
      <c r="K463" s="68"/>
      <c r="L463" s="410"/>
      <c r="M463" s="410"/>
      <c r="N463" s="72"/>
    </row>
    <row r="464" spans="1:14" s="54" customFormat="1" ht="15.75" customHeight="1">
      <c r="B464" s="53"/>
      <c r="C464" s="412" t="str">
        <f>'SALARY MARCH'!D2</f>
        <v>***********</v>
      </c>
      <c r="D464" s="412"/>
      <c r="E464" s="412"/>
      <c r="F464" s="412"/>
      <c r="G464" s="412"/>
      <c r="H464" s="412"/>
      <c r="I464" s="412"/>
      <c r="J464" s="69"/>
      <c r="K464" s="55" t="s">
        <v>69</v>
      </c>
      <c r="L464" s="111"/>
      <c r="M464" s="111"/>
    </row>
    <row r="465" spans="1:13" s="71" customFormat="1" ht="22.5" customHeight="1" thickBot="1">
      <c r="A465" s="73"/>
      <c r="B465" s="74" t="s">
        <v>68</v>
      </c>
      <c r="C465" s="115" t="e">
        <f>'SALARY MARCH'!#REF!</f>
        <v>#REF!</v>
      </c>
      <c r="D465" s="412" t="s">
        <v>108</v>
      </c>
      <c r="E465" s="412"/>
      <c r="F465" s="412"/>
      <c r="G465" s="412"/>
      <c r="H465" s="412"/>
      <c r="I465" s="116">
        <f>'SALARY MARCH'!M3</f>
        <v>43891</v>
      </c>
      <c r="J465" s="113"/>
      <c r="K465" s="75" t="s">
        <v>0</v>
      </c>
      <c r="L465" s="411" t="e">
        <f>'SALARY MARCH'!#REF!</f>
        <v>#REF!</v>
      </c>
      <c r="M465" s="411"/>
    </row>
    <row r="466" spans="1:13" s="77" customFormat="1" ht="20.25" customHeight="1" thickBot="1">
      <c r="A466" s="76" t="s">
        <v>76</v>
      </c>
      <c r="B466" s="413" t="s">
        <v>72</v>
      </c>
      <c r="C466" s="414"/>
      <c r="D466" s="414"/>
      <c r="E466" s="414"/>
      <c r="F466" s="414" t="s">
        <v>73</v>
      </c>
      <c r="G466" s="414"/>
      <c r="H466" s="414"/>
      <c r="I466" s="414" t="s">
        <v>74</v>
      </c>
      <c r="J466" s="414"/>
      <c r="K466" s="414"/>
      <c r="L466" s="407" t="s">
        <v>75</v>
      </c>
      <c r="M466" s="408"/>
    </row>
    <row r="467" spans="1:13" s="77" customFormat="1" ht="12" customHeight="1">
      <c r="A467" s="397">
        <v>29</v>
      </c>
      <c r="B467" s="78" t="s">
        <v>102</v>
      </c>
      <c r="C467" s="400" t="e">
        <f>'SALARY MARCH'!#REF!</f>
        <v>#REF!</v>
      </c>
      <c r="D467" s="400"/>
      <c r="E467" s="401"/>
      <c r="F467" s="395" t="s">
        <v>103</v>
      </c>
      <c r="G467" s="396"/>
      <c r="H467" s="79" t="e">
        <f>'SALARY MARCH'!#REF!</f>
        <v>#REF!</v>
      </c>
      <c r="I467" s="80" t="s">
        <v>109</v>
      </c>
      <c r="J467" s="81"/>
      <c r="K467" s="82" t="e">
        <f>H467/'SALARY MARCH'!A4*H475</f>
        <v>#REF!</v>
      </c>
      <c r="L467" s="100" t="s">
        <v>82</v>
      </c>
      <c r="M467" s="101" t="e">
        <f>'SALARY MARCH'!#REF!</f>
        <v>#REF!</v>
      </c>
    </row>
    <row r="468" spans="1:13" s="77" customFormat="1" ht="12" customHeight="1">
      <c r="A468" s="398"/>
      <c r="B468" s="78" t="s">
        <v>101</v>
      </c>
      <c r="C468" s="406" t="e">
        <f>'SALARY MARCH'!#REF!</f>
        <v>#REF!</v>
      </c>
      <c r="D468" s="406"/>
      <c r="E468" s="84"/>
      <c r="F468" s="395" t="s">
        <v>112</v>
      </c>
      <c r="G468" s="396"/>
      <c r="H468" s="79" t="e">
        <f>'SALARY MARCH'!#REF!</f>
        <v>#REF!</v>
      </c>
      <c r="I468" s="80" t="s">
        <v>112</v>
      </c>
      <c r="J468" s="81"/>
      <c r="K468" s="82" t="e">
        <f>H468/'SALARY MARCH'!A4*H475</f>
        <v>#REF!</v>
      </c>
      <c r="L468" s="100" t="s">
        <v>83</v>
      </c>
      <c r="M468" s="114" t="e">
        <f>'SALARY MARCH'!#REF!</f>
        <v>#REF!</v>
      </c>
    </row>
    <row r="469" spans="1:13" s="77" customFormat="1" ht="12" customHeight="1">
      <c r="A469" s="398"/>
      <c r="B469" s="78" t="s">
        <v>100</v>
      </c>
      <c r="C469" s="406"/>
      <c r="D469" s="406"/>
      <c r="E469" s="84"/>
      <c r="F469" s="395" t="s">
        <v>113</v>
      </c>
      <c r="G469" s="396"/>
      <c r="H469" s="79" t="e">
        <f>'SALARY MARCH'!#REF!</f>
        <v>#REF!</v>
      </c>
      <c r="I469" s="395" t="s">
        <v>110</v>
      </c>
      <c r="J469" s="396"/>
      <c r="K469" s="78" t="e">
        <f>H469/'SALARY MARCH'!A4*H475</f>
        <v>#REF!</v>
      </c>
      <c r="L469" s="100" t="s">
        <v>84</v>
      </c>
      <c r="M469" s="101" t="e">
        <f>'SALARY MARCH'!#REF!</f>
        <v>#REF!</v>
      </c>
    </row>
    <row r="470" spans="1:13" s="77" customFormat="1" ht="12" customHeight="1">
      <c r="A470" s="398"/>
      <c r="B470" s="78" t="s">
        <v>99</v>
      </c>
      <c r="C470" s="112" t="e">
        <f>'SALARY MARCH'!#REF!</f>
        <v>#REF!</v>
      </c>
      <c r="D470" s="85" t="s">
        <v>80</v>
      </c>
      <c r="E470" s="86"/>
      <c r="F470" s="395" t="s">
        <v>114</v>
      </c>
      <c r="G470" s="396"/>
      <c r="H470" s="79" t="e">
        <f>'SALARY MARCH'!#REF!</f>
        <v>#REF!</v>
      </c>
      <c r="I470" s="395" t="s">
        <v>111</v>
      </c>
      <c r="J470" s="396"/>
      <c r="K470" s="78" t="e">
        <f>H470/'SALARY MARCH'!A4*H475</f>
        <v>#REF!</v>
      </c>
      <c r="L470" s="100" t="s">
        <v>85</v>
      </c>
      <c r="M470" s="101" t="e">
        <f>'SALARY MARCH'!#REF!</f>
        <v>#REF!</v>
      </c>
    </row>
    <row r="471" spans="1:13" s="77" customFormat="1" ht="12" customHeight="1">
      <c r="A471" s="398"/>
      <c r="B471" s="78" t="s">
        <v>98</v>
      </c>
      <c r="C471" s="112" t="e">
        <f>'SALARY MARCH'!#REF!</f>
        <v>#REF!</v>
      </c>
      <c r="D471" s="83" t="s">
        <v>81</v>
      </c>
      <c r="E471" s="84"/>
      <c r="F471" s="395" t="s">
        <v>104</v>
      </c>
      <c r="G471" s="396"/>
      <c r="H471" s="79" t="e">
        <f>'SALARY MARCH'!#REF!</f>
        <v>#REF!</v>
      </c>
      <c r="I471" s="87"/>
      <c r="J471" s="78"/>
      <c r="K471" s="78"/>
      <c r="L471" s="100" t="s">
        <v>86</v>
      </c>
      <c r="M471" s="101" t="e">
        <f>'SALARY MARCH'!#REF!</f>
        <v>#REF!</v>
      </c>
    </row>
    <row r="472" spans="1:13" s="77" customFormat="1" ht="12" customHeight="1">
      <c r="A472" s="398"/>
      <c r="B472" s="78" t="s">
        <v>77</v>
      </c>
      <c r="C472" s="88">
        <f>MASTER!I92</f>
        <v>0</v>
      </c>
      <c r="D472" s="83" t="s">
        <v>95</v>
      </c>
      <c r="E472" s="84"/>
      <c r="F472" s="395" t="s">
        <v>105</v>
      </c>
      <c r="G472" s="396"/>
      <c r="H472" s="79" t="e">
        <f>'SALARY MARCH'!#REF!</f>
        <v>#REF!</v>
      </c>
      <c r="I472" s="87"/>
      <c r="J472" s="78"/>
      <c r="K472" s="78"/>
      <c r="L472" s="100" t="s">
        <v>87</v>
      </c>
      <c r="M472" s="101" t="e">
        <f>'SALARY MARCH'!#REF!</f>
        <v>#REF!</v>
      </c>
    </row>
    <row r="473" spans="1:13" s="77" customFormat="1" ht="12" customHeight="1">
      <c r="A473" s="398"/>
      <c r="B473" s="78" t="s">
        <v>97</v>
      </c>
      <c r="C473" s="119">
        <f>MASTER!I91</f>
        <v>0</v>
      </c>
      <c r="D473" s="83" t="s">
        <v>79</v>
      </c>
      <c r="E473" s="84"/>
      <c r="F473" s="395" t="s">
        <v>106</v>
      </c>
      <c r="G473" s="396"/>
      <c r="H473" s="79">
        <v>0</v>
      </c>
      <c r="I473" s="83"/>
      <c r="J473" s="78"/>
      <c r="K473" s="78"/>
      <c r="L473" s="100"/>
      <c r="M473" s="101"/>
    </row>
    <row r="474" spans="1:13" s="77" customFormat="1" ht="12" customHeight="1">
      <c r="A474" s="398"/>
      <c r="B474" s="78" t="s">
        <v>78</v>
      </c>
      <c r="C474" s="77" t="e">
        <f>'SALARY MARCH'!#REF!</f>
        <v>#REF!</v>
      </c>
      <c r="D474" s="83" t="s">
        <v>96</v>
      </c>
      <c r="E474" s="84"/>
      <c r="F474" s="395" t="s">
        <v>107</v>
      </c>
      <c r="G474" s="396"/>
      <c r="H474" s="79" t="e">
        <f>'SALARY MARCH'!A4-'SALARY MARCH'!#REF!</f>
        <v>#REF!</v>
      </c>
      <c r="I474" s="83"/>
      <c r="J474" s="78"/>
      <c r="K474" s="78"/>
      <c r="L474" s="100"/>
      <c r="M474" s="101"/>
    </row>
    <row r="475" spans="1:13" s="77" customFormat="1" ht="15.75" thickBot="1">
      <c r="A475" s="399"/>
      <c r="B475" s="409" t="s">
        <v>88</v>
      </c>
      <c r="C475" s="409"/>
      <c r="D475" s="109" t="e">
        <f>'SALARY MARCH'!#REF!</f>
        <v>#REF!</v>
      </c>
      <c r="E475" s="89"/>
      <c r="F475" s="402" t="s">
        <v>89</v>
      </c>
      <c r="G475" s="403"/>
      <c r="H475" s="90" t="e">
        <f>'SALARY MARCH'!#REF!</f>
        <v>#REF!</v>
      </c>
      <c r="I475" s="402" t="s">
        <v>90</v>
      </c>
      <c r="J475" s="403"/>
      <c r="K475" s="91" t="e">
        <f>+K467+K468+K469+K470</f>
        <v>#REF!</v>
      </c>
      <c r="L475" s="102" t="s">
        <v>91</v>
      </c>
      <c r="M475" s="103" t="e">
        <f>SUM(M467:M472)</f>
        <v>#REF!</v>
      </c>
    </row>
    <row r="476" spans="1:13" s="67" customFormat="1" ht="19.5" customHeight="1" thickBot="1">
      <c r="A476" s="92"/>
      <c r="B476" s="70" t="s">
        <v>92</v>
      </c>
      <c r="C476" s="93" t="e">
        <f>'SALARY MARCH'!#REF!</f>
        <v>#REF!</v>
      </c>
      <c r="D476" s="94"/>
      <c r="E476" s="95"/>
      <c r="F476" s="96"/>
      <c r="G476" s="96"/>
      <c r="H476" s="96"/>
      <c r="I476" s="96"/>
      <c r="J476" s="96"/>
      <c r="K476" s="97" t="s">
        <v>93</v>
      </c>
      <c r="L476" s="404" t="str">
        <f>C463</f>
        <v>*************</v>
      </c>
      <c r="M476" s="405"/>
    </row>
    <row r="477" spans="1:13" s="67" customFormat="1">
      <c r="C477" s="98"/>
      <c r="D477" s="98"/>
      <c r="L477" s="104"/>
      <c r="M477" s="104"/>
    </row>
    <row r="478" spans="1:13" s="67" customFormat="1">
      <c r="C478" s="98"/>
      <c r="D478" s="98"/>
      <c r="L478" s="104"/>
      <c r="M478" s="104"/>
    </row>
    <row r="479" spans="1:13">
      <c r="A479" s="415" t="s">
        <v>116</v>
      </c>
      <c r="B479" s="415"/>
      <c r="C479" s="415"/>
      <c r="D479" s="415"/>
      <c r="E479" s="415"/>
      <c r="F479" s="415"/>
      <c r="G479" s="415"/>
      <c r="H479" s="415"/>
      <c r="I479" s="415"/>
      <c r="J479" s="415"/>
      <c r="K479" s="415"/>
      <c r="L479" s="415"/>
      <c r="M479" s="415"/>
    </row>
    <row r="480" spans="1:13" s="67" customFormat="1">
      <c r="C480" s="98"/>
      <c r="D480" s="98"/>
      <c r="L480" s="104"/>
      <c r="M480" s="104"/>
    </row>
    <row r="481" spans="1:14" s="67" customFormat="1" ht="18.75">
      <c r="A481" s="54"/>
      <c r="B481" s="53"/>
      <c r="C481" s="416" t="str">
        <f>'SALARY MARCH'!F1</f>
        <v>*************</v>
      </c>
      <c r="D481" s="416"/>
      <c r="E481" s="416"/>
      <c r="F481" s="416"/>
      <c r="G481" s="416"/>
      <c r="H481" s="416"/>
      <c r="I481" s="416"/>
      <c r="J481" s="68"/>
      <c r="K481" s="68"/>
      <c r="L481" s="410"/>
      <c r="M481" s="410"/>
    </row>
    <row r="482" spans="1:14" s="67" customFormat="1">
      <c r="A482" s="54"/>
      <c r="B482" s="53"/>
      <c r="C482" s="412" t="str">
        <f>'SALARY MARCH'!D2</f>
        <v>***********</v>
      </c>
      <c r="D482" s="412"/>
      <c r="E482" s="412"/>
      <c r="F482" s="412"/>
      <c r="G482" s="412"/>
      <c r="H482" s="412"/>
      <c r="I482" s="412"/>
      <c r="J482" s="69"/>
      <c r="K482" s="55" t="s">
        <v>69</v>
      </c>
      <c r="L482" s="111"/>
      <c r="M482" s="111"/>
    </row>
    <row r="483" spans="1:14" s="67" customFormat="1" ht="16.5" thickBot="1">
      <c r="A483" s="73"/>
      <c r="B483" s="74" t="s">
        <v>68</v>
      </c>
      <c r="C483" s="115" t="e">
        <f>'SALARY MARCH'!#REF!</f>
        <v>#REF!</v>
      </c>
      <c r="D483" s="412" t="s">
        <v>108</v>
      </c>
      <c r="E483" s="412"/>
      <c r="F483" s="412"/>
      <c r="G483" s="412"/>
      <c r="H483" s="412"/>
      <c r="I483" s="116">
        <f>'SALARY MARCH'!M3</f>
        <v>43891</v>
      </c>
      <c r="J483" s="113"/>
      <c r="K483" s="75" t="s">
        <v>0</v>
      </c>
      <c r="L483" s="411" t="e">
        <f>'SALARY MARCH'!#REF!</f>
        <v>#REF!</v>
      </c>
      <c r="M483" s="411"/>
    </row>
    <row r="484" spans="1:14" s="67" customFormat="1" ht="15.75" thickBot="1">
      <c r="A484" s="76" t="s">
        <v>76</v>
      </c>
      <c r="B484" s="413" t="s">
        <v>72</v>
      </c>
      <c r="C484" s="414"/>
      <c r="D484" s="414"/>
      <c r="E484" s="414"/>
      <c r="F484" s="414" t="s">
        <v>73</v>
      </c>
      <c r="G484" s="414"/>
      <c r="H484" s="414"/>
      <c r="I484" s="414" t="s">
        <v>74</v>
      </c>
      <c r="J484" s="414"/>
      <c r="K484" s="414"/>
      <c r="L484" s="407" t="s">
        <v>75</v>
      </c>
      <c r="M484" s="408"/>
    </row>
    <row r="485" spans="1:14" s="67" customFormat="1">
      <c r="A485" s="397">
        <v>30</v>
      </c>
      <c r="B485" s="78" t="s">
        <v>102</v>
      </c>
      <c r="C485" s="400" t="e">
        <f>'SALARY MARCH'!#REF!</f>
        <v>#REF!</v>
      </c>
      <c r="D485" s="400"/>
      <c r="E485" s="401"/>
      <c r="F485" s="395" t="s">
        <v>103</v>
      </c>
      <c r="G485" s="396"/>
      <c r="H485" s="79" t="e">
        <f>'SALARY MARCH'!#REF!</f>
        <v>#REF!</v>
      </c>
      <c r="I485" s="80" t="s">
        <v>109</v>
      </c>
      <c r="J485" s="81"/>
      <c r="K485" s="82" t="e">
        <f>H485/'SALARY MARCH'!A4*H493</f>
        <v>#REF!</v>
      </c>
      <c r="L485" s="100" t="s">
        <v>82</v>
      </c>
      <c r="M485" s="101" t="e">
        <f>'SALARY MARCH'!#REF!</f>
        <v>#REF!</v>
      </c>
    </row>
    <row r="486" spans="1:14" s="67" customFormat="1">
      <c r="A486" s="398"/>
      <c r="B486" s="78" t="s">
        <v>101</v>
      </c>
      <c r="C486" s="406" t="e">
        <f>'SALARY MARCH'!#REF!</f>
        <v>#REF!</v>
      </c>
      <c r="D486" s="406"/>
      <c r="E486" s="84"/>
      <c r="F486" s="395" t="s">
        <v>112</v>
      </c>
      <c r="G486" s="396"/>
      <c r="H486" s="79" t="e">
        <f>'SALARY MARCH'!#REF!</f>
        <v>#REF!</v>
      </c>
      <c r="I486" s="80" t="s">
        <v>112</v>
      </c>
      <c r="J486" s="81"/>
      <c r="K486" s="82" t="e">
        <f>H486/'SALARY MARCH'!A4*H493</f>
        <v>#REF!</v>
      </c>
      <c r="L486" s="100" t="s">
        <v>83</v>
      </c>
      <c r="M486" s="114" t="e">
        <f>'SALARY MARCH'!#REF!</f>
        <v>#REF!</v>
      </c>
    </row>
    <row r="487" spans="1:14" s="67" customFormat="1">
      <c r="A487" s="398"/>
      <c r="B487" s="78" t="s">
        <v>100</v>
      </c>
      <c r="C487" s="406"/>
      <c r="D487" s="406"/>
      <c r="E487" s="84"/>
      <c r="F487" s="395" t="s">
        <v>113</v>
      </c>
      <c r="G487" s="396"/>
      <c r="H487" s="79" t="e">
        <f>'SALARY MARCH'!#REF!</f>
        <v>#REF!</v>
      </c>
      <c r="I487" s="395" t="s">
        <v>110</v>
      </c>
      <c r="J487" s="396"/>
      <c r="K487" s="78" t="e">
        <f>H487/'SALARY MARCH'!A4*H493</f>
        <v>#REF!</v>
      </c>
      <c r="L487" s="100" t="s">
        <v>84</v>
      </c>
      <c r="M487" s="101" t="e">
        <f>'SALARY MARCH'!#REF!</f>
        <v>#REF!</v>
      </c>
    </row>
    <row r="488" spans="1:14" s="67" customFormat="1">
      <c r="A488" s="398"/>
      <c r="B488" s="78" t="s">
        <v>99</v>
      </c>
      <c r="C488" s="112" t="e">
        <f>'SALARY MARCH'!#REF!</f>
        <v>#REF!</v>
      </c>
      <c r="D488" s="85" t="s">
        <v>80</v>
      </c>
      <c r="E488" s="86"/>
      <c r="F488" s="395" t="s">
        <v>114</v>
      </c>
      <c r="G488" s="396"/>
      <c r="H488" s="79" t="e">
        <f>'SALARY MARCH'!#REF!</f>
        <v>#REF!</v>
      </c>
      <c r="I488" s="395" t="s">
        <v>111</v>
      </c>
      <c r="J488" s="396"/>
      <c r="K488" s="78" t="e">
        <f>H488/'SALARY MARCH'!A4*H493</f>
        <v>#REF!</v>
      </c>
      <c r="L488" s="100" t="s">
        <v>85</v>
      </c>
      <c r="M488" s="101" t="e">
        <f>'SALARY MARCH'!#REF!</f>
        <v>#REF!</v>
      </c>
    </row>
    <row r="489" spans="1:14" s="67" customFormat="1">
      <c r="A489" s="398"/>
      <c r="B489" s="78" t="s">
        <v>98</v>
      </c>
      <c r="C489" s="112" t="e">
        <f>'SALARY MARCH'!#REF!</f>
        <v>#REF!</v>
      </c>
      <c r="D489" s="83" t="s">
        <v>81</v>
      </c>
      <c r="E489" s="84"/>
      <c r="F489" s="395" t="s">
        <v>104</v>
      </c>
      <c r="G489" s="396"/>
      <c r="H489" s="79" t="e">
        <f>'SALARY MARCH'!#REF!</f>
        <v>#REF!</v>
      </c>
      <c r="I489" s="87"/>
      <c r="J489" s="78"/>
      <c r="K489" s="78"/>
      <c r="L489" s="100" t="s">
        <v>86</v>
      </c>
      <c r="M489" s="101" t="e">
        <f>'SALARY MARCH'!#REF!</f>
        <v>#REF!</v>
      </c>
    </row>
    <row r="490" spans="1:14" s="67" customFormat="1">
      <c r="A490" s="398"/>
      <c r="B490" s="78" t="s">
        <v>77</v>
      </c>
      <c r="C490" s="88">
        <f>MASTER!I95</f>
        <v>0</v>
      </c>
      <c r="D490" s="83" t="s">
        <v>95</v>
      </c>
      <c r="E490" s="84"/>
      <c r="F490" s="395" t="s">
        <v>105</v>
      </c>
      <c r="G490" s="396"/>
      <c r="H490" s="79" t="e">
        <f>'SALARY MARCH'!#REF!</f>
        <v>#REF!</v>
      </c>
      <c r="I490" s="87"/>
      <c r="J490" s="78"/>
      <c r="K490" s="78"/>
      <c r="L490" s="100" t="s">
        <v>87</v>
      </c>
      <c r="M490" s="101" t="e">
        <f>'SALARY MARCH'!#REF!</f>
        <v>#REF!</v>
      </c>
    </row>
    <row r="491" spans="1:14" s="67" customFormat="1">
      <c r="A491" s="398"/>
      <c r="B491" s="78" t="s">
        <v>97</v>
      </c>
      <c r="C491" s="119">
        <f>MASTER!I94</f>
        <v>0</v>
      </c>
      <c r="D491" s="83" t="s">
        <v>79</v>
      </c>
      <c r="E491" s="84"/>
      <c r="F491" s="395" t="s">
        <v>106</v>
      </c>
      <c r="G491" s="396"/>
      <c r="H491" s="79">
        <v>0</v>
      </c>
      <c r="I491" s="83"/>
      <c r="J491" s="78"/>
      <c r="K491" s="78"/>
      <c r="L491" s="100"/>
      <c r="M491" s="101"/>
    </row>
    <row r="492" spans="1:14" s="67" customFormat="1">
      <c r="A492" s="398"/>
      <c r="B492" s="78" t="s">
        <v>78</v>
      </c>
      <c r="C492" s="77" t="e">
        <f>'SALARY MARCH'!#REF!</f>
        <v>#REF!</v>
      </c>
      <c r="D492" s="83" t="s">
        <v>96</v>
      </c>
      <c r="E492" s="84"/>
      <c r="F492" s="395" t="s">
        <v>107</v>
      </c>
      <c r="G492" s="396"/>
      <c r="H492" s="79" t="e">
        <f>'SALARY MARCH'!A4-'SALARY MARCH'!#REF!</f>
        <v>#REF!</v>
      </c>
      <c r="I492" s="83"/>
      <c r="J492" s="78"/>
      <c r="K492" s="78"/>
      <c r="L492" s="100"/>
      <c r="M492" s="101"/>
    </row>
    <row r="493" spans="1:14" s="67" customFormat="1" ht="15.75" thickBot="1">
      <c r="A493" s="399"/>
      <c r="B493" s="409" t="s">
        <v>88</v>
      </c>
      <c r="C493" s="409"/>
      <c r="D493" s="109" t="e">
        <f>'SALARY MARCH'!#REF!</f>
        <v>#REF!</v>
      </c>
      <c r="E493" s="89"/>
      <c r="F493" s="402" t="s">
        <v>89</v>
      </c>
      <c r="G493" s="403"/>
      <c r="H493" s="90" t="e">
        <f>'SALARY MARCH'!#REF!</f>
        <v>#REF!</v>
      </c>
      <c r="I493" s="402" t="s">
        <v>90</v>
      </c>
      <c r="J493" s="403"/>
      <c r="K493" s="91" t="e">
        <f>+K485+K486+K487+K488</f>
        <v>#REF!</v>
      </c>
      <c r="L493" s="102" t="s">
        <v>91</v>
      </c>
      <c r="M493" s="103" t="e">
        <f>SUM(M485:M490)</f>
        <v>#REF!</v>
      </c>
    </row>
    <row r="494" spans="1:14" s="67" customFormat="1" ht="16.5" thickBot="1">
      <c r="A494" s="92"/>
      <c r="B494" s="70" t="s">
        <v>92</v>
      </c>
      <c r="C494" s="93" t="e">
        <f>'SALARY MARCH'!#REF!</f>
        <v>#REF!</v>
      </c>
      <c r="D494" s="94"/>
      <c r="E494" s="95"/>
      <c r="F494" s="96"/>
      <c r="G494" s="96"/>
      <c r="H494" s="96"/>
      <c r="I494" s="96"/>
      <c r="J494" s="96"/>
      <c r="K494" s="97" t="s">
        <v>93</v>
      </c>
      <c r="L494" s="404" t="str">
        <f>C481</f>
        <v>*************</v>
      </c>
      <c r="M494" s="405"/>
    </row>
    <row r="495" spans="1:14" s="67" customFormat="1">
      <c r="C495" s="98"/>
      <c r="D495" s="98"/>
      <c r="L495" s="104"/>
      <c r="M495" s="104"/>
    </row>
    <row r="496" spans="1:14" s="54" customFormat="1" ht="19.5" customHeight="1">
      <c r="B496" s="53"/>
      <c r="C496" s="416" t="str">
        <f>'SALARY MARCH'!F1</f>
        <v>*************</v>
      </c>
      <c r="D496" s="416"/>
      <c r="E496" s="416"/>
      <c r="F496" s="416"/>
      <c r="G496" s="416"/>
      <c r="H496" s="416"/>
      <c r="I496" s="416"/>
      <c r="J496" s="68"/>
      <c r="K496" s="68"/>
      <c r="L496" s="410"/>
      <c r="M496" s="410"/>
      <c r="N496" s="72"/>
    </row>
    <row r="497" spans="1:13" s="54" customFormat="1" ht="15.75" customHeight="1">
      <c r="B497" s="53"/>
      <c r="C497" s="412" t="str">
        <f>'SALARY MARCH'!D2</f>
        <v>***********</v>
      </c>
      <c r="D497" s="412"/>
      <c r="E497" s="412"/>
      <c r="F497" s="412"/>
      <c r="G497" s="412"/>
      <c r="H497" s="412"/>
      <c r="I497" s="412"/>
      <c r="J497" s="69"/>
      <c r="K497" s="55" t="s">
        <v>69</v>
      </c>
      <c r="L497" s="111"/>
      <c r="M497" s="111"/>
    </row>
    <row r="498" spans="1:13" s="71" customFormat="1" ht="22.5" customHeight="1" thickBot="1">
      <c r="A498" s="73"/>
      <c r="B498" s="74" t="s">
        <v>68</v>
      </c>
      <c r="C498" s="115" t="e">
        <f>'SALARY MARCH'!#REF!</f>
        <v>#REF!</v>
      </c>
      <c r="D498" s="412" t="s">
        <v>108</v>
      </c>
      <c r="E498" s="412"/>
      <c r="F498" s="412"/>
      <c r="G498" s="412"/>
      <c r="H498" s="412"/>
      <c r="I498" s="116">
        <f>'SALARY MARCH'!M3</f>
        <v>43891</v>
      </c>
      <c r="J498" s="113"/>
      <c r="K498" s="75" t="s">
        <v>0</v>
      </c>
      <c r="L498" s="411" t="e">
        <f>'SALARY MARCH'!#REF!</f>
        <v>#REF!</v>
      </c>
      <c r="M498" s="411"/>
    </row>
    <row r="499" spans="1:13" s="77" customFormat="1" ht="20.25" customHeight="1" thickBot="1">
      <c r="A499" s="76" t="s">
        <v>76</v>
      </c>
      <c r="B499" s="413" t="s">
        <v>72</v>
      </c>
      <c r="C499" s="414"/>
      <c r="D499" s="414"/>
      <c r="E499" s="414"/>
      <c r="F499" s="414" t="s">
        <v>73</v>
      </c>
      <c r="G499" s="414"/>
      <c r="H499" s="414"/>
      <c r="I499" s="414" t="s">
        <v>74</v>
      </c>
      <c r="J499" s="414"/>
      <c r="K499" s="414"/>
      <c r="L499" s="407" t="s">
        <v>75</v>
      </c>
      <c r="M499" s="408"/>
    </row>
    <row r="500" spans="1:13" s="77" customFormat="1" ht="12" customHeight="1">
      <c r="A500" s="397">
        <v>31</v>
      </c>
      <c r="B500" s="78" t="s">
        <v>102</v>
      </c>
      <c r="C500" s="400" t="e">
        <f>'SALARY MARCH'!#REF!</f>
        <v>#REF!</v>
      </c>
      <c r="D500" s="400"/>
      <c r="E500" s="401"/>
      <c r="F500" s="395" t="s">
        <v>103</v>
      </c>
      <c r="G500" s="396"/>
      <c r="H500" s="79" t="e">
        <f>'SALARY MARCH'!#REF!</f>
        <v>#REF!</v>
      </c>
      <c r="I500" s="80" t="s">
        <v>109</v>
      </c>
      <c r="J500" s="81"/>
      <c r="K500" s="82" t="e">
        <f>H500/'SALARY MARCH'!A4*H508</f>
        <v>#REF!</v>
      </c>
      <c r="L500" s="100" t="s">
        <v>82</v>
      </c>
      <c r="M500" s="101" t="e">
        <f>'SALARY MARCH'!#REF!</f>
        <v>#REF!</v>
      </c>
    </row>
    <row r="501" spans="1:13" s="77" customFormat="1" ht="12" customHeight="1">
      <c r="A501" s="398"/>
      <c r="B501" s="78" t="s">
        <v>101</v>
      </c>
      <c r="C501" s="406" t="e">
        <f>'SALARY MARCH'!#REF!</f>
        <v>#REF!</v>
      </c>
      <c r="D501" s="406"/>
      <c r="E501" s="84"/>
      <c r="F501" s="395" t="s">
        <v>112</v>
      </c>
      <c r="G501" s="396"/>
      <c r="H501" s="79" t="e">
        <f>'SALARY MARCH'!#REF!</f>
        <v>#REF!</v>
      </c>
      <c r="I501" s="80" t="s">
        <v>112</v>
      </c>
      <c r="J501" s="81"/>
      <c r="K501" s="82" t="e">
        <f>H501/'SALARY MARCH'!A4*H508</f>
        <v>#REF!</v>
      </c>
      <c r="L501" s="100" t="s">
        <v>83</v>
      </c>
      <c r="M501" s="114" t="e">
        <f>'SALARY MARCH'!#REF!</f>
        <v>#REF!</v>
      </c>
    </row>
    <row r="502" spans="1:13" s="77" customFormat="1" ht="12" customHeight="1">
      <c r="A502" s="398"/>
      <c r="B502" s="78" t="s">
        <v>100</v>
      </c>
      <c r="C502" s="406"/>
      <c r="D502" s="406"/>
      <c r="E502" s="84"/>
      <c r="F502" s="395" t="s">
        <v>113</v>
      </c>
      <c r="G502" s="396"/>
      <c r="H502" s="79" t="e">
        <f>'SALARY MARCH'!#REF!</f>
        <v>#REF!</v>
      </c>
      <c r="I502" s="395" t="s">
        <v>110</v>
      </c>
      <c r="J502" s="396"/>
      <c r="K502" s="78" t="e">
        <f>H502/'SALARY MARCH'!A4*H508</f>
        <v>#REF!</v>
      </c>
      <c r="L502" s="100" t="s">
        <v>84</v>
      </c>
      <c r="M502" s="101" t="e">
        <f>'SALARY MARCH'!#REF!</f>
        <v>#REF!</v>
      </c>
    </row>
    <row r="503" spans="1:13" s="77" customFormat="1" ht="12" customHeight="1">
      <c r="A503" s="398"/>
      <c r="B503" s="78" t="s">
        <v>99</v>
      </c>
      <c r="C503" s="112" t="e">
        <f>'SALARY MARCH'!#REF!</f>
        <v>#REF!</v>
      </c>
      <c r="D503" s="85" t="s">
        <v>80</v>
      </c>
      <c r="E503" s="86"/>
      <c r="F503" s="395" t="s">
        <v>114</v>
      </c>
      <c r="G503" s="396"/>
      <c r="H503" s="79" t="e">
        <f>'SALARY MARCH'!#REF!</f>
        <v>#REF!</v>
      </c>
      <c r="I503" s="395" t="s">
        <v>111</v>
      </c>
      <c r="J503" s="396"/>
      <c r="K503" s="78" t="e">
        <f>H503/'SALARY MARCH'!A4*H508</f>
        <v>#REF!</v>
      </c>
      <c r="L503" s="100" t="s">
        <v>85</v>
      </c>
      <c r="M503" s="101" t="e">
        <f>'SALARY MARCH'!#REF!</f>
        <v>#REF!</v>
      </c>
    </row>
    <row r="504" spans="1:13" s="77" customFormat="1" ht="12" customHeight="1">
      <c r="A504" s="398"/>
      <c r="B504" s="78" t="s">
        <v>98</v>
      </c>
      <c r="C504" s="112" t="e">
        <f>'SALARY MARCH'!#REF!</f>
        <v>#REF!</v>
      </c>
      <c r="D504" s="83" t="s">
        <v>81</v>
      </c>
      <c r="E504" s="84"/>
      <c r="F504" s="395" t="s">
        <v>104</v>
      </c>
      <c r="G504" s="396"/>
      <c r="H504" s="79" t="e">
        <f>'SALARY MARCH'!#REF!</f>
        <v>#REF!</v>
      </c>
      <c r="I504" s="87"/>
      <c r="J504" s="78"/>
      <c r="K504" s="78"/>
      <c r="L504" s="100" t="s">
        <v>86</v>
      </c>
      <c r="M504" s="101" t="e">
        <f>'SALARY MARCH'!#REF!</f>
        <v>#REF!</v>
      </c>
    </row>
    <row r="505" spans="1:13" s="77" customFormat="1" ht="12" customHeight="1">
      <c r="A505" s="398"/>
      <c r="B505" s="78" t="s">
        <v>77</v>
      </c>
      <c r="C505" s="88">
        <f>MASTER!I98</f>
        <v>0</v>
      </c>
      <c r="D505" s="83" t="s">
        <v>95</v>
      </c>
      <c r="E505" s="84"/>
      <c r="F505" s="395" t="s">
        <v>105</v>
      </c>
      <c r="G505" s="396"/>
      <c r="H505" s="79" t="e">
        <f>'SALARY MARCH'!#REF!</f>
        <v>#REF!</v>
      </c>
      <c r="I505" s="87"/>
      <c r="J505" s="78"/>
      <c r="K505" s="78"/>
      <c r="L505" s="100" t="s">
        <v>87</v>
      </c>
      <c r="M505" s="101" t="e">
        <f>'SALARY MARCH'!#REF!</f>
        <v>#REF!</v>
      </c>
    </row>
    <row r="506" spans="1:13" s="77" customFormat="1" ht="12" customHeight="1">
      <c r="A506" s="398"/>
      <c r="B506" s="78" t="s">
        <v>97</v>
      </c>
      <c r="C506" s="119">
        <f>MASTER!I97</f>
        <v>0</v>
      </c>
      <c r="D506" s="83" t="s">
        <v>79</v>
      </c>
      <c r="E506" s="84"/>
      <c r="F506" s="395" t="s">
        <v>106</v>
      </c>
      <c r="G506" s="396"/>
      <c r="H506" s="79">
        <v>0</v>
      </c>
      <c r="I506" s="83"/>
      <c r="J506" s="78"/>
      <c r="K506" s="78"/>
      <c r="L506" s="100"/>
      <c r="M506" s="101"/>
    </row>
    <row r="507" spans="1:13" s="77" customFormat="1" ht="12" customHeight="1">
      <c r="A507" s="398"/>
      <c r="B507" s="78" t="s">
        <v>78</v>
      </c>
      <c r="C507" s="77" t="e">
        <f>'SALARY MARCH'!#REF!</f>
        <v>#REF!</v>
      </c>
      <c r="D507" s="83" t="s">
        <v>96</v>
      </c>
      <c r="E507" s="84"/>
      <c r="F507" s="395" t="s">
        <v>107</v>
      </c>
      <c r="G507" s="396"/>
      <c r="H507" s="79" t="e">
        <f>'SALARY MARCH'!A4-'SALARY MARCH'!#REF!</f>
        <v>#REF!</v>
      </c>
      <c r="I507" s="83"/>
      <c r="J507" s="78"/>
      <c r="K507" s="78"/>
      <c r="L507" s="100"/>
      <c r="M507" s="101"/>
    </row>
    <row r="508" spans="1:13" s="77" customFormat="1" ht="15.75" thickBot="1">
      <c r="A508" s="399"/>
      <c r="B508" s="409" t="s">
        <v>88</v>
      </c>
      <c r="C508" s="409"/>
      <c r="D508" s="109" t="e">
        <f>'SALARY MARCH'!#REF!</f>
        <v>#REF!</v>
      </c>
      <c r="E508" s="89"/>
      <c r="F508" s="402" t="s">
        <v>89</v>
      </c>
      <c r="G508" s="403"/>
      <c r="H508" s="90" t="e">
        <f>'SALARY MARCH'!#REF!</f>
        <v>#REF!</v>
      </c>
      <c r="I508" s="402" t="s">
        <v>90</v>
      </c>
      <c r="J508" s="403"/>
      <c r="K508" s="91" t="e">
        <f>+K500+K501+K502+K503</f>
        <v>#REF!</v>
      </c>
      <c r="L508" s="102" t="s">
        <v>91</v>
      </c>
      <c r="M508" s="103" t="e">
        <f>SUM(M500:M505)</f>
        <v>#REF!</v>
      </c>
    </row>
    <row r="509" spans="1:13" s="67" customFormat="1" ht="19.5" customHeight="1" thickBot="1">
      <c r="A509" s="92"/>
      <c r="B509" s="70" t="s">
        <v>92</v>
      </c>
      <c r="C509" s="93" t="e">
        <f>'SALARY MARCH'!#REF!</f>
        <v>#REF!</v>
      </c>
      <c r="D509" s="94"/>
      <c r="E509" s="95"/>
      <c r="F509" s="96"/>
      <c r="G509" s="96"/>
      <c r="H509" s="96"/>
      <c r="I509" s="96"/>
      <c r="J509" s="96"/>
      <c r="K509" s="97" t="s">
        <v>93</v>
      </c>
      <c r="L509" s="404" t="str">
        <f>C496</f>
        <v>*************</v>
      </c>
      <c r="M509" s="405"/>
    </row>
    <row r="510" spans="1:13" s="67" customFormat="1">
      <c r="C510" s="98"/>
      <c r="D510" s="98"/>
      <c r="L510" s="104"/>
      <c r="M510" s="104"/>
    </row>
    <row r="511" spans="1:13" s="67" customFormat="1">
      <c r="C511" s="98"/>
      <c r="D511" s="98"/>
      <c r="L511" s="104"/>
      <c r="M511" s="104"/>
    </row>
    <row r="512" spans="1:13">
      <c r="A512" s="415" t="s">
        <v>116</v>
      </c>
      <c r="B512" s="415"/>
      <c r="C512" s="415"/>
      <c r="D512" s="415"/>
      <c r="E512" s="415"/>
      <c r="F512" s="415"/>
      <c r="G512" s="415"/>
      <c r="H512" s="415"/>
      <c r="I512" s="415"/>
      <c r="J512" s="415"/>
      <c r="K512" s="415"/>
      <c r="L512" s="415"/>
      <c r="M512" s="415"/>
    </row>
    <row r="513" spans="1:13" s="67" customFormat="1">
      <c r="C513" s="98"/>
      <c r="D513" s="98"/>
      <c r="L513" s="104"/>
      <c r="M513" s="104"/>
    </row>
    <row r="514" spans="1:13" s="67" customFormat="1" ht="18.75">
      <c r="A514" s="54"/>
      <c r="B514" s="53"/>
      <c r="C514" s="416" t="str">
        <f>'SALARY MARCH'!F1</f>
        <v>*************</v>
      </c>
      <c r="D514" s="416"/>
      <c r="E514" s="416"/>
      <c r="F514" s="416"/>
      <c r="G514" s="416"/>
      <c r="H514" s="416"/>
      <c r="I514" s="416"/>
      <c r="J514" s="68"/>
      <c r="K514" s="68"/>
      <c r="L514" s="410"/>
      <c r="M514" s="410"/>
    </row>
    <row r="515" spans="1:13" s="67" customFormat="1">
      <c r="A515" s="54"/>
      <c r="B515" s="53"/>
      <c r="C515" s="412" t="str">
        <f>'SALARY MARCH'!D2</f>
        <v>***********</v>
      </c>
      <c r="D515" s="412"/>
      <c r="E515" s="412"/>
      <c r="F515" s="412"/>
      <c r="G515" s="412"/>
      <c r="H515" s="412"/>
      <c r="I515" s="412"/>
      <c r="J515" s="69"/>
      <c r="K515" s="55" t="s">
        <v>69</v>
      </c>
      <c r="L515" s="111"/>
      <c r="M515" s="111"/>
    </row>
    <row r="516" spans="1:13" s="67" customFormat="1" ht="16.5" thickBot="1">
      <c r="A516" s="73"/>
      <c r="B516" s="74" t="s">
        <v>68</v>
      </c>
      <c r="C516" s="115" t="e">
        <f>'SALARY MARCH'!#REF!</f>
        <v>#REF!</v>
      </c>
      <c r="D516" s="412" t="s">
        <v>108</v>
      </c>
      <c r="E516" s="412"/>
      <c r="F516" s="412"/>
      <c r="G516" s="412"/>
      <c r="H516" s="412"/>
      <c r="I516" s="116">
        <f>'SALARY MARCH'!M3</f>
        <v>43891</v>
      </c>
      <c r="J516" s="113"/>
      <c r="K516" s="75" t="s">
        <v>0</v>
      </c>
      <c r="L516" s="411" t="e">
        <f>'SALARY MARCH'!#REF!</f>
        <v>#REF!</v>
      </c>
      <c r="M516" s="411"/>
    </row>
    <row r="517" spans="1:13" s="67" customFormat="1" ht="15.75" thickBot="1">
      <c r="A517" s="76" t="s">
        <v>76</v>
      </c>
      <c r="B517" s="413" t="s">
        <v>72</v>
      </c>
      <c r="C517" s="414"/>
      <c r="D517" s="414"/>
      <c r="E517" s="414"/>
      <c r="F517" s="414" t="s">
        <v>73</v>
      </c>
      <c r="G517" s="414"/>
      <c r="H517" s="414"/>
      <c r="I517" s="414" t="s">
        <v>74</v>
      </c>
      <c r="J517" s="414"/>
      <c r="K517" s="414"/>
      <c r="L517" s="407" t="s">
        <v>75</v>
      </c>
      <c r="M517" s="408"/>
    </row>
    <row r="518" spans="1:13" s="67" customFormat="1">
      <c r="A518" s="397">
        <v>32</v>
      </c>
      <c r="B518" s="78" t="s">
        <v>102</v>
      </c>
      <c r="C518" s="400" t="e">
        <f>'SALARY MARCH'!#REF!</f>
        <v>#REF!</v>
      </c>
      <c r="D518" s="400"/>
      <c r="E518" s="401"/>
      <c r="F518" s="395" t="s">
        <v>103</v>
      </c>
      <c r="G518" s="396"/>
      <c r="H518" s="79" t="e">
        <f>'SALARY MARCH'!#REF!</f>
        <v>#REF!</v>
      </c>
      <c r="I518" s="80" t="s">
        <v>109</v>
      </c>
      <c r="J518" s="81"/>
      <c r="K518" s="82" t="e">
        <f>H518/'SALARY MARCH'!A4*H526</f>
        <v>#REF!</v>
      </c>
      <c r="L518" s="100" t="s">
        <v>82</v>
      </c>
      <c r="M518" s="101" t="e">
        <f>'SALARY MARCH'!#REF!</f>
        <v>#REF!</v>
      </c>
    </row>
    <row r="519" spans="1:13" s="67" customFormat="1">
      <c r="A519" s="398"/>
      <c r="B519" s="78" t="s">
        <v>101</v>
      </c>
      <c r="C519" s="406" t="e">
        <f>'SALARY MARCH'!#REF!</f>
        <v>#REF!</v>
      </c>
      <c r="D519" s="406"/>
      <c r="E519" s="84"/>
      <c r="F519" s="395" t="s">
        <v>112</v>
      </c>
      <c r="G519" s="396"/>
      <c r="H519" s="79" t="e">
        <f>'SALARY MARCH'!#REF!</f>
        <v>#REF!</v>
      </c>
      <c r="I519" s="80" t="s">
        <v>112</v>
      </c>
      <c r="J519" s="81"/>
      <c r="K519" s="82" t="e">
        <f>H519/'SALARY MARCH'!A4*H526</f>
        <v>#REF!</v>
      </c>
      <c r="L519" s="100" t="s">
        <v>83</v>
      </c>
      <c r="M519" s="114" t="e">
        <f>'SALARY MARCH'!#REF!</f>
        <v>#REF!</v>
      </c>
    </row>
    <row r="520" spans="1:13" s="67" customFormat="1">
      <c r="A520" s="398"/>
      <c r="B520" s="78" t="s">
        <v>100</v>
      </c>
      <c r="C520" s="406"/>
      <c r="D520" s="406"/>
      <c r="E520" s="84"/>
      <c r="F520" s="395" t="s">
        <v>113</v>
      </c>
      <c r="G520" s="396"/>
      <c r="H520" s="79" t="e">
        <f>'SALARY MARCH'!#REF!</f>
        <v>#REF!</v>
      </c>
      <c r="I520" s="395" t="s">
        <v>110</v>
      </c>
      <c r="J520" s="396"/>
      <c r="K520" s="78" t="e">
        <f>H520/'SALARY MARCH'!A4*H526</f>
        <v>#REF!</v>
      </c>
      <c r="L520" s="100" t="s">
        <v>84</v>
      </c>
      <c r="M520" s="101" t="e">
        <f>'SALARY MARCH'!#REF!</f>
        <v>#REF!</v>
      </c>
    </row>
    <row r="521" spans="1:13" s="67" customFormat="1">
      <c r="A521" s="398"/>
      <c r="B521" s="78" t="s">
        <v>99</v>
      </c>
      <c r="C521" s="112" t="e">
        <f>'SALARY MARCH'!#REF!</f>
        <v>#REF!</v>
      </c>
      <c r="D521" s="85" t="s">
        <v>80</v>
      </c>
      <c r="E521" s="86"/>
      <c r="F521" s="395" t="s">
        <v>114</v>
      </c>
      <c r="G521" s="396"/>
      <c r="H521" s="79" t="e">
        <f>'SALARY MARCH'!#REF!</f>
        <v>#REF!</v>
      </c>
      <c r="I521" s="395" t="s">
        <v>111</v>
      </c>
      <c r="J521" s="396"/>
      <c r="K521" s="78" t="e">
        <f>H521/'SALARY MARCH'!A4*H526</f>
        <v>#REF!</v>
      </c>
      <c r="L521" s="100" t="s">
        <v>85</v>
      </c>
      <c r="M521" s="101" t="e">
        <f>'SALARY MARCH'!#REF!</f>
        <v>#REF!</v>
      </c>
    </row>
    <row r="522" spans="1:13" s="67" customFormat="1">
      <c r="A522" s="398"/>
      <c r="B522" s="78" t="s">
        <v>98</v>
      </c>
      <c r="C522" s="112" t="e">
        <f>'SALARY MARCH'!#REF!</f>
        <v>#REF!</v>
      </c>
      <c r="D522" s="83" t="s">
        <v>81</v>
      </c>
      <c r="E522" s="84"/>
      <c r="F522" s="395" t="s">
        <v>104</v>
      </c>
      <c r="G522" s="396"/>
      <c r="H522" s="79" t="e">
        <f>'SALARY MARCH'!#REF!</f>
        <v>#REF!</v>
      </c>
      <c r="I522" s="87"/>
      <c r="J522" s="78"/>
      <c r="K522" s="78"/>
      <c r="L522" s="100" t="s">
        <v>86</v>
      </c>
      <c r="M522" s="101" t="e">
        <f>'SALARY MARCH'!#REF!</f>
        <v>#REF!</v>
      </c>
    </row>
    <row r="523" spans="1:13" s="67" customFormat="1">
      <c r="A523" s="398"/>
      <c r="B523" s="78" t="s">
        <v>77</v>
      </c>
      <c r="C523" s="88">
        <f>MASTER!I101</f>
        <v>0</v>
      </c>
      <c r="D523" s="83" t="s">
        <v>95</v>
      </c>
      <c r="E523" s="84"/>
      <c r="F523" s="395" t="s">
        <v>105</v>
      </c>
      <c r="G523" s="396"/>
      <c r="H523" s="79" t="e">
        <f>'SALARY MARCH'!#REF!</f>
        <v>#REF!</v>
      </c>
      <c r="I523" s="87"/>
      <c r="J523" s="78"/>
      <c r="K523" s="78"/>
      <c r="L523" s="100" t="s">
        <v>87</v>
      </c>
      <c r="M523" s="101" t="e">
        <f>'SALARY MARCH'!#REF!</f>
        <v>#REF!</v>
      </c>
    </row>
    <row r="524" spans="1:13" s="67" customFormat="1">
      <c r="A524" s="398"/>
      <c r="B524" s="78" t="s">
        <v>97</v>
      </c>
      <c r="C524" s="119">
        <f>MASTER!I100</f>
        <v>0</v>
      </c>
      <c r="D524" s="83" t="s">
        <v>79</v>
      </c>
      <c r="E524" s="84"/>
      <c r="F524" s="395" t="s">
        <v>106</v>
      </c>
      <c r="G524" s="396"/>
      <c r="H524" s="79">
        <v>0</v>
      </c>
      <c r="I524" s="83"/>
      <c r="J524" s="78"/>
      <c r="K524" s="78"/>
      <c r="L524" s="100"/>
      <c r="M524" s="101"/>
    </row>
    <row r="525" spans="1:13" s="67" customFormat="1">
      <c r="A525" s="398"/>
      <c r="B525" s="78" t="s">
        <v>78</v>
      </c>
      <c r="C525" s="77" t="e">
        <f>'SALARY MARCH'!#REF!</f>
        <v>#REF!</v>
      </c>
      <c r="D525" s="83" t="s">
        <v>96</v>
      </c>
      <c r="E525" s="84"/>
      <c r="F525" s="395" t="s">
        <v>107</v>
      </c>
      <c r="G525" s="396"/>
      <c r="H525" s="79" t="e">
        <f>'SALARY MARCH'!A4-'SALARY MARCH'!#REF!</f>
        <v>#REF!</v>
      </c>
      <c r="I525" s="83"/>
      <c r="J525" s="78"/>
      <c r="K525" s="78"/>
      <c r="L525" s="100"/>
      <c r="M525" s="101"/>
    </row>
    <row r="526" spans="1:13" s="67" customFormat="1" ht="15.75" thickBot="1">
      <c r="A526" s="399"/>
      <c r="B526" s="409" t="s">
        <v>88</v>
      </c>
      <c r="C526" s="409"/>
      <c r="D526" s="109" t="e">
        <f>'SALARY MARCH'!#REF!</f>
        <v>#REF!</v>
      </c>
      <c r="E526" s="89"/>
      <c r="F526" s="402" t="s">
        <v>89</v>
      </c>
      <c r="G526" s="403"/>
      <c r="H526" s="90" t="e">
        <f>'SALARY MARCH'!#REF!</f>
        <v>#REF!</v>
      </c>
      <c r="I526" s="402" t="s">
        <v>90</v>
      </c>
      <c r="J526" s="403"/>
      <c r="K526" s="91" t="e">
        <f>+K518+K519+K520+K521</f>
        <v>#REF!</v>
      </c>
      <c r="L526" s="102" t="s">
        <v>91</v>
      </c>
      <c r="M526" s="103" t="e">
        <f>SUM(M518:M523)</f>
        <v>#REF!</v>
      </c>
    </row>
    <row r="527" spans="1:13" s="67" customFormat="1" ht="16.5" thickBot="1">
      <c r="A527" s="92"/>
      <c r="B527" s="70" t="s">
        <v>92</v>
      </c>
      <c r="C527" s="93" t="e">
        <f>'SALARY MARCH'!#REF!</f>
        <v>#REF!</v>
      </c>
      <c r="D527" s="94"/>
      <c r="E527" s="95"/>
      <c r="F527" s="96"/>
      <c r="G527" s="96"/>
      <c r="H527" s="96"/>
      <c r="I527" s="96"/>
      <c r="J527" s="96"/>
      <c r="K527" s="97" t="s">
        <v>93</v>
      </c>
      <c r="L527" s="404" t="str">
        <f>C514</f>
        <v>*************</v>
      </c>
      <c r="M527" s="405"/>
    </row>
    <row r="528" spans="1:13" s="67" customFormat="1">
      <c r="C528" s="98"/>
      <c r="D528" s="98"/>
      <c r="L528" s="104"/>
      <c r="M528" s="104"/>
    </row>
    <row r="529" spans="1:14" s="54" customFormat="1" ht="19.5" customHeight="1">
      <c r="B529" s="53"/>
      <c r="C529" s="416" t="str">
        <f>'SALARY MARCH'!F1</f>
        <v>*************</v>
      </c>
      <c r="D529" s="416"/>
      <c r="E529" s="416"/>
      <c r="F529" s="416"/>
      <c r="G529" s="416"/>
      <c r="H529" s="416"/>
      <c r="I529" s="416"/>
      <c r="J529" s="68"/>
      <c r="K529" s="68"/>
      <c r="L529" s="410"/>
      <c r="M529" s="410"/>
      <c r="N529" s="72"/>
    </row>
    <row r="530" spans="1:14" s="54" customFormat="1" ht="15.75" customHeight="1">
      <c r="B530" s="53"/>
      <c r="C530" s="412" t="str">
        <f>'SALARY MARCH'!D2</f>
        <v>***********</v>
      </c>
      <c r="D530" s="412"/>
      <c r="E530" s="412"/>
      <c r="F530" s="412"/>
      <c r="G530" s="412"/>
      <c r="H530" s="412"/>
      <c r="I530" s="412"/>
      <c r="J530" s="69"/>
      <c r="K530" s="55" t="s">
        <v>69</v>
      </c>
      <c r="L530" s="111"/>
      <c r="M530" s="111"/>
    </row>
    <row r="531" spans="1:14" s="71" customFormat="1" ht="22.5" customHeight="1" thickBot="1">
      <c r="A531" s="73"/>
      <c r="B531" s="74" t="s">
        <v>68</v>
      </c>
      <c r="C531" s="115" t="e">
        <f>'SALARY MARCH'!#REF!</f>
        <v>#REF!</v>
      </c>
      <c r="D531" s="412" t="s">
        <v>108</v>
      </c>
      <c r="E531" s="412"/>
      <c r="F531" s="412"/>
      <c r="G531" s="412"/>
      <c r="H531" s="412"/>
      <c r="I531" s="116">
        <f>'SALARY MARCH'!M3</f>
        <v>43891</v>
      </c>
      <c r="J531" s="113"/>
      <c r="K531" s="75" t="s">
        <v>0</v>
      </c>
      <c r="L531" s="411" t="e">
        <f>'SALARY MARCH'!#REF!</f>
        <v>#REF!</v>
      </c>
      <c r="M531" s="411"/>
    </row>
    <row r="532" spans="1:14" s="77" customFormat="1" ht="20.25" customHeight="1" thickBot="1">
      <c r="A532" s="76" t="s">
        <v>76</v>
      </c>
      <c r="B532" s="413" t="s">
        <v>72</v>
      </c>
      <c r="C532" s="414"/>
      <c r="D532" s="414"/>
      <c r="E532" s="414"/>
      <c r="F532" s="414" t="s">
        <v>73</v>
      </c>
      <c r="G532" s="414"/>
      <c r="H532" s="414"/>
      <c r="I532" s="414" t="s">
        <v>74</v>
      </c>
      <c r="J532" s="414"/>
      <c r="K532" s="414"/>
      <c r="L532" s="407" t="s">
        <v>75</v>
      </c>
      <c r="M532" s="408"/>
    </row>
    <row r="533" spans="1:14" s="77" customFormat="1" ht="12" customHeight="1">
      <c r="A533" s="397">
        <v>33</v>
      </c>
      <c r="B533" s="78" t="s">
        <v>102</v>
      </c>
      <c r="C533" s="400" t="e">
        <f>'SALARY MARCH'!#REF!</f>
        <v>#REF!</v>
      </c>
      <c r="D533" s="400"/>
      <c r="E533" s="401"/>
      <c r="F533" s="395" t="s">
        <v>103</v>
      </c>
      <c r="G533" s="396"/>
      <c r="H533" s="79" t="e">
        <f>'SALARY MARCH'!#REF!</f>
        <v>#REF!</v>
      </c>
      <c r="I533" s="80" t="s">
        <v>109</v>
      </c>
      <c r="J533" s="81"/>
      <c r="K533" s="82" t="e">
        <f>H533/'SALARY MARCH'!A4*H541</f>
        <v>#REF!</v>
      </c>
      <c r="L533" s="100" t="s">
        <v>82</v>
      </c>
      <c r="M533" s="101" t="e">
        <f>'SALARY MARCH'!#REF!</f>
        <v>#REF!</v>
      </c>
    </row>
    <row r="534" spans="1:14" s="77" customFormat="1" ht="12" customHeight="1">
      <c r="A534" s="398"/>
      <c r="B534" s="78" t="s">
        <v>101</v>
      </c>
      <c r="C534" s="418" t="e">
        <f>'SALARY MARCH'!#REF!</f>
        <v>#REF!</v>
      </c>
      <c r="D534" s="406"/>
      <c r="E534" s="84"/>
      <c r="F534" s="395" t="s">
        <v>112</v>
      </c>
      <c r="G534" s="396"/>
      <c r="H534" s="79" t="e">
        <f>'SALARY MARCH'!#REF!</f>
        <v>#REF!</v>
      </c>
      <c r="I534" s="80" t="s">
        <v>112</v>
      </c>
      <c r="J534" s="81"/>
      <c r="K534" s="82" t="e">
        <f>H534/'SALARY MARCH'!A4*H541</f>
        <v>#REF!</v>
      </c>
      <c r="L534" s="100" t="s">
        <v>83</v>
      </c>
      <c r="M534" s="114" t="e">
        <f>'SALARY MARCH'!#REF!</f>
        <v>#REF!</v>
      </c>
    </row>
    <row r="535" spans="1:14" s="77" customFormat="1" ht="12" customHeight="1">
      <c r="A535" s="398"/>
      <c r="B535" s="78" t="s">
        <v>100</v>
      </c>
      <c r="C535" s="406"/>
      <c r="D535" s="406"/>
      <c r="E535" s="84"/>
      <c r="F535" s="395" t="s">
        <v>113</v>
      </c>
      <c r="G535" s="396"/>
      <c r="H535" s="79" t="e">
        <f>'SALARY MARCH'!#REF!</f>
        <v>#REF!</v>
      </c>
      <c r="I535" s="395" t="s">
        <v>110</v>
      </c>
      <c r="J535" s="396"/>
      <c r="K535" s="78" t="e">
        <f>H535/'SALARY MARCH'!A4*H541</f>
        <v>#REF!</v>
      </c>
      <c r="L535" s="100" t="s">
        <v>84</v>
      </c>
      <c r="M535" s="101" t="e">
        <f>'SALARY MARCH'!#REF!</f>
        <v>#REF!</v>
      </c>
    </row>
    <row r="536" spans="1:14" s="77" customFormat="1" ht="12" customHeight="1">
      <c r="A536" s="398"/>
      <c r="B536" s="78" t="s">
        <v>99</v>
      </c>
      <c r="C536" s="112" t="e">
        <f>'SALARY MARCH'!#REF!</f>
        <v>#REF!</v>
      </c>
      <c r="D536" s="85" t="s">
        <v>80</v>
      </c>
      <c r="E536" s="86"/>
      <c r="F536" s="395" t="s">
        <v>114</v>
      </c>
      <c r="G536" s="396"/>
      <c r="H536" s="79" t="e">
        <f>'SALARY MARCH'!#REF!</f>
        <v>#REF!</v>
      </c>
      <c r="I536" s="395" t="s">
        <v>111</v>
      </c>
      <c r="J536" s="396"/>
      <c r="K536" s="78" t="e">
        <f>H536/'SALARY MARCH'!A4*H541</f>
        <v>#REF!</v>
      </c>
      <c r="L536" s="100" t="s">
        <v>85</v>
      </c>
      <c r="M536" s="101" t="e">
        <f>'SALARY MARCH'!#REF!</f>
        <v>#REF!</v>
      </c>
    </row>
    <row r="537" spans="1:14" s="77" customFormat="1" ht="12" customHeight="1">
      <c r="A537" s="398"/>
      <c r="B537" s="78" t="s">
        <v>98</v>
      </c>
      <c r="C537" s="112" t="e">
        <f>'SALARY MARCH'!#REF!</f>
        <v>#REF!</v>
      </c>
      <c r="D537" s="83" t="s">
        <v>81</v>
      </c>
      <c r="E537" s="84"/>
      <c r="F537" s="395" t="s">
        <v>104</v>
      </c>
      <c r="G537" s="396"/>
      <c r="H537" s="79" t="e">
        <f>'SALARY MARCH'!#REF!</f>
        <v>#REF!</v>
      </c>
      <c r="I537" s="87"/>
      <c r="J537" s="78"/>
      <c r="K537" s="78"/>
      <c r="L537" s="100" t="s">
        <v>86</v>
      </c>
      <c r="M537" s="101" t="e">
        <f>'SALARY MARCH'!#REF!</f>
        <v>#REF!</v>
      </c>
    </row>
    <row r="538" spans="1:14" s="77" customFormat="1" ht="12" customHeight="1">
      <c r="A538" s="398"/>
      <c r="B538" s="78" t="s">
        <v>77</v>
      </c>
      <c r="C538" s="88">
        <f>MASTER!I104</f>
        <v>0</v>
      </c>
      <c r="D538" s="83" t="s">
        <v>95</v>
      </c>
      <c r="E538" s="84"/>
      <c r="F538" s="395" t="s">
        <v>105</v>
      </c>
      <c r="G538" s="396"/>
      <c r="H538" s="79" t="e">
        <f>'SALARY MARCH'!#REF!</f>
        <v>#REF!</v>
      </c>
      <c r="I538" s="87"/>
      <c r="J538" s="78"/>
      <c r="K538" s="78"/>
      <c r="L538" s="100" t="s">
        <v>87</v>
      </c>
      <c r="M538" s="101" t="e">
        <f>'SALARY MARCH'!#REF!</f>
        <v>#REF!</v>
      </c>
    </row>
    <row r="539" spans="1:14" s="77" customFormat="1" ht="12" customHeight="1">
      <c r="A539" s="398"/>
      <c r="B539" s="78" t="s">
        <v>97</v>
      </c>
      <c r="C539" s="119">
        <f>MASTER!I103</f>
        <v>0</v>
      </c>
      <c r="D539" s="83" t="s">
        <v>79</v>
      </c>
      <c r="E539" s="84"/>
      <c r="F539" s="395" t="s">
        <v>106</v>
      </c>
      <c r="G539" s="396"/>
      <c r="H539" s="79">
        <v>0</v>
      </c>
      <c r="I539" s="83"/>
      <c r="J539" s="78"/>
      <c r="K539" s="78"/>
      <c r="L539" s="100"/>
      <c r="M539" s="101"/>
    </row>
    <row r="540" spans="1:14" s="77" customFormat="1" ht="12" customHeight="1">
      <c r="A540" s="398"/>
      <c r="B540" s="78" t="s">
        <v>78</v>
      </c>
      <c r="C540" s="77" t="e">
        <f>'SALARY MARCH'!#REF!</f>
        <v>#REF!</v>
      </c>
      <c r="D540" s="83" t="s">
        <v>96</v>
      </c>
      <c r="E540" s="84"/>
      <c r="F540" s="395" t="s">
        <v>107</v>
      </c>
      <c r="G540" s="396"/>
      <c r="H540" s="79" t="e">
        <f>'SALARY MARCH'!A4-'SALARY MARCH'!#REF!</f>
        <v>#REF!</v>
      </c>
      <c r="I540" s="83"/>
      <c r="J540" s="78"/>
      <c r="K540" s="78"/>
      <c r="L540" s="100"/>
      <c r="M540" s="101"/>
    </row>
    <row r="541" spans="1:14" s="77" customFormat="1" ht="15.75" thickBot="1">
      <c r="A541" s="399"/>
      <c r="B541" s="409" t="s">
        <v>88</v>
      </c>
      <c r="C541" s="409"/>
      <c r="D541" s="109" t="e">
        <f>'SALARY MARCH'!#REF!</f>
        <v>#REF!</v>
      </c>
      <c r="E541" s="89"/>
      <c r="F541" s="402" t="s">
        <v>89</v>
      </c>
      <c r="G541" s="403"/>
      <c r="H541" s="90" t="e">
        <f>'SALARY MARCH'!#REF!</f>
        <v>#REF!</v>
      </c>
      <c r="I541" s="402" t="s">
        <v>90</v>
      </c>
      <c r="J541" s="403"/>
      <c r="K541" s="91" t="e">
        <f>+K533+K534+K535+K536</f>
        <v>#REF!</v>
      </c>
      <c r="L541" s="102" t="s">
        <v>91</v>
      </c>
      <c r="M541" s="103" t="e">
        <f>SUM(M533:M538)</f>
        <v>#REF!</v>
      </c>
    </row>
    <row r="542" spans="1:14" s="67" customFormat="1" ht="19.5" customHeight="1" thickBot="1">
      <c r="A542" s="92"/>
      <c r="B542" s="70" t="s">
        <v>92</v>
      </c>
      <c r="C542" s="93" t="e">
        <f>'SALARY MARCH'!#REF!</f>
        <v>#REF!</v>
      </c>
      <c r="D542" s="94"/>
      <c r="E542" s="95"/>
      <c r="F542" s="96"/>
      <c r="G542" s="96"/>
      <c r="H542" s="96"/>
      <c r="I542" s="96"/>
      <c r="J542" s="96"/>
      <c r="K542" s="97" t="s">
        <v>93</v>
      </c>
      <c r="L542" s="404" t="str">
        <f>C529</f>
        <v>*************</v>
      </c>
      <c r="M542" s="405"/>
    </row>
    <row r="543" spans="1:14" s="67" customFormat="1">
      <c r="C543" s="98"/>
      <c r="D543" s="98"/>
      <c r="L543" s="104"/>
      <c r="M543" s="104"/>
    </row>
    <row r="544" spans="1:14" s="67" customFormat="1">
      <c r="C544" s="98"/>
      <c r="D544" s="98"/>
      <c r="L544" s="104"/>
      <c r="M544" s="104"/>
    </row>
    <row r="545" spans="1:13">
      <c r="A545" s="415" t="s">
        <v>116</v>
      </c>
      <c r="B545" s="415"/>
      <c r="C545" s="415"/>
      <c r="D545" s="415"/>
      <c r="E545" s="415"/>
      <c r="F545" s="415"/>
      <c r="G545" s="415"/>
      <c r="H545" s="415"/>
      <c r="I545" s="415"/>
      <c r="J545" s="415"/>
      <c r="K545" s="415"/>
      <c r="L545" s="415"/>
      <c r="M545" s="415"/>
    </row>
    <row r="546" spans="1:13" s="67" customFormat="1">
      <c r="C546" s="98"/>
      <c r="D546" s="98"/>
      <c r="L546" s="104"/>
      <c r="M546" s="104"/>
    </row>
    <row r="547" spans="1:13" s="67" customFormat="1" ht="18.75">
      <c r="A547" s="54"/>
      <c r="B547" s="53"/>
      <c r="C547" s="416" t="str">
        <f>'SALARY MARCH'!F1</f>
        <v>*************</v>
      </c>
      <c r="D547" s="416"/>
      <c r="E547" s="416"/>
      <c r="F547" s="416"/>
      <c r="G547" s="416"/>
      <c r="H547" s="416"/>
      <c r="I547" s="416"/>
      <c r="J547" s="68"/>
      <c r="K547" s="68"/>
      <c r="L547" s="410"/>
      <c r="M547" s="410"/>
    </row>
    <row r="548" spans="1:13" s="67" customFormat="1">
      <c r="A548" s="54"/>
      <c r="B548" s="53"/>
      <c r="C548" s="412" t="str">
        <f>'SALARY MARCH'!D2</f>
        <v>***********</v>
      </c>
      <c r="D548" s="412"/>
      <c r="E548" s="412"/>
      <c r="F548" s="412"/>
      <c r="G548" s="412"/>
      <c r="H548" s="412"/>
      <c r="I548" s="412"/>
      <c r="J548" s="69"/>
      <c r="K548" s="55" t="s">
        <v>69</v>
      </c>
      <c r="L548" s="111"/>
      <c r="M548" s="111"/>
    </row>
    <row r="549" spans="1:13" s="67" customFormat="1" ht="16.5" thickBot="1">
      <c r="A549" s="73"/>
      <c r="B549" s="74" t="s">
        <v>68</v>
      </c>
      <c r="C549" s="115" t="e">
        <f>'SALARY MARCH'!#REF!</f>
        <v>#REF!</v>
      </c>
      <c r="D549" s="412" t="s">
        <v>108</v>
      </c>
      <c r="E549" s="412"/>
      <c r="F549" s="412"/>
      <c r="G549" s="412"/>
      <c r="H549" s="412"/>
      <c r="I549" s="116">
        <f>'SALARY MARCH'!M3</f>
        <v>43891</v>
      </c>
      <c r="J549" s="113"/>
      <c r="K549" s="75" t="s">
        <v>0</v>
      </c>
      <c r="L549" s="411" t="e">
        <f>'SALARY MARCH'!#REF!</f>
        <v>#REF!</v>
      </c>
      <c r="M549" s="411"/>
    </row>
    <row r="550" spans="1:13" s="67" customFormat="1" ht="15.75" thickBot="1">
      <c r="A550" s="76" t="s">
        <v>76</v>
      </c>
      <c r="B550" s="413" t="s">
        <v>72</v>
      </c>
      <c r="C550" s="414"/>
      <c r="D550" s="414"/>
      <c r="E550" s="414"/>
      <c r="F550" s="414" t="s">
        <v>73</v>
      </c>
      <c r="G550" s="414"/>
      <c r="H550" s="414"/>
      <c r="I550" s="414" t="s">
        <v>74</v>
      </c>
      <c r="J550" s="414"/>
      <c r="K550" s="414"/>
      <c r="L550" s="407" t="s">
        <v>75</v>
      </c>
      <c r="M550" s="408"/>
    </row>
    <row r="551" spans="1:13" s="67" customFormat="1">
      <c r="A551" s="397">
        <v>34</v>
      </c>
      <c r="B551" s="78" t="s">
        <v>102</v>
      </c>
      <c r="C551" s="400" t="e">
        <f>'SALARY MARCH'!#REF!</f>
        <v>#REF!</v>
      </c>
      <c r="D551" s="400"/>
      <c r="E551" s="401"/>
      <c r="F551" s="395" t="s">
        <v>103</v>
      </c>
      <c r="G551" s="396"/>
      <c r="H551" s="79" t="e">
        <f>'SALARY MARCH'!#REF!</f>
        <v>#REF!</v>
      </c>
      <c r="I551" s="80" t="s">
        <v>109</v>
      </c>
      <c r="J551" s="81"/>
      <c r="K551" s="82" t="e">
        <f>H551/'SALARY MARCH'!A4*H559</f>
        <v>#REF!</v>
      </c>
      <c r="L551" s="100" t="s">
        <v>82</v>
      </c>
      <c r="M551" s="101" t="e">
        <f>'SALARY MARCH'!#REF!</f>
        <v>#REF!</v>
      </c>
    </row>
    <row r="552" spans="1:13" s="67" customFormat="1">
      <c r="A552" s="398"/>
      <c r="B552" s="78" t="s">
        <v>101</v>
      </c>
      <c r="C552" s="406" t="e">
        <f>'SALARY MARCH'!#REF!</f>
        <v>#REF!</v>
      </c>
      <c r="D552" s="406"/>
      <c r="E552" s="84"/>
      <c r="F552" s="395" t="s">
        <v>112</v>
      </c>
      <c r="G552" s="396"/>
      <c r="H552" s="79" t="e">
        <f>'SALARY MARCH'!#REF!</f>
        <v>#REF!</v>
      </c>
      <c r="I552" s="80" t="s">
        <v>112</v>
      </c>
      <c r="J552" s="81"/>
      <c r="K552" s="82" t="e">
        <f>H552/'SALARY MARCH'!A4*H559</f>
        <v>#REF!</v>
      </c>
      <c r="L552" s="100" t="s">
        <v>83</v>
      </c>
      <c r="M552" s="114" t="e">
        <f>'SALARY MARCH'!#REF!</f>
        <v>#REF!</v>
      </c>
    </row>
    <row r="553" spans="1:13" s="67" customFormat="1">
      <c r="A553" s="398"/>
      <c r="B553" s="78" t="s">
        <v>100</v>
      </c>
      <c r="C553" s="406"/>
      <c r="D553" s="406"/>
      <c r="E553" s="84"/>
      <c r="F553" s="395" t="s">
        <v>113</v>
      </c>
      <c r="G553" s="396"/>
      <c r="H553" s="79" t="e">
        <f>'SALARY MARCH'!#REF!</f>
        <v>#REF!</v>
      </c>
      <c r="I553" s="395" t="s">
        <v>110</v>
      </c>
      <c r="J553" s="396"/>
      <c r="K553" s="78" t="e">
        <f>H553/'SALARY MARCH'!A4*H559</f>
        <v>#REF!</v>
      </c>
      <c r="L553" s="100" t="s">
        <v>84</v>
      </c>
      <c r="M553" s="101" t="e">
        <f>'SALARY MARCH'!#REF!</f>
        <v>#REF!</v>
      </c>
    </row>
    <row r="554" spans="1:13" s="67" customFormat="1">
      <c r="A554" s="398"/>
      <c r="B554" s="78" t="s">
        <v>99</v>
      </c>
      <c r="C554" s="112" t="e">
        <f>'SALARY MARCH'!#REF!</f>
        <v>#REF!</v>
      </c>
      <c r="D554" s="85" t="s">
        <v>80</v>
      </c>
      <c r="E554" s="86"/>
      <c r="F554" s="395" t="s">
        <v>114</v>
      </c>
      <c r="G554" s="396"/>
      <c r="H554" s="79" t="e">
        <f>'SALARY MARCH'!#REF!</f>
        <v>#REF!</v>
      </c>
      <c r="I554" s="395" t="s">
        <v>111</v>
      </c>
      <c r="J554" s="396"/>
      <c r="K554" s="78" t="e">
        <f>H554/'SALARY MARCH'!A4*H559</f>
        <v>#REF!</v>
      </c>
      <c r="L554" s="100" t="s">
        <v>85</v>
      </c>
      <c r="M554" s="101" t="e">
        <f>'SALARY MARCH'!#REF!</f>
        <v>#REF!</v>
      </c>
    </row>
    <row r="555" spans="1:13" s="67" customFormat="1">
      <c r="A555" s="398"/>
      <c r="B555" s="78" t="s">
        <v>98</v>
      </c>
      <c r="C555" s="112" t="e">
        <f>'SALARY MARCH'!#REF!</f>
        <v>#REF!</v>
      </c>
      <c r="D555" s="83" t="s">
        <v>81</v>
      </c>
      <c r="E555" s="84"/>
      <c r="F555" s="395" t="s">
        <v>104</v>
      </c>
      <c r="G555" s="396"/>
      <c r="H555" s="79" t="e">
        <f>'SALARY MARCH'!#REF!</f>
        <v>#REF!</v>
      </c>
      <c r="I555" s="87"/>
      <c r="J555" s="78"/>
      <c r="K555" s="78"/>
      <c r="L555" s="100" t="s">
        <v>86</v>
      </c>
      <c r="M555" s="101" t="e">
        <f>'SALARY MARCH'!#REF!</f>
        <v>#REF!</v>
      </c>
    </row>
    <row r="556" spans="1:13" s="67" customFormat="1">
      <c r="A556" s="398"/>
      <c r="B556" s="78" t="s">
        <v>77</v>
      </c>
      <c r="C556" s="88">
        <f>MASTER!I107</f>
        <v>0</v>
      </c>
      <c r="D556" s="83" t="s">
        <v>95</v>
      </c>
      <c r="E556" s="84"/>
      <c r="F556" s="395" t="s">
        <v>105</v>
      </c>
      <c r="G556" s="396"/>
      <c r="H556" s="79" t="e">
        <f>'SALARY MARCH'!#REF!</f>
        <v>#REF!</v>
      </c>
      <c r="I556" s="87"/>
      <c r="J556" s="78"/>
      <c r="K556" s="78"/>
      <c r="L556" s="100" t="s">
        <v>87</v>
      </c>
      <c r="M556" s="101" t="e">
        <f>'SALARY MARCH'!#REF!</f>
        <v>#REF!</v>
      </c>
    </row>
    <row r="557" spans="1:13" s="67" customFormat="1">
      <c r="A557" s="398"/>
      <c r="B557" s="78" t="s">
        <v>97</v>
      </c>
      <c r="C557" s="119">
        <f>MASTER!I106</f>
        <v>0</v>
      </c>
      <c r="D557" s="83" t="s">
        <v>79</v>
      </c>
      <c r="E557" s="84"/>
      <c r="F557" s="395" t="s">
        <v>106</v>
      </c>
      <c r="G557" s="396"/>
      <c r="H557" s="79">
        <v>0</v>
      </c>
      <c r="I557" s="83"/>
      <c r="J557" s="78"/>
      <c r="K557" s="78"/>
      <c r="L557" s="100"/>
      <c r="M557" s="101"/>
    </row>
    <row r="558" spans="1:13" s="67" customFormat="1">
      <c r="A558" s="398"/>
      <c r="B558" s="78" t="s">
        <v>78</v>
      </c>
      <c r="C558" s="77" t="e">
        <f>'SALARY MARCH'!#REF!</f>
        <v>#REF!</v>
      </c>
      <c r="D558" s="83" t="s">
        <v>96</v>
      </c>
      <c r="E558" s="84"/>
      <c r="F558" s="395" t="s">
        <v>107</v>
      </c>
      <c r="G558" s="396"/>
      <c r="H558" s="79" t="e">
        <f>'SALARY MARCH'!A4-'SALARY MARCH'!#REF!</f>
        <v>#REF!</v>
      </c>
      <c r="I558" s="83"/>
      <c r="J558" s="78"/>
      <c r="K558" s="78"/>
      <c r="L558" s="100"/>
      <c r="M558" s="101"/>
    </row>
    <row r="559" spans="1:13" s="67" customFormat="1" ht="15.75" thickBot="1">
      <c r="A559" s="399"/>
      <c r="B559" s="409" t="s">
        <v>88</v>
      </c>
      <c r="C559" s="409"/>
      <c r="D559" s="109" t="e">
        <f>'SALARY MARCH'!#REF!</f>
        <v>#REF!</v>
      </c>
      <c r="E559" s="89"/>
      <c r="F559" s="402" t="s">
        <v>89</v>
      </c>
      <c r="G559" s="403"/>
      <c r="H559" s="90" t="e">
        <f>'SALARY MARCH'!#REF!</f>
        <v>#REF!</v>
      </c>
      <c r="I559" s="402" t="s">
        <v>90</v>
      </c>
      <c r="J559" s="403"/>
      <c r="K559" s="91" t="e">
        <f>+K551+K552+K553+K554</f>
        <v>#REF!</v>
      </c>
      <c r="L559" s="102" t="s">
        <v>91</v>
      </c>
      <c r="M559" s="103" t="e">
        <f>SUM(M551:M556)</f>
        <v>#REF!</v>
      </c>
    </row>
    <row r="560" spans="1:13" s="67" customFormat="1" ht="16.5" thickBot="1">
      <c r="A560" s="92"/>
      <c r="B560" s="70" t="s">
        <v>92</v>
      </c>
      <c r="C560" s="93" t="e">
        <f>'SALARY MARCH'!#REF!</f>
        <v>#REF!</v>
      </c>
      <c r="D560" s="94"/>
      <c r="E560" s="95"/>
      <c r="F560" s="96"/>
      <c r="G560" s="96"/>
      <c r="H560" s="96"/>
      <c r="I560" s="96"/>
      <c r="J560" s="96"/>
      <c r="K560" s="97" t="s">
        <v>93</v>
      </c>
      <c r="L560" s="404" t="str">
        <f>C547</f>
        <v>*************</v>
      </c>
      <c r="M560" s="405"/>
    </row>
    <row r="561" spans="1:14" s="67" customFormat="1">
      <c r="C561" s="98"/>
      <c r="D561" s="98"/>
      <c r="L561" s="104"/>
      <c r="M561" s="104"/>
    </row>
    <row r="562" spans="1:14" s="54" customFormat="1" ht="19.5" customHeight="1">
      <c r="B562" s="53"/>
      <c r="C562" s="416" t="str">
        <f>'SALARY MARCH'!F1</f>
        <v>*************</v>
      </c>
      <c r="D562" s="416"/>
      <c r="E562" s="416"/>
      <c r="F562" s="416"/>
      <c r="G562" s="416"/>
      <c r="H562" s="416"/>
      <c r="I562" s="416"/>
      <c r="J562" s="68"/>
      <c r="K562" s="68"/>
      <c r="L562" s="410"/>
      <c r="M562" s="410"/>
      <c r="N562" s="72"/>
    </row>
    <row r="563" spans="1:14" s="54" customFormat="1" ht="15.75" customHeight="1">
      <c r="B563" s="53"/>
      <c r="C563" s="412" t="str">
        <f>'SALARY MARCH'!D2</f>
        <v>***********</v>
      </c>
      <c r="D563" s="412"/>
      <c r="E563" s="412"/>
      <c r="F563" s="412"/>
      <c r="G563" s="412"/>
      <c r="H563" s="412"/>
      <c r="I563" s="412"/>
      <c r="J563" s="69"/>
      <c r="K563" s="55" t="s">
        <v>69</v>
      </c>
      <c r="L563" s="111"/>
      <c r="M563" s="111"/>
    </row>
    <row r="564" spans="1:14" s="71" customFormat="1" ht="22.5" customHeight="1" thickBot="1">
      <c r="A564" s="73"/>
      <c r="B564" s="74" t="s">
        <v>68</v>
      </c>
      <c r="C564" s="115" t="e">
        <f>'SALARY MARCH'!#REF!</f>
        <v>#REF!</v>
      </c>
      <c r="D564" s="412" t="s">
        <v>108</v>
      </c>
      <c r="E564" s="412"/>
      <c r="F564" s="412"/>
      <c r="G564" s="412"/>
      <c r="H564" s="412"/>
      <c r="I564" s="116">
        <f>'SALARY MARCH'!M3</f>
        <v>43891</v>
      </c>
      <c r="J564" s="113"/>
      <c r="K564" s="75" t="s">
        <v>0</v>
      </c>
      <c r="L564" s="411" t="e">
        <f>'SALARY MARCH'!#REF!</f>
        <v>#REF!</v>
      </c>
      <c r="M564" s="411"/>
    </row>
    <row r="565" spans="1:14" s="77" customFormat="1" ht="20.25" customHeight="1" thickBot="1">
      <c r="A565" s="76" t="s">
        <v>76</v>
      </c>
      <c r="B565" s="413" t="s">
        <v>72</v>
      </c>
      <c r="C565" s="414"/>
      <c r="D565" s="414"/>
      <c r="E565" s="414"/>
      <c r="F565" s="414" t="s">
        <v>73</v>
      </c>
      <c r="G565" s="414"/>
      <c r="H565" s="414"/>
      <c r="I565" s="414" t="s">
        <v>74</v>
      </c>
      <c r="J565" s="414"/>
      <c r="K565" s="414"/>
      <c r="L565" s="407" t="s">
        <v>75</v>
      </c>
      <c r="M565" s="408"/>
    </row>
    <row r="566" spans="1:14" s="77" customFormat="1" ht="12" customHeight="1">
      <c r="A566" s="397">
        <v>35</v>
      </c>
      <c r="B566" s="78" t="s">
        <v>102</v>
      </c>
      <c r="C566" s="400" t="e">
        <f>'SALARY MARCH'!#REF!</f>
        <v>#REF!</v>
      </c>
      <c r="D566" s="400"/>
      <c r="E566" s="401"/>
      <c r="F566" s="395" t="s">
        <v>103</v>
      </c>
      <c r="G566" s="396"/>
      <c r="H566" s="79" t="e">
        <f>'SALARY MARCH'!#REF!</f>
        <v>#REF!</v>
      </c>
      <c r="I566" s="80" t="s">
        <v>109</v>
      </c>
      <c r="J566" s="81"/>
      <c r="K566" s="82" t="e">
        <f>H566/'SALARY MARCH'!A4*H574</f>
        <v>#REF!</v>
      </c>
      <c r="L566" s="100" t="s">
        <v>82</v>
      </c>
      <c r="M566" s="101" t="e">
        <f>'SALARY MARCH'!#REF!</f>
        <v>#REF!</v>
      </c>
    </row>
    <row r="567" spans="1:14" s="77" customFormat="1" ht="12" customHeight="1">
      <c r="A567" s="398"/>
      <c r="B567" s="78" t="s">
        <v>101</v>
      </c>
      <c r="C567" s="406" t="e">
        <f>'SALARY MARCH'!#REF!</f>
        <v>#REF!</v>
      </c>
      <c r="D567" s="406"/>
      <c r="E567" s="84"/>
      <c r="F567" s="395" t="s">
        <v>112</v>
      </c>
      <c r="G567" s="396"/>
      <c r="H567" s="79" t="e">
        <f>'SALARY MARCH'!#REF!</f>
        <v>#REF!</v>
      </c>
      <c r="I567" s="80" t="s">
        <v>112</v>
      </c>
      <c r="J567" s="81"/>
      <c r="K567" s="82" t="e">
        <f>H567/'SALARY MARCH'!A4*H574</f>
        <v>#REF!</v>
      </c>
      <c r="L567" s="100" t="s">
        <v>83</v>
      </c>
      <c r="M567" s="114" t="e">
        <f>'SALARY MARCH'!#REF!</f>
        <v>#REF!</v>
      </c>
    </row>
    <row r="568" spans="1:14" s="77" customFormat="1" ht="12" customHeight="1">
      <c r="A568" s="398"/>
      <c r="B568" s="78" t="s">
        <v>100</v>
      </c>
      <c r="C568" s="406"/>
      <c r="D568" s="406"/>
      <c r="E568" s="84"/>
      <c r="F568" s="395" t="s">
        <v>113</v>
      </c>
      <c r="G568" s="396"/>
      <c r="H568" s="79" t="e">
        <f>'SALARY MARCH'!#REF!</f>
        <v>#REF!</v>
      </c>
      <c r="I568" s="395" t="s">
        <v>110</v>
      </c>
      <c r="J568" s="396"/>
      <c r="K568" s="78" t="e">
        <f>H568/'SALARY MARCH'!A4*H574</f>
        <v>#REF!</v>
      </c>
      <c r="L568" s="100" t="s">
        <v>84</v>
      </c>
      <c r="M568" s="101" t="e">
        <f>'SALARY MARCH'!#REF!</f>
        <v>#REF!</v>
      </c>
    </row>
    <row r="569" spans="1:14" s="77" customFormat="1" ht="12" customHeight="1">
      <c r="A569" s="398"/>
      <c r="B569" s="78" t="s">
        <v>99</v>
      </c>
      <c r="C569" s="112" t="e">
        <f>'SALARY MARCH'!#REF!</f>
        <v>#REF!</v>
      </c>
      <c r="D569" s="85" t="s">
        <v>80</v>
      </c>
      <c r="E569" s="86"/>
      <c r="F569" s="395" t="s">
        <v>114</v>
      </c>
      <c r="G569" s="396"/>
      <c r="H569" s="79" t="e">
        <f>'SALARY MARCH'!#REF!</f>
        <v>#REF!</v>
      </c>
      <c r="I569" s="395" t="s">
        <v>111</v>
      </c>
      <c r="J569" s="396"/>
      <c r="K569" s="78" t="e">
        <f>H569/'SALARY MARCH'!A4*H574</f>
        <v>#REF!</v>
      </c>
      <c r="L569" s="100" t="s">
        <v>85</v>
      </c>
      <c r="M569" s="101" t="e">
        <f>'SALARY MARCH'!#REF!</f>
        <v>#REF!</v>
      </c>
    </row>
    <row r="570" spans="1:14" s="77" customFormat="1" ht="12" customHeight="1">
      <c r="A570" s="398"/>
      <c r="B570" s="78" t="s">
        <v>98</v>
      </c>
      <c r="C570" s="112" t="e">
        <f>'SALARY MARCH'!#REF!</f>
        <v>#REF!</v>
      </c>
      <c r="D570" s="83" t="s">
        <v>81</v>
      </c>
      <c r="E570" s="84"/>
      <c r="F570" s="395" t="s">
        <v>104</v>
      </c>
      <c r="G570" s="396"/>
      <c r="H570" s="79" t="e">
        <f>'SALARY MARCH'!#REF!</f>
        <v>#REF!</v>
      </c>
      <c r="I570" s="87"/>
      <c r="J570" s="78"/>
      <c r="K570" s="78"/>
      <c r="L570" s="100" t="s">
        <v>86</v>
      </c>
      <c r="M570" s="101" t="e">
        <f>'SALARY MARCH'!#REF!</f>
        <v>#REF!</v>
      </c>
    </row>
    <row r="571" spans="1:14" s="77" customFormat="1" ht="12" customHeight="1">
      <c r="A571" s="398"/>
      <c r="B571" s="78" t="s">
        <v>77</v>
      </c>
      <c r="C571" s="88">
        <f>MASTER!I110</f>
        <v>0</v>
      </c>
      <c r="D571" s="83" t="s">
        <v>95</v>
      </c>
      <c r="E571" s="84"/>
      <c r="F571" s="395" t="s">
        <v>105</v>
      </c>
      <c r="G571" s="396"/>
      <c r="H571" s="79" t="e">
        <f>'SALARY MARCH'!#REF!</f>
        <v>#REF!</v>
      </c>
      <c r="I571" s="87"/>
      <c r="J571" s="78"/>
      <c r="K571" s="78"/>
      <c r="L571" s="100" t="s">
        <v>87</v>
      </c>
      <c r="M571" s="101" t="e">
        <f>'SALARY MARCH'!#REF!</f>
        <v>#REF!</v>
      </c>
    </row>
    <row r="572" spans="1:14" s="77" customFormat="1" ht="12" customHeight="1">
      <c r="A572" s="398"/>
      <c r="B572" s="78" t="s">
        <v>97</v>
      </c>
      <c r="C572" s="119">
        <f>MASTER!I109</f>
        <v>0</v>
      </c>
      <c r="D572" s="83" t="s">
        <v>79</v>
      </c>
      <c r="E572" s="84"/>
      <c r="F572" s="395" t="s">
        <v>106</v>
      </c>
      <c r="G572" s="396"/>
      <c r="H572" s="79">
        <v>0</v>
      </c>
      <c r="I572" s="83"/>
      <c r="J572" s="78"/>
      <c r="K572" s="78"/>
      <c r="L572" s="100"/>
      <c r="M572" s="101"/>
    </row>
    <row r="573" spans="1:14" s="77" customFormat="1" ht="12" customHeight="1">
      <c r="A573" s="398"/>
      <c r="B573" s="78" t="s">
        <v>78</v>
      </c>
      <c r="C573" s="77" t="e">
        <f>'SALARY MARCH'!#REF!</f>
        <v>#REF!</v>
      </c>
      <c r="D573" s="83" t="s">
        <v>96</v>
      </c>
      <c r="E573" s="84"/>
      <c r="F573" s="395" t="s">
        <v>107</v>
      </c>
      <c r="G573" s="396"/>
      <c r="H573" s="79" t="e">
        <f>'SALARY MARCH'!A4-'SALARY MARCH'!#REF!</f>
        <v>#REF!</v>
      </c>
      <c r="I573" s="83"/>
      <c r="J573" s="78"/>
      <c r="K573" s="78"/>
      <c r="L573" s="100"/>
      <c r="M573" s="101"/>
    </row>
    <row r="574" spans="1:14" s="77" customFormat="1" ht="15.75" thickBot="1">
      <c r="A574" s="399"/>
      <c r="B574" s="409" t="s">
        <v>88</v>
      </c>
      <c r="C574" s="409"/>
      <c r="D574" s="109" t="e">
        <f>'SALARY MARCH'!#REF!</f>
        <v>#REF!</v>
      </c>
      <c r="E574" s="89"/>
      <c r="F574" s="402" t="s">
        <v>89</v>
      </c>
      <c r="G574" s="403"/>
      <c r="H574" s="90" t="e">
        <f>'SALARY MARCH'!#REF!</f>
        <v>#REF!</v>
      </c>
      <c r="I574" s="402" t="s">
        <v>90</v>
      </c>
      <c r="J574" s="403"/>
      <c r="K574" s="91" t="e">
        <f>+K566+K567+K568+K569</f>
        <v>#REF!</v>
      </c>
      <c r="L574" s="102" t="s">
        <v>91</v>
      </c>
      <c r="M574" s="103" t="e">
        <f>SUM(M566:M571)</f>
        <v>#REF!</v>
      </c>
    </row>
    <row r="575" spans="1:14" s="67" customFormat="1" ht="19.5" customHeight="1" thickBot="1">
      <c r="A575" s="92"/>
      <c r="B575" s="70" t="s">
        <v>92</v>
      </c>
      <c r="C575" s="93" t="e">
        <f>'SALARY MARCH'!#REF!</f>
        <v>#REF!</v>
      </c>
      <c r="D575" s="94"/>
      <c r="E575" s="95"/>
      <c r="F575" s="96"/>
      <c r="G575" s="96"/>
      <c r="H575" s="96"/>
      <c r="I575" s="96"/>
      <c r="J575" s="96"/>
      <c r="K575" s="97" t="s">
        <v>93</v>
      </c>
      <c r="L575" s="404" t="str">
        <f>C562</f>
        <v>*************</v>
      </c>
      <c r="M575" s="405"/>
    </row>
    <row r="576" spans="1:14" s="67" customFormat="1">
      <c r="C576" s="98"/>
      <c r="D576" s="98"/>
      <c r="L576" s="104"/>
      <c r="M576" s="104"/>
    </row>
    <row r="577" spans="1:13" s="67" customFormat="1">
      <c r="C577" s="98"/>
      <c r="D577" s="98"/>
      <c r="L577" s="104"/>
      <c r="M577" s="104"/>
    </row>
    <row r="578" spans="1:13">
      <c r="A578" s="415" t="s">
        <v>116</v>
      </c>
      <c r="B578" s="415"/>
      <c r="C578" s="415"/>
      <c r="D578" s="415"/>
      <c r="E578" s="415"/>
      <c r="F578" s="415"/>
      <c r="G578" s="415"/>
      <c r="H578" s="415"/>
      <c r="I578" s="415"/>
      <c r="J578" s="415"/>
      <c r="K578" s="415"/>
      <c r="L578" s="415"/>
      <c r="M578" s="415"/>
    </row>
    <row r="579" spans="1:13" s="67" customFormat="1">
      <c r="C579" s="98"/>
      <c r="D579" s="98"/>
      <c r="L579" s="104"/>
      <c r="M579" s="104"/>
    </row>
    <row r="580" spans="1:13" s="67" customFormat="1" ht="18.75">
      <c r="A580" s="54"/>
      <c r="B580" s="53"/>
      <c r="C580" s="416" t="str">
        <f>'SALARY MARCH'!F1</f>
        <v>*************</v>
      </c>
      <c r="D580" s="416"/>
      <c r="E580" s="416"/>
      <c r="F580" s="416"/>
      <c r="G580" s="416"/>
      <c r="H580" s="416"/>
      <c r="I580" s="416"/>
      <c r="J580" s="68"/>
      <c r="K580" s="68"/>
      <c r="L580" s="410"/>
      <c r="M580" s="410"/>
    </row>
    <row r="581" spans="1:13" s="67" customFormat="1">
      <c r="A581" s="54"/>
      <c r="B581" s="53"/>
      <c r="C581" s="412" t="str">
        <f>'SALARY MARCH'!D2</f>
        <v>***********</v>
      </c>
      <c r="D581" s="412"/>
      <c r="E581" s="412"/>
      <c r="F581" s="412"/>
      <c r="G581" s="412"/>
      <c r="H581" s="412"/>
      <c r="I581" s="412"/>
      <c r="J581" s="69"/>
      <c r="K581" s="55" t="s">
        <v>69</v>
      </c>
      <c r="L581" s="111"/>
      <c r="M581" s="111"/>
    </row>
    <row r="582" spans="1:13" s="67" customFormat="1" ht="16.5" thickBot="1">
      <c r="A582" s="73"/>
      <c r="B582" s="74" t="s">
        <v>68</v>
      </c>
      <c r="C582" s="115" t="e">
        <f>'SALARY MARCH'!#REF!</f>
        <v>#REF!</v>
      </c>
      <c r="D582" s="412" t="s">
        <v>108</v>
      </c>
      <c r="E582" s="412"/>
      <c r="F582" s="412"/>
      <c r="G582" s="412"/>
      <c r="H582" s="412"/>
      <c r="I582" s="116">
        <f>'SALARY MARCH'!M3</f>
        <v>43891</v>
      </c>
      <c r="J582" s="113"/>
      <c r="K582" s="75" t="s">
        <v>0</v>
      </c>
      <c r="L582" s="411" t="e">
        <f>'SALARY MARCH'!#REF!</f>
        <v>#REF!</v>
      </c>
      <c r="M582" s="411"/>
    </row>
    <row r="583" spans="1:13" s="67" customFormat="1" ht="15.75" thickBot="1">
      <c r="A583" s="76" t="s">
        <v>76</v>
      </c>
      <c r="B583" s="413" t="s">
        <v>72</v>
      </c>
      <c r="C583" s="414"/>
      <c r="D583" s="414"/>
      <c r="E583" s="414"/>
      <c r="F583" s="414" t="s">
        <v>73</v>
      </c>
      <c r="G583" s="414"/>
      <c r="H583" s="414"/>
      <c r="I583" s="414" t="s">
        <v>74</v>
      </c>
      <c r="J583" s="414"/>
      <c r="K583" s="414"/>
      <c r="L583" s="407" t="s">
        <v>75</v>
      </c>
      <c r="M583" s="408"/>
    </row>
    <row r="584" spans="1:13" s="67" customFormat="1">
      <c r="A584" s="397">
        <v>36</v>
      </c>
      <c r="B584" s="78" t="s">
        <v>102</v>
      </c>
      <c r="C584" s="400" t="e">
        <f>'SALARY MARCH'!#REF!</f>
        <v>#REF!</v>
      </c>
      <c r="D584" s="400"/>
      <c r="E584" s="401"/>
      <c r="F584" s="395" t="s">
        <v>103</v>
      </c>
      <c r="G584" s="396"/>
      <c r="H584" s="79" t="e">
        <f>'SALARY MARCH'!#REF!</f>
        <v>#REF!</v>
      </c>
      <c r="I584" s="80" t="s">
        <v>109</v>
      </c>
      <c r="J584" s="81"/>
      <c r="K584" s="82" t="e">
        <f>H584/'SALARY MARCH'!A4*H592</f>
        <v>#REF!</v>
      </c>
      <c r="L584" s="100" t="s">
        <v>82</v>
      </c>
      <c r="M584" s="101" t="e">
        <f>'SALARY MARCH'!#REF!</f>
        <v>#REF!</v>
      </c>
    </row>
    <row r="585" spans="1:13" s="67" customFormat="1">
      <c r="A585" s="398"/>
      <c r="B585" s="78" t="s">
        <v>101</v>
      </c>
      <c r="C585" s="406">
        <v>110</v>
      </c>
      <c r="D585" s="406"/>
      <c r="E585" s="84"/>
      <c r="F585" s="395" t="s">
        <v>112</v>
      </c>
      <c r="G585" s="396"/>
      <c r="H585" s="79" t="e">
        <f>'SALARY MARCH'!#REF!</f>
        <v>#REF!</v>
      </c>
      <c r="I585" s="80" t="s">
        <v>112</v>
      </c>
      <c r="J585" s="81"/>
      <c r="K585" s="82" t="e">
        <f>H585/'SALARY MARCH'!A4*H592</f>
        <v>#REF!</v>
      </c>
      <c r="L585" s="100" t="s">
        <v>83</v>
      </c>
      <c r="M585" s="114" t="e">
        <f>'SALARY MARCH'!#REF!</f>
        <v>#REF!</v>
      </c>
    </row>
    <row r="586" spans="1:13" s="67" customFormat="1">
      <c r="A586" s="398"/>
      <c r="B586" s="78" t="s">
        <v>100</v>
      </c>
      <c r="C586" s="406"/>
      <c r="D586" s="406"/>
      <c r="E586" s="84"/>
      <c r="F586" s="395" t="s">
        <v>113</v>
      </c>
      <c r="G586" s="396"/>
      <c r="H586" s="79" t="e">
        <f>'SALARY MARCH'!#REF!</f>
        <v>#REF!</v>
      </c>
      <c r="I586" s="395" t="s">
        <v>110</v>
      </c>
      <c r="J586" s="396"/>
      <c r="K586" s="78" t="e">
        <f>H586/'SALARY MARCH'!A4*H592</f>
        <v>#REF!</v>
      </c>
      <c r="L586" s="100" t="s">
        <v>84</v>
      </c>
      <c r="M586" s="101" t="e">
        <f>'SALARY MARCH'!#REF!</f>
        <v>#REF!</v>
      </c>
    </row>
    <row r="587" spans="1:13" s="67" customFormat="1">
      <c r="A587" s="398"/>
      <c r="B587" s="78" t="s">
        <v>99</v>
      </c>
      <c r="C587" s="112" t="e">
        <f>'SALARY MARCH'!#REF!</f>
        <v>#REF!</v>
      </c>
      <c r="D587" s="85" t="s">
        <v>80</v>
      </c>
      <c r="E587" s="86"/>
      <c r="F587" s="395" t="s">
        <v>114</v>
      </c>
      <c r="G587" s="396"/>
      <c r="H587" s="79" t="e">
        <f>'SALARY MARCH'!#REF!</f>
        <v>#REF!</v>
      </c>
      <c r="I587" s="395" t="s">
        <v>111</v>
      </c>
      <c r="J587" s="396"/>
      <c r="K587" s="78" t="e">
        <f>H587/'SALARY MARCH'!A4*H592</f>
        <v>#REF!</v>
      </c>
      <c r="L587" s="100" t="s">
        <v>85</v>
      </c>
      <c r="M587" s="101" t="e">
        <f>'SALARY MARCH'!#REF!</f>
        <v>#REF!</v>
      </c>
    </row>
    <row r="588" spans="1:13" s="67" customFormat="1">
      <c r="A588" s="398"/>
      <c r="B588" s="78" t="s">
        <v>98</v>
      </c>
      <c r="C588" s="112" t="e">
        <f>'SALARY MARCH'!#REF!</f>
        <v>#REF!</v>
      </c>
      <c r="D588" s="83" t="s">
        <v>81</v>
      </c>
      <c r="E588" s="84"/>
      <c r="F588" s="395" t="s">
        <v>104</v>
      </c>
      <c r="G588" s="396"/>
      <c r="H588" s="79" t="e">
        <f>'SALARY MARCH'!#REF!</f>
        <v>#REF!</v>
      </c>
      <c r="I588" s="87"/>
      <c r="J588" s="78"/>
      <c r="K588" s="78"/>
      <c r="L588" s="100" t="s">
        <v>86</v>
      </c>
      <c r="M588" s="101" t="e">
        <f>'SALARY MARCH'!#REF!</f>
        <v>#REF!</v>
      </c>
    </row>
    <row r="589" spans="1:13" s="67" customFormat="1">
      <c r="A589" s="398"/>
      <c r="B589" s="78" t="s">
        <v>77</v>
      </c>
      <c r="C589" s="88">
        <f>MASTER!I113</f>
        <v>0</v>
      </c>
      <c r="D589" s="83" t="s">
        <v>95</v>
      </c>
      <c r="E589" s="84"/>
      <c r="F589" s="395" t="s">
        <v>105</v>
      </c>
      <c r="G589" s="396"/>
      <c r="H589" s="79" t="e">
        <f>'SALARY MARCH'!#REF!</f>
        <v>#REF!</v>
      </c>
      <c r="I589" s="87"/>
      <c r="J589" s="78"/>
      <c r="K589" s="78"/>
      <c r="L589" s="100" t="s">
        <v>87</v>
      </c>
      <c r="M589" s="101" t="e">
        <f>'SALARY MARCH'!#REF!</f>
        <v>#REF!</v>
      </c>
    </row>
    <row r="590" spans="1:13" s="67" customFormat="1">
      <c r="A590" s="398"/>
      <c r="B590" s="78" t="s">
        <v>97</v>
      </c>
      <c r="C590" s="119">
        <f>MASTER!I112</f>
        <v>0</v>
      </c>
      <c r="D590" s="83" t="s">
        <v>79</v>
      </c>
      <c r="E590" s="84"/>
      <c r="F590" s="395" t="s">
        <v>106</v>
      </c>
      <c r="G590" s="396"/>
      <c r="H590" s="79">
        <v>0</v>
      </c>
      <c r="I590" s="83"/>
      <c r="J590" s="78"/>
      <c r="K590" s="78"/>
      <c r="L590" s="100"/>
      <c r="M590" s="101"/>
    </row>
    <row r="591" spans="1:13" s="67" customFormat="1">
      <c r="A591" s="398"/>
      <c r="B591" s="78" t="s">
        <v>78</v>
      </c>
      <c r="C591" s="77" t="e">
        <f>'SALARY MARCH'!#REF!</f>
        <v>#REF!</v>
      </c>
      <c r="D591" s="83" t="s">
        <v>96</v>
      </c>
      <c r="E591" s="84"/>
      <c r="F591" s="395" t="s">
        <v>107</v>
      </c>
      <c r="G591" s="396"/>
      <c r="H591" s="79" t="e">
        <f>'SALARY MARCH'!A4-'SALARY MARCH'!#REF!</f>
        <v>#REF!</v>
      </c>
      <c r="I591" s="83"/>
      <c r="J591" s="78"/>
      <c r="K591" s="78"/>
      <c r="L591" s="100"/>
      <c r="M591" s="101"/>
    </row>
    <row r="592" spans="1:13" s="67" customFormat="1" ht="15.75" thickBot="1">
      <c r="A592" s="399"/>
      <c r="B592" s="409" t="s">
        <v>88</v>
      </c>
      <c r="C592" s="409"/>
      <c r="D592" s="109" t="e">
        <f>'SALARY MARCH'!#REF!</f>
        <v>#REF!</v>
      </c>
      <c r="E592" s="89"/>
      <c r="F592" s="402" t="s">
        <v>89</v>
      </c>
      <c r="G592" s="403"/>
      <c r="H592" s="90" t="e">
        <f>'SALARY MARCH'!#REF!</f>
        <v>#REF!</v>
      </c>
      <c r="I592" s="402" t="s">
        <v>90</v>
      </c>
      <c r="J592" s="403"/>
      <c r="K592" s="91" t="e">
        <f>+K584+K585+K586+K587</f>
        <v>#REF!</v>
      </c>
      <c r="L592" s="102" t="s">
        <v>91</v>
      </c>
      <c r="M592" s="103" t="e">
        <f>SUM(M584:M589)</f>
        <v>#REF!</v>
      </c>
    </row>
    <row r="593" spans="1:14" s="67" customFormat="1" ht="16.5" thickBot="1">
      <c r="A593" s="92"/>
      <c r="B593" s="70" t="s">
        <v>92</v>
      </c>
      <c r="C593" s="93" t="e">
        <f>'SALARY MARCH'!#REF!</f>
        <v>#REF!</v>
      </c>
      <c r="D593" s="94"/>
      <c r="E593" s="95"/>
      <c r="F593" s="96"/>
      <c r="G593" s="96"/>
      <c r="H593" s="96"/>
      <c r="I593" s="96"/>
      <c r="J593" s="96"/>
      <c r="K593" s="97" t="s">
        <v>93</v>
      </c>
      <c r="L593" s="404" t="str">
        <f>C580</f>
        <v>*************</v>
      </c>
      <c r="M593" s="405"/>
    </row>
    <row r="594" spans="1:14" s="67" customFormat="1">
      <c r="C594" s="98"/>
      <c r="D594" s="98"/>
      <c r="L594" s="104"/>
      <c r="M594" s="104"/>
    </row>
    <row r="595" spans="1:14" s="54" customFormat="1" ht="19.5" customHeight="1">
      <c r="B595" s="53"/>
      <c r="C595" s="416" t="str">
        <f>'SALARY MARCH'!F1</f>
        <v>*************</v>
      </c>
      <c r="D595" s="416"/>
      <c r="E595" s="416"/>
      <c r="F595" s="416"/>
      <c r="G595" s="416"/>
      <c r="H595" s="416"/>
      <c r="I595" s="416"/>
      <c r="J595" s="68"/>
      <c r="K595" s="68"/>
      <c r="L595" s="410"/>
      <c r="M595" s="410"/>
      <c r="N595" s="72"/>
    </row>
    <row r="596" spans="1:14" s="54" customFormat="1" ht="15.75" customHeight="1">
      <c r="B596" s="53"/>
      <c r="C596" s="412" t="str">
        <f>'SALARY MARCH'!D2</f>
        <v>***********</v>
      </c>
      <c r="D596" s="412"/>
      <c r="E596" s="412"/>
      <c r="F596" s="412"/>
      <c r="G596" s="412"/>
      <c r="H596" s="412"/>
      <c r="I596" s="412"/>
      <c r="J596" s="69"/>
      <c r="K596" s="55" t="s">
        <v>69</v>
      </c>
      <c r="L596" s="111"/>
      <c r="M596" s="111"/>
    </row>
    <row r="597" spans="1:14" s="71" customFormat="1" ht="22.5" customHeight="1" thickBot="1">
      <c r="A597" s="73"/>
      <c r="B597" s="74" t="s">
        <v>68</v>
      </c>
      <c r="C597" s="115" t="e">
        <f>'SALARY MARCH'!#REF!</f>
        <v>#REF!</v>
      </c>
      <c r="D597" s="412" t="s">
        <v>108</v>
      </c>
      <c r="E597" s="412"/>
      <c r="F597" s="412"/>
      <c r="G597" s="412"/>
      <c r="H597" s="412"/>
      <c r="I597" s="116">
        <f>'SALARY MARCH'!M3</f>
        <v>43891</v>
      </c>
      <c r="J597" s="113"/>
      <c r="K597" s="75" t="s">
        <v>0</v>
      </c>
      <c r="L597" s="411" t="e">
        <f>'SALARY MARCH'!#REF!</f>
        <v>#REF!</v>
      </c>
      <c r="M597" s="411"/>
    </row>
    <row r="598" spans="1:14" s="77" customFormat="1" ht="20.25" customHeight="1" thickBot="1">
      <c r="A598" s="76" t="s">
        <v>76</v>
      </c>
      <c r="B598" s="413" t="s">
        <v>72</v>
      </c>
      <c r="C598" s="414"/>
      <c r="D598" s="414"/>
      <c r="E598" s="414"/>
      <c r="F598" s="414" t="s">
        <v>73</v>
      </c>
      <c r="G598" s="414"/>
      <c r="H598" s="414"/>
      <c r="I598" s="414" t="s">
        <v>74</v>
      </c>
      <c r="J598" s="414"/>
      <c r="K598" s="414"/>
      <c r="L598" s="407" t="s">
        <v>75</v>
      </c>
      <c r="M598" s="408"/>
    </row>
    <row r="599" spans="1:14" s="77" customFormat="1" ht="12" customHeight="1">
      <c r="A599" s="397">
        <v>37</v>
      </c>
      <c r="B599" s="78" t="s">
        <v>102</v>
      </c>
      <c r="C599" s="400" t="e">
        <f>'SALARY MARCH'!#REF!</f>
        <v>#REF!</v>
      </c>
      <c r="D599" s="400"/>
      <c r="E599" s="401"/>
      <c r="F599" s="395" t="s">
        <v>103</v>
      </c>
      <c r="G599" s="396"/>
      <c r="H599" s="79" t="e">
        <f>'SALARY MARCH'!#REF!</f>
        <v>#REF!</v>
      </c>
      <c r="I599" s="80" t="s">
        <v>109</v>
      </c>
      <c r="J599" s="81"/>
      <c r="K599" s="82" t="e">
        <f>H599/'SALARY MARCH'!A4*H607</f>
        <v>#REF!</v>
      </c>
      <c r="L599" s="100" t="s">
        <v>82</v>
      </c>
      <c r="M599" s="101" t="e">
        <f>'SALARY MARCH'!#REF!</f>
        <v>#REF!</v>
      </c>
    </row>
    <row r="600" spans="1:14" s="77" customFormat="1" ht="12" customHeight="1">
      <c r="A600" s="398"/>
      <c r="B600" s="78" t="s">
        <v>101</v>
      </c>
      <c r="C600" s="406" t="e">
        <f>'SALARY MARCH'!#REF!</f>
        <v>#REF!</v>
      </c>
      <c r="D600" s="406"/>
      <c r="E600" s="84"/>
      <c r="F600" s="395" t="s">
        <v>112</v>
      </c>
      <c r="G600" s="396"/>
      <c r="H600" s="79" t="e">
        <f>'SALARY MARCH'!#REF!</f>
        <v>#REF!</v>
      </c>
      <c r="I600" s="80" t="s">
        <v>112</v>
      </c>
      <c r="J600" s="81"/>
      <c r="K600" s="82" t="e">
        <f>H600/'SALARY MARCH'!A4*H607</f>
        <v>#REF!</v>
      </c>
      <c r="L600" s="100" t="s">
        <v>83</v>
      </c>
      <c r="M600" s="114" t="e">
        <f>'SALARY MARCH'!#REF!</f>
        <v>#REF!</v>
      </c>
    </row>
    <row r="601" spans="1:14" s="77" customFormat="1" ht="12" customHeight="1">
      <c r="A601" s="398"/>
      <c r="B601" s="78" t="s">
        <v>100</v>
      </c>
      <c r="C601" s="406"/>
      <c r="D601" s="406"/>
      <c r="E601" s="84"/>
      <c r="F601" s="395" t="s">
        <v>113</v>
      </c>
      <c r="G601" s="396"/>
      <c r="H601" s="79" t="e">
        <f>'SALARY MARCH'!#REF!</f>
        <v>#REF!</v>
      </c>
      <c r="I601" s="395" t="s">
        <v>110</v>
      </c>
      <c r="J601" s="396"/>
      <c r="K601" s="78" t="e">
        <f>H601/'SALARY MARCH'!A4*H607</f>
        <v>#REF!</v>
      </c>
      <c r="L601" s="100" t="s">
        <v>84</v>
      </c>
      <c r="M601" s="101" t="e">
        <f>'SALARY MARCH'!#REF!</f>
        <v>#REF!</v>
      </c>
    </row>
    <row r="602" spans="1:14" s="77" customFormat="1" ht="12" customHeight="1">
      <c r="A602" s="398"/>
      <c r="B602" s="78" t="s">
        <v>99</v>
      </c>
      <c r="C602" s="112" t="e">
        <f>'SALARY MARCH'!#REF!</f>
        <v>#REF!</v>
      </c>
      <c r="D602" s="85" t="s">
        <v>80</v>
      </c>
      <c r="E602" s="86"/>
      <c r="F602" s="395" t="s">
        <v>114</v>
      </c>
      <c r="G602" s="396"/>
      <c r="H602" s="79" t="e">
        <f>'SALARY MARCH'!#REF!</f>
        <v>#REF!</v>
      </c>
      <c r="I602" s="395" t="s">
        <v>111</v>
      </c>
      <c r="J602" s="396"/>
      <c r="K602" s="78" t="e">
        <f>H602/'SALARY MARCH'!A4*H607</f>
        <v>#REF!</v>
      </c>
      <c r="L602" s="100" t="s">
        <v>85</v>
      </c>
      <c r="M602" s="101" t="e">
        <f>'SALARY MARCH'!#REF!</f>
        <v>#REF!</v>
      </c>
    </row>
    <row r="603" spans="1:14" s="77" customFormat="1" ht="12" customHeight="1">
      <c r="A603" s="398"/>
      <c r="B603" s="78" t="s">
        <v>98</v>
      </c>
      <c r="C603" s="112" t="e">
        <f>'SALARY MARCH'!#REF!</f>
        <v>#REF!</v>
      </c>
      <c r="D603" s="83" t="s">
        <v>81</v>
      </c>
      <c r="E603" s="84"/>
      <c r="F603" s="395" t="s">
        <v>104</v>
      </c>
      <c r="G603" s="396"/>
      <c r="H603" s="79" t="e">
        <f>'SALARY MARCH'!#REF!</f>
        <v>#REF!</v>
      </c>
      <c r="I603" s="87"/>
      <c r="J603" s="78"/>
      <c r="K603" s="78"/>
      <c r="L603" s="100" t="s">
        <v>86</v>
      </c>
      <c r="M603" s="101" t="e">
        <f>'SALARY MARCH'!#REF!</f>
        <v>#REF!</v>
      </c>
    </row>
    <row r="604" spans="1:14" s="77" customFormat="1" ht="12" customHeight="1">
      <c r="A604" s="398"/>
      <c r="B604" s="78" t="s">
        <v>77</v>
      </c>
      <c r="C604" s="88">
        <f>MASTER!I116</f>
        <v>0</v>
      </c>
      <c r="D604" s="83" t="s">
        <v>95</v>
      </c>
      <c r="E604" s="84"/>
      <c r="F604" s="395" t="s">
        <v>105</v>
      </c>
      <c r="G604" s="396"/>
      <c r="H604" s="79" t="e">
        <f>'SALARY MARCH'!#REF!</f>
        <v>#REF!</v>
      </c>
      <c r="I604" s="87"/>
      <c r="J604" s="78"/>
      <c r="K604" s="78"/>
      <c r="L604" s="100" t="s">
        <v>87</v>
      </c>
      <c r="M604" s="101" t="e">
        <f>'SALARY MARCH'!#REF!</f>
        <v>#REF!</v>
      </c>
    </row>
    <row r="605" spans="1:14" s="77" customFormat="1" ht="12" customHeight="1">
      <c r="A605" s="398"/>
      <c r="B605" s="78" t="s">
        <v>97</v>
      </c>
      <c r="C605" s="119">
        <f>MASTER!I115</f>
        <v>0</v>
      </c>
      <c r="D605" s="83" t="s">
        <v>79</v>
      </c>
      <c r="E605" s="84"/>
      <c r="F605" s="395" t="s">
        <v>106</v>
      </c>
      <c r="G605" s="396"/>
      <c r="H605" s="79">
        <v>0</v>
      </c>
      <c r="I605" s="83"/>
      <c r="J605" s="78"/>
      <c r="K605" s="78"/>
      <c r="L605" s="100"/>
      <c r="M605" s="101"/>
    </row>
    <row r="606" spans="1:14" s="77" customFormat="1" ht="12" customHeight="1">
      <c r="A606" s="398"/>
      <c r="B606" s="78" t="s">
        <v>78</v>
      </c>
      <c r="C606" s="77" t="e">
        <f>'SALARY MARCH'!#REF!</f>
        <v>#REF!</v>
      </c>
      <c r="D606" s="83" t="s">
        <v>96</v>
      </c>
      <c r="E606" s="84"/>
      <c r="F606" s="395" t="s">
        <v>107</v>
      </c>
      <c r="G606" s="396"/>
      <c r="H606" s="79" t="e">
        <f>'SALARY MARCH'!A4-'SALARY MARCH'!#REF!</f>
        <v>#REF!</v>
      </c>
      <c r="I606" s="83"/>
      <c r="J606" s="78"/>
      <c r="K606" s="78"/>
      <c r="L606" s="100"/>
      <c r="M606" s="101"/>
    </row>
    <row r="607" spans="1:14" s="77" customFormat="1" ht="15.75" thickBot="1">
      <c r="A607" s="399"/>
      <c r="B607" s="409" t="s">
        <v>88</v>
      </c>
      <c r="C607" s="409"/>
      <c r="D607" s="109" t="e">
        <f>'SALARY MARCH'!#REF!</f>
        <v>#REF!</v>
      </c>
      <c r="E607" s="89"/>
      <c r="F607" s="402" t="s">
        <v>89</v>
      </c>
      <c r="G607" s="403"/>
      <c r="H607" s="90" t="e">
        <f>'SALARY MARCH'!#REF!</f>
        <v>#REF!</v>
      </c>
      <c r="I607" s="402" t="s">
        <v>90</v>
      </c>
      <c r="J607" s="403"/>
      <c r="K607" s="91" t="e">
        <f>+K599+K600+K601+K602</f>
        <v>#REF!</v>
      </c>
      <c r="L607" s="102" t="s">
        <v>91</v>
      </c>
      <c r="M607" s="103" t="e">
        <f>SUM(M599:M604)</f>
        <v>#REF!</v>
      </c>
    </row>
    <row r="608" spans="1:14" s="67" customFormat="1" ht="19.5" customHeight="1" thickBot="1">
      <c r="A608" s="92"/>
      <c r="B608" s="70" t="s">
        <v>92</v>
      </c>
      <c r="C608" s="93" t="e">
        <f>'SALARY MARCH'!#REF!</f>
        <v>#REF!</v>
      </c>
      <c r="D608" s="94"/>
      <c r="E608" s="95"/>
      <c r="F608" s="96"/>
      <c r="G608" s="96"/>
      <c r="H608" s="96"/>
      <c r="I608" s="96"/>
      <c r="J608" s="96"/>
      <c r="K608" s="97" t="s">
        <v>93</v>
      </c>
      <c r="L608" s="404" t="str">
        <f>C595</f>
        <v>*************</v>
      </c>
      <c r="M608" s="405"/>
    </row>
    <row r="609" spans="1:13" s="67" customFormat="1">
      <c r="C609" s="98"/>
      <c r="D609" s="98"/>
      <c r="L609" s="104"/>
      <c r="M609" s="104"/>
    </row>
    <row r="610" spans="1:13" s="67" customFormat="1">
      <c r="C610" s="98"/>
      <c r="D610" s="98"/>
      <c r="L610" s="104"/>
      <c r="M610" s="104"/>
    </row>
    <row r="611" spans="1:13">
      <c r="A611" s="415" t="s">
        <v>116</v>
      </c>
      <c r="B611" s="415"/>
      <c r="C611" s="415"/>
      <c r="D611" s="415"/>
      <c r="E611" s="415"/>
      <c r="F611" s="415"/>
      <c r="G611" s="415"/>
      <c r="H611" s="415"/>
      <c r="I611" s="415"/>
      <c r="J611" s="415"/>
      <c r="K611" s="415"/>
      <c r="L611" s="415"/>
      <c r="M611" s="415"/>
    </row>
    <row r="612" spans="1:13" s="67" customFormat="1">
      <c r="C612" s="98"/>
      <c r="D612" s="98"/>
      <c r="L612" s="104"/>
      <c r="M612" s="104"/>
    </row>
    <row r="613" spans="1:13" s="67" customFormat="1" ht="18.75">
      <c r="A613" s="54"/>
      <c r="B613" s="53"/>
      <c r="C613" s="416" t="str">
        <f>'SALARY MARCH'!F1</f>
        <v>*************</v>
      </c>
      <c r="D613" s="416"/>
      <c r="E613" s="416"/>
      <c r="F613" s="416"/>
      <c r="G613" s="416"/>
      <c r="H613" s="416"/>
      <c r="I613" s="416"/>
      <c r="J613" s="68"/>
      <c r="K613" s="68"/>
      <c r="L613" s="410"/>
      <c r="M613" s="410"/>
    </row>
    <row r="614" spans="1:13" s="67" customFormat="1">
      <c r="A614" s="54"/>
      <c r="B614" s="53"/>
      <c r="C614" s="412" t="str">
        <f>'SALARY MARCH'!D2</f>
        <v>***********</v>
      </c>
      <c r="D614" s="412"/>
      <c r="E614" s="412"/>
      <c r="F614" s="412"/>
      <c r="G614" s="412"/>
      <c r="H614" s="412"/>
      <c r="I614" s="412"/>
      <c r="J614" s="69"/>
      <c r="K614" s="55" t="s">
        <v>69</v>
      </c>
      <c r="L614" s="111"/>
      <c r="M614" s="111"/>
    </row>
    <row r="615" spans="1:13" s="67" customFormat="1" ht="16.5" thickBot="1">
      <c r="A615" s="73"/>
      <c r="B615" s="74" t="s">
        <v>68</v>
      </c>
      <c r="C615" s="115" t="e">
        <f>'SALARY MARCH'!#REF!</f>
        <v>#REF!</v>
      </c>
      <c r="D615" s="412" t="s">
        <v>108</v>
      </c>
      <c r="E615" s="412"/>
      <c r="F615" s="412"/>
      <c r="G615" s="412"/>
      <c r="H615" s="412"/>
      <c r="I615" s="116">
        <f>'SALARY MARCH'!M3</f>
        <v>43891</v>
      </c>
      <c r="J615" s="113"/>
      <c r="K615" s="75" t="s">
        <v>0</v>
      </c>
      <c r="L615" s="411" t="e">
        <f>'SALARY MARCH'!#REF!</f>
        <v>#REF!</v>
      </c>
      <c r="M615" s="411"/>
    </row>
    <row r="616" spans="1:13" s="67" customFormat="1" ht="15.75" thickBot="1">
      <c r="A616" s="76" t="s">
        <v>76</v>
      </c>
      <c r="B616" s="413" t="s">
        <v>72</v>
      </c>
      <c r="C616" s="414"/>
      <c r="D616" s="414"/>
      <c r="E616" s="414"/>
      <c r="F616" s="414" t="s">
        <v>73</v>
      </c>
      <c r="G616" s="414"/>
      <c r="H616" s="414"/>
      <c r="I616" s="414" t="s">
        <v>74</v>
      </c>
      <c r="J616" s="414"/>
      <c r="K616" s="414"/>
      <c r="L616" s="407" t="s">
        <v>75</v>
      </c>
      <c r="M616" s="408"/>
    </row>
    <row r="617" spans="1:13" s="67" customFormat="1">
      <c r="A617" s="397">
        <v>38</v>
      </c>
      <c r="B617" s="78" t="s">
        <v>102</v>
      </c>
      <c r="C617" s="400" t="e">
        <f>'SALARY MARCH'!#REF!</f>
        <v>#REF!</v>
      </c>
      <c r="D617" s="400"/>
      <c r="E617" s="401"/>
      <c r="F617" s="395" t="s">
        <v>103</v>
      </c>
      <c r="G617" s="396"/>
      <c r="H617" s="79" t="e">
        <f>'SALARY MARCH'!#REF!</f>
        <v>#REF!</v>
      </c>
      <c r="I617" s="80" t="s">
        <v>109</v>
      </c>
      <c r="J617" s="81"/>
      <c r="K617" s="82" t="e">
        <f>H617/'SALARY MARCH'!A4*H625</f>
        <v>#REF!</v>
      </c>
      <c r="L617" s="100" t="s">
        <v>82</v>
      </c>
      <c r="M617" s="101" t="e">
        <f>'SALARY MARCH'!#REF!</f>
        <v>#REF!</v>
      </c>
    </row>
    <row r="618" spans="1:13" s="67" customFormat="1">
      <c r="A618" s="398"/>
      <c r="B618" s="78" t="s">
        <v>101</v>
      </c>
      <c r="C618" s="406" t="e">
        <f>'SALARY MARCH'!#REF!</f>
        <v>#REF!</v>
      </c>
      <c r="D618" s="406"/>
      <c r="E618" s="84"/>
      <c r="F618" s="395" t="s">
        <v>112</v>
      </c>
      <c r="G618" s="396"/>
      <c r="H618" s="79" t="e">
        <f>'SALARY MARCH'!#REF!</f>
        <v>#REF!</v>
      </c>
      <c r="I618" s="80" t="s">
        <v>112</v>
      </c>
      <c r="J618" s="81"/>
      <c r="K618" s="82" t="e">
        <f>H618/'SALARY MARCH'!A4*H625</f>
        <v>#REF!</v>
      </c>
      <c r="L618" s="100" t="s">
        <v>83</v>
      </c>
      <c r="M618" s="114" t="e">
        <f>'SALARY MARCH'!#REF!</f>
        <v>#REF!</v>
      </c>
    </row>
    <row r="619" spans="1:13" s="67" customFormat="1">
      <c r="A619" s="398"/>
      <c r="B619" s="78" t="s">
        <v>100</v>
      </c>
      <c r="C619" s="406"/>
      <c r="D619" s="406"/>
      <c r="E619" s="84"/>
      <c r="F619" s="395" t="s">
        <v>113</v>
      </c>
      <c r="G619" s="396"/>
      <c r="H619" s="79" t="e">
        <f>'SALARY MARCH'!#REF!</f>
        <v>#REF!</v>
      </c>
      <c r="I619" s="395" t="s">
        <v>110</v>
      </c>
      <c r="J619" s="396"/>
      <c r="K619" s="78" t="e">
        <f>H619/'SALARY MARCH'!A4*H625</f>
        <v>#REF!</v>
      </c>
      <c r="L619" s="100" t="s">
        <v>84</v>
      </c>
      <c r="M619" s="101" t="e">
        <f>'SALARY MARCH'!#REF!</f>
        <v>#REF!</v>
      </c>
    </row>
    <row r="620" spans="1:13" s="67" customFormat="1">
      <c r="A620" s="398"/>
      <c r="B620" s="78" t="s">
        <v>99</v>
      </c>
      <c r="C620" s="112" t="e">
        <f>'SALARY MARCH'!#REF!</f>
        <v>#REF!</v>
      </c>
      <c r="D620" s="85" t="s">
        <v>80</v>
      </c>
      <c r="E620" s="86"/>
      <c r="F620" s="395" t="s">
        <v>114</v>
      </c>
      <c r="G620" s="396"/>
      <c r="H620" s="79" t="e">
        <f>'SALARY MARCH'!#REF!</f>
        <v>#REF!</v>
      </c>
      <c r="I620" s="395" t="s">
        <v>111</v>
      </c>
      <c r="J620" s="396"/>
      <c r="K620" s="78" t="e">
        <f>H620/'SALARY MARCH'!A4*H625</f>
        <v>#REF!</v>
      </c>
      <c r="L620" s="100" t="s">
        <v>85</v>
      </c>
      <c r="M620" s="101" t="e">
        <f>'SALARY MARCH'!#REF!</f>
        <v>#REF!</v>
      </c>
    </row>
    <row r="621" spans="1:13" s="67" customFormat="1">
      <c r="A621" s="398"/>
      <c r="B621" s="78" t="s">
        <v>98</v>
      </c>
      <c r="C621" s="112" t="e">
        <f>'SALARY MARCH'!#REF!</f>
        <v>#REF!</v>
      </c>
      <c r="D621" s="83" t="s">
        <v>81</v>
      </c>
      <c r="E621" s="84"/>
      <c r="F621" s="395" t="s">
        <v>104</v>
      </c>
      <c r="G621" s="396"/>
      <c r="H621" s="79" t="e">
        <f>'SALARY MARCH'!#REF!</f>
        <v>#REF!</v>
      </c>
      <c r="I621" s="87"/>
      <c r="J621" s="78"/>
      <c r="K621" s="78"/>
      <c r="L621" s="100" t="s">
        <v>86</v>
      </c>
      <c r="M621" s="101" t="e">
        <f>'SALARY MARCH'!#REF!</f>
        <v>#REF!</v>
      </c>
    </row>
    <row r="622" spans="1:13" s="67" customFormat="1">
      <c r="A622" s="398"/>
      <c r="B622" s="78" t="s">
        <v>77</v>
      </c>
      <c r="C622" s="88">
        <f>MASTER!I119</f>
        <v>0</v>
      </c>
      <c r="D622" s="83" t="s">
        <v>95</v>
      </c>
      <c r="E622" s="84"/>
      <c r="F622" s="395" t="s">
        <v>105</v>
      </c>
      <c r="G622" s="396"/>
      <c r="H622" s="79" t="e">
        <f>'SALARY MARCH'!#REF!</f>
        <v>#REF!</v>
      </c>
      <c r="I622" s="87"/>
      <c r="J622" s="78"/>
      <c r="K622" s="78"/>
      <c r="L622" s="100" t="s">
        <v>87</v>
      </c>
      <c r="M622" s="101" t="e">
        <f>'SALARY MARCH'!#REF!</f>
        <v>#REF!</v>
      </c>
    </row>
    <row r="623" spans="1:13" s="67" customFormat="1">
      <c r="A623" s="398"/>
      <c r="B623" s="78" t="s">
        <v>97</v>
      </c>
      <c r="C623" s="119">
        <f>MASTER!I118</f>
        <v>0</v>
      </c>
      <c r="D623" s="83" t="s">
        <v>79</v>
      </c>
      <c r="E623" s="84"/>
      <c r="F623" s="395" t="s">
        <v>106</v>
      </c>
      <c r="G623" s="396"/>
      <c r="H623" s="79">
        <v>0</v>
      </c>
      <c r="I623" s="83"/>
      <c r="J623" s="78"/>
      <c r="K623" s="78"/>
      <c r="L623" s="100"/>
      <c r="M623" s="101"/>
    </row>
    <row r="624" spans="1:13" s="67" customFormat="1">
      <c r="A624" s="398"/>
      <c r="B624" s="78" t="s">
        <v>78</v>
      </c>
      <c r="C624" s="77" t="e">
        <f>'SALARY MARCH'!#REF!</f>
        <v>#REF!</v>
      </c>
      <c r="D624" s="83" t="s">
        <v>96</v>
      </c>
      <c r="E624" s="84"/>
      <c r="F624" s="395" t="s">
        <v>107</v>
      </c>
      <c r="G624" s="396"/>
      <c r="H624" s="79" t="e">
        <f>'SALARY MARCH'!A4-'SALARY MARCH'!#REF!</f>
        <v>#REF!</v>
      </c>
      <c r="I624" s="83"/>
      <c r="J624" s="78"/>
      <c r="K624" s="78"/>
      <c r="L624" s="100"/>
      <c r="M624" s="101"/>
    </row>
    <row r="625" spans="1:14" s="67" customFormat="1" ht="15.75" thickBot="1">
      <c r="A625" s="399"/>
      <c r="B625" s="409" t="s">
        <v>88</v>
      </c>
      <c r="C625" s="409"/>
      <c r="D625" s="109" t="e">
        <f>'SALARY MARCH'!#REF!</f>
        <v>#REF!</v>
      </c>
      <c r="E625" s="89"/>
      <c r="F625" s="402" t="s">
        <v>89</v>
      </c>
      <c r="G625" s="403"/>
      <c r="H625" s="90" t="e">
        <f>'SALARY MARCH'!#REF!</f>
        <v>#REF!</v>
      </c>
      <c r="I625" s="402" t="s">
        <v>90</v>
      </c>
      <c r="J625" s="403"/>
      <c r="K625" s="91" t="e">
        <f>+K617+K618+K619+K620</f>
        <v>#REF!</v>
      </c>
      <c r="L625" s="102" t="s">
        <v>91</v>
      </c>
      <c r="M625" s="103" t="e">
        <f>SUM(M617:M622)</f>
        <v>#REF!</v>
      </c>
    </row>
    <row r="626" spans="1:14" s="67" customFormat="1" ht="16.5" thickBot="1">
      <c r="A626" s="92"/>
      <c r="B626" s="70" t="s">
        <v>92</v>
      </c>
      <c r="C626" s="93" t="e">
        <f>'SALARY MARCH'!#REF!</f>
        <v>#REF!</v>
      </c>
      <c r="D626" s="94"/>
      <c r="E626" s="95"/>
      <c r="F626" s="96"/>
      <c r="G626" s="96"/>
      <c r="H626" s="96"/>
      <c r="I626" s="96"/>
      <c r="J626" s="96"/>
      <c r="K626" s="97" t="s">
        <v>93</v>
      </c>
      <c r="L626" s="404" t="str">
        <f>C613</f>
        <v>*************</v>
      </c>
      <c r="M626" s="405"/>
    </row>
    <row r="627" spans="1:14" s="67" customFormat="1">
      <c r="C627" s="98"/>
      <c r="D627" s="98"/>
      <c r="L627" s="104"/>
      <c r="M627" s="104"/>
    </row>
    <row r="628" spans="1:14" s="54" customFormat="1" ht="19.5" customHeight="1">
      <c r="B628" s="53"/>
      <c r="C628" s="416" t="str">
        <f>'SALARY MARCH'!F1</f>
        <v>*************</v>
      </c>
      <c r="D628" s="416"/>
      <c r="E628" s="416"/>
      <c r="F628" s="416"/>
      <c r="G628" s="416"/>
      <c r="H628" s="416"/>
      <c r="I628" s="416"/>
      <c r="J628" s="68"/>
      <c r="K628" s="68"/>
      <c r="L628" s="410"/>
      <c r="M628" s="410"/>
      <c r="N628" s="72"/>
    </row>
    <row r="629" spans="1:14" s="54" customFormat="1" ht="15.75" customHeight="1">
      <c r="B629" s="53"/>
      <c r="C629" s="412" t="str">
        <f>'SALARY MARCH'!D2</f>
        <v>***********</v>
      </c>
      <c r="D629" s="412"/>
      <c r="E629" s="412"/>
      <c r="F629" s="412"/>
      <c r="G629" s="412"/>
      <c r="H629" s="412"/>
      <c r="I629" s="412"/>
      <c r="J629" s="69"/>
      <c r="K629" s="55" t="s">
        <v>69</v>
      </c>
      <c r="L629" s="111"/>
      <c r="M629" s="111"/>
    </row>
    <row r="630" spans="1:14" s="71" customFormat="1" ht="22.5" customHeight="1" thickBot="1">
      <c r="A630" s="73"/>
      <c r="B630" s="74" t="s">
        <v>68</v>
      </c>
      <c r="C630" s="115" t="e">
        <f>'SALARY MARCH'!#REF!</f>
        <v>#REF!</v>
      </c>
      <c r="D630" s="412" t="s">
        <v>108</v>
      </c>
      <c r="E630" s="412"/>
      <c r="F630" s="412"/>
      <c r="G630" s="412"/>
      <c r="H630" s="412"/>
      <c r="I630" s="116">
        <f>'SALARY MARCH'!M3</f>
        <v>43891</v>
      </c>
      <c r="J630" s="113"/>
      <c r="K630" s="75" t="s">
        <v>0</v>
      </c>
      <c r="L630" s="411" t="e">
        <f>'SALARY MARCH'!#REF!</f>
        <v>#REF!</v>
      </c>
      <c r="M630" s="411"/>
    </row>
    <row r="631" spans="1:14" s="77" customFormat="1" ht="20.25" customHeight="1" thickBot="1">
      <c r="A631" s="76" t="s">
        <v>76</v>
      </c>
      <c r="B631" s="413" t="s">
        <v>72</v>
      </c>
      <c r="C631" s="414"/>
      <c r="D631" s="414"/>
      <c r="E631" s="414"/>
      <c r="F631" s="414" t="s">
        <v>73</v>
      </c>
      <c r="G631" s="414"/>
      <c r="H631" s="414"/>
      <c r="I631" s="414" t="s">
        <v>74</v>
      </c>
      <c r="J631" s="414"/>
      <c r="K631" s="414"/>
      <c r="L631" s="407" t="s">
        <v>75</v>
      </c>
      <c r="M631" s="408"/>
    </row>
    <row r="632" spans="1:14" s="77" customFormat="1" ht="12" customHeight="1">
      <c r="A632" s="397">
        <v>39</v>
      </c>
      <c r="B632" s="78" t="s">
        <v>102</v>
      </c>
      <c r="C632" s="400" t="e">
        <f>'SALARY MARCH'!#REF!</f>
        <v>#REF!</v>
      </c>
      <c r="D632" s="400"/>
      <c r="E632" s="401"/>
      <c r="F632" s="395" t="s">
        <v>103</v>
      </c>
      <c r="G632" s="396"/>
      <c r="H632" s="79" t="e">
        <f>'SALARY MARCH'!#REF!</f>
        <v>#REF!</v>
      </c>
      <c r="I632" s="80" t="s">
        <v>109</v>
      </c>
      <c r="J632" s="81"/>
      <c r="K632" s="82" t="e">
        <f>H632/'SALARY MARCH'!A4*H640</f>
        <v>#REF!</v>
      </c>
      <c r="L632" s="100" t="s">
        <v>82</v>
      </c>
      <c r="M632" s="101" t="e">
        <f>'SALARY MARCH'!#REF!</f>
        <v>#REF!</v>
      </c>
    </row>
    <row r="633" spans="1:14" s="77" customFormat="1" ht="12" customHeight="1">
      <c r="A633" s="398"/>
      <c r="B633" s="78" t="s">
        <v>101</v>
      </c>
      <c r="C633" s="406" t="e">
        <f>'SALARY MARCH'!#REF!</f>
        <v>#REF!</v>
      </c>
      <c r="D633" s="406"/>
      <c r="E633" s="84"/>
      <c r="F633" s="395" t="s">
        <v>112</v>
      </c>
      <c r="G633" s="396"/>
      <c r="H633" s="79" t="e">
        <f>'SALARY MARCH'!#REF!</f>
        <v>#REF!</v>
      </c>
      <c r="I633" s="80" t="s">
        <v>112</v>
      </c>
      <c r="J633" s="81"/>
      <c r="K633" s="82" t="e">
        <f>H633/'SALARY MARCH'!A4*H640</f>
        <v>#REF!</v>
      </c>
      <c r="L633" s="100" t="s">
        <v>83</v>
      </c>
      <c r="M633" s="114" t="e">
        <f>'SALARY MARCH'!#REF!</f>
        <v>#REF!</v>
      </c>
    </row>
    <row r="634" spans="1:14" s="77" customFormat="1" ht="12" customHeight="1">
      <c r="A634" s="398"/>
      <c r="B634" s="78" t="s">
        <v>100</v>
      </c>
      <c r="C634" s="406"/>
      <c r="D634" s="406"/>
      <c r="E634" s="84"/>
      <c r="F634" s="395" t="s">
        <v>113</v>
      </c>
      <c r="G634" s="396"/>
      <c r="H634" s="79" t="e">
        <f>'SALARY MARCH'!#REF!</f>
        <v>#REF!</v>
      </c>
      <c r="I634" s="395" t="s">
        <v>110</v>
      </c>
      <c r="J634" s="396"/>
      <c r="K634" s="78" t="e">
        <f>H634/'SALARY MARCH'!A4*H640</f>
        <v>#REF!</v>
      </c>
      <c r="L634" s="100" t="s">
        <v>84</v>
      </c>
      <c r="M634" s="101" t="e">
        <f>'SALARY MARCH'!#REF!</f>
        <v>#REF!</v>
      </c>
    </row>
    <row r="635" spans="1:14" s="77" customFormat="1" ht="12" customHeight="1">
      <c r="A635" s="398"/>
      <c r="B635" s="78" t="s">
        <v>99</v>
      </c>
      <c r="C635" s="112" t="e">
        <f>'SALARY MARCH'!#REF!</f>
        <v>#REF!</v>
      </c>
      <c r="D635" s="85" t="s">
        <v>80</v>
      </c>
      <c r="E635" s="86"/>
      <c r="F635" s="395" t="s">
        <v>114</v>
      </c>
      <c r="G635" s="396"/>
      <c r="H635" s="79" t="e">
        <f>'SALARY MARCH'!#REF!</f>
        <v>#REF!</v>
      </c>
      <c r="I635" s="395" t="s">
        <v>111</v>
      </c>
      <c r="J635" s="396"/>
      <c r="K635" s="78" t="e">
        <f>H635/'SALARY MARCH'!A4*H640</f>
        <v>#REF!</v>
      </c>
      <c r="L635" s="100" t="s">
        <v>85</v>
      </c>
      <c r="M635" s="101" t="e">
        <f>'SALARY MARCH'!#REF!</f>
        <v>#REF!</v>
      </c>
    </row>
    <row r="636" spans="1:14" s="77" customFormat="1" ht="12" customHeight="1">
      <c r="A636" s="398"/>
      <c r="B636" s="78" t="s">
        <v>98</v>
      </c>
      <c r="C636" s="112" t="e">
        <f>'SALARY MARCH'!#REF!</f>
        <v>#REF!</v>
      </c>
      <c r="D636" s="83" t="s">
        <v>81</v>
      </c>
      <c r="E636" s="84"/>
      <c r="F636" s="395" t="s">
        <v>104</v>
      </c>
      <c r="G636" s="396"/>
      <c r="H636" s="79" t="e">
        <f>'SALARY MARCH'!#REF!</f>
        <v>#REF!</v>
      </c>
      <c r="I636" s="87"/>
      <c r="J636" s="78"/>
      <c r="K636" s="78"/>
      <c r="L636" s="100" t="s">
        <v>86</v>
      </c>
      <c r="M636" s="101" t="e">
        <f>'SALARY MARCH'!#REF!</f>
        <v>#REF!</v>
      </c>
    </row>
    <row r="637" spans="1:14" s="77" customFormat="1" ht="12" customHeight="1">
      <c r="A637" s="398"/>
      <c r="B637" s="78" t="s">
        <v>77</v>
      </c>
      <c r="C637" s="88">
        <f>MASTER!I122</f>
        <v>0</v>
      </c>
      <c r="D637" s="83" t="s">
        <v>95</v>
      </c>
      <c r="E637" s="84"/>
      <c r="F637" s="395" t="s">
        <v>105</v>
      </c>
      <c r="G637" s="396"/>
      <c r="H637" s="79" t="e">
        <f>'SALARY MARCH'!#REF!</f>
        <v>#REF!</v>
      </c>
      <c r="I637" s="87"/>
      <c r="J637" s="78"/>
      <c r="K637" s="78"/>
      <c r="L637" s="100" t="s">
        <v>87</v>
      </c>
      <c r="M637" s="101" t="e">
        <f>'SALARY MARCH'!#REF!</f>
        <v>#REF!</v>
      </c>
    </row>
    <row r="638" spans="1:14" s="77" customFormat="1" ht="12" customHeight="1">
      <c r="A638" s="398"/>
      <c r="B638" s="78" t="s">
        <v>97</v>
      </c>
      <c r="C638" s="119">
        <f>MASTER!I121</f>
        <v>0</v>
      </c>
      <c r="D638" s="83" t="s">
        <v>79</v>
      </c>
      <c r="E638" s="84"/>
      <c r="F638" s="395" t="s">
        <v>106</v>
      </c>
      <c r="G638" s="396"/>
      <c r="H638" s="79">
        <v>0</v>
      </c>
      <c r="I638" s="83"/>
      <c r="J638" s="78"/>
      <c r="K638" s="78"/>
      <c r="L638" s="100"/>
      <c r="M638" s="101"/>
    </row>
    <row r="639" spans="1:14" s="77" customFormat="1" ht="12" customHeight="1">
      <c r="A639" s="398"/>
      <c r="B639" s="78" t="s">
        <v>78</v>
      </c>
      <c r="C639" s="77" t="e">
        <f>'SALARY MARCH'!#REF!</f>
        <v>#REF!</v>
      </c>
      <c r="D639" s="83" t="s">
        <v>96</v>
      </c>
      <c r="E639" s="84"/>
      <c r="F639" s="395" t="s">
        <v>107</v>
      </c>
      <c r="G639" s="396"/>
      <c r="H639" s="79" t="e">
        <f>'SALARY MARCH'!A4-'SALARY MARCH'!#REF!</f>
        <v>#REF!</v>
      </c>
      <c r="I639" s="83"/>
      <c r="J639" s="78"/>
      <c r="K639" s="78"/>
      <c r="L639" s="100"/>
      <c r="M639" s="101"/>
    </row>
    <row r="640" spans="1:14" s="77" customFormat="1" ht="15.75" thickBot="1">
      <c r="A640" s="399"/>
      <c r="B640" s="409" t="s">
        <v>88</v>
      </c>
      <c r="C640" s="409"/>
      <c r="D640" s="109" t="e">
        <f>'SALARY MARCH'!#REF!</f>
        <v>#REF!</v>
      </c>
      <c r="E640" s="89"/>
      <c r="F640" s="402" t="s">
        <v>89</v>
      </c>
      <c r="G640" s="403"/>
      <c r="H640" s="90" t="e">
        <f>'SALARY MARCH'!#REF!</f>
        <v>#REF!</v>
      </c>
      <c r="I640" s="402" t="s">
        <v>90</v>
      </c>
      <c r="J640" s="403"/>
      <c r="K640" s="91" t="e">
        <f>+K632+K633+K634+K635</f>
        <v>#REF!</v>
      </c>
      <c r="L640" s="102" t="s">
        <v>91</v>
      </c>
      <c r="M640" s="103" t="e">
        <f>SUM(M632:M637)</f>
        <v>#REF!</v>
      </c>
    </row>
    <row r="641" spans="1:13" s="67" customFormat="1" ht="19.5" customHeight="1" thickBot="1">
      <c r="A641" s="92"/>
      <c r="B641" s="70" t="s">
        <v>92</v>
      </c>
      <c r="C641" s="93" t="e">
        <f>'SALARY MARCH'!#REF!</f>
        <v>#REF!</v>
      </c>
      <c r="D641" s="94"/>
      <c r="E641" s="95"/>
      <c r="F641" s="96"/>
      <c r="G641" s="96"/>
      <c r="H641" s="96"/>
      <c r="I641" s="96"/>
      <c r="J641" s="96"/>
      <c r="K641" s="97" t="s">
        <v>93</v>
      </c>
      <c r="L641" s="404" t="str">
        <f>C628</f>
        <v>*************</v>
      </c>
      <c r="M641" s="405"/>
    </row>
    <row r="642" spans="1:13" s="67" customFormat="1">
      <c r="C642" s="98"/>
      <c r="D642" s="98"/>
      <c r="L642" s="104"/>
      <c r="M642" s="104"/>
    </row>
    <row r="643" spans="1:13" s="67" customFormat="1">
      <c r="C643" s="98"/>
      <c r="D643" s="98"/>
      <c r="L643" s="104"/>
      <c r="M643" s="104"/>
    </row>
    <row r="644" spans="1:13">
      <c r="A644" s="415" t="s">
        <v>116</v>
      </c>
      <c r="B644" s="415"/>
      <c r="C644" s="415"/>
      <c r="D644" s="415"/>
      <c r="E644" s="415"/>
      <c r="F644" s="415"/>
      <c r="G644" s="415"/>
      <c r="H644" s="415"/>
      <c r="I644" s="415"/>
      <c r="J644" s="415"/>
      <c r="K644" s="415"/>
      <c r="L644" s="415"/>
      <c r="M644" s="415"/>
    </row>
    <row r="645" spans="1:13" s="67" customFormat="1">
      <c r="C645" s="98"/>
      <c r="D645" s="98"/>
      <c r="L645" s="104"/>
      <c r="M645" s="104"/>
    </row>
    <row r="646" spans="1:13" s="67" customFormat="1" ht="18.75">
      <c r="A646" s="54"/>
      <c r="B646" s="53"/>
      <c r="C646" s="416" t="str">
        <f>'SALARY MARCH'!F1</f>
        <v>*************</v>
      </c>
      <c r="D646" s="416"/>
      <c r="E646" s="416"/>
      <c r="F646" s="416"/>
      <c r="G646" s="416"/>
      <c r="H646" s="416"/>
      <c r="I646" s="416"/>
      <c r="J646" s="68"/>
      <c r="K646" s="68"/>
      <c r="L646" s="410"/>
      <c r="M646" s="410"/>
    </row>
    <row r="647" spans="1:13" s="67" customFormat="1">
      <c r="A647" s="54"/>
      <c r="B647" s="53"/>
      <c r="C647" s="412" t="str">
        <f>'SALARY MARCH'!D2</f>
        <v>***********</v>
      </c>
      <c r="D647" s="412"/>
      <c r="E647" s="412"/>
      <c r="F647" s="412"/>
      <c r="G647" s="412"/>
      <c r="H647" s="412"/>
      <c r="I647" s="412"/>
      <c r="J647" s="69"/>
      <c r="K647" s="55" t="s">
        <v>69</v>
      </c>
      <c r="L647" s="111"/>
      <c r="M647" s="111"/>
    </row>
    <row r="648" spans="1:13" s="67" customFormat="1" ht="16.5" thickBot="1">
      <c r="A648" s="73"/>
      <c r="B648" s="74" t="s">
        <v>68</v>
      </c>
      <c r="C648" s="115" t="e">
        <f>'SALARY MARCH'!#REF!</f>
        <v>#REF!</v>
      </c>
      <c r="D648" s="412" t="s">
        <v>108</v>
      </c>
      <c r="E648" s="412"/>
      <c r="F648" s="412"/>
      <c r="G648" s="412"/>
      <c r="H648" s="412"/>
      <c r="I648" s="116">
        <f>'SALARY MARCH'!M3</f>
        <v>43891</v>
      </c>
      <c r="J648" s="113"/>
      <c r="K648" s="75" t="s">
        <v>0</v>
      </c>
      <c r="L648" s="411" t="e">
        <f>'SALARY MARCH'!#REF!</f>
        <v>#REF!</v>
      </c>
      <c r="M648" s="411"/>
    </row>
    <row r="649" spans="1:13" s="67" customFormat="1" ht="15.75" thickBot="1">
      <c r="A649" s="76" t="s">
        <v>76</v>
      </c>
      <c r="B649" s="413" t="s">
        <v>72</v>
      </c>
      <c r="C649" s="414"/>
      <c r="D649" s="414"/>
      <c r="E649" s="414"/>
      <c r="F649" s="414" t="s">
        <v>73</v>
      </c>
      <c r="G649" s="414"/>
      <c r="H649" s="414"/>
      <c r="I649" s="414" t="s">
        <v>74</v>
      </c>
      <c r="J649" s="414"/>
      <c r="K649" s="414"/>
      <c r="L649" s="407" t="s">
        <v>75</v>
      </c>
      <c r="M649" s="408"/>
    </row>
    <row r="650" spans="1:13" s="67" customFormat="1">
      <c r="A650" s="397">
        <v>40</v>
      </c>
      <c r="B650" s="78" t="s">
        <v>102</v>
      </c>
      <c r="C650" s="400" t="e">
        <f>'SALARY MARCH'!#REF!</f>
        <v>#REF!</v>
      </c>
      <c r="D650" s="400"/>
      <c r="E650" s="401"/>
      <c r="F650" s="395" t="s">
        <v>103</v>
      </c>
      <c r="G650" s="396"/>
      <c r="H650" s="79" t="e">
        <f>'SALARY MARCH'!#REF!</f>
        <v>#REF!</v>
      </c>
      <c r="I650" s="80" t="s">
        <v>109</v>
      </c>
      <c r="J650" s="81"/>
      <c r="K650" s="82" t="e">
        <f>H650/'SALARY MARCH'!A4*H658</f>
        <v>#REF!</v>
      </c>
      <c r="L650" s="100" t="s">
        <v>82</v>
      </c>
      <c r="M650" s="101" t="e">
        <f>'SALARY MARCH'!#REF!</f>
        <v>#REF!</v>
      </c>
    </row>
    <row r="651" spans="1:13" s="67" customFormat="1">
      <c r="A651" s="398"/>
      <c r="B651" s="78" t="s">
        <v>101</v>
      </c>
      <c r="C651" s="406" t="e">
        <f>'SALARY MARCH'!#REF!</f>
        <v>#REF!</v>
      </c>
      <c r="D651" s="406"/>
      <c r="E651" s="84"/>
      <c r="F651" s="395" t="s">
        <v>112</v>
      </c>
      <c r="G651" s="396"/>
      <c r="H651" s="79" t="e">
        <f>'SALARY MARCH'!#REF!</f>
        <v>#REF!</v>
      </c>
      <c r="I651" s="80" t="s">
        <v>112</v>
      </c>
      <c r="J651" s="81"/>
      <c r="K651" s="82" t="e">
        <f>H651/'SALARY MARCH'!A4*H658</f>
        <v>#REF!</v>
      </c>
      <c r="L651" s="100" t="s">
        <v>83</v>
      </c>
      <c r="M651" s="114" t="e">
        <f>'SALARY MARCH'!#REF!</f>
        <v>#REF!</v>
      </c>
    </row>
    <row r="652" spans="1:13" s="67" customFormat="1">
      <c r="A652" s="398"/>
      <c r="B652" s="78" t="s">
        <v>100</v>
      </c>
      <c r="C652" s="406"/>
      <c r="D652" s="406"/>
      <c r="E652" s="84"/>
      <c r="F652" s="395" t="s">
        <v>113</v>
      </c>
      <c r="G652" s="396"/>
      <c r="H652" s="79" t="e">
        <f>'SALARY MARCH'!#REF!</f>
        <v>#REF!</v>
      </c>
      <c r="I652" s="395" t="s">
        <v>110</v>
      </c>
      <c r="J652" s="396"/>
      <c r="K652" s="78" t="e">
        <f>H652/'SALARY MARCH'!A4*H658</f>
        <v>#REF!</v>
      </c>
      <c r="L652" s="100" t="s">
        <v>84</v>
      </c>
      <c r="M652" s="101" t="e">
        <f>'SALARY MARCH'!#REF!</f>
        <v>#REF!</v>
      </c>
    </row>
    <row r="653" spans="1:13" s="67" customFormat="1">
      <c r="A653" s="398"/>
      <c r="B653" s="78" t="s">
        <v>99</v>
      </c>
      <c r="C653" s="112" t="e">
        <f>'SALARY MARCH'!#REF!</f>
        <v>#REF!</v>
      </c>
      <c r="D653" s="85" t="s">
        <v>80</v>
      </c>
      <c r="E653" s="86"/>
      <c r="F653" s="395" t="s">
        <v>114</v>
      </c>
      <c r="G653" s="396"/>
      <c r="H653" s="79" t="e">
        <f>'SALARY MARCH'!#REF!</f>
        <v>#REF!</v>
      </c>
      <c r="I653" s="395" t="s">
        <v>111</v>
      </c>
      <c r="J653" s="396"/>
      <c r="K653" s="78" t="e">
        <f>H653/'SALARY MARCH'!A4*H658</f>
        <v>#REF!</v>
      </c>
      <c r="L653" s="100" t="s">
        <v>85</v>
      </c>
      <c r="M653" s="101" t="e">
        <f>'SALARY MARCH'!#REF!</f>
        <v>#REF!</v>
      </c>
    </row>
    <row r="654" spans="1:13" s="67" customFormat="1">
      <c r="A654" s="398"/>
      <c r="B654" s="78" t="s">
        <v>98</v>
      </c>
      <c r="C654" s="112" t="e">
        <f>'SALARY MARCH'!#REF!</f>
        <v>#REF!</v>
      </c>
      <c r="D654" s="83" t="s">
        <v>81</v>
      </c>
      <c r="E654" s="84"/>
      <c r="F654" s="395" t="s">
        <v>104</v>
      </c>
      <c r="G654" s="396"/>
      <c r="H654" s="79" t="e">
        <f>'SALARY MARCH'!#REF!</f>
        <v>#REF!</v>
      </c>
      <c r="I654" s="87"/>
      <c r="J654" s="78"/>
      <c r="K654" s="78"/>
      <c r="L654" s="100" t="s">
        <v>86</v>
      </c>
      <c r="M654" s="101" t="e">
        <f>'SALARY MARCH'!#REF!</f>
        <v>#REF!</v>
      </c>
    </row>
    <row r="655" spans="1:13" s="67" customFormat="1">
      <c r="A655" s="398"/>
      <c r="B655" s="78" t="s">
        <v>77</v>
      </c>
      <c r="C655" s="88">
        <f>MASTER!I125</f>
        <v>0</v>
      </c>
      <c r="D655" s="83" t="s">
        <v>95</v>
      </c>
      <c r="E655" s="84"/>
      <c r="F655" s="395" t="s">
        <v>105</v>
      </c>
      <c r="G655" s="396"/>
      <c r="H655" s="79" t="e">
        <f>'SALARY MARCH'!#REF!</f>
        <v>#REF!</v>
      </c>
      <c r="I655" s="87"/>
      <c r="J655" s="78"/>
      <c r="K655" s="78"/>
      <c r="L655" s="100" t="s">
        <v>87</v>
      </c>
      <c r="M655" s="101" t="e">
        <f>'SALARY MARCH'!#REF!</f>
        <v>#REF!</v>
      </c>
    </row>
    <row r="656" spans="1:13" s="67" customFormat="1">
      <c r="A656" s="398"/>
      <c r="B656" s="78" t="s">
        <v>97</v>
      </c>
      <c r="C656" s="119">
        <f>MASTER!I124</f>
        <v>0</v>
      </c>
      <c r="D656" s="83" t="s">
        <v>79</v>
      </c>
      <c r="E656" s="84"/>
      <c r="F656" s="395" t="s">
        <v>106</v>
      </c>
      <c r="G656" s="396"/>
      <c r="H656" s="79">
        <v>0</v>
      </c>
      <c r="I656" s="83"/>
      <c r="J656" s="78"/>
      <c r="K656" s="78"/>
      <c r="L656" s="100"/>
      <c r="M656" s="101"/>
    </row>
    <row r="657" spans="1:14" s="67" customFormat="1">
      <c r="A657" s="398"/>
      <c r="B657" s="78" t="s">
        <v>78</v>
      </c>
      <c r="C657" s="77" t="e">
        <f>'SALARY MARCH'!#REF!</f>
        <v>#REF!</v>
      </c>
      <c r="D657" s="83" t="s">
        <v>96</v>
      </c>
      <c r="E657" s="84"/>
      <c r="F657" s="395" t="s">
        <v>107</v>
      </c>
      <c r="G657" s="396"/>
      <c r="H657" s="79" t="e">
        <f>'SALARY MARCH'!A4-'SALARY MARCH'!#REF!</f>
        <v>#REF!</v>
      </c>
      <c r="I657" s="83"/>
      <c r="J657" s="78"/>
      <c r="K657" s="78"/>
      <c r="L657" s="100"/>
      <c r="M657" s="101"/>
    </row>
    <row r="658" spans="1:14" s="67" customFormat="1" ht="15.75" thickBot="1">
      <c r="A658" s="399"/>
      <c r="B658" s="409" t="s">
        <v>88</v>
      </c>
      <c r="C658" s="409"/>
      <c r="D658" s="109" t="e">
        <f>'SALARY MARCH'!#REF!</f>
        <v>#REF!</v>
      </c>
      <c r="E658" s="89"/>
      <c r="F658" s="402" t="s">
        <v>89</v>
      </c>
      <c r="G658" s="403"/>
      <c r="H658" s="90" t="e">
        <f>'SALARY MARCH'!#REF!</f>
        <v>#REF!</v>
      </c>
      <c r="I658" s="402" t="s">
        <v>90</v>
      </c>
      <c r="J658" s="403"/>
      <c r="K658" s="91" t="e">
        <f>+K650+K651+K652+K653</f>
        <v>#REF!</v>
      </c>
      <c r="L658" s="102" t="s">
        <v>91</v>
      </c>
      <c r="M658" s="103" t="e">
        <f>SUM(M650:M655)</f>
        <v>#REF!</v>
      </c>
    </row>
    <row r="659" spans="1:14" s="67" customFormat="1" ht="16.5" thickBot="1">
      <c r="A659" s="92"/>
      <c r="B659" s="70" t="s">
        <v>92</v>
      </c>
      <c r="C659" s="93" t="e">
        <f>'SALARY MARCH'!#REF!</f>
        <v>#REF!</v>
      </c>
      <c r="D659" s="94"/>
      <c r="E659" s="95"/>
      <c r="F659" s="96"/>
      <c r="G659" s="96"/>
      <c r="H659" s="96"/>
      <c r="I659" s="96"/>
      <c r="J659" s="96"/>
      <c r="K659" s="97" t="s">
        <v>93</v>
      </c>
      <c r="L659" s="404" t="str">
        <f>C646</f>
        <v>*************</v>
      </c>
      <c r="M659" s="405"/>
    </row>
    <row r="660" spans="1:14" s="67" customFormat="1">
      <c r="C660" s="98"/>
      <c r="D660" s="98"/>
      <c r="L660" s="104"/>
      <c r="M660" s="104"/>
    </row>
    <row r="661" spans="1:14" s="54" customFormat="1" ht="19.5" customHeight="1">
      <c r="B661" s="53"/>
      <c r="C661" s="416" t="str">
        <f>'SALARY MARCH'!F1</f>
        <v>*************</v>
      </c>
      <c r="D661" s="416"/>
      <c r="E661" s="416"/>
      <c r="F661" s="416"/>
      <c r="G661" s="416"/>
      <c r="H661" s="416"/>
      <c r="I661" s="416"/>
      <c r="J661" s="68"/>
      <c r="K661" s="68"/>
      <c r="L661" s="410"/>
      <c r="M661" s="410"/>
      <c r="N661" s="72"/>
    </row>
    <row r="662" spans="1:14" s="54" customFormat="1" ht="15.75" customHeight="1">
      <c r="B662" s="53"/>
      <c r="C662" s="412" t="str">
        <f>'SALARY MARCH'!D2</f>
        <v>***********</v>
      </c>
      <c r="D662" s="412"/>
      <c r="E662" s="412"/>
      <c r="F662" s="412"/>
      <c r="G662" s="412"/>
      <c r="H662" s="412"/>
      <c r="I662" s="412"/>
      <c r="J662" s="69"/>
      <c r="K662" s="55" t="s">
        <v>69</v>
      </c>
      <c r="L662" s="111"/>
      <c r="M662" s="111"/>
    </row>
    <row r="663" spans="1:14" s="71" customFormat="1" ht="22.5" customHeight="1" thickBot="1">
      <c r="A663" s="73"/>
      <c r="B663" s="74" t="s">
        <v>68</v>
      </c>
      <c r="C663" s="115" t="e">
        <f>'SALARY MARCH'!#REF!</f>
        <v>#REF!</v>
      </c>
      <c r="D663" s="412" t="s">
        <v>108</v>
      </c>
      <c r="E663" s="412"/>
      <c r="F663" s="412"/>
      <c r="G663" s="412"/>
      <c r="H663" s="412"/>
      <c r="I663" s="116">
        <f>'SALARY MARCH'!M3</f>
        <v>43891</v>
      </c>
      <c r="J663" s="113"/>
      <c r="K663" s="75" t="s">
        <v>0</v>
      </c>
      <c r="L663" s="411" t="e">
        <f>'SALARY MARCH'!#REF!</f>
        <v>#REF!</v>
      </c>
      <c r="M663" s="411"/>
    </row>
    <row r="664" spans="1:14" s="77" customFormat="1" ht="20.25" customHeight="1" thickBot="1">
      <c r="A664" s="76" t="s">
        <v>76</v>
      </c>
      <c r="B664" s="413" t="s">
        <v>72</v>
      </c>
      <c r="C664" s="414"/>
      <c r="D664" s="414"/>
      <c r="E664" s="414"/>
      <c r="F664" s="414" t="s">
        <v>73</v>
      </c>
      <c r="G664" s="414"/>
      <c r="H664" s="414"/>
      <c r="I664" s="414" t="s">
        <v>74</v>
      </c>
      <c r="J664" s="414"/>
      <c r="K664" s="414"/>
      <c r="L664" s="407" t="s">
        <v>75</v>
      </c>
      <c r="M664" s="408"/>
    </row>
    <row r="665" spans="1:14" s="77" customFormat="1" ht="12" customHeight="1">
      <c r="A665" s="397">
        <v>41</v>
      </c>
      <c r="B665" s="78" t="s">
        <v>102</v>
      </c>
      <c r="C665" s="400" t="e">
        <f>'SALARY MARCH'!#REF!</f>
        <v>#REF!</v>
      </c>
      <c r="D665" s="400"/>
      <c r="E665" s="401"/>
      <c r="F665" s="395" t="s">
        <v>103</v>
      </c>
      <c r="G665" s="396"/>
      <c r="H665" s="79" t="e">
        <f>'SALARY MARCH'!#REF!</f>
        <v>#REF!</v>
      </c>
      <c r="I665" s="80" t="s">
        <v>109</v>
      </c>
      <c r="J665" s="81"/>
      <c r="K665" s="82" t="e">
        <f>H665/'SALARY MARCH'!A4*H673</f>
        <v>#REF!</v>
      </c>
      <c r="L665" s="100" t="s">
        <v>82</v>
      </c>
      <c r="M665" s="101" t="e">
        <f>'SALARY MARCH'!#REF!</f>
        <v>#REF!</v>
      </c>
    </row>
    <row r="666" spans="1:14" s="77" customFormat="1" ht="12" customHeight="1">
      <c r="A666" s="398"/>
      <c r="B666" s="78" t="s">
        <v>101</v>
      </c>
      <c r="C666" s="406" t="e">
        <f>'SALARY MARCH'!#REF!</f>
        <v>#REF!</v>
      </c>
      <c r="D666" s="406"/>
      <c r="E666" s="84"/>
      <c r="F666" s="395" t="s">
        <v>112</v>
      </c>
      <c r="G666" s="396"/>
      <c r="H666" s="79" t="e">
        <f>'SALARY MARCH'!#REF!</f>
        <v>#REF!</v>
      </c>
      <c r="I666" s="80" t="s">
        <v>112</v>
      </c>
      <c r="J666" s="81"/>
      <c r="K666" s="82" t="e">
        <f>H666/'SALARY MARCH'!A4*H673</f>
        <v>#REF!</v>
      </c>
      <c r="L666" s="100" t="s">
        <v>83</v>
      </c>
      <c r="M666" s="114" t="e">
        <f>'SALARY MARCH'!#REF!</f>
        <v>#REF!</v>
      </c>
    </row>
    <row r="667" spans="1:14" s="77" customFormat="1" ht="12" customHeight="1">
      <c r="A667" s="398"/>
      <c r="B667" s="78" t="s">
        <v>100</v>
      </c>
      <c r="C667" s="406"/>
      <c r="D667" s="406"/>
      <c r="E667" s="84"/>
      <c r="F667" s="395" t="s">
        <v>113</v>
      </c>
      <c r="G667" s="396"/>
      <c r="H667" s="79" t="e">
        <f>'SALARY MARCH'!#REF!</f>
        <v>#REF!</v>
      </c>
      <c r="I667" s="395" t="s">
        <v>110</v>
      </c>
      <c r="J667" s="396"/>
      <c r="K667" s="78" t="e">
        <f>H667/'SALARY MARCH'!A4*H673</f>
        <v>#REF!</v>
      </c>
      <c r="L667" s="100" t="s">
        <v>84</v>
      </c>
      <c r="M667" s="101" t="e">
        <f>'SALARY MARCH'!#REF!</f>
        <v>#REF!</v>
      </c>
    </row>
    <row r="668" spans="1:14" s="77" customFormat="1" ht="12" customHeight="1">
      <c r="A668" s="398"/>
      <c r="B668" s="78" t="s">
        <v>99</v>
      </c>
      <c r="C668" s="112" t="e">
        <f>'SALARY MARCH'!#REF!</f>
        <v>#REF!</v>
      </c>
      <c r="D668" s="85" t="s">
        <v>80</v>
      </c>
      <c r="E668" s="86"/>
      <c r="F668" s="395" t="s">
        <v>114</v>
      </c>
      <c r="G668" s="396"/>
      <c r="H668" s="79" t="e">
        <f>'SALARY MARCH'!#REF!</f>
        <v>#REF!</v>
      </c>
      <c r="I668" s="395" t="s">
        <v>111</v>
      </c>
      <c r="J668" s="396"/>
      <c r="K668" s="78" t="e">
        <f>H668/'SALARY MARCH'!A4*H673</f>
        <v>#REF!</v>
      </c>
      <c r="L668" s="100" t="s">
        <v>85</v>
      </c>
      <c r="M668" s="101" t="e">
        <f>'SALARY MARCH'!#REF!</f>
        <v>#REF!</v>
      </c>
    </row>
    <row r="669" spans="1:14" s="77" customFormat="1" ht="12" customHeight="1">
      <c r="A669" s="398"/>
      <c r="B669" s="78" t="s">
        <v>98</v>
      </c>
      <c r="C669" s="112" t="e">
        <f>'SALARY MARCH'!#REF!</f>
        <v>#REF!</v>
      </c>
      <c r="D669" s="83" t="s">
        <v>81</v>
      </c>
      <c r="E669" s="84"/>
      <c r="F669" s="395" t="s">
        <v>104</v>
      </c>
      <c r="G669" s="396"/>
      <c r="H669" s="79" t="e">
        <f>'SALARY MARCH'!#REF!</f>
        <v>#REF!</v>
      </c>
      <c r="I669" s="87"/>
      <c r="J669" s="78"/>
      <c r="K669" s="78"/>
      <c r="L669" s="100" t="s">
        <v>86</v>
      </c>
      <c r="M669" s="101" t="e">
        <f>'SALARY MARCH'!#REF!</f>
        <v>#REF!</v>
      </c>
    </row>
    <row r="670" spans="1:14" s="77" customFormat="1" ht="12" customHeight="1">
      <c r="A670" s="398"/>
      <c r="B670" s="78" t="s">
        <v>77</v>
      </c>
      <c r="C670" s="88">
        <f>MASTER!I128</f>
        <v>0</v>
      </c>
      <c r="D670" s="83" t="s">
        <v>95</v>
      </c>
      <c r="E670" s="84"/>
      <c r="F670" s="395" t="s">
        <v>105</v>
      </c>
      <c r="G670" s="396"/>
      <c r="H670" s="79" t="e">
        <f>'SALARY MARCH'!#REF!</f>
        <v>#REF!</v>
      </c>
      <c r="I670" s="87"/>
      <c r="J670" s="78"/>
      <c r="K670" s="78"/>
      <c r="L670" s="100" t="s">
        <v>87</v>
      </c>
      <c r="M670" s="101" t="e">
        <f>'SALARY MARCH'!#REF!</f>
        <v>#REF!</v>
      </c>
    </row>
    <row r="671" spans="1:14" s="77" customFormat="1" ht="12" customHeight="1">
      <c r="A671" s="398"/>
      <c r="B671" s="78" t="s">
        <v>97</v>
      </c>
      <c r="C671" s="119">
        <f>MASTER!I127</f>
        <v>0</v>
      </c>
      <c r="D671" s="83" t="s">
        <v>79</v>
      </c>
      <c r="E671" s="84"/>
      <c r="F671" s="395" t="s">
        <v>106</v>
      </c>
      <c r="G671" s="396"/>
      <c r="H671" s="79">
        <v>0</v>
      </c>
      <c r="I671" s="83"/>
      <c r="J671" s="78"/>
      <c r="K671" s="78"/>
      <c r="L671" s="100"/>
      <c r="M671" s="101"/>
    </row>
    <row r="672" spans="1:14" s="77" customFormat="1" ht="12" customHeight="1">
      <c r="A672" s="398"/>
      <c r="B672" s="78" t="s">
        <v>78</v>
      </c>
      <c r="C672" s="77" t="e">
        <f>'SALARY MARCH'!#REF!</f>
        <v>#REF!</v>
      </c>
      <c r="D672" s="83" t="s">
        <v>96</v>
      </c>
      <c r="E672" s="84"/>
      <c r="F672" s="395" t="s">
        <v>107</v>
      </c>
      <c r="G672" s="396"/>
      <c r="H672" s="79" t="e">
        <f>'SALARY MARCH'!A4-'SALARY MARCH'!#REF!</f>
        <v>#REF!</v>
      </c>
      <c r="I672" s="83"/>
      <c r="J672" s="78"/>
      <c r="K672" s="78"/>
      <c r="L672" s="100"/>
      <c r="M672" s="101"/>
    </row>
    <row r="673" spans="1:13" s="77" customFormat="1" ht="15.75" thickBot="1">
      <c r="A673" s="399"/>
      <c r="B673" s="409" t="s">
        <v>88</v>
      </c>
      <c r="C673" s="409"/>
      <c r="D673" s="109" t="e">
        <f>'SALARY MARCH'!#REF!</f>
        <v>#REF!</v>
      </c>
      <c r="E673" s="89"/>
      <c r="F673" s="402" t="s">
        <v>89</v>
      </c>
      <c r="G673" s="403"/>
      <c r="H673" s="90" t="e">
        <f>'SALARY MARCH'!#REF!</f>
        <v>#REF!</v>
      </c>
      <c r="I673" s="402" t="s">
        <v>90</v>
      </c>
      <c r="J673" s="403"/>
      <c r="K673" s="91" t="e">
        <f>+K665+K666+K667+K668</f>
        <v>#REF!</v>
      </c>
      <c r="L673" s="102" t="s">
        <v>91</v>
      </c>
      <c r="M673" s="103" t="e">
        <f>SUM(M665:M670)</f>
        <v>#REF!</v>
      </c>
    </row>
    <row r="674" spans="1:13" s="67" customFormat="1" ht="19.5" customHeight="1" thickBot="1">
      <c r="A674" s="92"/>
      <c r="B674" s="70" t="s">
        <v>92</v>
      </c>
      <c r="C674" s="93" t="e">
        <f>'SALARY MARCH'!#REF!</f>
        <v>#REF!</v>
      </c>
      <c r="D674" s="94"/>
      <c r="E674" s="95"/>
      <c r="F674" s="96"/>
      <c r="G674" s="96"/>
      <c r="H674" s="96"/>
      <c r="I674" s="96"/>
      <c r="J674" s="96"/>
      <c r="K674" s="97" t="s">
        <v>93</v>
      </c>
      <c r="L674" s="404" t="str">
        <f>C661</f>
        <v>*************</v>
      </c>
      <c r="M674" s="405"/>
    </row>
    <row r="675" spans="1:13" s="67" customFormat="1">
      <c r="C675" s="98"/>
      <c r="D675" s="98"/>
      <c r="L675" s="104"/>
      <c r="M675" s="104"/>
    </row>
    <row r="676" spans="1:13" s="67" customFormat="1">
      <c r="C676" s="98"/>
      <c r="D676" s="98"/>
      <c r="L676" s="104"/>
      <c r="M676" s="104"/>
    </row>
    <row r="677" spans="1:13">
      <c r="A677" s="415" t="s">
        <v>116</v>
      </c>
      <c r="B677" s="415"/>
      <c r="C677" s="415"/>
      <c r="D677" s="415"/>
      <c r="E677" s="415"/>
      <c r="F677" s="415"/>
      <c r="G677" s="415"/>
      <c r="H677" s="415"/>
      <c r="I677" s="415"/>
      <c r="J677" s="415"/>
      <c r="K677" s="415"/>
      <c r="L677" s="415"/>
      <c r="M677" s="415"/>
    </row>
    <row r="678" spans="1:13" s="67" customFormat="1">
      <c r="C678" s="98"/>
      <c r="D678" s="98"/>
      <c r="L678" s="104"/>
      <c r="M678" s="104"/>
    </row>
    <row r="679" spans="1:13" s="67" customFormat="1" ht="18.75">
      <c r="A679" s="54"/>
      <c r="B679" s="53"/>
      <c r="C679" s="416" t="str">
        <f>'SALARY MARCH'!F1</f>
        <v>*************</v>
      </c>
      <c r="D679" s="416"/>
      <c r="E679" s="416"/>
      <c r="F679" s="416"/>
      <c r="G679" s="416"/>
      <c r="H679" s="416"/>
      <c r="I679" s="416"/>
      <c r="J679" s="68"/>
      <c r="K679" s="68"/>
      <c r="L679" s="410"/>
      <c r="M679" s="410"/>
    </row>
    <row r="680" spans="1:13" s="67" customFormat="1">
      <c r="A680" s="54"/>
      <c r="B680" s="53"/>
      <c r="C680" s="412" t="str">
        <f>'SALARY MARCH'!D2</f>
        <v>***********</v>
      </c>
      <c r="D680" s="412"/>
      <c r="E680" s="412"/>
      <c r="F680" s="412"/>
      <c r="G680" s="412"/>
      <c r="H680" s="412"/>
      <c r="I680" s="412"/>
      <c r="J680" s="69"/>
      <c r="K680" s="55" t="s">
        <v>69</v>
      </c>
      <c r="L680" s="111"/>
      <c r="M680" s="111"/>
    </row>
    <row r="681" spans="1:13" s="67" customFormat="1" ht="16.5" thickBot="1">
      <c r="A681" s="73"/>
      <c r="B681" s="74" t="s">
        <v>68</v>
      </c>
      <c r="C681" s="115" t="e">
        <f>'SALARY MARCH'!#REF!</f>
        <v>#REF!</v>
      </c>
      <c r="D681" s="412" t="s">
        <v>108</v>
      </c>
      <c r="E681" s="412"/>
      <c r="F681" s="412"/>
      <c r="G681" s="412"/>
      <c r="H681" s="412"/>
      <c r="I681" s="116">
        <f>'SALARY MARCH'!M3</f>
        <v>43891</v>
      </c>
      <c r="J681" s="113"/>
      <c r="K681" s="75" t="s">
        <v>0</v>
      </c>
      <c r="L681" s="411" t="e">
        <f>'SALARY MARCH'!#REF!</f>
        <v>#REF!</v>
      </c>
      <c r="M681" s="411"/>
    </row>
    <row r="682" spans="1:13" s="67" customFormat="1" ht="15.75" thickBot="1">
      <c r="A682" s="76" t="s">
        <v>76</v>
      </c>
      <c r="B682" s="413" t="s">
        <v>72</v>
      </c>
      <c r="C682" s="414"/>
      <c r="D682" s="414"/>
      <c r="E682" s="414"/>
      <c r="F682" s="414" t="s">
        <v>73</v>
      </c>
      <c r="G682" s="414"/>
      <c r="H682" s="414"/>
      <c r="I682" s="414" t="s">
        <v>74</v>
      </c>
      <c r="J682" s="414"/>
      <c r="K682" s="414"/>
      <c r="L682" s="407" t="s">
        <v>75</v>
      </c>
      <c r="M682" s="408"/>
    </row>
    <row r="683" spans="1:13" s="67" customFormat="1">
      <c r="A683" s="397">
        <v>42</v>
      </c>
      <c r="B683" s="78" t="s">
        <v>102</v>
      </c>
      <c r="C683" s="400" t="e">
        <f>'SALARY MARCH'!#REF!</f>
        <v>#REF!</v>
      </c>
      <c r="D683" s="400"/>
      <c r="E683" s="401"/>
      <c r="F683" s="395" t="s">
        <v>103</v>
      </c>
      <c r="G683" s="396"/>
      <c r="H683" s="79" t="e">
        <f>'SALARY MARCH'!#REF!</f>
        <v>#REF!</v>
      </c>
      <c r="I683" s="80" t="s">
        <v>109</v>
      </c>
      <c r="J683" s="81"/>
      <c r="K683" s="82" t="e">
        <f>H683/'SALARY MARCH'!A4*H691</f>
        <v>#REF!</v>
      </c>
      <c r="L683" s="100" t="s">
        <v>82</v>
      </c>
      <c r="M683" s="101" t="e">
        <f>'SALARY MARCH'!#REF!</f>
        <v>#REF!</v>
      </c>
    </row>
    <row r="684" spans="1:13" s="67" customFormat="1">
      <c r="A684" s="398"/>
      <c r="B684" s="78" t="s">
        <v>101</v>
      </c>
      <c r="C684" s="406" t="e">
        <f>'SALARY MARCH'!#REF!</f>
        <v>#REF!</v>
      </c>
      <c r="D684" s="406"/>
      <c r="E684" s="84"/>
      <c r="F684" s="395" t="s">
        <v>112</v>
      </c>
      <c r="G684" s="396"/>
      <c r="H684" s="79" t="e">
        <f>'SALARY MARCH'!#REF!</f>
        <v>#REF!</v>
      </c>
      <c r="I684" s="80" t="s">
        <v>112</v>
      </c>
      <c r="J684" s="81"/>
      <c r="K684" s="82" t="e">
        <f>H684/'SALARY MARCH'!A4*H691</f>
        <v>#REF!</v>
      </c>
      <c r="L684" s="100" t="s">
        <v>83</v>
      </c>
      <c r="M684" s="114" t="e">
        <f>'SALARY MARCH'!#REF!</f>
        <v>#REF!</v>
      </c>
    </row>
    <row r="685" spans="1:13" s="67" customFormat="1">
      <c r="A685" s="398"/>
      <c r="B685" s="78" t="s">
        <v>100</v>
      </c>
      <c r="C685" s="406"/>
      <c r="D685" s="406"/>
      <c r="E685" s="84"/>
      <c r="F685" s="395" t="s">
        <v>113</v>
      </c>
      <c r="G685" s="396"/>
      <c r="H685" s="79" t="e">
        <f>'SALARY MARCH'!#REF!</f>
        <v>#REF!</v>
      </c>
      <c r="I685" s="395" t="s">
        <v>110</v>
      </c>
      <c r="J685" s="396"/>
      <c r="K685" s="78" t="e">
        <f>H685/'SALARY MARCH'!A4*H691</f>
        <v>#REF!</v>
      </c>
      <c r="L685" s="100" t="s">
        <v>84</v>
      </c>
      <c r="M685" s="101" t="e">
        <f>'SALARY MARCH'!#REF!</f>
        <v>#REF!</v>
      </c>
    </row>
    <row r="686" spans="1:13" s="67" customFormat="1">
      <c r="A686" s="398"/>
      <c r="B686" s="78" t="s">
        <v>99</v>
      </c>
      <c r="C686" s="112" t="e">
        <f>'SALARY MARCH'!#REF!</f>
        <v>#REF!</v>
      </c>
      <c r="D686" s="85" t="s">
        <v>80</v>
      </c>
      <c r="E686" s="86"/>
      <c r="F686" s="395" t="s">
        <v>114</v>
      </c>
      <c r="G686" s="396"/>
      <c r="H686" s="79" t="e">
        <f>'SALARY MARCH'!#REF!</f>
        <v>#REF!</v>
      </c>
      <c r="I686" s="395" t="s">
        <v>111</v>
      </c>
      <c r="J686" s="396"/>
      <c r="K686" s="78" t="e">
        <f>H686/'SALARY MARCH'!A4*H691</f>
        <v>#REF!</v>
      </c>
      <c r="L686" s="100" t="s">
        <v>85</v>
      </c>
      <c r="M686" s="101" t="e">
        <f>'SALARY MARCH'!#REF!</f>
        <v>#REF!</v>
      </c>
    </row>
    <row r="687" spans="1:13" s="67" customFormat="1">
      <c r="A687" s="398"/>
      <c r="B687" s="78" t="s">
        <v>98</v>
      </c>
      <c r="C687" s="112" t="e">
        <f>'SALARY MARCH'!#REF!</f>
        <v>#REF!</v>
      </c>
      <c r="D687" s="83" t="s">
        <v>81</v>
      </c>
      <c r="E687" s="84"/>
      <c r="F687" s="395" t="s">
        <v>104</v>
      </c>
      <c r="G687" s="396"/>
      <c r="H687" s="79" t="e">
        <f>'SALARY MARCH'!#REF!</f>
        <v>#REF!</v>
      </c>
      <c r="I687" s="87"/>
      <c r="J687" s="78"/>
      <c r="K687" s="78"/>
      <c r="L687" s="100" t="s">
        <v>86</v>
      </c>
      <c r="M687" s="101" t="e">
        <f>'SALARY MARCH'!#REF!</f>
        <v>#REF!</v>
      </c>
    </row>
    <row r="688" spans="1:13" s="67" customFormat="1">
      <c r="A688" s="398"/>
      <c r="B688" s="78" t="s">
        <v>77</v>
      </c>
      <c r="C688" s="88">
        <f>MASTER!I131</f>
        <v>0</v>
      </c>
      <c r="D688" s="83" t="s">
        <v>95</v>
      </c>
      <c r="E688" s="84"/>
      <c r="F688" s="395" t="s">
        <v>105</v>
      </c>
      <c r="G688" s="396"/>
      <c r="H688" s="79" t="e">
        <f>'SALARY MARCH'!#REF!</f>
        <v>#REF!</v>
      </c>
      <c r="I688" s="87"/>
      <c r="J688" s="78"/>
      <c r="K688" s="78"/>
      <c r="L688" s="100" t="s">
        <v>87</v>
      </c>
      <c r="M688" s="101" t="e">
        <f>'SALARY MARCH'!#REF!</f>
        <v>#REF!</v>
      </c>
    </row>
    <row r="689" spans="1:14" s="67" customFormat="1">
      <c r="A689" s="398"/>
      <c r="B689" s="78" t="s">
        <v>97</v>
      </c>
      <c r="C689" s="119">
        <f>MASTER!I130</f>
        <v>0</v>
      </c>
      <c r="D689" s="83" t="s">
        <v>79</v>
      </c>
      <c r="E689" s="84"/>
      <c r="F689" s="395" t="s">
        <v>106</v>
      </c>
      <c r="G689" s="396"/>
      <c r="H689" s="79">
        <v>0</v>
      </c>
      <c r="I689" s="83"/>
      <c r="J689" s="78"/>
      <c r="K689" s="78"/>
      <c r="L689" s="100"/>
      <c r="M689" s="101"/>
    </row>
    <row r="690" spans="1:14" s="67" customFormat="1">
      <c r="A690" s="398"/>
      <c r="B690" s="78" t="s">
        <v>78</v>
      </c>
      <c r="C690" s="77" t="e">
        <f>'SALARY MARCH'!#REF!</f>
        <v>#REF!</v>
      </c>
      <c r="D690" s="83" t="s">
        <v>96</v>
      </c>
      <c r="E690" s="84"/>
      <c r="F690" s="395" t="s">
        <v>107</v>
      </c>
      <c r="G690" s="396"/>
      <c r="H690" s="79" t="e">
        <f>'SALARY MARCH'!A4-'SALARY MARCH'!#REF!</f>
        <v>#REF!</v>
      </c>
      <c r="I690" s="83"/>
      <c r="J690" s="78"/>
      <c r="K690" s="78"/>
      <c r="L690" s="100"/>
      <c r="M690" s="101"/>
    </row>
    <row r="691" spans="1:14" s="67" customFormat="1" ht="15.75" thickBot="1">
      <c r="A691" s="399"/>
      <c r="B691" s="409" t="s">
        <v>88</v>
      </c>
      <c r="C691" s="409"/>
      <c r="D691" s="109" t="e">
        <f>'SALARY MARCH'!#REF!</f>
        <v>#REF!</v>
      </c>
      <c r="E691" s="89"/>
      <c r="F691" s="402" t="s">
        <v>89</v>
      </c>
      <c r="G691" s="403"/>
      <c r="H691" s="90" t="e">
        <f>'SALARY MARCH'!#REF!</f>
        <v>#REF!</v>
      </c>
      <c r="I691" s="402" t="s">
        <v>90</v>
      </c>
      <c r="J691" s="403"/>
      <c r="K691" s="91" t="e">
        <f>+K683+K684+K685+K686</f>
        <v>#REF!</v>
      </c>
      <c r="L691" s="102" t="s">
        <v>91</v>
      </c>
      <c r="M691" s="103" t="e">
        <f>SUM(M683:M688)</f>
        <v>#REF!</v>
      </c>
    </row>
    <row r="692" spans="1:14" s="67" customFormat="1" ht="16.5" thickBot="1">
      <c r="A692" s="92"/>
      <c r="B692" s="70" t="s">
        <v>92</v>
      </c>
      <c r="C692" s="93" t="e">
        <f>'SALARY MARCH'!#REF!</f>
        <v>#REF!</v>
      </c>
      <c r="D692" s="94"/>
      <c r="E692" s="95"/>
      <c r="F692" s="96"/>
      <c r="G692" s="96"/>
      <c r="H692" s="96"/>
      <c r="I692" s="96"/>
      <c r="J692" s="96"/>
      <c r="K692" s="97" t="s">
        <v>93</v>
      </c>
      <c r="L692" s="404" t="str">
        <f>C679</f>
        <v>*************</v>
      </c>
      <c r="M692" s="405"/>
    </row>
    <row r="693" spans="1:14" s="67" customFormat="1">
      <c r="C693" s="98"/>
      <c r="D693" s="98"/>
      <c r="L693" s="104"/>
      <c r="M693" s="104"/>
    </row>
    <row r="694" spans="1:14" s="54" customFormat="1" ht="19.5" customHeight="1">
      <c r="B694" s="53"/>
      <c r="C694" s="416" t="str">
        <f>'SALARY MARCH'!F1</f>
        <v>*************</v>
      </c>
      <c r="D694" s="416"/>
      <c r="E694" s="416"/>
      <c r="F694" s="416"/>
      <c r="G694" s="416"/>
      <c r="H694" s="416"/>
      <c r="I694" s="416"/>
      <c r="J694" s="68"/>
      <c r="K694" s="68"/>
      <c r="L694" s="410"/>
      <c r="M694" s="410"/>
      <c r="N694" s="72"/>
    </row>
    <row r="695" spans="1:14" s="54" customFormat="1" ht="15.75" customHeight="1">
      <c r="B695" s="53"/>
      <c r="C695" s="412" t="str">
        <f>'SALARY MARCH'!D2</f>
        <v>***********</v>
      </c>
      <c r="D695" s="412"/>
      <c r="E695" s="412"/>
      <c r="F695" s="412"/>
      <c r="G695" s="412"/>
      <c r="H695" s="412"/>
      <c r="I695" s="412"/>
      <c r="J695" s="69"/>
      <c r="K695" s="55" t="s">
        <v>69</v>
      </c>
      <c r="L695" s="111"/>
      <c r="M695" s="111"/>
    </row>
    <row r="696" spans="1:14" s="71" customFormat="1" ht="22.5" customHeight="1" thickBot="1">
      <c r="A696" s="73"/>
      <c r="B696" s="74" t="s">
        <v>68</v>
      </c>
      <c r="C696" s="115" t="e">
        <f>'SALARY MARCH'!#REF!</f>
        <v>#REF!</v>
      </c>
      <c r="D696" s="412" t="s">
        <v>108</v>
      </c>
      <c r="E696" s="412"/>
      <c r="F696" s="412"/>
      <c r="G696" s="412"/>
      <c r="H696" s="412"/>
      <c r="I696" s="116">
        <f>'SALARY MARCH'!M3</f>
        <v>43891</v>
      </c>
      <c r="J696" s="113"/>
      <c r="K696" s="75" t="s">
        <v>0</v>
      </c>
      <c r="L696" s="411" t="e">
        <f>'SALARY MARCH'!#REF!</f>
        <v>#REF!</v>
      </c>
      <c r="M696" s="411"/>
    </row>
    <row r="697" spans="1:14" s="77" customFormat="1" ht="20.25" customHeight="1" thickBot="1">
      <c r="A697" s="76" t="s">
        <v>76</v>
      </c>
      <c r="B697" s="413" t="s">
        <v>72</v>
      </c>
      <c r="C697" s="414"/>
      <c r="D697" s="414"/>
      <c r="E697" s="414"/>
      <c r="F697" s="414" t="s">
        <v>73</v>
      </c>
      <c r="G697" s="414"/>
      <c r="H697" s="414"/>
      <c r="I697" s="414" t="s">
        <v>74</v>
      </c>
      <c r="J697" s="414"/>
      <c r="K697" s="414"/>
      <c r="L697" s="407" t="s">
        <v>75</v>
      </c>
      <c r="M697" s="408"/>
    </row>
    <row r="698" spans="1:14" s="77" customFormat="1" ht="12" customHeight="1">
      <c r="A698" s="397">
        <v>43</v>
      </c>
      <c r="B698" s="78" t="s">
        <v>102</v>
      </c>
      <c r="C698" s="400" t="e">
        <f>'SALARY MARCH'!#REF!</f>
        <v>#REF!</v>
      </c>
      <c r="D698" s="400"/>
      <c r="E698" s="401"/>
      <c r="F698" s="395" t="s">
        <v>103</v>
      </c>
      <c r="G698" s="396"/>
      <c r="H698" s="79" t="e">
        <f>'SALARY MARCH'!#REF!</f>
        <v>#REF!</v>
      </c>
      <c r="I698" s="80" t="s">
        <v>109</v>
      </c>
      <c r="J698" s="81"/>
      <c r="K698" s="82" t="e">
        <f>H698/'SALARY MARCH'!A4*H706</f>
        <v>#REF!</v>
      </c>
      <c r="L698" s="100" t="s">
        <v>82</v>
      </c>
      <c r="M698" s="101" t="e">
        <f>'SALARY MARCH'!#REF!</f>
        <v>#REF!</v>
      </c>
    </row>
    <row r="699" spans="1:14" s="77" customFormat="1" ht="12" customHeight="1">
      <c r="A699" s="398"/>
      <c r="B699" s="78" t="s">
        <v>101</v>
      </c>
      <c r="C699" s="406" t="e">
        <f>'SALARY MARCH'!#REF!</f>
        <v>#REF!</v>
      </c>
      <c r="D699" s="406"/>
      <c r="E699" s="84"/>
      <c r="F699" s="395" t="s">
        <v>112</v>
      </c>
      <c r="G699" s="396"/>
      <c r="H699" s="79" t="e">
        <f>'SALARY MARCH'!#REF!</f>
        <v>#REF!</v>
      </c>
      <c r="I699" s="80" t="s">
        <v>112</v>
      </c>
      <c r="J699" s="81"/>
      <c r="K699" s="82" t="e">
        <f>H699/'SALARY MARCH'!A4*H706</f>
        <v>#REF!</v>
      </c>
      <c r="L699" s="100" t="s">
        <v>83</v>
      </c>
      <c r="M699" s="114" t="e">
        <f>'SALARY MARCH'!#REF!</f>
        <v>#REF!</v>
      </c>
    </row>
    <row r="700" spans="1:14" s="77" customFormat="1" ht="12" customHeight="1">
      <c r="A700" s="398"/>
      <c r="B700" s="78" t="s">
        <v>100</v>
      </c>
      <c r="C700" s="406"/>
      <c r="D700" s="406"/>
      <c r="E700" s="84"/>
      <c r="F700" s="395" t="s">
        <v>113</v>
      </c>
      <c r="G700" s="396"/>
      <c r="H700" s="79" t="e">
        <f>'SALARY MARCH'!#REF!</f>
        <v>#REF!</v>
      </c>
      <c r="I700" s="395" t="s">
        <v>110</v>
      </c>
      <c r="J700" s="396"/>
      <c r="K700" s="78" t="e">
        <f>H700/'SALARY MARCH'!A4*H706</f>
        <v>#REF!</v>
      </c>
      <c r="L700" s="100" t="s">
        <v>84</v>
      </c>
      <c r="M700" s="101" t="e">
        <f>'SALARY MARCH'!#REF!</f>
        <v>#REF!</v>
      </c>
    </row>
    <row r="701" spans="1:14" s="77" customFormat="1" ht="12" customHeight="1">
      <c r="A701" s="398"/>
      <c r="B701" s="78" t="s">
        <v>99</v>
      </c>
      <c r="C701" s="112" t="e">
        <f>'SALARY MARCH'!#REF!</f>
        <v>#REF!</v>
      </c>
      <c r="D701" s="85" t="s">
        <v>80</v>
      </c>
      <c r="E701" s="86"/>
      <c r="F701" s="395" t="s">
        <v>114</v>
      </c>
      <c r="G701" s="396"/>
      <c r="H701" s="79" t="e">
        <f>'SALARY MARCH'!#REF!</f>
        <v>#REF!</v>
      </c>
      <c r="I701" s="395" t="s">
        <v>111</v>
      </c>
      <c r="J701" s="396"/>
      <c r="K701" s="78" t="e">
        <f>H701/'SALARY MARCH'!A4*H706</f>
        <v>#REF!</v>
      </c>
      <c r="L701" s="100" t="s">
        <v>85</v>
      </c>
      <c r="M701" s="101" t="e">
        <f>'SALARY MARCH'!#REF!</f>
        <v>#REF!</v>
      </c>
    </row>
    <row r="702" spans="1:14" s="77" customFormat="1" ht="12" customHeight="1">
      <c r="A702" s="398"/>
      <c r="B702" s="78" t="s">
        <v>98</v>
      </c>
      <c r="C702" s="112" t="e">
        <f>'SALARY MARCH'!#REF!</f>
        <v>#REF!</v>
      </c>
      <c r="D702" s="83" t="s">
        <v>81</v>
      </c>
      <c r="E702" s="84"/>
      <c r="F702" s="395" t="s">
        <v>104</v>
      </c>
      <c r="G702" s="396"/>
      <c r="H702" s="79" t="e">
        <f>'SALARY MARCH'!#REF!</f>
        <v>#REF!</v>
      </c>
      <c r="I702" s="87"/>
      <c r="J702" s="78"/>
      <c r="K702" s="78"/>
      <c r="L702" s="100" t="s">
        <v>86</v>
      </c>
      <c r="M702" s="101" t="e">
        <f>'SALARY MARCH'!#REF!</f>
        <v>#REF!</v>
      </c>
    </row>
    <row r="703" spans="1:14" s="77" customFormat="1" ht="12" customHeight="1">
      <c r="A703" s="398"/>
      <c r="B703" s="78" t="s">
        <v>77</v>
      </c>
      <c r="C703" s="88">
        <f>MASTER!I134</f>
        <v>0</v>
      </c>
      <c r="D703" s="83" t="s">
        <v>95</v>
      </c>
      <c r="E703" s="84"/>
      <c r="F703" s="395" t="s">
        <v>105</v>
      </c>
      <c r="G703" s="396"/>
      <c r="H703" s="79" t="e">
        <f>'SALARY MARCH'!#REF!</f>
        <v>#REF!</v>
      </c>
      <c r="I703" s="87"/>
      <c r="J703" s="78"/>
      <c r="K703" s="78"/>
      <c r="L703" s="100" t="s">
        <v>87</v>
      </c>
      <c r="M703" s="101" t="e">
        <f>'SALARY MARCH'!#REF!</f>
        <v>#REF!</v>
      </c>
    </row>
    <row r="704" spans="1:14" s="77" customFormat="1" ht="12" customHeight="1">
      <c r="A704" s="398"/>
      <c r="B704" s="78" t="s">
        <v>97</v>
      </c>
      <c r="C704" s="119">
        <f>MASTER!I133</f>
        <v>0</v>
      </c>
      <c r="D704" s="83" t="s">
        <v>79</v>
      </c>
      <c r="E704" s="84"/>
      <c r="F704" s="395" t="s">
        <v>106</v>
      </c>
      <c r="G704" s="396"/>
      <c r="H704" s="79">
        <v>0</v>
      </c>
      <c r="I704" s="83"/>
      <c r="J704" s="78"/>
      <c r="K704" s="78"/>
      <c r="L704" s="100"/>
      <c r="M704" s="101"/>
    </row>
    <row r="705" spans="1:13" s="77" customFormat="1" ht="12" customHeight="1">
      <c r="A705" s="398"/>
      <c r="B705" s="78" t="s">
        <v>78</v>
      </c>
      <c r="C705" s="77" t="e">
        <f>'SALARY MARCH'!#REF!</f>
        <v>#REF!</v>
      </c>
      <c r="D705" s="83" t="s">
        <v>96</v>
      </c>
      <c r="E705" s="84"/>
      <c r="F705" s="395" t="s">
        <v>107</v>
      </c>
      <c r="G705" s="396"/>
      <c r="H705" s="79" t="e">
        <f>'SALARY MARCH'!A4-'SALARY MARCH'!#REF!</f>
        <v>#REF!</v>
      </c>
      <c r="I705" s="83"/>
      <c r="J705" s="78"/>
      <c r="K705" s="78"/>
      <c r="L705" s="100"/>
      <c r="M705" s="101"/>
    </row>
    <row r="706" spans="1:13" s="77" customFormat="1" ht="15.75" thickBot="1">
      <c r="A706" s="399"/>
      <c r="B706" s="409" t="s">
        <v>88</v>
      </c>
      <c r="C706" s="409"/>
      <c r="D706" s="109" t="e">
        <f>'SALARY MARCH'!#REF!</f>
        <v>#REF!</v>
      </c>
      <c r="E706" s="89"/>
      <c r="F706" s="402" t="s">
        <v>89</v>
      </c>
      <c r="G706" s="403"/>
      <c r="H706" s="90" t="e">
        <f>'SALARY MARCH'!#REF!</f>
        <v>#REF!</v>
      </c>
      <c r="I706" s="402" t="s">
        <v>90</v>
      </c>
      <c r="J706" s="403"/>
      <c r="K706" s="91" t="e">
        <f>+K698+K699+K700+K701</f>
        <v>#REF!</v>
      </c>
      <c r="L706" s="102" t="s">
        <v>91</v>
      </c>
      <c r="M706" s="103" t="e">
        <f>SUM(M698:M703)</f>
        <v>#REF!</v>
      </c>
    </row>
    <row r="707" spans="1:13" s="67" customFormat="1" ht="19.5" customHeight="1" thickBot="1">
      <c r="A707" s="92"/>
      <c r="B707" s="70" t="s">
        <v>92</v>
      </c>
      <c r="C707" s="93" t="e">
        <f>'SALARY MARCH'!#REF!</f>
        <v>#REF!</v>
      </c>
      <c r="D707" s="94"/>
      <c r="E707" s="95"/>
      <c r="F707" s="96"/>
      <c r="G707" s="96"/>
      <c r="H707" s="96"/>
      <c r="I707" s="96"/>
      <c r="J707" s="96"/>
      <c r="K707" s="97" t="s">
        <v>93</v>
      </c>
      <c r="L707" s="404" t="str">
        <f>C694</f>
        <v>*************</v>
      </c>
      <c r="M707" s="405"/>
    </row>
    <row r="708" spans="1:13" s="67" customFormat="1">
      <c r="C708" s="98"/>
      <c r="D708" s="98"/>
      <c r="L708" s="104"/>
      <c r="M708" s="104"/>
    </row>
    <row r="709" spans="1:13" s="67" customFormat="1">
      <c r="C709" s="98"/>
      <c r="D709" s="98"/>
      <c r="L709" s="104"/>
      <c r="M709" s="104"/>
    </row>
    <row r="710" spans="1:13">
      <c r="A710" s="415" t="s">
        <v>116</v>
      </c>
      <c r="B710" s="415"/>
      <c r="C710" s="415"/>
      <c r="D710" s="415"/>
      <c r="E710" s="415"/>
      <c r="F710" s="415"/>
      <c r="G710" s="415"/>
      <c r="H710" s="415"/>
      <c r="I710" s="415"/>
      <c r="J710" s="415"/>
      <c r="K710" s="415"/>
      <c r="L710" s="415"/>
      <c r="M710" s="415"/>
    </row>
    <row r="711" spans="1:13" s="67" customFormat="1">
      <c r="C711" s="98"/>
      <c r="D711" s="98"/>
      <c r="L711" s="104"/>
      <c r="M711" s="104"/>
    </row>
    <row r="712" spans="1:13" s="67" customFormat="1" ht="18.75">
      <c r="A712" s="54"/>
      <c r="B712" s="53"/>
      <c r="C712" s="416" t="str">
        <f>'SALARY MARCH'!F1</f>
        <v>*************</v>
      </c>
      <c r="D712" s="416"/>
      <c r="E712" s="416"/>
      <c r="F712" s="416"/>
      <c r="G712" s="416"/>
      <c r="H712" s="416"/>
      <c r="I712" s="416"/>
      <c r="J712" s="68"/>
      <c r="K712" s="68"/>
      <c r="L712" s="410"/>
      <c r="M712" s="410"/>
    </row>
    <row r="713" spans="1:13" s="67" customFormat="1">
      <c r="A713" s="54"/>
      <c r="B713" s="53"/>
      <c r="C713" s="412" t="str">
        <f>'SALARY MARCH'!D2</f>
        <v>***********</v>
      </c>
      <c r="D713" s="412"/>
      <c r="E713" s="412"/>
      <c r="F713" s="412"/>
      <c r="G713" s="412"/>
      <c r="H713" s="412"/>
      <c r="I713" s="412"/>
      <c r="J713" s="69"/>
      <c r="K713" s="55" t="s">
        <v>69</v>
      </c>
      <c r="L713" s="111"/>
      <c r="M713" s="111"/>
    </row>
    <row r="714" spans="1:13" s="67" customFormat="1" ht="16.5" thickBot="1">
      <c r="A714" s="73"/>
      <c r="B714" s="74" t="s">
        <v>68</v>
      </c>
      <c r="C714" s="115" t="e">
        <f>'SALARY MARCH'!#REF!</f>
        <v>#REF!</v>
      </c>
      <c r="D714" s="412" t="s">
        <v>108</v>
      </c>
      <c r="E714" s="412"/>
      <c r="F714" s="412"/>
      <c r="G714" s="412"/>
      <c r="H714" s="412"/>
      <c r="I714" s="116">
        <f>'SALARY MARCH'!M3</f>
        <v>43891</v>
      </c>
      <c r="J714" s="113"/>
      <c r="K714" s="75" t="s">
        <v>0</v>
      </c>
      <c r="L714" s="411" t="e">
        <f>'SALARY MARCH'!#REF!</f>
        <v>#REF!</v>
      </c>
      <c r="M714" s="411"/>
    </row>
    <row r="715" spans="1:13" s="67" customFormat="1" ht="15.75" thickBot="1">
      <c r="A715" s="76" t="s">
        <v>76</v>
      </c>
      <c r="B715" s="413" t="s">
        <v>72</v>
      </c>
      <c r="C715" s="414"/>
      <c r="D715" s="414"/>
      <c r="E715" s="414"/>
      <c r="F715" s="414" t="s">
        <v>73</v>
      </c>
      <c r="G715" s="414"/>
      <c r="H715" s="414"/>
      <c r="I715" s="414" t="s">
        <v>74</v>
      </c>
      <c r="J715" s="414"/>
      <c r="K715" s="414"/>
      <c r="L715" s="407" t="s">
        <v>75</v>
      </c>
      <c r="M715" s="408"/>
    </row>
    <row r="716" spans="1:13" s="67" customFormat="1">
      <c r="A716" s="397">
        <v>44</v>
      </c>
      <c r="B716" s="78" t="s">
        <v>102</v>
      </c>
      <c r="C716" s="400" t="e">
        <f>'SALARY MARCH'!#REF!</f>
        <v>#REF!</v>
      </c>
      <c r="D716" s="400"/>
      <c r="E716" s="401"/>
      <c r="F716" s="395" t="s">
        <v>103</v>
      </c>
      <c r="G716" s="396"/>
      <c r="H716" s="79" t="e">
        <f>'SALARY MARCH'!#REF!</f>
        <v>#REF!</v>
      </c>
      <c r="I716" s="80" t="s">
        <v>109</v>
      </c>
      <c r="J716" s="81"/>
      <c r="K716" s="82" t="e">
        <f>H716/'SALARY MARCH'!A4*H724</f>
        <v>#REF!</v>
      </c>
      <c r="L716" s="100" t="s">
        <v>82</v>
      </c>
      <c r="M716" s="101" t="e">
        <f>'SALARY MARCH'!#REF!</f>
        <v>#REF!</v>
      </c>
    </row>
    <row r="717" spans="1:13" s="67" customFormat="1">
      <c r="A717" s="398"/>
      <c r="B717" s="78" t="s">
        <v>101</v>
      </c>
      <c r="C717" s="406" t="e">
        <f>'SALARY MARCH'!#REF!</f>
        <v>#REF!</v>
      </c>
      <c r="D717" s="406"/>
      <c r="E717" s="84"/>
      <c r="F717" s="395" t="s">
        <v>112</v>
      </c>
      <c r="G717" s="396"/>
      <c r="H717" s="79" t="e">
        <f>'SALARY MARCH'!#REF!</f>
        <v>#REF!</v>
      </c>
      <c r="I717" s="80" t="s">
        <v>112</v>
      </c>
      <c r="J717" s="81"/>
      <c r="K717" s="82" t="e">
        <f>H717/'SALARY MARCH'!A4*H724</f>
        <v>#REF!</v>
      </c>
      <c r="L717" s="100" t="s">
        <v>83</v>
      </c>
      <c r="M717" s="114" t="e">
        <f>'SALARY MARCH'!#REF!</f>
        <v>#REF!</v>
      </c>
    </row>
    <row r="718" spans="1:13" s="67" customFormat="1">
      <c r="A718" s="398"/>
      <c r="B718" s="78" t="s">
        <v>100</v>
      </c>
      <c r="C718" s="406"/>
      <c r="D718" s="406"/>
      <c r="E718" s="84"/>
      <c r="F718" s="395" t="s">
        <v>113</v>
      </c>
      <c r="G718" s="396"/>
      <c r="H718" s="79" t="e">
        <f>'SALARY MARCH'!#REF!</f>
        <v>#REF!</v>
      </c>
      <c r="I718" s="395" t="s">
        <v>110</v>
      </c>
      <c r="J718" s="396"/>
      <c r="K718" s="78" t="e">
        <f>H718/'SALARY MARCH'!A4*H724</f>
        <v>#REF!</v>
      </c>
      <c r="L718" s="100" t="s">
        <v>84</v>
      </c>
      <c r="M718" s="101" t="e">
        <f>'SALARY MARCH'!#REF!</f>
        <v>#REF!</v>
      </c>
    </row>
    <row r="719" spans="1:13" s="67" customFormat="1">
      <c r="A719" s="398"/>
      <c r="B719" s="78" t="s">
        <v>99</v>
      </c>
      <c r="C719" s="112" t="e">
        <f>'SALARY MARCH'!#REF!</f>
        <v>#REF!</v>
      </c>
      <c r="D719" s="85" t="s">
        <v>80</v>
      </c>
      <c r="E719" s="86"/>
      <c r="F719" s="395" t="s">
        <v>114</v>
      </c>
      <c r="G719" s="396"/>
      <c r="H719" s="79" t="e">
        <f>'SALARY MARCH'!#REF!</f>
        <v>#REF!</v>
      </c>
      <c r="I719" s="395" t="s">
        <v>111</v>
      </c>
      <c r="J719" s="396"/>
      <c r="K719" s="78" t="e">
        <f>H719/'SALARY MARCH'!A4*H724</f>
        <v>#REF!</v>
      </c>
      <c r="L719" s="100" t="s">
        <v>85</v>
      </c>
      <c r="M719" s="101" t="e">
        <f>'SALARY MARCH'!#REF!</f>
        <v>#REF!</v>
      </c>
    </row>
    <row r="720" spans="1:13" s="67" customFormat="1">
      <c r="A720" s="398"/>
      <c r="B720" s="78" t="s">
        <v>98</v>
      </c>
      <c r="C720" s="112" t="e">
        <f>'SALARY MARCH'!#REF!</f>
        <v>#REF!</v>
      </c>
      <c r="D720" s="83" t="s">
        <v>81</v>
      </c>
      <c r="E720" s="84"/>
      <c r="F720" s="395" t="s">
        <v>104</v>
      </c>
      <c r="G720" s="396"/>
      <c r="H720" s="79" t="e">
        <f>'SALARY MARCH'!#REF!</f>
        <v>#REF!</v>
      </c>
      <c r="I720" s="87"/>
      <c r="J720" s="78"/>
      <c r="K720" s="78"/>
      <c r="L720" s="100" t="s">
        <v>86</v>
      </c>
      <c r="M720" s="101" t="e">
        <f>'SALARY MARCH'!#REF!</f>
        <v>#REF!</v>
      </c>
    </row>
    <row r="721" spans="1:14" s="67" customFormat="1">
      <c r="A721" s="398"/>
      <c r="B721" s="78" t="s">
        <v>77</v>
      </c>
      <c r="C721" s="88">
        <f>MASTER!I137</f>
        <v>0</v>
      </c>
      <c r="D721" s="83" t="s">
        <v>95</v>
      </c>
      <c r="E721" s="84"/>
      <c r="F721" s="395" t="s">
        <v>105</v>
      </c>
      <c r="G721" s="396"/>
      <c r="H721" s="79" t="e">
        <f>'SALARY MARCH'!#REF!</f>
        <v>#REF!</v>
      </c>
      <c r="I721" s="87"/>
      <c r="J721" s="78"/>
      <c r="K721" s="78"/>
      <c r="L721" s="100" t="s">
        <v>87</v>
      </c>
      <c r="M721" s="101" t="e">
        <f>'SALARY MARCH'!#REF!</f>
        <v>#REF!</v>
      </c>
    </row>
    <row r="722" spans="1:14" s="67" customFormat="1">
      <c r="A722" s="398"/>
      <c r="B722" s="78" t="s">
        <v>97</v>
      </c>
      <c r="C722" s="119">
        <f>MASTER!I136</f>
        <v>0</v>
      </c>
      <c r="D722" s="83" t="s">
        <v>79</v>
      </c>
      <c r="E722" s="84"/>
      <c r="F722" s="395" t="s">
        <v>106</v>
      </c>
      <c r="G722" s="396"/>
      <c r="H722" s="79">
        <v>0</v>
      </c>
      <c r="I722" s="83"/>
      <c r="J722" s="78"/>
      <c r="K722" s="78"/>
      <c r="L722" s="100"/>
      <c r="M722" s="101"/>
    </row>
    <row r="723" spans="1:14" s="67" customFormat="1">
      <c r="A723" s="398"/>
      <c r="B723" s="78" t="s">
        <v>78</v>
      </c>
      <c r="C723" s="77" t="e">
        <f>'SALARY MARCH'!#REF!</f>
        <v>#REF!</v>
      </c>
      <c r="D723" s="83" t="s">
        <v>96</v>
      </c>
      <c r="E723" s="84"/>
      <c r="F723" s="395" t="s">
        <v>107</v>
      </c>
      <c r="G723" s="396"/>
      <c r="H723" s="79" t="e">
        <f>'SALARY MARCH'!A4-'SALARY MARCH'!#REF!</f>
        <v>#REF!</v>
      </c>
      <c r="I723" s="83"/>
      <c r="J723" s="78"/>
      <c r="K723" s="78"/>
      <c r="L723" s="100"/>
      <c r="M723" s="101"/>
    </row>
    <row r="724" spans="1:14" s="67" customFormat="1" ht="15.75" thickBot="1">
      <c r="A724" s="399"/>
      <c r="B724" s="409" t="s">
        <v>88</v>
      </c>
      <c r="C724" s="409"/>
      <c r="D724" s="109" t="e">
        <f>'SALARY MARCH'!#REF!</f>
        <v>#REF!</v>
      </c>
      <c r="E724" s="89"/>
      <c r="F724" s="402" t="s">
        <v>89</v>
      </c>
      <c r="G724" s="403"/>
      <c r="H724" s="90" t="e">
        <f>'SALARY MARCH'!#REF!</f>
        <v>#REF!</v>
      </c>
      <c r="I724" s="402" t="s">
        <v>90</v>
      </c>
      <c r="J724" s="403"/>
      <c r="K724" s="91" t="e">
        <f>+K716+K717+K718+K719</f>
        <v>#REF!</v>
      </c>
      <c r="L724" s="102" t="s">
        <v>91</v>
      </c>
      <c r="M724" s="103" t="e">
        <f>SUM(M716:M721)</f>
        <v>#REF!</v>
      </c>
    </row>
    <row r="725" spans="1:14" s="67" customFormat="1" ht="16.5" thickBot="1">
      <c r="A725" s="92"/>
      <c r="B725" s="70" t="s">
        <v>92</v>
      </c>
      <c r="C725" s="93" t="e">
        <f>'SALARY MARCH'!#REF!</f>
        <v>#REF!</v>
      </c>
      <c r="D725" s="94"/>
      <c r="E725" s="95"/>
      <c r="F725" s="96"/>
      <c r="G725" s="96"/>
      <c r="H725" s="96"/>
      <c r="I725" s="96"/>
      <c r="J725" s="96"/>
      <c r="K725" s="97" t="s">
        <v>93</v>
      </c>
      <c r="L725" s="404" t="str">
        <f>C712</f>
        <v>*************</v>
      </c>
      <c r="M725" s="405"/>
    </row>
    <row r="726" spans="1:14" s="67" customFormat="1">
      <c r="C726" s="98"/>
      <c r="D726" s="98"/>
      <c r="L726" s="104"/>
      <c r="M726" s="104"/>
    </row>
    <row r="727" spans="1:14" s="54" customFormat="1" ht="19.5" customHeight="1">
      <c r="B727" s="53"/>
      <c r="C727" s="416" t="str">
        <f>'SALARY MARCH'!F1</f>
        <v>*************</v>
      </c>
      <c r="D727" s="416"/>
      <c r="E727" s="416"/>
      <c r="F727" s="416"/>
      <c r="G727" s="416"/>
      <c r="H727" s="416"/>
      <c r="I727" s="416"/>
      <c r="J727" s="68"/>
      <c r="K727" s="68"/>
      <c r="L727" s="410"/>
      <c r="M727" s="410"/>
      <c r="N727" s="72"/>
    </row>
    <row r="728" spans="1:14" s="54" customFormat="1" ht="15.75" customHeight="1">
      <c r="B728" s="53"/>
      <c r="C728" s="412" t="str">
        <f>'SALARY MARCH'!D2</f>
        <v>***********</v>
      </c>
      <c r="D728" s="412"/>
      <c r="E728" s="412"/>
      <c r="F728" s="412"/>
      <c r="G728" s="412"/>
      <c r="H728" s="412"/>
      <c r="I728" s="412"/>
      <c r="J728" s="69"/>
      <c r="K728" s="55" t="s">
        <v>69</v>
      </c>
      <c r="L728" s="111"/>
      <c r="M728" s="111"/>
    </row>
    <row r="729" spans="1:14" s="71" customFormat="1" ht="22.5" customHeight="1" thickBot="1">
      <c r="A729" s="73"/>
      <c r="B729" s="74" t="s">
        <v>68</v>
      </c>
      <c r="C729" s="115" t="e">
        <f>'SALARY MARCH'!#REF!</f>
        <v>#REF!</v>
      </c>
      <c r="D729" s="412" t="s">
        <v>108</v>
      </c>
      <c r="E729" s="412"/>
      <c r="F729" s="412"/>
      <c r="G729" s="412"/>
      <c r="H729" s="412"/>
      <c r="I729" s="116">
        <f>'SALARY MARCH'!M3</f>
        <v>43891</v>
      </c>
      <c r="J729" s="113"/>
      <c r="K729" s="75" t="s">
        <v>0</v>
      </c>
      <c r="L729" s="411" t="e">
        <f>'SALARY MARCH'!#REF!</f>
        <v>#REF!</v>
      </c>
      <c r="M729" s="411"/>
    </row>
    <row r="730" spans="1:14" s="77" customFormat="1" ht="20.25" customHeight="1" thickBot="1">
      <c r="A730" s="76" t="s">
        <v>76</v>
      </c>
      <c r="B730" s="413" t="s">
        <v>72</v>
      </c>
      <c r="C730" s="414"/>
      <c r="D730" s="414"/>
      <c r="E730" s="414"/>
      <c r="F730" s="414" t="s">
        <v>73</v>
      </c>
      <c r="G730" s="414"/>
      <c r="H730" s="414"/>
      <c r="I730" s="414" t="s">
        <v>74</v>
      </c>
      <c r="J730" s="414"/>
      <c r="K730" s="414"/>
      <c r="L730" s="407" t="s">
        <v>75</v>
      </c>
      <c r="M730" s="408"/>
    </row>
    <row r="731" spans="1:14" s="77" customFormat="1" ht="12" customHeight="1">
      <c r="A731" s="397">
        <v>45</v>
      </c>
      <c r="B731" s="78" t="s">
        <v>102</v>
      </c>
      <c r="C731" s="400" t="e">
        <f>'SALARY MARCH'!#REF!</f>
        <v>#REF!</v>
      </c>
      <c r="D731" s="400"/>
      <c r="E731" s="401"/>
      <c r="F731" s="395" t="s">
        <v>103</v>
      </c>
      <c r="G731" s="396"/>
      <c r="H731" s="79" t="e">
        <f>'SALARY MARCH'!#REF!</f>
        <v>#REF!</v>
      </c>
      <c r="I731" s="80" t="s">
        <v>109</v>
      </c>
      <c r="J731" s="81"/>
      <c r="K731" s="82" t="e">
        <f>H731/'SALARY MARCH'!A4*H739</f>
        <v>#REF!</v>
      </c>
      <c r="L731" s="100" t="s">
        <v>82</v>
      </c>
      <c r="M731" s="101" t="e">
        <f>'SALARY MARCH'!#REF!</f>
        <v>#REF!</v>
      </c>
    </row>
    <row r="732" spans="1:14" s="77" customFormat="1" ht="12" customHeight="1">
      <c r="A732" s="398"/>
      <c r="B732" s="78" t="s">
        <v>101</v>
      </c>
      <c r="C732" s="406" t="e">
        <f>'SALARY MARCH'!#REF!</f>
        <v>#REF!</v>
      </c>
      <c r="D732" s="406"/>
      <c r="E732" s="84"/>
      <c r="F732" s="395" t="s">
        <v>112</v>
      </c>
      <c r="G732" s="396"/>
      <c r="H732" s="79" t="e">
        <f>'SALARY MARCH'!#REF!</f>
        <v>#REF!</v>
      </c>
      <c r="I732" s="80" t="s">
        <v>112</v>
      </c>
      <c r="J732" s="81"/>
      <c r="K732" s="82" t="e">
        <f>H732/'SALARY MARCH'!A4*H739</f>
        <v>#REF!</v>
      </c>
      <c r="L732" s="100" t="s">
        <v>83</v>
      </c>
      <c r="M732" s="114" t="e">
        <f>'SALARY MARCH'!#REF!</f>
        <v>#REF!</v>
      </c>
    </row>
    <row r="733" spans="1:14" s="77" customFormat="1" ht="12" customHeight="1">
      <c r="A733" s="398"/>
      <c r="B733" s="78" t="s">
        <v>100</v>
      </c>
      <c r="C733" s="406"/>
      <c r="D733" s="406"/>
      <c r="E733" s="84"/>
      <c r="F733" s="395" t="s">
        <v>113</v>
      </c>
      <c r="G733" s="396"/>
      <c r="H733" s="79" t="e">
        <f>'SALARY MARCH'!#REF!</f>
        <v>#REF!</v>
      </c>
      <c r="I733" s="395" t="s">
        <v>110</v>
      </c>
      <c r="J733" s="396"/>
      <c r="K733" s="78" t="e">
        <f>H733/'SALARY MARCH'!A4*H739</f>
        <v>#REF!</v>
      </c>
      <c r="L733" s="100" t="s">
        <v>84</v>
      </c>
      <c r="M733" s="101" t="e">
        <f>'SALARY MARCH'!#REF!</f>
        <v>#REF!</v>
      </c>
    </row>
    <row r="734" spans="1:14" s="77" customFormat="1" ht="12" customHeight="1">
      <c r="A734" s="398"/>
      <c r="B734" s="78" t="s">
        <v>99</v>
      </c>
      <c r="C734" s="112" t="e">
        <f>'SALARY MARCH'!#REF!</f>
        <v>#REF!</v>
      </c>
      <c r="D734" s="85" t="s">
        <v>80</v>
      </c>
      <c r="E734" s="86"/>
      <c r="F734" s="395" t="s">
        <v>114</v>
      </c>
      <c r="G734" s="396"/>
      <c r="H734" s="79" t="e">
        <f>'SALARY MARCH'!#REF!</f>
        <v>#REF!</v>
      </c>
      <c r="I734" s="395" t="s">
        <v>111</v>
      </c>
      <c r="J734" s="396"/>
      <c r="K734" s="78" t="e">
        <f>H734/'SALARY MARCH'!A4*H739</f>
        <v>#REF!</v>
      </c>
      <c r="L734" s="100" t="s">
        <v>85</v>
      </c>
      <c r="M734" s="101" t="e">
        <f>'SALARY MARCH'!#REF!</f>
        <v>#REF!</v>
      </c>
    </row>
    <row r="735" spans="1:14" s="77" customFormat="1" ht="12" customHeight="1">
      <c r="A735" s="398"/>
      <c r="B735" s="78" t="s">
        <v>98</v>
      </c>
      <c r="C735" s="112" t="e">
        <f>'SALARY MARCH'!#REF!</f>
        <v>#REF!</v>
      </c>
      <c r="D735" s="83" t="s">
        <v>81</v>
      </c>
      <c r="E735" s="84"/>
      <c r="F735" s="395" t="s">
        <v>104</v>
      </c>
      <c r="G735" s="396"/>
      <c r="H735" s="79" t="e">
        <f>'SALARY MARCH'!#REF!</f>
        <v>#REF!</v>
      </c>
      <c r="I735" s="87"/>
      <c r="J735" s="78"/>
      <c r="K735" s="78"/>
      <c r="L735" s="100" t="s">
        <v>86</v>
      </c>
      <c r="M735" s="101" t="e">
        <f>'SALARY MARCH'!#REF!</f>
        <v>#REF!</v>
      </c>
    </row>
    <row r="736" spans="1:14" s="77" customFormat="1" ht="12" customHeight="1">
      <c r="A736" s="398"/>
      <c r="B736" s="78" t="s">
        <v>77</v>
      </c>
      <c r="C736" s="88">
        <f>MASTER!I140</f>
        <v>0</v>
      </c>
      <c r="D736" s="83" t="s">
        <v>95</v>
      </c>
      <c r="E736" s="84"/>
      <c r="F736" s="395" t="s">
        <v>105</v>
      </c>
      <c r="G736" s="396"/>
      <c r="H736" s="79" t="e">
        <f>'SALARY MARCH'!#REF!</f>
        <v>#REF!</v>
      </c>
      <c r="I736" s="87"/>
      <c r="J736" s="78"/>
      <c r="K736" s="78"/>
      <c r="L736" s="100" t="s">
        <v>87</v>
      </c>
      <c r="M736" s="101" t="e">
        <f>'SALARY MARCH'!#REF!</f>
        <v>#REF!</v>
      </c>
    </row>
    <row r="737" spans="1:13" s="77" customFormat="1" ht="12" customHeight="1">
      <c r="A737" s="398"/>
      <c r="B737" s="78" t="s">
        <v>97</v>
      </c>
      <c r="C737" s="119">
        <f>MASTER!I139</f>
        <v>0</v>
      </c>
      <c r="D737" s="83" t="s">
        <v>79</v>
      </c>
      <c r="E737" s="84"/>
      <c r="F737" s="395" t="s">
        <v>106</v>
      </c>
      <c r="G737" s="396"/>
      <c r="H737" s="79">
        <v>0</v>
      </c>
      <c r="I737" s="83"/>
      <c r="J737" s="78"/>
      <c r="K737" s="78"/>
      <c r="L737" s="100"/>
      <c r="M737" s="101"/>
    </row>
    <row r="738" spans="1:13" s="77" customFormat="1" ht="12" customHeight="1">
      <c r="A738" s="398"/>
      <c r="B738" s="78" t="s">
        <v>78</v>
      </c>
      <c r="C738" s="77" t="e">
        <f>'SALARY MARCH'!#REF!</f>
        <v>#REF!</v>
      </c>
      <c r="D738" s="83" t="s">
        <v>96</v>
      </c>
      <c r="E738" s="84"/>
      <c r="F738" s="395" t="s">
        <v>107</v>
      </c>
      <c r="G738" s="396"/>
      <c r="H738" s="79" t="e">
        <f>'SALARY MARCH'!A4-'SALARY MARCH'!#REF!</f>
        <v>#REF!</v>
      </c>
      <c r="I738" s="83"/>
      <c r="J738" s="78"/>
      <c r="K738" s="78"/>
      <c r="L738" s="100"/>
      <c r="M738" s="101"/>
    </row>
    <row r="739" spans="1:13" s="77" customFormat="1" ht="15.75" thickBot="1">
      <c r="A739" s="399"/>
      <c r="B739" s="409" t="s">
        <v>88</v>
      </c>
      <c r="C739" s="409"/>
      <c r="D739" s="109" t="e">
        <f>'SALARY MARCH'!#REF!</f>
        <v>#REF!</v>
      </c>
      <c r="E739" s="89"/>
      <c r="F739" s="402" t="s">
        <v>89</v>
      </c>
      <c r="G739" s="403"/>
      <c r="H739" s="90" t="e">
        <f>'SALARY MARCH'!#REF!</f>
        <v>#REF!</v>
      </c>
      <c r="I739" s="402" t="s">
        <v>90</v>
      </c>
      <c r="J739" s="403"/>
      <c r="K739" s="91" t="e">
        <f>+K731+K732+K733+K734</f>
        <v>#REF!</v>
      </c>
      <c r="L739" s="102" t="s">
        <v>91</v>
      </c>
      <c r="M739" s="103" t="e">
        <f>SUM(M731:M736)</f>
        <v>#REF!</v>
      </c>
    </row>
    <row r="740" spans="1:13" s="67" customFormat="1" ht="19.5" customHeight="1" thickBot="1">
      <c r="A740" s="92"/>
      <c r="B740" s="70" t="s">
        <v>92</v>
      </c>
      <c r="C740" s="93" t="e">
        <f>'SALARY MARCH'!#REF!</f>
        <v>#REF!</v>
      </c>
      <c r="D740" s="94"/>
      <c r="E740" s="95"/>
      <c r="F740" s="96"/>
      <c r="G740" s="96"/>
      <c r="H740" s="96"/>
      <c r="I740" s="96"/>
      <c r="J740" s="96"/>
      <c r="K740" s="97" t="s">
        <v>93</v>
      </c>
      <c r="L740" s="404" t="str">
        <f>C727</f>
        <v>*************</v>
      </c>
      <c r="M740" s="405"/>
    </row>
    <row r="741" spans="1:13" s="67" customFormat="1">
      <c r="C741" s="98"/>
      <c r="D741" s="98"/>
      <c r="L741" s="104"/>
      <c r="M741" s="104"/>
    </row>
    <row r="742" spans="1:13" s="67" customFormat="1">
      <c r="C742" s="98"/>
      <c r="D742" s="98"/>
      <c r="L742" s="104"/>
      <c r="M742" s="104"/>
    </row>
    <row r="743" spans="1:13">
      <c r="A743" s="415" t="s">
        <v>116</v>
      </c>
      <c r="B743" s="415"/>
      <c r="C743" s="415"/>
      <c r="D743" s="415"/>
      <c r="E743" s="415"/>
      <c r="F743" s="415"/>
      <c r="G743" s="415"/>
      <c r="H743" s="415"/>
      <c r="I743" s="415"/>
      <c r="J743" s="415"/>
      <c r="K743" s="415"/>
      <c r="L743" s="415"/>
      <c r="M743" s="415"/>
    </row>
    <row r="744" spans="1:13" s="67" customFormat="1">
      <c r="C744" s="98"/>
      <c r="D744" s="98"/>
      <c r="L744" s="104"/>
      <c r="M744" s="104"/>
    </row>
    <row r="745" spans="1:13" s="67" customFormat="1" ht="18.75">
      <c r="A745" s="54"/>
      <c r="B745" s="53"/>
      <c r="C745" s="416" t="str">
        <f>'SALARY MARCH'!F1</f>
        <v>*************</v>
      </c>
      <c r="D745" s="416"/>
      <c r="E745" s="416"/>
      <c r="F745" s="416"/>
      <c r="G745" s="416"/>
      <c r="H745" s="416"/>
      <c r="I745" s="416"/>
      <c r="J745" s="68"/>
      <c r="K745" s="68"/>
      <c r="L745" s="410"/>
      <c r="M745" s="410"/>
    </row>
    <row r="746" spans="1:13" s="67" customFormat="1">
      <c r="A746" s="54"/>
      <c r="B746" s="53"/>
      <c r="C746" s="412" t="str">
        <f>'SALARY MARCH'!D2</f>
        <v>***********</v>
      </c>
      <c r="D746" s="412"/>
      <c r="E746" s="412"/>
      <c r="F746" s="412"/>
      <c r="G746" s="412"/>
      <c r="H746" s="412"/>
      <c r="I746" s="412"/>
      <c r="J746" s="69"/>
      <c r="K746" s="55" t="s">
        <v>69</v>
      </c>
      <c r="L746" s="111"/>
      <c r="M746" s="111"/>
    </row>
    <row r="747" spans="1:13" s="67" customFormat="1" ht="16.5" thickBot="1">
      <c r="A747" s="73"/>
      <c r="B747" s="74" t="s">
        <v>68</v>
      </c>
      <c r="C747" s="115" t="e">
        <f>'SALARY MARCH'!#REF!</f>
        <v>#REF!</v>
      </c>
      <c r="D747" s="412" t="s">
        <v>108</v>
      </c>
      <c r="E747" s="412"/>
      <c r="F747" s="412"/>
      <c r="G747" s="412"/>
      <c r="H747" s="412"/>
      <c r="I747" s="116">
        <f>'SALARY MARCH'!M3</f>
        <v>43891</v>
      </c>
      <c r="J747" s="113"/>
      <c r="K747" s="75" t="s">
        <v>0</v>
      </c>
      <c r="L747" s="411" t="e">
        <f>'SALARY MARCH'!#REF!</f>
        <v>#REF!</v>
      </c>
      <c r="M747" s="411"/>
    </row>
    <row r="748" spans="1:13" s="67" customFormat="1" ht="15.75" thickBot="1">
      <c r="A748" s="76" t="s">
        <v>76</v>
      </c>
      <c r="B748" s="413" t="s">
        <v>72</v>
      </c>
      <c r="C748" s="414"/>
      <c r="D748" s="414"/>
      <c r="E748" s="414"/>
      <c r="F748" s="414" t="s">
        <v>73</v>
      </c>
      <c r="G748" s="414"/>
      <c r="H748" s="414"/>
      <c r="I748" s="414" t="s">
        <v>74</v>
      </c>
      <c r="J748" s="414"/>
      <c r="K748" s="414"/>
      <c r="L748" s="407" t="s">
        <v>75</v>
      </c>
      <c r="M748" s="408"/>
    </row>
    <row r="749" spans="1:13" s="67" customFormat="1">
      <c r="A749" s="397">
        <v>46</v>
      </c>
      <c r="B749" s="78" t="s">
        <v>102</v>
      </c>
      <c r="C749" s="400" t="e">
        <f>'SALARY MARCH'!#REF!</f>
        <v>#REF!</v>
      </c>
      <c r="D749" s="400"/>
      <c r="E749" s="401"/>
      <c r="F749" s="395" t="s">
        <v>103</v>
      </c>
      <c r="G749" s="396"/>
      <c r="H749" s="79" t="e">
        <f>'SALARY MARCH'!#REF!</f>
        <v>#REF!</v>
      </c>
      <c r="I749" s="80" t="s">
        <v>109</v>
      </c>
      <c r="J749" s="81"/>
      <c r="K749" s="82" t="e">
        <f>H749/'SALARY MARCH'!A4*H757</f>
        <v>#REF!</v>
      </c>
      <c r="L749" s="100" t="s">
        <v>82</v>
      </c>
      <c r="M749" s="101" t="e">
        <f>'SALARY MARCH'!#REF!</f>
        <v>#REF!</v>
      </c>
    </row>
    <row r="750" spans="1:13" s="67" customFormat="1">
      <c r="A750" s="398"/>
      <c r="B750" s="78" t="s">
        <v>101</v>
      </c>
      <c r="C750" s="406" t="e">
        <f>'SALARY MARCH'!#REF!</f>
        <v>#REF!</v>
      </c>
      <c r="D750" s="406"/>
      <c r="E750" s="84"/>
      <c r="F750" s="395" t="s">
        <v>112</v>
      </c>
      <c r="G750" s="396"/>
      <c r="H750" s="79" t="e">
        <f>'SALARY MARCH'!#REF!</f>
        <v>#REF!</v>
      </c>
      <c r="I750" s="80" t="s">
        <v>112</v>
      </c>
      <c r="J750" s="81"/>
      <c r="K750" s="82" t="e">
        <f>H750/'SALARY MARCH'!A4*H757</f>
        <v>#REF!</v>
      </c>
      <c r="L750" s="100" t="s">
        <v>83</v>
      </c>
      <c r="M750" s="114" t="e">
        <f>'SALARY MARCH'!#REF!</f>
        <v>#REF!</v>
      </c>
    </row>
    <row r="751" spans="1:13" s="67" customFormat="1">
      <c r="A751" s="398"/>
      <c r="B751" s="78" t="s">
        <v>100</v>
      </c>
      <c r="C751" s="406"/>
      <c r="D751" s="406"/>
      <c r="E751" s="84"/>
      <c r="F751" s="395" t="s">
        <v>113</v>
      </c>
      <c r="G751" s="396"/>
      <c r="H751" s="79" t="e">
        <f>'SALARY MARCH'!#REF!</f>
        <v>#REF!</v>
      </c>
      <c r="I751" s="395" t="s">
        <v>110</v>
      </c>
      <c r="J751" s="396"/>
      <c r="K751" s="78" t="e">
        <f>H751/'SALARY MARCH'!A4*H757</f>
        <v>#REF!</v>
      </c>
      <c r="L751" s="100" t="s">
        <v>84</v>
      </c>
      <c r="M751" s="101" t="e">
        <f>'SALARY MARCH'!#REF!</f>
        <v>#REF!</v>
      </c>
    </row>
    <row r="752" spans="1:13" s="67" customFormat="1">
      <c r="A752" s="398"/>
      <c r="B752" s="78" t="s">
        <v>99</v>
      </c>
      <c r="C752" s="112" t="e">
        <f>'SALARY MARCH'!#REF!</f>
        <v>#REF!</v>
      </c>
      <c r="D752" s="85" t="s">
        <v>80</v>
      </c>
      <c r="E752" s="86"/>
      <c r="F752" s="395" t="s">
        <v>114</v>
      </c>
      <c r="G752" s="396"/>
      <c r="H752" s="79" t="e">
        <f>'SALARY MARCH'!#REF!</f>
        <v>#REF!</v>
      </c>
      <c r="I752" s="395" t="s">
        <v>111</v>
      </c>
      <c r="J752" s="396"/>
      <c r="K752" s="78" t="e">
        <f>H752/'SALARY MARCH'!A4*H757</f>
        <v>#REF!</v>
      </c>
      <c r="L752" s="100" t="s">
        <v>85</v>
      </c>
      <c r="M752" s="101" t="e">
        <f>'SALARY MARCH'!#REF!</f>
        <v>#REF!</v>
      </c>
    </row>
    <row r="753" spans="1:14" s="67" customFormat="1">
      <c r="A753" s="398"/>
      <c r="B753" s="78" t="s">
        <v>98</v>
      </c>
      <c r="C753" s="112" t="e">
        <f>'SALARY MARCH'!#REF!</f>
        <v>#REF!</v>
      </c>
      <c r="D753" s="83" t="s">
        <v>81</v>
      </c>
      <c r="E753" s="84"/>
      <c r="F753" s="395" t="s">
        <v>104</v>
      </c>
      <c r="G753" s="396"/>
      <c r="H753" s="79" t="e">
        <f>'SALARY MARCH'!#REF!</f>
        <v>#REF!</v>
      </c>
      <c r="I753" s="87"/>
      <c r="J753" s="78"/>
      <c r="K753" s="78"/>
      <c r="L753" s="100" t="s">
        <v>86</v>
      </c>
      <c r="M753" s="101" t="e">
        <f>'SALARY MARCH'!#REF!</f>
        <v>#REF!</v>
      </c>
    </row>
    <row r="754" spans="1:14" s="67" customFormat="1">
      <c r="A754" s="398"/>
      <c r="B754" s="78" t="s">
        <v>77</v>
      </c>
      <c r="C754" s="88">
        <f>MASTER!I143</f>
        <v>0</v>
      </c>
      <c r="D754" s="83" t="s">
        <v>95</v>
      </c>
      <c r="E754" s="84"/>
      <c r="F754" s="395" t="s">
        <v>105</v>
      </c>
      <c r="G754" s="396"/>
      <c r="H754" s="79" t="e">
        <f>'SALARY MARCH'!#REF!</f>
        <v>#REF!</v>
      </c>
      <c r="I754" s="87"/>
      <c r="J754" s="78"/>
      <c r="K754" s="78"/>
      <c r="L754" s="100" t="s">
        <v>87</v>
      </c>
      <c r="M754" s="101" t="e">
        <f>'SALARY MARCH'!#REF!</f>
        <v>#REF!</v>
      </c>
    </row>
    <row r="755" spans="1:14" s="67" customFormat="1">
      <c r="A755" s="398"/>
      <c r="B755" s="78" t="s">
        <v>97</v>
      </c>
      <c r="C755" s="119">
        <f>MASTER!I142</f>
        <v>0</v>
      </c>
      <c r="D755" s="83" t="s">
        <v>79</v>
      </c>
      <c r="E755" s="84"/>
      <c r="F755" s="395" t="s">
        <v>106</v>
      </c>
      <c r="G755" s="396"/>
      <c r="H755" s="79">
        <v>0</v>
      </c>
      <c r="I755" s="83"/>
      <c r="J755" s="78"/>
      <c r="K755" s="78"/>
      <c r="L755" s="100"/>
      <c r="M755" s="101"/>
    </row>
    <row r="756" spans="1:14" s="67" customFormat="1">
      <c r="A756" s="398"/>
      <c r="B756" s="78" t="s">
        <v>78</v>
      </c>
      <c r="C756" s="77" t="e">
        <f>'SALARY MARCH'!#REF!</f>
        <v>#REF!</v>
      </c>
      <c r="D756" s="83" t="s">
        <v>96</v>
      </c>
      <c r="E756" s="84"/>
      <c r="F756" s="395" t="s">
        <v>107</v>
      </c>
      <c r="G756" s="396"/>
      <c r="H756" s="79" t="e">
        <f>'SALARY MARCH'!A4-'SALARY MARCH'!#REF!</f>
        <v>#REF!</v>
      </c>
      <c r="I756" s="83"/>
      <c r="J756" s="78"/>
      <c r="K756" s="78"/>
      <c r="L756" s="100"/>
      <c r="M756" s="101"/>
    </row>
    <row r="757" spans="1:14" s="67" customFormat="1" ht="15.75" thickBot="1">
      <c r="A757" s="399"/>
      <c r="B757" s="409" t="s">
        <v>88</v>
      </c>
      <c r="C757" s="409"/>
      <c r="D757" s="109" t="e">
        <f>'SALARY MARCH'!#REF!</f>
        <v>#REF!</v>
      </c>
      <c r="E757" s="89"/>
      <c r="F757" s="402" t="s">
        <v>89</v>
      </c>
      <c r="G757" s="403"/>
      <c r="H757" s="90" t="e">
        <f>'SALARY MARCH'!#REF!</f>
        <v>#REF!</v>
      </c>
      <c r="I757" s="402" t="s">
        <v>90</v>
      </c>
      <c r="J757" s="403"/>
      <c r="K757" s="91" t="e">
        <f>+K749+K750+K751+K752</f>
        <v>#REF!</v>
      </c>
      <c r="L757" s="102" t="s">
        <v>91</v>
      </c>
      <c r="M757" s="103" t="e">
        <f>SUM(M749:M754)</f>
        <v>#REF!</v>
      </c>
    </row>
    <row r="758" spans="1:14" s="67" customFormat="1" ht="16.5" thickBot="1">
      <c r="A758" s="92"/>
      <c r="B758" s="70" t="s">
        <v>92</v>
      </c>
      <c r="C758" s="93" t="e">
        <f>'SALARY MARCH'!#REF!</f>
        <v>#REF!</v>
      </c>
      <c r="D758" s="94"/>
      <c r="E758" s="95"/>
      <c r="F758" s="96"/>
      <c r="G758" s="96"/>
      <c r="H758" s="96"/>
      <c r="I758" s="96"/>
      <c r="J758" s="96"/>
      <c r="K758" s="97" t="s">
        <v>93</v>
      </c>
      <c r="L758" s="404" t="str">
        <f>C745</f>
        <v>*************</v>
      </c>
      <c r="M758" s="405"/>
    </row>
    <row r="759" spans="1:14" s="67" customFormat="1">
      <c r="C759" s="98"/>
      <c r="D759" s="98"/>
      <c r="L759" s="104"/>
      <c r="M759" s="104"/>
    </row>
    <row r="760" spans="1:14" s="54" customFormat="1" ht="19.5" customHeight="1">
      <c r="B760" s="53"/>
      <c r="C760" s="416" t="str">
        <f>'SALARY MARCH'!F1</f>
        <v>*************</v>
      </c>
      <c r="D760" s="416"/>
      <c r="E760" s="416"/>
      <c r="F760" s="416"/>
      <c r="G760" s="416"/>
      <c r="H760" s="416"/>
      <c r="I760" s="416"/>
      <c r="J760" s="68"/>
      <c r="K760" s="68"/>
      <c r="L760" s="410"/>
      <c r="M760" s="410"/>
      <c r="N760" s="72"/>
    </row>
    <row r="761" spans="1:14" s="54" customFormat="1" ht="15.75" customHeight="1">
      <c r="B761" s="53"/>
      <c r="C761" s="412" t="str">
        <f>'SALARY MARCH'!D2</f>
        <v>***********</v>
      </c>
      <c r="D761" s="412"/>
      <c r="E761" s="412"/>
      <c r="F761" s="412"/>
      <c r="G761" s="412"/>
      <c r="H761" s="412"/>
      <c r="I761" s="412"/>
      <c r="J761" s="69"/>
      <c r="K761" s="55" t="s">
        <v>69</v>
      </c>
      <c r="L761" s="111"/>
      <c r="M761" s="111"/>
    </row>
    <row r="762" spans="1:14" s="71" customFormat="1" ht="22.5" customHeight="1" thickBot="1">
      <c r="A762" s="73"/>
      <c r="B762" s="74" t="s">
        <v>68</v>
      </c>
      <c r="C762" s="115" t="e">
        <f>'SALARY MARCH'!#REF!</f>
        <v>#REF!</v>
      </c>
      <c r="D762" s="412" t="s">
        <v>108</v>
      </c>
      <c r="E762" s="412"/>
      <c r="F762" s="412"/>
      <c r="G762" s="412"/>
      <c r="H762" s="412"/>
      <c r="I762" s="116">
        <f>'SALARY MARCH'!M3</f>
        <v>43891</v>
      </c>
      <c r="J762" s="113"/>
      <c r="K762" s="75" t="s">
        <v>0</v>
      </c>
      <c r="L762" s="411" t="e">
        <f>'SALARY MARCH'!#REF!</f>
        <v>#REF!</v>
      </c>
      <c r="M762" s="411"/>
    </row>
    <row r="763" spans="1:14" s="77" customFormat="1" ht="20.25" customHeight="1" thickBot="1">
      <c r="A763" s="76" t="s">
        <v>76</v>
      </c>
      <c r="B763" s="413" t="s">
        <v>72</v>
      </c>
      <c r="C763" s="414"/>
      <c r="D763" s="414"/>
      <c r="E763" s="414"/>
      <c r="F763" s="414" t="s">
        <v>73</v>
      </c>
      <c r="G763" s="414"/>
      <c r="H763" s="414"/>
      <c r="I763" s="414" t="s">
        <v>74</v>
      </c>
      <c r="J763" s="414"/>
      <c r="K763" s="414"/>
      <c r="L763" s="407" t="s">
        <v>75</v>
      </c>
      <c r="M763" s="408"/>
    </row>
    <row r="764" spans="1:14" s="77" customFormat="1" ht="12" customHeight="1">
      <c r="A764" s="397">
        <v>47</v>
      </c>
      <c r="B764" s="78" t="s">
        <v>102</v>
      </c>
      <c r="C764" s="400" t="e">
        <f>'SALARY MARCH'!#REF!</f>
        <v>#REF!</v>
      </c>
      <c r="D764" s="400"/>
      <c r="E764" s="401"/>
      <c r="F764" s="395" t="s">
        <v>103</v>
      </c>
      <c r="G764" s="396"/>
      <c r="H764" s="79" t="e">
        <f>'SALARY MARCH'!#REF!</f>
        <v>#REF!</v>
      </c>
      <c r="I764" s="80" t="s">
        <v>109</v>
      </c>
      <c r="J764" s="81"/>
      <c r="K764" s="82" t="e">
        <f>H764/'SALARY MARCH'!A4*H772</f>
        <v>#REF!</v>
      </c>
      <c r="L764" s="100" t="s">
        <v>82</v>
      </c>
      <c r="M764" s="101" t="e">
        <f>'SALARY MARCH'!#REF!</f>
        <v>#REF!</v>
      </c>
    </row>
    <row r="765" spans="1:14" s="77" customFormat="1" ht="12" customHeight="1">
      <c r="A765" s="398"/>
      <c r="B765" s="78" t="s">
        <v>101</v>
      </c>
      <c r="C765" s="406" t="e">
        <f>'SALARY MARCH'!#REF!</f>
        <v>#REF!</v>
      </c>
      <c r="D765" s="406"/>
      <c r="E765" s="84"/>
      <c r="F765" s="395" t="s">
        <v>112</v>
      </c>
      <c r="G765" s="396"/>
      <c r="H765" s="79" t="e">
        <f>'SALARY MARCH'!#REF!</f>
        <v>#REF!</v>
      </c>
      <c r="I765" s="80" t="s">
        <v>112</v>
      </c>
      <c r="J765" s="81"/>
      <c r="K765" s="82" t="e">
        <f>H765/'SALARY MARCH'!A4*H772</f>
        <v>#REF!</v>
      </c>
      <c r="L765" s="100" t="s">
        <v>83</v>
      </c>
      <c r="M765" s="114" t="e">
        <f>'SALARY MARCH'!#REF!</f>
        <v>#REF!</v>
      </c>
    </row>
    <row r="766" spans="1:14" s="77" customFormat="1" ht="12" customHeight="1">
      <c r="A766" s="398"/>
      <c r="B766" s="78" t="s">
        <v>100</v>
      </c>
      <c r="C766" s="406"/>
      <c r="D766" s="406"/>
      <c r="E766" s="84"/>
      <c r="F766" s="395" t="s">
        <v>113</v>
      </c>
      <c r="G766" s="396"/>
      <c r="H766" s="79" t="e">
        <f>'SALARY MARCH'!#REF!</f>
        <v>#REF!</v>
      </c>
      <c r="I766" s="395" t="s">
        <v>110</v>
      </c>
      <c r="J766" s="396"/>
      <c r="K766" s="78" t="e">
        <f>H766/'SALARY MARCH'!A4*H772</f>
        <v>#REF!</v>
      </c>
      <c r="L766" s="100" t="s">
        <v>84</v>
      </c>
      <c r="M766" s="101" t="e">
        <f>'SALARY MARCH'!#REF!</f>
        <v>#REF!</v>
      </c>
    </row>
    <row r="767" spans="1:14" s="77" customFormat="1" ht="12" customHeight="1">
      <c r="A767" s="398"/>
      <c r="B767" s="78" t="s">
        <v>99</v>
      </c>
      <c r="C767" s="112" t="e">
        <f>'SALARY MARCH'!#REF!</f>
        <v>#REF!</v>
      </c>
      <c r="D767" s="85" t="s">
        <v>80</v>
      </c>
      <c r="E767" s="86"/>
      <c r="F767" s="395" t="s">
        <v>114</v>
      </c>
      <c r="G767" s="396"/>
      <c r="H767" s="79" t="e">
        <f>'SALARY MARCH'!#REF!</f>
        <v>#REF!</v>
      </c>
      <c r="I767" s="395" t="s">
        <v>111</v>
      </c>
      <c r="J767" s="396"/>
      <c r="K767" s="78" t="e">
        <f>H767/'SALARY MARCH'!A4*H772</f>
        <v>#REF!</v>
      </c>
      <c r="L767" s="100" t="s">
        <v>85</v>
      </c>
      <c r="M767" s="101" t="e">
        <f>'SALARY MARCH'!#REF!</f>
        <v>#REF!</v>
      </c>
    </row>
    <row r="768" spans="1:14" s="77" customFormat="1" ht="12" customHeight="1">
      <c r="A768" s="398"/>
      <c r="B768" s="78" t="s">
        <v>98</v>
      </c>
      <c r="C768" s="112" t="e">
        <f>'SALARY MARCH'!#REF!</f>
        <v>#REF!</v>
      </c>
      <c r="D768" s="83" t="s">
        <v>81</v>
      </c>
      <c r="E768" s="84"/>
      <c r="F768" s="395" t="s">
        <v>104</v>
      </c>
      <c r="G768" s="396"/>
      <c r="H768" s="79" t="e">
        <f>'SALARY MARCH'!#REF!</f>
        <v>#REF!</v>
      </c>
      <c r="I768" s="87"/>
      <c r="J768" s="78"/>
      <c r="K768" s="78"/>
      <c r="L768" s="100" t="s">
        <v>86</v>
      </c>
      <c r="M768" s="101" t="e">
        <f>'SALARY MARCH'!#REF!</f>
        <v>#REF!</v>
      </c>
    </row>
    <row r="769" spans="1:13" s="77" customFormat="1" ht="12" customHeight="1">
      <c r="A769" s="398"/>
      <c r="B769" s="78" t="s">
        <v>77</v>
      </c>
      <c r="C769" s="88">
        <f>MASTER!I146</f>
        <v>0</v>
      </c>
      <c r="D769" s="83" t="s">
        <v>95</v>
      </c>
      <c r="E769" s="84"/>
      <c r="F769" s="395" t="s">
        <v>105</v>
      </c>
      <c r="G769" s="396"/>
      <c r="H769" s="79" t="e">
        <f>'SALARY MARCH'!#REF!</f>
        <v>#REF!</v>
      </c>
      <c r="I769" s="87"/>
      <c r="J769" s="78"/>
      <c r="K769" s="78"/>
      <c r="L769" s="100" t="s">
        <v>87</v>
      </c>
      <c r="M769" s="101" t="e">
        <f>'SALARY MARCH'!#REF!</f>
        <v>#REF!</v>
      </c>
    </row>
    <row r="770" spans="1:13" s="77" customFormat="1" ht="12" customHeight="1">
      <c r="A770" s="398"/>
      <c r="B770" s="78" t="s">
        <v>97</v>
      </c>
      <c r="C770" s="119">
        <f>MASTER!I145</f>
        <v>0</v>
      </c>
      <c r="D770" s="83" t="s">
        <v>79</v>
      </c>
      <c r="E770" s="84"/>
      <c r="F770" s="395" t="s">
        <v>106</v>
      </c>
      <c r="G770" s="396"/>
      <c r="H770" s="79">
        <v>0</v>
      </c>
      <c r="I770" s="83"/>
      <c r="J770" s="78"/>
      <c r="K770" s="78"/>
      <c r="L770" s="100"/>
      <c r="M770" s="101"/>
    </row>
    <row r="771" spans="1:13" s="77" customFormat="1" ht="12" customHeight="1">
      <c r="A771" s="398"/>
      <c r="B771" s="78" t="s">
        <v>78</v>
      </c>
      <c r="C771" s="77" t="e">
        <f>'SALARY MARCH'!#REF!</f>
        <v>#REF!</v>
      </c>
      <c r="D771" s="83" t="s">
        <v>96</v>
      </c>
      <c r="E771" s="84"/>
      <c r="F771" s="395" t="s">
        <v>107</v>
      </c>
      <c r="G771" s="396"/>
      <c r="H771" s="79" t="e">
        <f>'SALARY MARCH'!A4-'SALARY MARCH'!#REF!</f>
        <v>#REF!</v>
      </c>
      <c r="I771" s="83"/>
      <c r="J771" s="78"/>
      <c r="K771" s="78"/>
      <c r="L771" s="100"/>
      <c r="M771" s="101"/>
    </row>
    <row r="772" spans="1:13" s="77" customFormat="1" ht="15.75" thickBot="1">
      <c r="A772" s="399"/>
      <c r="B772" s="409" t="s">
        <v>88</v>
      </c>
      <c r="C772" s="409"/>
      <c r="D772" s="109" t="e">
        <f>'SALARY MARCH'!#REF!</f>
        <v>#REF!</v>
      </c>
      <c r="E772" s="89"/>
      <c r="F772" s="402" t="s">
        <v>89</v>
      </c>
      <c r="G772" s="403"/>
      <c r="H772" s="90" t="e">
        <f>'SALARY MARCH'!#REF!</f>
        <v>#REF!</v>
      </c>
      <c r="I772" s="402" t="s">
        <v>90</v>
      </c>
      <c r="J772" s="403"/>
      <c r="K772" s="91" t="e">
        <f>+K764+K765+K766+K767</f>
        <v>#REF!</v>
      </c>
      <c r="L772" s="102" t="s">
        <v>91</v>
      </c>
      <c r="M772" s="103" t="e">
        <f>SUM(M764:M769)</f>
        <v>#REF!</v>
      </c>
    </row>
    <row r="773" spans="1:13" s="67" customFormat="1" ht="19.5" customHeight="1" thickBot="1">
      <c r="A773" s="92"/>
      <c r="B773" s="70" t="s">
        <v>92</v>
      </c>
      <c r="C773" s="93" t="e">
        <f>'SALARY MARCH'!#REF!</f>
        <v>#REF!</v>
      </c>
      <c r="D773" s="94"/>
      <c r="E773" s="95"/>
      <c r="F773" s="96"/>
      <c r="G773" s="96"/>
      <c r="H773" s="96"/>
      <c r="I773" s="96"/>
      <c r="J773" s="96"/>
      <c r="K773" s="97" t="s">
        <v>93</v>
      </c>
      <c r="L773" s="404" t="str">
        <f>C760</f>
        <v>*************</v>
      </c>
      <c r="M773" s="405"/>
    </row>
    <row r="774" spans="1:13" s="67" customFormat="1">
      <c r="C774" s="98"/>
      <c r="D774" s="98"/>
      <c r="L774" s="104"/>
      <c r="M774" s="104"/>
    </row>
    <row r="775" spans="1:13" s="67" customFormat="1">
      <c r="C775" s="98"/>
      <c r="D775" s="98"/>
      <c r="L775" s="104"/>
      <c r="M775" s="104"/>
    </row>
    <row r="776" spans="1:13">
      <c r="A776" s="415" t="s">
        <v>116</v>
      </c>
      <c r="B776" s="415"/>
      <c r="C776" s="415"/>
      <c r="D776" s="415"/>
      <c r="E776" s="415"/>
      <c r="F776" s="415"/>
      <c r="G776" s="415"/>
      <c r="H776" s="415"/>
      <c r="I776" s="415"/>
      <c r="J776" s="415"/>
      <c r="K776" s="415"/>
      <c r="L776" s="415"/>
      <c r="M776" s="415"/>
    </row>
    <row r="777" spans="1:13" s="67" customFormat="1">
      <c r="C777" s="98"/>
      <c r="D777" s="98"/>
      <c r="L777" s="104"/>
      <c r="M777" s="104"/>
    </row>
    <row r="778" spans="1:13" s="67" customFormat="1" ht="18.75">
      <c r="A778" s="54"/>
      <c r="B778" s="53"/>
      <c r="C778" s="416" t="str">
        <f>'SALARY MARCH'!F1</f>
        <v>*************</v>
      </c>
      <c r="D778" s="416"/>
      <c r="E778" s="416"/>
      <c r="F778" s="416"/>
      <c r="G778" s="416"/>
      <c r="H778" s="416"/>
      <c r="I778" s="416"/>
      <c r="J778" s="68"/>
      <c r="K778" s="68"/>
      <c r="L778" s="410"/>
      <c r="M778" s="410"/>
    </row>
    <row r="779" spans="1:13" s="67" customFormat="1">
      <c r="A779" s="54"/>
      <c r="B779" s="53"/>
      <c r="C779" s="412" t="str">
        <f>'SALARY MARCH'!D2</f>
        <v>***********</v>
      </c>
      <c r="D779" s="412"/>
      <c r="E779" s="412"/>
      <c r="F779" s="412"/>
      <c r="G779" s="412"/>
      <c r="H779" s="412"/>
      <c r="I779" s="412"/>
      <c r="J779" s="69"/>
      <c r="K779" s="55" t="s">
        <v>69</v>
      </c>
      <c r="L779" s="111"/>
      <c r="M779" s="111"/>
    </row>
    <row r="780" spans="1:13" s="67" customFormat="1" ht="16.5" thickBot="1">
      <c r="A780" s="73"/>
      <c r="B780" s="74" t="s">
        <v>68</v>
      </c>
      <c r="C780" s="115" t="e">
        <f>'SALARY MARCH'!#REF!</f>
        <v>#REF!</v>
      </c>
      <c r="D780" s="412" t="s">
        <v>108</v>
      </c>
      <c r="E780" s="412"/>
      <c r="F780" s="412"/>
      <c r="G780" s="412"/>
      <c r="H780" s="412"/>
      <c r="I780" s="116">
        <f>'SALARY MARCH'!M3</f>
        <v>43891</v>
      </c>
      <c r="J780" s="113"/>
      <c r="K780" s="75" t="s">
        <v>0</v>
      </c>
      <c r="L780" s="411" t="e">
        <f>'SALARY MARCH'!#REF!</f>
        <v>#REF!</v>
      </c>
      <c r="M780" s="411"/>
    </row>
    <row r="781" spans="1:13" s="67" customFormat="1" ht="15.75" thickBot="1">
      <c r="A781" s="76" t="s">
        <v>76</v>
      </c>
      <c r="B781" s="413" t="s">
        <v>72</v>
      </c>
      <c r="C781" s="414"/>
      <c r="D781" s="414"/>
      <c r="E781" s="414"/>
      <c r="F781" s="414" t="s">
        <v>73</v>
      </c>
      <c r="G781" s="414"/>
      <c r="H781" s="414"/>
      <c r="I781" s="414" t="s">
        <v>74</v>
      </c>
      <c r="J781" s="414"/>
      <c r="K781" s="414"/>
      <c r="L781" s="407" t="s">
        <v>75</v>
      </c>
      <c r="M781" s="408"/>
    </row>
    <row r="782" spans="1:13" s="67" customFormat="1">
      <c r="A782" s="397">
        <v>48</v>
      </c>
      <c r="B782" s="78" t="s">
        <v>102</v>
      </c>
      <c r="C782" s="400" t="e">
        <f>'SALARY MARCH'!#REF!</f>
        <v>#REF!</v>
      </c>
      <c r="D782" s="400"/>
      <c r="E782" s="401"/>
      <c r="F782" s="395" t="s">
        <v>103</v>
      </c>
      <c r="G782" s="396"/>
      <c r="H782" s="79" t="e">
        <f>'SALARY MARCH'!#REF!</f>
        <v>#REF!</v>
      </c>
      <c r="I782" s="80" t="s">
        <v>109</v>
      </c>
      <c r="J782" s="81"/>
      <c r="K782" s="82" t="e">
        <f>H782/'SALARY MARCH'!A4*H790</f>
        <v>#REF!</v>
      </c>
      <c r="L782" s="100" t="s">
        <v>82</v>
      </c>
      <c r="M782" s="101" t="e">
        <f>'SALARY MARCH'!#REF!</f>
        <v>#REF!</v>
      </c>
    </row>
    <row r="783" spans="1:13" s="67" customFormat="1">
      <c r="A783" s="398"/>
      <c r="B783" s="78" t="s">
        <v>101</v>
      </c>
      <c r="C783" s="406" t="e">
        <f>'SALARY MARCH'!#REF!</f>
        <v>#REF!</v>
      </c>
      <c r="D783" s="406"/>
      <c r="E783" s="84"/>
      <c r="F783" s="395" t="s">
        <v>112</v>
      </c>
      <c r="G783" s="396"/>
      <c r="H783" s="79" t="e">
        <f>'SALARY MARCH'!#REF!</f>
        <v>#REF!</v>
      </c>
      <c r="I783" s="80" t="s">
        <v>112</v>
      </c>
      <c r="J783" s="81"/>
      <c r="K783" s="82" t="e">
        <f>H783/'SALARY MARCH'!A4*H790</f>
        <v>#REF!</v>
      </c>
      <c r="L783" s="100" t="s">
        <v>83</v>
      </c>
      <c r="M783" s="114" t="e">
        <f>'SALARY MARCH'!#REF!</f>
        <v>#REF!</v>
      </c>
    </row>
    <row r="784" spans="1:13" s="67" customFormat="1">
      <c r="A784" s="398"/>
      <c r="B784" s="78" t="s">
        <v>100</v>
      </c>
      <c r="C784" s="406"/>
      <c r="D784" s="406"/>
      <c r="E784" s="84"/>
      <c r="F784" s="395" t="s">
        <v>113</v>
      </c>
      <c r="G784" s="396"/>
      <c r="H784" s="79" t="e">
        <f>'SALARY MARCH'!#REF!</f>
        <v>#REF!</v>
      </c>
      <c r="I784" s="395" t="s">
        <v>110</v>
      </c>
      <c r="J784" s="396"/>
      <c r="K784" s="78" t="e">
        <f>H784/'SALARY MARCH'!A4*H790</f>
        <v>#REF!</v>
      </c>
      <c r="L784" s="100" t="s">
        <v>84</v>
      </c>
      <c r="M784" s="101" t="e">
        <f>'SALARY MARCH'!#REF!</f>
        <v>#REF!</v>
      </c>
    </row>
    <row r="785" spans="1:14" s="67" customFormat="1">
      <c r="A785" s="398"/>
      <c r="B785" s="78" t="s">
        <v>99</v>
      </c>
      <c r="C785" s="112" t="e">
        <f>'SALARY MARCH'!#REF!</f>
        <v>#REF!</v>
      </c>
      <c r="D785" s="85" t="s">
        <v>80</v>
      </c>
      <c r="E785" s="86"/>
      <c r="F785" s="395" t="s">
        <v>114</v>
      </c>
      <c r="G785" s="396"/>
      <c r="H785" s="79" t="e">
        <f>'SALARY MARCH'!#REF!</f>
        <v>#REF!</v>
      </c>
      <c r="I785" s="395" t="s">
        <v>111</v>
      </c>
      <c r="J785" s="396"/>
      <c r="K785" s="78" t="e">
        <f>H785/'SALARY MARCH'!A4*H790</f>
        <v>#REF!</v>
      </c>
      <c r="L785" s="100" t="s">
        <v>85</v>
      </c>
      <c r="M785" s="101" t="e">
        <f>'SALARY MARCH'!#REF!</f>
        <v>#REF!</v>
      </c>
    </row>
    <row r="786" spans="1:14" s="67" customFormat="1">
      <c r="A786" s="398"/>
      <c r="B786" s="78" t="s">
        <v>98</v>
      </c>
      <c r="C786" s="112" t="e">
        <f>'SALARY MARCH'!#REF!</f>
        <v>#REF!</v>
      </c>
      <c r="D786" s="83" t="s">
        <v>81</v>
      </c>
      <c r="E786" s="84"/>
      <c r="F786" s="395" t="s">
        <v>104</v>
      </c>
      <c r="G786" s="396"/>
      <c r="H786" s="79" t="e">
        <f>'SALARY MARCH'!#REF!</f>
        <v>#REF!</v>
      </c>
      <c r="I786" s="87"/>
      <c r="J786" s="78"/>
      <c r="K786" s="78"/>
      <c r="L786" s="100" t="s">
        <v>86</v>
      </c>
      <c r="M786" s="101" t="e">
        <f>'SALARY MARCH'!#REF!</f>
        <v>#REF!</v>
      </c>
    </row>
    <row r="787" spans="1:14" s="67" customFormat="1">
      <c r="A787" s="398"/>
      <c r="B787" s="78" t="s">
        <v>77</v>
      </c>
      <c r="C787" s="88">
        <f>MASTER!I149</f>
        <v>0</v>
      </c>
      <c r="D787" s="83" t="s">
        <v>95</v>
      </c>
      <c r="E787" s="84"/>
      <c r="F787" s="395" t="s">
        <v>105</v>
      </c>
      <c r="G787" s="396"/>
      <c r="H787" s="79" t="e">
        <f>'SALARY MARCH'!#REF!</f>
        <v>#REF!</v>
      </c>
      <c r="I787" s="87"/>
      <c r="J787" s="78"/>
      <c r="K787" s="78"/>
      <c r="L787" s="100" t="s">
        <v>87</v>
      </c>
      <c r="M787" s="101" t="e">
        <f>'SALARY MARCH'!#REF!</f>
        <v>#REF!</v>
      </c>
    </row>
    <row r="788" spans="1:14" s="67" customFormat="1">
      <c r="A788" s="398"/>
      <c r="B788" s="78" t="s">
        <v>97</v>
      </c>
      <c r="C788" s="119">
        <f>MASTER!I148</f>
        <v>0</v>
      </c>
      <c r="D788" s="83" t="s">
        <v>79</v>
      </c>
      <c r="E788" s="84"/>
      <c r="F788" s="395" t="s">
        <v>106</v>
      </c>
      <c r="G788" s="396"/>
      <c r="H788" s="79">
        <v>0</v>
      </c>
      <c r="I788" s="83"/>
      <c r="J788" s="78"/>
      <c r="K788" s="78"/>
      <c r="L788" s="100"/>
      <c r="M788" s="101"/>
    </row>
    <row r="789" spans="1:14" s="67" customFormat="1">
      <c r="A789" s="398"/>
      <c r="B789" s="78" t="s">
        <v>78</v>
      </c>
      <c r="C789" s="77" t="e">
        <f>'SALARY MARCH'!#REF!</f>
        <v>#REF!</v>
      </c>
      <c r="D789" s="83" t="s">
        <v>96</v>
      </c>
      <c r="E789" s="84"/>
      <c r="F789" s="395" t="s">
        <v>107</v>
      </c>
      <c r="G789" s="396"/>
      <c r="H789" s="79" t="e">
        <f>'SALARY MARCH'!A4-'SALARY MARCH'!#REF!</f>
        <v>#REF!</v>
      </c>
      <c r="I789" s="83"/>
      <c r="J789" s="78"/>
      <c r="K789" s="78"/>
      <c r="L789" s="100"/>
      <c r="M789" s="101"/>
    </row>
    <row r="790" spans="1:14" s="67" customFormat="1" ht="15.75" thickBot="1">
      <c r="A790" s="399"/>
      <c r="B790" s="409" t="s">
        <v>88</v>
      </c>
      <c r="C790" s="409"/>
      <c r="D790" s="109" t="e">
        <f>'SALARY MARCH'!#REF!</f>
        <v>#REF!</v>
      </c>
      <c r="E790" s="89"/>
      <c r="F790" s="402" t="s">
        <v>89</v>
      </c>
      <c r="G790" s="403"/>
      <c r="H790" s="90" t="e">
        <f>'SALARY MARCH'!#REF!</f>
        <v>#REF!</v>
      </c>
      <c r="I790" s="402" t="s">
        <v>90</v>
      </c>
      <c r="J790" s="403"/>
      <c r="K790" s="91" t="e">
        <f>+K782+K783+K784+K785</f>
        <v>#REF!</v>
      </c>
      <c r="L790" s="102" t="s">
        <v>91</v>
      </c>
      <c r="M790" s="103" t="e">
        <f>SUM(M782:M787)</f>
        <v>#REF!</v>
      </c>
    </row>
    <row r="791" spans="1:14" s="67" customFormat="1" ht="16.5" thickBot="1">
      <c r="A791" s="92"/>
      <c r="B791" s="70" t="s">
        <v>92</v>
      </c>
      <c r="C791" s="93" t="e">
        <f>'SALARY MARCH'!#REF!</f>
        <v>#REF!</v>
      </c>
      <c r="D791" s="94"/>
      <c r="E791" s="95"/>
      <c r="F791" s="96"/>
      <c r="G791" s="96"/>
      <c r="H791" s="96"/>
      <c r="I791" s="96"/>
      <c r="J791" s="96"/>
      <c r="K791" s="97" t="s">
        <v>93</v>
      </c>
      <c r="L791" s="404" t="str">
        <f>C778</f>
        <v>*************</v>
      </c>
      <c r="M791" s="405"/>
    </row>
    <row r="792" spans="1:14" s="67" customFormat="1">
      <c r="C792" s="98"/>
      <c r="D792" s="98"/>
      <c r="L792" s="104"/>
      <c r="M792" s="104"/>
    </row>
    <row r="793" spans="1:14" s="54" customFormat="1" ht="19.5" customHeight="1">
      <c r="B793" s="53"/>
      <c r="C793" s="416" t="str">
        <f>'SALARY MARCH'!F1</f>
        <v>*************</v>
      </c>
      <c r="D793" s="416"/>
      <c r="E793" s="416"/>
      <c r="F793" s="416"/>
      <c r="G793" s="416"/>
      <c r="H793" s="416"/>
      <c r="I793" s="416"/>
      <c r="J793" s="68"/>
      <c r="K793" s="68"/>
      <c r="L793" s="410"/>
      <c r="M793" s="410"/>
      <c r="N793" s="72"/>
    </row>
    <row r="794" spans="1:14" s="54" customFormat="1" ht="15.75" customHeight="1">
      <c r="B794" s="53"/>
      <c r="C794" s="412" t="str">
        <f>'SALARY MARCH'!D2</f>
        <v>***********</v>
      </c>
      <c r="D794" s="412"/>
      <c r="E794" s="412"/>
      <c r="F794" s="412"/>
      <c r="G794" s="412"/>
      <c r="H794" s="412"/>
      <c r="I794" s="412"/>
      <c r="J794" s="69"/>
      <c r="K794" s="55" t="s">
        <v>69</v>
      </c>
      <c r="L794" s="111"/>
      <c r="M794" s="111"/>
    </row>
    <row r="795" spans="1:14" s="71" customFormat="1" ht="22.5" customHeight="1" thickBot="1">
      <c r="A795" s="73"/>
      <c r="B795" s="74" t="s">
        <v>68</v>
      </c>
      <c r="C795" s="115" t="e">
        <f>'SALARY MARCH'!#REF!</f>
        <v>#REF!</v>
      </c>
      <c r="D795" s="412" t="s">
        <v>108</v>
      </c>
      <c r="E795" s="412"/>
      <c r="F795" s="412"/>
      <c r="G795" s="412"/>
      <c r="H795" s="412"/>
      <c r="I795" s="116">
        <f>'SALARY MARCH'!M3</f>
        <v>43891</v>
      </c>
      <c r="J795" s="113"/>
      <c r="K795" s="75" t="s">
        <v>0</v>
      </c>
      <c r="L795" s="411" t="e">
        <f>'SALARY MARCH'!#REF!</f>
        <v>#REF!</v>
      </c>
      <c r="M795" s="411"/>
    </row>
    <row r="796" spans="1:14" s="77" customFormat="1" ht="20.25" customHeight="1" thickBot="1">
      <c r="A796" s="76" t="s">
        <v>76</v>
      </c>
      <c r="B796" s="413" t="s">
        <v>72</v>
      </c>
      <c r="C796" s="414"/>
      <c r="D796" s="414"/>
      <c r="E796" s="414"/>
      <c r="F796" s="414" t="s">
        <v>73</v>
      </c>
      <c r="G796" s="414"/>
      <c r="H796" s="414"/>
      <c r="I796" s="414" t="s">
        <v>74</v>
      </c>
      <c r="J796" s="414"/>
      <c r="K796" s="414"/>
      <c r="L796" s="407" t="s">
        <v>75</v>
      </c>
      <c r="M796" s="408"/>
    </row>
    <row r="797" spans="1:14" s="77" customFormat="1" ht="12" customHeight="1">
      <c r="A797" s="397">
        <v>49</v>
      </c>
      <c r="B797" s="78" t="s">
        <v>102</v>
      </c>
      <c r="C797" s="400" t="e">
        <f>'SALARY MARCH'!#REF!</f>
        <v>#REF!</v>
      </c>
      <c r="D797" s="400"/>
      <c r="E797" s="401"/>
      <c r="F797" s="395" t="s">
        <v>103</v>
      </c>
      <c r="G797" s="396"/>
      <c r="H797" s="79" t="e">
        <f>'SALARY MARCH'!#REF!</f>
        <v>#REF!</v>
      </c>
      <c r="I797" s="80" t="s">
        <v>109</v>
      </c>
      <c r="J797" s="81"/>
      <c r="K797" s="82" t="e">
        <f>H797/'SALARY MARCH'!A4*H805</f>
        <v>#REF!</v>
      </c>
      <c r="L797" s="100" t="s">
        <v>82</v>
      </c>
      <c r="M797" s="101" t="e">
        <f>'SALARY MARCH'!#REF!</f>
        <v>#REF!</v>
      </c>
    </row>
    <row r="798" spans="1:14" s="77" customFormat="1" ht="12" customHeight="1">
      <c r="A798" s="398"/>
      <c r="B798" s="78" t="s">
        <v>101</v>
      </c>
      <c r="C798" s="406" t="e">
        <f>'SALARY MARCH'!#REF!</f>
        <v>#REF!</v>
      </c>
      <c r="D798" s="406"/>
      <c r="E798" s="84"/>
      <c r="F798" s="395" t="s">
        <v>112</v>
      </c>
      <c r="G798" s="396"/>
      <c r="H798" s="79" t="e">
        <f>'SALARY MARCH'!#REF!</f>
        <v>#REF!</v>
      </c>
      <c r="I798" s="80" t="s">
        <v>112</v>
      </c>
      <c r="J798" s="81"/>
      <c r="K798" s="82" t="e">
        <f>H798/'SALARY MARCH'!A4*H805</f>
        <v>#REF!</v>
      </c>
      <c r="L798" s="100" t="s">
        <v>83</v>
      </c>
      <c r="M798" s="114" t="e">
        <f>'SALARY MARCH'!#REF!</f>
        <v>#REF!</v>
      </c>
    </row>
    <row r="799" spans="1:14" s="77" customFormat="1" ht="12" customHeight="1">
      <c r="A799" s="398"/>
      <c r="B799" s="78" t="s">
        <v>100</v>
      </c>
      <c r="C799" s="406"/>
      <c r="D799" s="406"/>
      <c r="E799" s="84"/>
      <c r="F799" s="395" t="s">
        <v>113</v>
      </c>
      <c r="G799" s="396"/>
      <c r="H799" s="79" t="e">
        <f>'SALARY MARCH'!#REF!</f>
        <v>#REF!</v>
      </c>
      <c r="I799" s="395" t="s">
        <v>110</v>
      </c>
      <c r="J799" s="396"/>
      <c r="K799" s="78" t="e">
        <f>H799/'SALARY MARCH'!A4*H805</f>
        <v>#REF!</v>
      </c>
      <c r="L799" s="100" t="s">
        <v>84</v>
      </c>
      <c r="M799" s="101" t="e">
        <f>'SALARY MARCH'!#REF!</f>
        <v>#REF!</v>
      </c>
    </row>
    <row r="800" spans="1:14" s="77" customFormat="1" ht="12" customHeight="1">
      <c r="A800" s="398"/>
      <c r="B800" s="78" t="s">
        <v>99</v>
      </c>
      <c r="C800" s="112" t="e">
        <f>'SALARY MARCH'!#REF!</f>
        <v>#REF!</v>
      </c>
      <c r="D800" s="85" t="s">
        <v>80</v>
      </c>
      <c r="E800" s="86"/>
      <c r="F800" s="395" t="s">
        <v>114</v>
      </c>
      <c r="G800" s="396"/>
      <c r="H800" s="79" t="e">
        <f>'SALARY MARCH'!#REF!</f>
        <v>#REF!</v>
      </c>
      <c r="I800" s="395" t="s">
        <v>111</v>
      </c>
      <c r="J800" s="396"/>
      <c r="K800" s="78" t="e">
        <f>H800/'SALARY MARCH'!A4*H805</f>
        <v>#REF!</v>
      </c>
      <c r="L800" s="100" t="s">
        <v>85</v>
      </c>
      <c r="M800" s="101" t="e">
        <f>'SALARY MARCH'!#REF!</f>
        <v>#REF!</v>
      </c>
    </row>
    <row r="801" spans="1:13" s="77" customFormat="1" ht="12" customHeight="1">
      <c r="A801" s="398"/>
      <c r="B801" s="78" t="s">
        <v>98</v>
      </c>
      <c r="C801" s="112" t="e">
        <f>'SALARY MARCH'!#REF!</f>
        <v>#REF!</v>
      </c>
      <c r="D801" s="83" t="s">
        <v>81</v>
      </c>
      <c r="E801" s="84"/>
      <c r="F801" s="395" t="s">
        <v>104</v>
      </c>
      <c r="G801" s="396"/>
      <c r="H801" s="79" t="e">
        <f>'SALARY MARCH'!#REF!</f>
        <v>#REF!</v>
      </c>
      <c r="I801" s="87"/>
      <c r="J801" s="78"/>
      <c r="K801" s="78"/>
      <c r="L801" s="100" t="s">
        <v>86</v>
      </c>
      <c r="M801" s="101" t="e">
        <f>'SALARY MARCH'!#REF!</f>
        <v>#REF!</v>
      </c>
    </row>
    <row r="802" spans="1:13" s="77" customFormat="1" ht="12" customHeight="1">
      <c r="A802" s="398"/>
      <c r="B802" s="78" t="s">
        <v>77</v>
      </c>
      <c r="C802" s="88">
        <f>MASTER!I152</f>
        <v>0</v>
      </c>
      <c r="D802" s="83" t="s">
        <v>95</v>
      </c>
      <c r="E802" s="84"/>
      <c r="F802" s="395" t="s">
        <v>105</v>
      </c>
      <c r="G802" s="396"/>
      <c r="H802" s="79" t="e">
        <f>'SALARY MARCH'!#REF!</f>
        <v>#REF!</v>
      </c>
      <c r="I802" s="87"/>
      <c r="J802" s="78"/>
      <c r="K802" s="78"/>
      <c r="L802" s="100" t="s">
        <v>87</v>
      </c>
      <c r="M802" s="101" t="e">
        <f>'SALARY MARCH'!#REF!</f>
        <v>#REF!</v>
      </c>
    </row>
    <row r="803" spans="1:13" s="77" customFormat="1" ht="12" customHeight="1">
      <c r="A803" s="398"/>
      <c r="B803" s="78" t="s">
        <v>97</v>
      </c>
      <c r="C803" s="119">
        <f>MASTER!I151</f>
        <v>0</v>
      </c>
      <c r="D803" s="83" t="s">
        <v>79</v>
      </c>
      <c r="E803" s="84"/>
      <c r="F803" s="395" t="s">
        <v>106</v>
      </c>
      <c r="G803" s="396"/>
      <c r="H803" s="79">
        <v>0</v>
      </c>
      <c r="I803" s="83"/>
      <c r="J803" s="78"/>
      <c r="K803" s="78"/>
      <c r="L803" s="100"/>
      <c r="M803" s="101"/>
    </row>
    <row r="804" spans="1:13" s="77" customFormat="1" ht="12" customHeight="1">
      <c r="A804" s="398"/>
      <c r="B804" s="78" t="s">
        <v>78</v>
      </c>
      <c r="C804" s="77" t="e">
        <f>'SALARY MARCH'!#REF!</f>
        <v>#REF!</v>
      </c>
      <c r="D804" s="83" t="s">
        <v>96</v>
      </c>
      <c r="E804" s="84"/>
      <c r="F804" s="395" t="s">
        <v>107</v>
      </c>
      <c r="G804" s="396"/>
      <c r="H804" s="79" t="e">
        <f>'SALARY MARCH'!A4-'SALARY MARCH'!#REF!</f>
        <v>#REF!</v>
      </c>
      <c r="I804" s="83"/>
      <c r="J804" s="78"/>
      <c r="K804" s="78"/>
      <c r="L804" s="100"/>
      <c r="M804" s="101"/>
    </row>
    <row r="805" spans="1:13" s="77" customFormat="1" ht="15.75" thickBot="1">
      <c r="A805" s="399"/>
      <c r="B805" s="409" t="s">
        <v>88</v>
      </c>
      <c r="C805" s="409"/>
      <c r="D805" s="109" t="e">
        <f>'SALARY MARCH'!#REF!</f>
        <v>#REF!</v>
      </c>
      <c r="E805" s="89"/>
      <c r="F805" s="402" t="s">
        <v>89</v>
      </c>
      <c r="G805" s="403"/>
      <c r="H805" s="90" t="e">
        <f>'SALARY MARCH'!#REF!</f>
        <v>#REF!</v>
      </c>
      <c r="I805" s="402" t="s">
        <v>90</v>
      </c>
      <c r="J805" s="403"/>
      <c r="K805" s="91" t="e">
        <f>+K797+K798+K799+K800</f>
        <v>#REF!</v>
      </c>
      <c r="L805" s="102" t="s">
        <v>91</v>
      </c>
      <c r="M805" s="103" t="e">
        <f>SUM(M797:M802)</f>
        <v>#REF!</v>
      </c>
    </row>
    <row r="806" spans="1:13" s="67" customFormat="1" ht="19.5" customHeight="1" thickBot="1">
      <c r="A806" s="92"/>
      <c r="B806" s="70" t="s">
        <v>92</v>
      </c>
      <c r="C806" s="93" t="e">
        <f>'SALARY MARCH'!#REF!</f>
        <v>#REF!</v>
      </c>
      <c r="D806" s="94"/>
      <c r="E806" s="95"/>
      <c r="F806" s="96"/>
      <c r="G806" s="96"/>
      <c r="H806" s="96"/>
      <c r="I806" s="96"/>
      <c r="J806" s="96"/>
      <c r="K806" s="97" t="s">
        <v>93</v>
      </c>
      <c r="L806" s="404" t="str">
        <f>C793</f>
        <v>*************</v>
      </c>
      <c r="M806" s="405"/>
    </row>
    <row r="807" spans="1:13" s="67" customFormat="1">
      <c r="C807" s="98"/>
      <c r="D807" s="98"/>
      <c r="L807" s="104"/>
      <c r="M807" s="104"/>
    </row>
    <row r="808" spans="1:13" s="67" customFormat="1">
      <c r="C808" s="98"/>
      <c r="D808" s="98"/>
      <c r="L808" s="104"/>
      <c r="M808" s="104"/>
    </row>
    <row r="809" spans="1:13">
      <c r="A809" s="415" t="s">
        <v>116</v>
      </c>
      <c r="B809" s="415"/>
      <c r="C809" s="415"/>
      <c r="D809" s="415"/>
      <c r="E809" s="415"/>
      <c r="F809" s="415"/>
      <c r="G809" s="415"/>
      <c r="H809" s="415"/>
      <c r="I809" s="415"/>
      <c r="J809" s="415"/>
      <c r="K809" s="415"/>
      <c r="L809" s="415"/>
      <c r="M809" s="415"/>
    </row>
    <row r="810" spans="1:13" s="67" customFormat="1">
      <c r="C810" s="98"/>
      <c r="D810" s="98"/>
      <c r="L810" s="104"/>
      <c r="M810" s="104"/>
    </row>
    <row r="811" spans="1:13" s="67" customFormat="1" ht="18.75">
      <c r="A811" s="54"/>
      <c r="B811" s="53"/>
      <c r="C811" s="416" t="str">
        <f>'SALARY MARCH'!F1</f>
        <v>*************</v>
      </c>
      <c r="D811" s="416"/>
      <c r="E811" s="416"/>
      <c r="F811" s="416"/>
      <c r="G811" s="416"/>
      <c r="H811" s="416"/>
      <c r="I811" s="416"/>
      <c r="J811" s="68"/>
      <c r="K811" s="68"/>
      <c r="L811" s="410"/>
      <c r="M811" s="410"/>
    </row>
    <row r="812" spans="1:13" s="67" customFormat="1">
      <c r="A812" s="54"/>
      <c r="B812" s="53"/>
      <c r="C812" s="412" t="str">
        <f>'SALARY MARCH'!D2</f>
        <v>***********</v>
      </c>
      <c r="D812" s="412"/>
      <c r="E812" s="412"/>
      <c r="F812" s="412"/>
      <c r="G812" s="412"/>
      <c r="H812" s="412"/>
      <c r="I812" s="412"/>
      <c r="J812" s="69"/>
      <c r="K812" s="55" t="s">
        <v>69</v>
      </c>
      <c r="L812" s="111"/>
      <c r="M812" s="111"/>
    </row>
    <row r="813" spans="1:13" s="67" customFormat="1" ht="16.5" thickBot="1">
      <c r="A813" s="73"/>
      <c r="B813" s="74" t="s">
        <v>68</v>
      </c>
      <c r="C813" s="115" t="e">
        <f>'SALARY MARCH'!#REF!</f>
        <v>#REF!</v>
      </c>
      <c r="D813" s="412" t="s">
        <v>108</v>
      </c>
      <c r="E813" s="412"/>
      <c r="F813" s="412"/>
      <c r="G813" s="412"/>
      <c r="H813" s="412"/>
      <c r="I813" s="116">
        <f>'SALARY MARCH'!M3</f>
        <v>43891</v>
      </c>
      <c r="J813" s="113"/>
      <c r="K813" s="75" t="s">
        <v>0</v>
      </c>
      <c r="L813" s="411" t="e">
        <f>'SALARY MARCH'!#REF!</f>
        <v>#REF!</v>
      </c>
      <c r="M813" s="411"/>
    </row>
    <row r="814" spans="1:13" s="67" customFormat="1" ht="15.75" thickBot="1">
      <c r="A814" s="76" t="s">
        <v>76</v>
      </c>
      <c r="B814" s="413" t="s">
        <v>72</v>
      </c>
      <c r="C814" s="414"/>
      <c r="D814" s="414"/>
      <c r="E814" s="414"/>
      <c r="F814" s="414" t="s">
        <v>73</v>
      </c>
      <c r="G814" s="414"/>
      <c r="H814" s="414"/>
      <c r="I814" s="414" t="s">
        <v>74</v>
      </c>
      <c r="J814" s="414"/>
      <c r="K814" s="414"/>
      <c r="L814" s="407" t="s">
        <v>75</v>
      </c>
      <c r="M814" s="408"/>
    </row>
    <row r="815" spans="1:13" s="67" customFormat="1">
      <c r="A815" s="397">
        <v>50</v>
      </c>
      <c r="B815" s="78" t="s">
        <v>102</v>
      </c>
      <c r="C815" s="400" t="e">
        <f>'SALARY MARCH'!#REF!</f>
        <v>#REF!</v>
      </c>
      <c r="D815" s="400"/>
      <c r="E815" s="401"/>
      <c r="F815" s="395" t="s">
        <v>103</v>
      </c>
      <c r="G815" s="396"/>
      <c r="H815" s="79" t="e">
        <f>'SALARY MARCH'!#REF!</f>
        <v>#REF!</v>
      </c>
      <c r="I815" s="80" t="s">
        <v>109</v>
      </c>
      <c r="J815" s="81"/>
      <c r="K815" s="82" t="e">
        <f>H815/'SALARY MARCH'!A4*H823</f>
        <v>#REF!</v>
      </c>
      <c r="L815" s="100" t="s">
        <v>82</v>
      </c>
      <c r="M815" s="101" t="e">
        <f>'SALARY MARCH'!#REF!</f>
        <v>#REF!</v>
      </c>
    </row>
    <row r="816" spans="1:13" s="67" customFormat="1">
      <c r="A816" s="398"/>
      <c r="B816" s="78" t="s">
        <v>101</v>
      </c>
      <c r="C816" s="406" t="e">
        <f>'SALARY MARCH'!#REF!</f>
        <v>#REF!</v>
      </c>
      <c r="D816" s="406"/>
      <c r="E816" s="84"/>
      <c r="F816" s="395" t="s">
        <v>112</v>
      </c>
      <c r="G816" s="396"/>
      <c r="H816" s="79" t="e">
        <f>'SALARY MARCH'!#REF!</f>
        <v>#REF!</v>
      </c>
      <c r="I816" s="80" t="s">
        <v>112</v>
      </c>
      <c r="J816" s="81"/>
      <c r="K816" s="82" t="e">
        <f>H816/'SALARY MARCH'!A4*H823</f>
        <v>#REF!</v>
      </c>
      <c r="L816" s="100" t="s">
        <v>83</v>
      </c>
      <c r="M816" s="114" t="e">
        <f>'SALARY MARCH'!#REF!</f>
        <v>#REF!</v>
      </c>
    </row>
    <row r="817" spans="1:13" s="67" customFormat="1">
      <c r="A817" s="398"/>
      <c r="B817" s="78" t="s">
        <v>100</v>
      </c>
      <c r="C817" s="406"/>
      <c r="D817" s="406"/>
      <c r="E817" s="84"/>
      <c r="F817" s="395" t="s">
        <v>113</v>
      </c>
      <c r="G817" s="396"/>
      <c r="H817" s="79" t="e">
        <f>'SALARY MARCH'!#REF!</f>
        <v>#REF!</v>
      </c>
      <c r="I817" s="395" t="s">
        <v>110</v>
      </c>
      <c r="J817" s="396"/>
      <c r="K817" s="78" t="e">
        <f>H817/'SALARY MARCH'!A4*H823</f>
        <v>#REF!</v>
      </c>
      <c r="L817" s="100" t="s">
        <v>84</v>
      </c>
      <c r="M817" s="101" t="e">
        <f>'SALARY MARCH'!#REF!</f>
        <v>#REF!</v>
      </c>
    </row>
    <row r="818" spans="1:13" s="67" customFormat="1">
      <c r="A818" s="398"/>
      <c r="B818" s="78" t="s">
        <v>99</v>
      </c>
      <c r="C818" s="112" t="e">
        <f>'SALARY MARCH'!#REF!</f>
        <v>#REF!</v>
      </c>
      <c r="D818" s="85" t="s">
        <v>80</v>
      </c>
      <c r="E818" s="86"/>
      <c r="F818" s="395" t="s">
        <v>114</v>
      </c>
      <c r="G818" s="396"/>
      <c r="H818" s="79" t="e">
        <f>'SALARY MARCH'!#REF!</f>
        <v>#REF!</v>
      </c>
      <c r="I818" s="395" t="s">
        <v>111</v>
      </c>
      <c r="J818" s="396"/>
      <c r="K818" s="78" t="e">
        <f>H818/'SALARY MARCH'!A4*H823</f>
        <v>#REF!</v>
      </c>
      <c r="L818" s="100" t="s">
        <v>85</v>
      </c>
      <c r="M818" s="101" t="e">
        <f>'SALARY MARCH'!#REF!</f>
        <v>#REF!</v>
      </c>
    </row>
    <row r="819" spans="1:13" s="67" customFormat="1">
      <c r="A819" s="398"/>
      <c r="B819" s="78" t="s">
        <v>98</v>
      </c>
      <c r="C819" s="112" t="e">
        <f>'SALARY MARCH'!#REF!</f>
        <v>#REF!</v>
      </c>
      <c r="D819" s="83" t="s">
        <v>81</v>
      </c>
      <c r="E819" s="84"/>
      <c r="F819" s="395" t="s">
        <v>104</v>
      </c>
      <c r="G819" s="396"/>
      <c r="H819" s="79" t="e">
        <f>'SALARY MARCH'!#REF!</f>
        <v>#REF!</v>
      </c>
      <c r="I819" s="87"/>
      <c r="J819" s="78"/>
      <c r="K819" s="78"/>
      <c r="L819" s="100" t="s">
        <v>86</v>
      </c>
      <c r="M819" s="101" t="e">
        <f>'SALARY MARCH'!#REF!</f>
        <v>#REF!</v>
      </c>
    </row>
    <row r="820" spans="1:13" s="67" customFormat="1">
      <c r="A820" s="398"/>
      <c r="B820" s="78" t="s">
        <v>77</v>
      </c>
      <c r="C820" s="88">
        <f>MASTER!I155</f>
        <v>0</v>
      </c>
      <c r="D820" s="83" t="s">
        <v>95</v>
      </c>
      <c r="E820" s="84"/>
      <c r="F820" s="395" t="s">
        <v>105</v>
      </c>
      <c r="G820" s="396"/>
      <c r="H820" s="79" t="e">
        <f>'SALARY MARCH'!#REF!</f>
        <v>#REF!</v>
      </c>
      <c r="I820" s="87"/>
      <c r="J820" s="78"/>
      <c r="K820" s="78"/>
      <c r="L820" s="100" t="s">
        <v>87</v>
      </c>
      <c r="M820" s="101" t="e">
        <f>'SALARY MARCH'!#REF!</f>
        <v>#REF!</v>
      </c>
    </row>
    <row r="821" spans="1:13" s="67" customFormat="1">
      <c r="A821" s="398"/>
      <c r="B821" s="78" t="s">
        <v>97</v>
      </c>
      <c r="C821" s="119">
        <f>MASTER!I154</f>
        <v>0</v>
      </c>
      <c r="D821" s="83" t="s">
        <v>79</v>
      </c>
      <c r="E821" s="84"/>
      <c r="F821" s="395" t="s">
        <v>106</v>
      </c>
      <c r="G821" s="396"/>
      <c r="H821" s="79">
        <v>0</v>
      </c>
      <c r="I821" s="83"/>
      <c r="J821" s="78"/>
      <c r="K821" s="78"/>
      <c r="L821" s="100"/>
      <c r="M821" s="101"/>
    </row>
    <row r="822" spans="1:13" s="67" customFormat="1">
      <c r="A822" s="398"/>
      <c r="B822" s="78" t="s">
        <v>78</v>
      </c>
      <c r="C822" s="77" t="e">
        <f>'SALARY MARCH'!#REF!</f>
        <v>#REF!</v>
      </c>
      <c r="D822" s="83" t="s">
        <v>96</v>
      </c>
      <c r="E822" s="84"/>
      <c r="F822" s="395" t="s">
        <v>107</v>
      </c>
      <c r="G822" s="396"/>
      <c r="H822" s="79" t="e">
        <f>'SALARY MARCH'!A4-'SALARY MARCH'!#REF!</f>
        <v>#REF!</v>
      </c>
      <c r="I822" s="83"/>
      <c r="J822" s="78"/>
      <c r="K822" s="78"/>
      <c r="L822" s="100"/>
      <c r="M822" s="101"/>
    </row>
    <row r="823" spans="1:13" s="67" customFormat="1" ht="15.75" thickBot="1">
      <c r="A823" s="399"/>
      <c r="B823" s="409" t="s">
        <v>88</v>
      </c>
      <c r="C823" s="409"/>
      <c r="D823" s="109" t="e">
        <f>'SALARY MARCH'!#REF!</f>
        <v>#REF!</v>
      </c>
      <c r="E823" s="89"/>
      <c r="F823" s="402" t="s">
        <v>89</v>
      </c>
      <c r="G823" s="403"/>
      <c r="H823" s="90" t="e">
        <f>'SALARY MARCH'!#REF!</f>
        <v>#REF!</v>
      </c>
      <c r="I823" s="402" t="s">
        <v>90</v>
      </c>
      <c r="J823" s="403"/>
      <c r="K823" s="91" t="e">
        <f>+K815+K816+K817+K818</f>
        <v>#REF!</v>
      </c>
      <c r="L823" s="102" t="s">
        <v>91</v>
      </c>
      <c r="M823" s="103" t="e">
        <f>SUM(M815:M820)</f>
        <v>#REF!</v>
      </c>
    </row>
    <row r="824" spans="1:13" s="67" customFormat="1" ht="16.5" thickBot="1">
      <c r="A824" s="92"/>
      <c r="B824" s="70" t="s">
        <v>92</v>
      </c>
      <c r="C824" s="93" t="e">
        <f>'SALARY MARCH'!#REF!</f>
        <v>#REF!</v>
      </c>
      <c r="D824" s="94"/>
      <c r="E824" s="95"/>
      <c r="F824" s="96"/>
      <c r="G824" s="96"/>
      <c r="H824" s="96"/>
      <c r="I824" s="96"/>
      <c r="J824" s="96"/>
      <c r="K824" s="97" t="s">
        <v>93</v>
      </c>
      <c r="L824" s="404" t="str">
        <f>C811</f>
        <v>*************</v>
      </c>
      <c r="M824" s="405"/>
    </row>
    <row r="825" spans="1:13" s="67" customFormat="1">
      <c r="C825" s="98"/>
      <c r="D825" s="98"/>
      <c r="L825" s="104"/>
      <c r="M825" s="104"/>
    </row>
    <row r="826" spans="1:13" s="67" customFormat="1">
      <c r="C826" s="98"/>
      <c r="D826" s="98"/>
      <c r="L826" s="104"/>
      <c r="M826" s="104"/>
    </row>
  </sheetData>
  <mergeCells count="1375">
    <mergeCell ref="D531:H531"/>
    <mergeCell ref="L531:M531"/>
    <mergeCell ref="B532:E532"/>
    <mergeCell ref="F532:H532"/>
    <mergeCell ref="I532:K532"/>
    <mergeCell ref="L532:M532"/>
    <mergeCell ref="I526:J526"/>
    <mergeCell ref="L527:M527"/>
    <mergeCell ref="C529:I529"/>
    <mergeCell ref="L529:M529"/>
    <mergeCell ref="C530:I530"/>
    <mergeCell ref="I520:J520"/>
    <mergeCell ref="F521:G521"/>
    <mergeCell ref="I521:J521"/>
    <mergeCell ref="F522:G522"/>
    <mergeCell ref="I823:J823"/>
    <mergeCell ref="L824:M824"/>
    <mergeCell ref="I817:J817"/>
    <mergeCell ref="F818:G818"/>
    <mergeCell ref="I818:J818"/>
    <mergeCell ref="F819:G819"/>
    <mergeCell ref="F820:G820"/>
    <mergeCell ref="I805:J805"/>
    <mergeCell ref="L806:M806"/>
    <mergeCell ref="C811:I811"/>
    <mergeCell ref="L811:M811"/>
    <mergeCell ref="C812:I812"/>
    <mergeCell ref="I799:J799"/>
    <mergeCell ref="F800:G800"/>
    <mergeCell ref="I800:J800"/>
    <mergeCell ref="F801:G801"/>
    <mergeCell ref="F802:G802"/>
    <mergeCell ref="A815:A823"/>
    <mergeCell ref="C815:E815"/>
    <mergeCell ref="F815:G815"/>
    <mergeCell ref="C816:D816"/>
    <mergeCell ref="F816:G816"/>
    <mergeCell ref="C817:D817"/>
    <mergeCell ref="F817:G817"/>
    <mergeCell ref="F821:G821"/>
    <mergeCell ref="F822:G822"/>
    <mergeCell ref="B823:C823"/>
    <mergeCell ref="F823:G823"/>
    <mergeCell ref="D813:H813"/>
    <mergeCell ref="L813:M813"/>
    <mergeCell ref="B814:E814"/>
    <mergeCell ref="F814:H814"/>
    <mergeCell ref="I814:K814"/>
    <mergeCell ref="L814:M814"/>
    <mergeCell ref="A797:A805"/>
    <mergeCell ref="C797:E797"/>
    <mergeCell ref="F797:G797"/>
    <mergeCell ref="C798:D798"/>
    <mergeCell ref="F798:G798"/>
    <mergeCell ref="C799:D799"/>
    <mergeCell ref="F799:G799"/>
    <mergeCell ref="F803:G803"/>
    <mergeCell ref="F804:G804"/>
    <mergeCell ref="B805:C805"/>
    <mergeCell ref="F805:G805"/>
    <mergeCell ref="A809:M809"/>
    <mergeCell ref="D795:H795"/>
    <mergeCell ref="L795:M795"/>
    <mergeCell ref="B796:E796"/>
    <mergeCell ref="F796:H796"/>
    <mergeCell ref="I796:K796"/>
    <mergeCell ref="L796:M796"/>
    <mergeCell ref="I790:J790"/>
    <mergeCell ref="L791:M791"/>
    <mergeCell ref="C793:I793"/>
    <mergeCell ref="L793:M793"/>
    <mergeCell ref="C794:I794"/>
    <mergeCell ref="I784:J784"/>
    <mergeCell ref="F785:G785"/>
    <mergeCell ref="I785:J785"/>
    <mergeCell ref="F786:G786"/>
    <mergeCell ref="F787:G787"/>
    <mergeCell ref="A782:A790"/>
    <mergeCell ref="C782:E782"/>
    <mergeCell ref="F782:G782"/>
    <mergeCell ref="C783:D783"/>
    <mergeCell ref="F783:G783"/>
    <mergeCell ref="C784:D784"/>
    <mergeCell ref="F784:G784"/>
    <mergeCell ref="F788:G788"/>
    <mergeCell ref="F789:G789"/>
    <mergeCell ref="B790:C790"/>
    <mergeCell ref="F790:G790"/>
    <mergeCell ref="D780:H780"/>
    <mergeCell ref="L780:M780"/>
    <mergeCell ref="B781:E781"/>
    <mergeCell ref="F781:H781"/>
    <mergeCell ref="I781:K781"/>
    <mergeCell ref="L781:M781"/>
    <mergeCell ref="I772:J772"/>
    <mergeCell ref="L773:M773"/>
    <mergeCell ref="C778:I778"/>
    <mergeCell ref="L778:M778"/>
    <mergeCell ref="C779:I779"/>
    <mergeCell ref="I766:J766"/>
    <mergeCell ref="F767:G767"/>
    <mergeCell ref="I767:J767"/>
    <mergeCell ref="F768:G768"/>
    <mergeCell ref="F769:G769"/>
    <mergeCell ref="A764:A772"/>
    <mergeCell ref="C764:E764"/>
    <mergeCell ref="F764:G764"/>
    <mergeCell ref="C765:D765"/>
    <mergeCell ref="F765:G765"/>
    <mergeCell ref="C766:D766"/>
    <mergeCell ref="F766:G766"/>
    <mergeCell ref="F770:G770"/>
    <mergeCell ref="F771:G771"/>
    <mergeCell ref="B772:C772"/>
    <mergeCell ref="F772:G772"/>
    <mergeCell ref="A776:M776"/>
    <mergeCell ref="D762:H762"/>
    <mergeCell ref="L762:M762"/>
    <mergeCell ref="B763:E763"/>
    <mergeCell ref="F763:H763"/>
    <mergeCell ref="I763:K763"/>
    <mergeCell ref="L763:M763"/>
    <mergeCell ref="I757:J757"/>
    <mergeCell ref="L758:M758"/>
    <mergeCell ref="C760:I760"/>
    <mergeCell ref="L760:M760"/>
    <mergeCell ref="C761:I761"/>
    <mergeCell ref="I751:J751"/>
    <mergeCell ref="F752:G752"/>
    <mergeCell ref="I752:J752"/>
    <mergeCell ref="F753:G753"/>
    <mergeCell ref="F754:G754"/>
    <mergeCell ref="A749:A757"/>
    <mergeCell ref="C749:E749"/>
    <mergeCell ref="F749:G749"/>
    <mergeCell ref="C750:D750"/>
    <mergeCell ref="F750:G750"/>
    <mergeCell ref="C751:D751"/>
    <mergeCell ref="F751:G751"/>
    <mergeCell ref="F755:G755"/>
    <mergeCell ref="F756:G756"/>
    <mergeCell ref="B757:C757"/>
    <mergeCell ref="F757:G757"/>
    <mergeCell ref="D747:H747"/>
    <mergeCell ref="L747:M747"/>
    <mergeCell ref="B748:E748"/>
    <mergeCell ref="F748:H748"/>
    <mergeCell ref="I748:K748"/>
    <mergeCell ref="L748:M748"/>
    <mergeCell ref="I739:J739"/>
    <mergeCell ref="L740:M740"/>
    <mergeCell ref="C745:I745"/>
    <mergeCell ref="L745:M745"/>
    <mergeCell ref="C746:I746"/>
    <mergeCell ref="I733:J733"/>
    <mergeCell ref="F734:G734"/>
    <mergeCell ref="I734:J734"/>
    <mergeCell ref="F735:G735"/>
    <mergeCell ref="F736:G736"/>
    <mergeCell ref="A731:A739"/>
    <mergeCell ref="C731:E731"/>
    <mergeCell ref="F731:G731"/>
    <mergeCell ref="C732:D732"/>
    <mergeCell ref="F732:G732"/>
    <mergeCell ref="C733:D733"/>
    <mergeCell ref="F733:G733"/>
    <mergeCell ref="F737:G737"/>
    <mergeCell ref="F738:G738"/>
    <mergeCell ref="B739:C739"/>
    <mergeCell ref="F739:G739"/>
    <mergeCell ref="A743:M743"/>
    <mergeCell ref="D729:H729"/>
    <mergeCell ref="L729:M729"/>
    <mergeCell ref="B730:E730"/>
    <mergeCell ref="F730:H730"/>
    <mergeCell ref="I730:K730"/>
    <mergeCell ref="L730:M730"/>
    <mergeCell ref="I724:J724"/>
    <mergeCell ref="L725:M725"/>
    <mergeCell ref="C727:I727"/>
    <mergeCell ref="L727:M727"/>
    <mergeCell ref="C728:I728"/>
    <mergeCell ref="I718:J718"/>
    <mergeCell ref="F719:G719"/>
    <mergeCell ref="I719:J719"/>
    <mergeCell ref="F720:G720"/>
    <mergeCell ref="F721:G721"/>
    <mergeCell ref="A716:A724"/>
    <mergeCell ref="C716:E716"/>
    <mergeCell ref="F716:G716"/>
    <mergeCell ref="C717:D717"/>
    <mergeCell ref="F717:G717"/>
    <mergeCell ref="C718:D718"/>
    <mergeCell ref="F718:G718"/>
    <mergeCell ref="F722:G722"/>
    <mergeCell ref="F723:G723"/>
    <mergeCell ref="B724:C724"/>
    <mergeCell ref="F724:G724"/>
    <mergeCell ref="D714:H714"/>
    <mergeCell ref="L714:M714"/>
    <mergeCell ref="B715:E715"/>
    <mergeCell ref="F715:H715"/>
    <mergeCell ref="I715:K715"/>
    <mergeCell ref="L715:M715"/>
    <mergeCell ref="I706:J706"/>
    <mergeCell ref="L707:M707"/>
    <mergeCell ref="C712:I712"/>
    <mergeCell ref="L712:M712"/>
    <mergeCell ref="C713:I713"/>
    <mergeCell ref="I700:J700"/>
    <mergeCell ref="F701:G701"/>
    <mergeCell ref="I701:J701"/>
    <mergeCell ref="F702:G702"/>
    <mergeCell ref="F703:G703"/>
    <mergeCell ref="A698:A706"/>
    <mergeCell ref="C698:E698"/>
    <mergeCell ref="F698:G698"/>
    <mergeCell ref="C699:D699"/>
    <mergeCell ref="F699:G699"/>
    <mergeCell ref="C700:D700"/>
    <mergeCell ref="F700:G700"/>
    <mergeCell ref="F704:G704"/>
    <mergeCell ref="F705:G705"/>
    <mergeCell ref="B706:C706"/>
    <mergeCell ref="F706:G706"/>
    <mergeCell ref="A710:M710"/>
    <mergeCell ref="D696:H696"/>
    <mergeCell ref="L696:M696"/>
    <mergeCell ref="B697:E697"/>
    <mergeCell ref="F697:H697"/>
    <mergeCell ref="I697:K697"/>
    <mergeCell ref="L697:M697"/>
    <mergeCell ref="I691:J691"/>
    <mergeCell ref="L692:M692"/>
    <mergeCell ref="C694:I694"/>
    <mergeCell ref="L694:M694"/>
    <mergeCell ref="C695:I695"/>
    <mergeCell ref="I685:J685"/>
    <mergeCell ref="F686:G686"/>
    <mergeCell ref="I686:J686"/>
    <mergeCell ref="F687:G687"/>
    <mergeCell ref="F688:G688"/>
    <mergeCell ref="A683:A691"/>
    <mergeCell ref="C683:E683"/>
    <mergeCell ref="F683:G683"/>
    <mergeCell ref="C684:D684"/>
    <mergeCell ref="F684:G684"/>
    <mergeCell ref="C685:D685"/>
    <mergeCell ref="F685:G685"/>
    <mergeCell ref="F689:G689"/>
    <mergeCell ref="F690:G690"/>
    <mergeCell ref="B691:C691"/>
    <mergeCell ref="F691:G691"/>
    <mergeCell ref="D681:H681"/>
    <mergeCell ref="L681:M681"/>
    <mergeCell ref="B682:E682"/>
    <mergeCell ref="F682:H682"/>
    <mergeCell ref="I682:K682"/>
    <mergeCell ref="L682:M682"/>
    <mergeCell ref="I673:J673"/>
    <mergeCell ref="L674:M674"/>
    <mergeCell ref="C679:I679"/>
    <mergeCell ref="L679:M679"/>
    <mergeCell ref="C680:I680"/>
    <mergeCell ref="I667:J667"/>
    <mergeCell ref="F668:G668"/>
    <mergeCell ref="I668:J668"/>
    <mergeCell ref="F669:G669"/>
    <mergeCell ref="F670:G670"/>
    <mergeCell ref="A665:A673"/>
    <mergeCell ref="C665:E665"/>
    <mergeCell ref="F665:G665"/>
    <mergeCell ref="C666:D666"/>
    <mergeCell ref="F666:G666"/>
    <mergeCell ref="C667:D667"/>
    <mergeCell ref="F667:G667"/>
    <mergeCell ref="F671:G671"/>
    <mergeCell ref="F672:G672"/>
    <mergeCell ref="B673:C673"/>
    <mergeCell ref="F673:G673"/>
    <mergeCell ref="A677:M677"/>
    <mergeCell ref="D663:H663"/>
    <mergeCell ref="L663:M663"/>
    <mergeCell ref="B664:E664"/>
    <mergeCell ref="F664:H664"/>
    <mergeCell ref="I664:K664"/>
    <mergeCell ref="L664:M664"/>
    <mergeCell ref="I658:J658"/>
    <mergeCell ref="L659:M659"/>
    <mergeCell ref="C661:I661"/>
    <mergeCell ref="L661:M661"/>
    <mergeCell ref="C662:I662"/>
    <mergeCell ref="I652:J652"/>
    <mergeCell ref="F653:G653"/>
    <mergeCell ref="I653:J653"/>
    <mergeCell ref="F654:G654"/>
    <mergeCell ref="F655:G655"/>
    <mergeCell ref="A650:A658"/>
    <mergeCell ref="C650:E650"/>
    <mergeCell ref="F650:G650"/>
    <mergeCell ref="C651:D651"/>
    <mergeCell ref="F651:G651"/>
    <mergeCell ref="C652:D652"/>
    <mergeCell ref="F652:G652"/>
    <mergeCell ref="F656:G656"/>
    <mergeCell ref="F657:G657"/>
    <mergeCell ref="B658:C658"/>
    <mergeCell ref="F658:G658"/>
    <mergeCell ref="D648:H648"/>
    <mergeCell ref="L648:M648"/>
    <mergeCell ref="B649:E649"/>
    <mergeCell ref="F649:H649"/>
    <mergeCell ref="I649:K649"/>
    <mergeCell ref="L649:M649"/>
    <mergeCell ref="I640:J640"/>
    <mergeCell ref="L641:M641"/>
    <mergeCell ref="C646:I646"/>
    <mergeCell ref="L646:M646"/>
    <mergeCell ref="C647:I647"/>
    <mergeCell ref="I634:J634"/>
    <mergeCell ref="F635:G635"/>
    <mergeCell ref="I635:J635"/>
    <mergeCell ref="F636:G636"/>
    <mergeCell ref="F637:G637"/>
    <mergeCell ref="A632:A640"/>
    <mergeCell ref="C632:E632"/>
    <mergeCell ref="F632:G632"/>
    <mergeCell ref="C633:D633"/>
    <mergeCell ref="F633:G633"/>
    <mergeCell ref="C634:D634"/>
    <mergeCell ref="F634:G634"/>
    <mergeCell ref="F638:G638"/>
    <mergeCell ref="F639:G639"/>
    <mergeCell ref="B640:C640"/>
    <mergeCell ref="F640:G640"/>
    <mergeCell ref="A644:M644"/>
    <mergeCell ref="D630:H630"/>
    <mergeCell ref="L630:M630"/>
    <mergeCell ref="B631:E631"/>
    <mergeCell ref="F631:H631"/>
    <mergeCell ref="I631:K631"/>
    <mergeCell ref="L631:M631"/>
    <mergeCell ref="I625:J625"/>
    <mergeCell ref="L626:M626"/>
    <mergeCell ref="C628:I628"/>
    <mergeCell ref="L628:M628"/>
    <mergeCell ref="C629:I629"/>
    <mergeCell ref="I619:J619"/>
    <mergeCell ref="F620:G620"/>
    <mergeCell ref="I620:J620"/>
    <mergeCell ref="F621:G621"/>
    <mergeCell ref="F622:G622"/>
    <mergeCell ref="A617:A625"/>
    <mergeCell ref="C617:E617"/>
    <mergeCell ref="F617:G617"/>
    <mergeCell ref="C618:D618"/>
    <mergeCell ref="F618:G618"/>
    <mergeCell ref="C619:D619"/>
    <mergeCell ref="F619:G619"/>
    <mergeCell ref="F623:G623"/>
    <mergeCell ref="F624:G624"/>
    <mergeCell ref="B625:C625"/>
    <mergeCell ref="F625:G625"/>
    <mergeCell ref="D615:H615"/>
    <mergeCell ref="L615:M615"/>
    <mergeCell ref="B616:E616"/>
    <mergeCell ref="F616:H616"/>
    <mergeCell ref="I616:K616"/>
    <mergeCell ref="L616:M616"/>
    <mergeCell ref="I607:J607"/>
    <mergeCell ref="L608:M608"/>
    <mergeCell ref="C613:I613"/>
    <mergeCell ref="L613:M613"/>
    <mergeCell ref="C614:I614"/>
    <mergeCell ref="I601:J601"/>
    <mergeCell ref="F602:G602"/>
    <mergeCell ref="I602:J602"/>
    <mergeCell ref="F603:G603"/>
    <mergeCell ref="F604:G604"/>
    <mergeCell ref="A599:A607"/>
    <mergeCell ref="C599:E599"/>
    <mergeCell ref="F599:G599"/>
    <mergeCell ref="C600:D600"/>
    <mergeCell ref="F600:G600"/>
    <mergeCell ref="C601:D601"/>
    <mergeCell ref="F601:G601"/>
    <mergeCell ref="F605:G605"/>
    <mergeCell ref="F606:G606"/>
    <mergeCell ref="B607:C607"/>
    <mergeCell ref="F607:G607"/>
    <mergeCell ref="A611:M611"/>
    <mergeCell ref="D597:H597"/>
    <mergeCell ref="L597:M597"/>
    <mergeCell ref="B598:E598"/>
    <mergeCell ref="F598:H598"/>
    <mergeCell ref="I598:K598"/>
    <mergeCell ref="L598:M598"/>
    <mergeCell ref="I592:J592"/>
    <mergeCell ref="L593:M593"/>
    <mergeCell ref="C595:I595"/>
    <mergeCell ref="L595:M595"/>
    <mergeCell ref="C596:I596"/>
    <mergeCell ref="I586:J586"/>
    <mergeCell ref="F587:G587"/>
    <mergeCell ref="I587:J587"/>
    <mergeCell ref="F588:G588"/>
    <mergeCell ref="F589:G589"/>
    <mergeCell ref="A584:A592"/>
    <mergeCell ref="C584:E584"/>
    <mergeCell ref="F584:G584"/>
    <mergeCell ref="C585:D585"/>
    <mergeCell ref="F585:G585"/>
    <mergeCell ref="C586:D586"/>
    <mergeCell ref="F586:G586"/>
    <mergeCell ref="F590:G590"/>
    <mergeCell ref="F591:G591"/>
    <mergeCell ref="B592:C592"/>
    <mergeCell ref="F592:G592"/>
    <mergeCell ref="D582:H582"/>
    <mergeCell ref="L582:M582"/>
    <mergeCell ref="B583:E583"/>
    <mergeCell ref="F583:H583"/>
    <mergeCell ref="I583:K583"/>
    <mergeCell ref="L583:M583"/>
    <mergeCell ref="I574:J574"/>
    <mergeCell ref="L575:M575"/>
    <mergeCell ref="C580:I580"/>
    <mergeCell ref="L580:M580"/>
    <mergeCell ref="C581:I581"/>
    <mergeCell ref="I568:J568"/>
    <mergeCell ref="F569:G569"/>
    <mergeCell ref="I569:J569"/>
    <mergeCell ref="F570:G570"/>
    <mergeCell ref="F571:G571"/>
    <mergeCell ref="A566:A574"/>
    <mergeCell ref="C566:E566"/>
    <mergeCell ref="F566:G566"/>
    <mergeCell ref="C567:D567"/>
    <mergeCell ref="F567:G567"/>
    <mergeCell ref="C568:D568"/>
    <mergeCell ref="F568:G568"/>
    <mergeCell ref="F572:G572"/>
    <mergeCell ref="F573:G573"/>
    <mergeCell ref="B574:C574"/>
    <mergeCell ref="F574:G574"/>
    <mergeCell ref="A578:M578"/>
    <mergeCell ref="D564:H564"/>
    <mergeCell ref="L564:M564"/>
    <mergeCell ref="B565:E565"/>
    <mergeCell ref="F565:H565"/>
    <mergeCell ref="I565:K565"/>
    <mergeCell ref="L565:M565"/>
    <mergeCell ref="I559:J559"/>
    <mergeCell ref="L560:M560"/>
    <mergeCell ref="C562:I562"/>
    <mergeCell ref="L562:M562"/>
    <mergeCell ref="C563:I563"/>
    <mergeCell ref="I553:J553"/>
    <mergeCell ref="F554:G554"/>
    <mergeCell ref="I554:J554"/>
    <mergeCell ref="F555:G555"/>
    <mergeCell ref="F556:G556"/>
    <mergeCell ref="A551:A559"/>
    <mergeCell ref="C551:E551"/>
    <mergeCell ref="F551:G551"/>
    <mergeCell ref="C552:D552"/>
    <mergeCell ref="F552:G552"/>
    <mergeCell ref="C553:D553"/>
    <mergeCell ref="F553:G553"/>
    <mergeCell ref="F557:G557"/>
    <mergeCell ref="F558:G558"/>
    <mergeCell ref="B559:C559"/>
    <mergeCell ref="F559:G559"/>
    <mergeCell ref="D549:H549"/>
    <mergeCell ref="L549:M549"/>
    <mergeCell ref="B550:E550"/>
    <mergeCell ref="F550:H550"/>
    <mergeCell ref="I550:K550"/>
    <mergeCell ref="L550:M550"/>
    <mergeCell ref="I541:J541"/>
    <mergeCell ref="L542:M542"/>
    <mergeCell ref="C547:I547"/>
    <mergeCell ref="L547:M547"/>
    <mergeCell ref="C548:I548"/>
    <mergeCell ref="I535:J535"/>
    <mergeCell ref="F536:G536"/>
    <mergeCell ref="I536:J536"/>
    <mergeCell ref="F537:G537"/>
    <mergeCell ref="F538:G538"/>
    <mergeCell ref="A533:A541"/>
    <mergeCell ref="C533:E533"/>
    <mergeCell ref="F533:G533"/>
    <mergeCell ref="C534:D534"/>
    <mergeCell ref="F534:G534"/>
    <mergeCell ref="C535:D535"/>
    <mergeCell ref="F535:G535"/>
    <mergeCell ref="F539:G539"/>
    <mergeCell ref="F540:G540"/>
    <mergeCell ref="B541:C541"/>
    <mergeCell ref="F541:G541"/>
    <mergeCell ref="A545:M545"/>
    <mergeCell ref="F523:G523"/>
    <mergeCell ref="A518:A526"/>
    <mergeCell ref="C518:E518"/>
    <mergeCell ref="F518:G518"/>
    <mergeCell ref="C519:D519"/>
    <mergeCell ref="F519:G519"/>
    <mergeCell ref="C520:D520"/>
    <mergeCell ref="F520:G520"/>
    <mergeCell ref="F524:G524"/>
    <mergeCell ref="F525:G525"/>
    <mergeCell ref="B526:C526"/>
    <mergeCell ref="F526:G526"/>
    <mergeCell ref="D516:H516"/>
    <mergeCell ref="L516:M516"/>
    <mergeCell ref="B517:E517"/>
    <mergeCell ref="F517:H517"/>
    <mergeCell ref="I517:K517"/>
    <mergeCell ref="L517:M517"/>
    <mergeCell ref="I508:J508"/>
    <mergeCell ref="L509:M509"/>
    <mergeCell ref="C514:I514"/>
    <mergeCell ref="L514:M514"/>
    <mergeCell ref="C515:I515"/>
    <mergeCell ref="I502:J502"/>
    <mergeCell ref="F503:G503"/>
    <mergeCell ref="I503:J503"/>
    <mergeCell ref="F504:G504"/>
    <mergeCell ref="F505:G505"/>
    <mergeCell ref="A500:A508"/>
    <mergeCell ref="C500:E500"/>
    <mergeCell ref="F500:G500"/>
    <mergeCell ref="C501:D501"/>
    <mergeCell ref="F501:G501"/>
    <mergeCell ref="C502:D502"/>
    <mergeCell ref="F502:G502"/>
    <mergeCell ref="F506:G506"/>
    <mergeCell ref="F507:G507"/>
    <mergeCell ref="B508:C508"/>
    <mergeCell ref="F508:G508"/>
    <mergeCell ref="A512:M512"/>
    <mergeCell ref="D498:H498"/>
    <mergeCell ref="L498:M498"/>
    <mergeCell ref="B499:E499"/>
    <mergeCell ref="F499:H499"/>
    <mergeCell ref="I499:K499"/>
    <mergeCell ref="L499:M499"/>
    <mergeCell ref="I493:J493"/>
    <mergeCell ref="L494:M494"/>
    <mergeCell ref="C496:I496"/>
    <mergeCell ref="L496:M496"/>
    <mergeCell ref="C497:I497"/>
    <mergeCell ref="I487:J487"/>
    <mergeCell ref="F488:G488"/>
    <mergeCell ref="I488:J488"/>
    <mergeCell ref="F489:G489"/>
    <mergeCell ref="F490:G490"/>
    <mergeCell ref="A485:A493"/>
    <mergeCell ref="C485:E485"/>
    <mergeCell ref="F485:G485"/>
    <mergeCell ref="C486:D486"/>
    <mergeCell ref="F486:G486"/>
    <mergeCell ref="C487:D487"/>
    <mergeCell ref="F487:G487"/>
    <mergeCell ref="F491:G491"/>
    <mergeCell ref="F492:G492"/>
    <mergeCell ref="B493:C493"/>
    <mergeCell ref="F493:G493"/>
    <mergeCell ref="D483:H483"/>
    <mergeCell ref="L483:M483"/>
    <mergeCell ref="B484:E484"/>
    <mergeCell ref="F484:H484"/>
    <mergeCell ref="I484:K484"/>
    <mergeCell ref="L484:M484"/>
    <mergeCell ref="I475:J475"/>
    <mergeCell ref="L476:M476"/>
    <mergeCell ref="C481:I481"/>
    <mergeCell ref="L481:M481"/>
    <mergeCell ref="C482:I482"/>
    <mergeCell ref="I469:J469"/>
    <mergeCell ref="F470:G470"/>
    <mergeCell ref="I470:J470"/>
    <mergeCell ref="F471:G471"/>
    <mergeCell ref="F472:G472"/>
    <mergeCell ref="A467:A475"/>
    <mergeCell ref="C467:E467"/>
    <mergeCell ref="F467:G467"/>
    <mergeCell ref="C468:D468"/>
    <mergeCell ref="F468:G468"/>
    <mergeCell ref="C469:D469"/>
    <mergeCell ref="F469:G469"/>
    <mergeCell ref="F473:G473"/>
    <mergeCell ref="F474:G474"/>
    <mergeCell ref="B475:C475"/>
    <mergeCell ref="F475:G475"/>
    <mergeCell ref="A479:M479"/>
    <mergeCell ref="D465:H465"/>
    <mergeCell ref="L465:M465"/>
    <mergeCell ref="B466:E466"/>
    <mergeCell ref="F466:H466"/>
    <mergeCell ref="I466:K466"/>
    <mergeCell ref="L466:M466"/>
    <mergeCell ref="I460:J460"/>
    <mergeCell ref="L461:M461"/>
    <mergeCell ref="C463:I463"/>
    <mergeCell ref="L463:M463"/>
    <mergeCell ref="C464:I464"/>
    <mergeCell ref="I454:J454"/>
    <mergeCell ref="F455:G455"/>
    <mergeCell ref="I455:J455"/>
    <mergeCell ref="F456:G456"/>
    <mergeCell ref="F457:G457"/>
    <mergeCell ref="A452:A460"/>
    <mergeCell ref="C452:E452"/>
    <mergeCell ref="F452:G452"/>
    <mergeCell ref="C453:D453"/>
    <mergeCell ref="F453:G453"/>
    <mergeCell ref="C454:D454"/>
    <mergeCell ref="F454:G454"/>
    <mergeCell ref="F458:G458"/>
    <mergeCell ref="F459:G459"/>
    <mergeCell ref="B460:C460"/>
    <mergeCell ref="F460:G460"/>
    <mergeCell ref="D450:H450"/>
    <mergeCell ref="L450:M450"/>
    <mergeCell ref="B451:E451"/>
    <mergeCell ref="F451:H451"/>
    <mergeCell ref="I451:K451"/>
    <mergeCell ref="L451:M451"/>
    <mergeCell ref="I442:J442"/>
    <mergeCell ref="L443:M443"/>
    <mergeCell ref="C448:I448"/>
    <mergeCell ref="L448:M448"/>
    <mergeCell ref="C449:I449"/>
    <mergeCell ref="I436:J436"/>
    <mergeCell ref="F437:G437"/>
    <mergeCell ref="I437:J437"/>
    <mergeCell ref="F438:G438"/>
    <mergeCell ref="F439:G439"/>
    <mergeCell ref="A434:A442"/>
    <mergeCell ref="C434:E434"/>
    <mergeCell ref="F434:G434"/>
    <mergeCell ref="C435:D435"/>
    <mergeCell ref="F435:G435"/>
    <mergeCell ref="C436:D436"/>
    <mergeCell ref="F436:G436"/>
    <mergeCell ref="F440:G440"/>
    <mergeCell ref="F441:G441"/>
    <mergeCell ref="B442:C442"/>
    <mergeCell ref="F442:G442"/>
    <mergeCell ref="A446:M446"/>
    <mergeCell ref="D432:H432"/>
    <mergeCell ref="L432:M432"/>
    <mergeCell ref="B433:E433"/>
    <mergeCell ref="F433:H433"/>
    <mergeCell ref="I433:K433"/>
    <mergeCell ref="L433:M433"/>
    <mergeCell ref="I427:J427"/>
    <mergeCell ref="L428:M428"/>
    <mergeCell ref="C430:I430"/>
    <mergeCell ref="L430:M430"/>
    <mergeCell ref="C431:I431"/>
    <mergeCell ref="I421:J421"/>
    <mergeCell ref="F422:G422"/>
    <mergeCell ref="I422:J422"/>
    <mergeCell ref="F423:G423"/>
    <mergeCell ref="F424:G424"/>
    <mergeCell ref="A419:A427"/>
    <mergeCell ref="C419:E419"/>
    <mergeCell ref="F419:G419"/>
    <mergeCell ref="C420:D420"/>
    <mergeCell ref="F420:G420"/>
    <mergeCell ref="C421:D421"/>
    <mergeCell ref="F421:G421"/>
    <mergeCell ref="F425:G425"/>
    <mergeCell ref="F426:G426"/>
    <mergeCell ref="B427:C427"/>
    <mergeCell ref="F427:G427"/>
    <mergeCell ref="D417:H417"/>
    <mergeCell ref="L417:M417"/>
    <mergeCell ref="B418:E418"/>
    <mergeCell ref="F418:H418"/>
    <mergeCell ref="I418:K418"/>
    <mergeCell ref="L418:M418"/>
    <mergeCell ref="I409:J409"/>
    <mergeCell ref="L410:M410"/>
    <mergeCell ref="C415:I415"/>
    <mergeCell ref="L415:M415"/>
    <mergeCell ref="C416:I416"/>
    <mergeCell ref="I403:J403"/>
    <mergeCell ref="F404:G404"/>
    <mergeCell ref="I404:J404"/>
    <mergeCell ref="F405:G405"/>
    <mergeCell ref="F406:G406"/>
    <mergeCell ref="A401:A409"/>
    <mergeCell ref="C401:E401"/>
    <mergeCell ref="F401:G401"/>
    <mergeCell ref="C402:D402"/>
    <mergeCell ref="F402:G402"/>
    <mergeCell ref="C403:D403"/>
    <mergeCell ref="F403:G403"/>
    <mergeCell ref="F407:G407"/>
    <mergeCell ref="F408:G408"/>
    <mergeCell ref="B409:C409"/>
    <mergeCell ref="F409:G409"/>
    <mergeCell ref="A413:M413"/>
    <mergeCell ref="D399:H399"/>
    <mergeCell ref="L399:M399"/>
    <mergeCell ref="B400:E400"/>
    <mergeCell ref="F400:H400"/>
    <mergeCell ref="I400:K400"/>
    <mergeCell ref="L400:M400"/>
    <mergeCell ref="I394:J394"/>
    <mergeCell ref="L395:M395"/>
    <mergeCell ref="C397:I397"/>
    <mergeCell ref="L397:M397"/>
    <mergeCell ref="C398:I398"/>
    <mergeCell ref="I388:J388"/>
    <mergeCell ref="F389:G389"/>
    <mergeCell ref="I389:J389"/>
    <mergeCell ref="F390:G390"/>
    <mergeCell ref="F391:G391"/>
    <mergeCell ref="A386:A394"/>
    <mergeCell ref="C386:E386"/>
    <mergeCell ref="F386:G386"/>
    <mergeCell ref="C387:D387"/>
    <mergeCell ref="F387:G387"/>
    <mergeCell ref="C388:D388"/>
    <mergeCell ref="F388:G388"/>
    <mergeCell ref="F392:G392"/>
    <mergeCell ref="F393:G393"/>
    <mergeCell ref="B394:C394"/>
    <mergeCell ref="F394:G394"/>
    <mergeCell ref="D384:H384"/>
    <mergeCell ref="L384:M384"/>
    <mergeCell ref="B385:E385"/>
    <mergeCell ref="F385:H385"/>
    <mergeCell ref="I385:K385"/>
    <mergeCell ref="L385:M385"/>
    <mergeCell ref="I376:J376"/>
    <mergeCell ref="L377:M377"/>
    <mergeCell ref="C382:I382"/>
    <mergeCell ref="L382:M382"/>
    <mergeCell ref="C383:I383"/>
    <mergeCell ref="I370:J370"/>
    <mergeCell ref="F371:G371"/>
    <mergeCell ref="I371:J371"/>
    <mergeCell ref="F372:G372"/>
    <mergeCell ref="F373:G373"/>
    <mergeCell ref="A368:A376"/>
    <mergeCell ref="C368:E368"/>
    <mergeCell ref="F368:G368"/>
    <mergeCell ref="C369:D369"/>
    <mergeCell ref="F369:G369"/>
    <mergeCell ref="C370:D370"/>
    <mergeCell ref="F370:G370"/>
    <mergeCell ref="F374:G374"/>
    <mergeCell ref="F375:G375"/>
    <mergeCell ref="B376:C376"/>
    <mergeCell ref="F376:G376"/>
    <mergeCell ref="A380:M380"/>
    <mergeCell ref="D366:H366"/>
    <mergeCell ref="L366:M366"/>
    <mergeCell ref="B367:E367"/>
    <mergeCell ref="F367:H367"/>
    <mergeCell ref="I367:K367"/>
    <mergeCell ref="L367:M367"/>
    <mergeCell ref="I361:J361"/>
    <mergeCell ref="L362:M362"/>
    <mergeCell ref="C364:I364"/>
    <mergeCell ref="L364:M364"/>
    <mergeCell ref="C365:I365"/>
    <mergeCell ref="I355:J355"/>
    <mergeCell ref="F356:G356"/>
    <mergeCell ref="I356:J356"/>
    <mergeCell ref="F357:G357"/>
    <mergeCell ref="F358:G358"/>
    <mergeCell ref="A353:A361"/>
    <mergeCell ref="C353:E353"/>
    <mergeCell ref="F353:G353"/>
    <mergeCell ref="C354:D354"/>
    <mergeCell ref="F354:G354"/>
    <mergeCell ref="C355:D355"/>
    <mergeCell ref="F355:G355"/>
    <mergeCell ref="F359:G359"/>
    <mergeCell ref="F360:G360"/>
    <mergeCell ref="B361:C361"/>
    <mergeCell ref="F361:G361"/>
    <mergeCell ref="D351:H351"/>
    <mergeCell ref="L351:M351"/>
    <mergeCell ref="B352:E352"/>
    <mergeCell ref="F352:H352"/>
    <mergeCell ref="I352:K352"/>
    <mergeCell ref="L352:M352"/>
    <mergeCell ref="I343:J343"/>
    <mergeCell ref="L344:M344"/>
    <mergeCell ref="C349:I349"/>
    <mergeCell ref="L349:M349"/>
    <mergeCell ref="C350:I350"/>
    <mergeCell ref="I337:J337"/>
    <mergeCell ref="F338:G338"/>
    <mergeCell ref="I338:J338"/>
    <mergeCell ref="F339:G339"/>
    <mergeCell ref="F340:G340"/>
    <mergeCell ref="A335:A343"/>
    <mergeCell ref="C335:E335"/>
    <mergeCell ref="F335:G335"/>
    <mergeCell ref="C336:D336"/>
    <mergeCell ref="F336:G336"/>
    <mergeCell ref="C337:D337"/>
    <mergeCell ref="F337:G337"/>
    <mergeCell ref="F341:G341"/>
    <mergeCell ref="F342:G342"/>
    <mergeCell ref="B343:C343"/>
    <mergeCell ref="F343:G343"/>
    <mergeCell ref="A347:M347"/>
    <mergeCell ref="D333:H333"/>
    <mergeCell ref="L333:M333"/>
    <mergeCell ref="B334:E334"/>
    <mergeCell ref="F334:H334"/>
    <mergeCell ref="I334:K334"/>
    <mergeCell ref="L334:M334"/>
    <mergeCell ref="I328:J328"/>
    <mergeCell ref="L329:M329"/>
    <mergeCell ref="C331:I331"/>
    <mergeCell ref="L331:M331"/>
    <mergeCell ref="C332:I332"/>
    <mergeCell ref="I322:J322"/>
    <mergeCell ref="F323:G323"/>
    <mergeCell ref="I323:J323"/>
    <mergeCell ref="F324:G324"/>
    <mergeCell ref="F325:G325"/>
    <mergeCell ref="A320:A328"/>
    <mergeCell ref="C320:E320"/>
    <mergeCell ref="F320:G320"/>
    <mergeCell ref="C321:D321"/>
    <mergeCell ref="F321:G321"/>
    <mergeCell ref="C322:D322"/>
    <mergeCell ref="F322:G322"/>
    <mergeCell ref="F326:G326"/>
    <mergeCell ref="F327:G327"/>
    <mergeCell ref="B328:C328"/>
    <mergeCell ref="F328:G328"/>
    <mergeCell ref="D318:H318"/>
    <mergeCell ref="L318:M318"/>
    <mergeCell ref="B319:E319"/>
    <mergeCell ref="F319:H319"/>
    <mergeCell ref="I319:K319"/>
    <mergeCell ref="L319:M319"/>
    <mergeCell ref="I310:J310"/>
    <mergeCell ref="L311:M311"/>
    <mergeCell ref="C316:I316"/>
    <mergeCell ref="L316:M316"/>
    <mergeCell ref="C317:I317"/>
    <mergeCell ref="I304:J304"/>
    <mergeCell ref="F305:G305"/>
    <mergeCell ref="I305:J305"/>
    <mergeCell ref="F306:G306"/>
    <mergeCell ref="F307:G307"/>
    <mergeCell ref="A302:A310"/>
    <mergeCell ref="C302:E302"/>
    <mergeCell ref="F302:G302"/>
    <mergeCell ref="C303:D303"/>
    <mergeCell ref="F303:G303"/>
    <mergeCell ref="C304:D304"/>
    <mergeCell ref="F304:G304"/>
    <mergeCell ref="F308:G308"/>
    <mergeCell ref="F309:G309"/>
    <mergeCell ref="B310:C310"/>
    <mergeCell ref="F310:G310"/>
    <mergeCell ref="A314:M314"/>
    <mergeCell ref="D300:H300"/>
    <mergeCell ref="L300:M300"/>
    <mergeCell ref="B301:E301"/>
    <mergeCell ref="F301:H301"/>
    <mergeCell ref="I301:K301"/>
    <mergeCell ref="L301:M301"/>
    <mergeCell ref="I295:J295"/>
    <mergeCell ref="L296:M296"/>
    <mergeCell ref="C298:I298"/>
    <mergeCell ref="L298:M298"/>
    <mergeCell ref="C299:I299"/>
    <mergeCell ref="I289:J289"/>
    <mergeCell ref="F290:G290"/>
    <mergeCell ref="I290:J290"/>
    <mergeCell ref="F291:G291"/>
    <mergeCell ref="F292:G292"/>
    <mergeCell ref="A287:A295"/>
    <mergeCell ref="C287:E287"/>
    <mergeCell ref="F287:G287"/>
    <mergeCell ref="C288:D288"/>
    <mergeCell ref="F288:G288"/>
    <mergeCell ref="C289:D289"/>
    <mergeCell ref="F289:G289"/>
    <mergeCell ref="F293:G293"/>
    <mergeCell ref="F294:G294"/>
    <mergeCell ref="B295:C295"/>
    <mergeCell ref="F295:G295"/>
    <mergeCell ref="D285:H285"/>
    <mergeCell ref="L285:M285"/>
    <mergeCell ref="B286:E286"/>
    <mergeCell ref="F286:H286"/>
    <mergeCell ref="I286:K286"/>
    <mergeCell ref="L286:M286"/>
    <mergeCell ref="I277:J277"/>
    <mergeCell ref="L278:M278"/>
    <mergeCell ref="C283:I283"/>
    <mergeCell ref="L283:M283"/>
    <mergeCell ref="C284:I284"/>
    <mergeCell ref="I271:J271"/>
    <mergeCell ref="F272:G272"/>
    <mergeCell ref="I272:J272"/>
    <mergeCell ref="F273:G273"/>
    <mergeCell ref="F274:G274"/>
    <mergeCell ref="A269:A277"/>
    <mergeCell ref="C269:E269"/>
    <mergeCell ref="F269:G269"/>
    <mergeCell ref="C270:D270"/>
    <mergeCell ref="F270:G270"/>
    <mergeCell ref="C271:D271"/>
    <mergeCell ref="F271:G271"/>
    <mergeCell ref="F275:G275"/>
    <mergeCell ref="F276:G276"/>
    <mergeCell ref="B277:C277"/>
    <mergeCell ref="F277:G277"/>
    <mergeCell ref="A281:M281"/>
    <mergeCell ref="D267:H267"/>
    <mergeCell ref="L267:M267"/>
    <mergeCell ref="B268:E268"/>
    <mergeCell ref="F268:H268"/>
    <mergeCell ref="I268:K268"/>
    <mergeCell ref="L268:M268"/>
    <mergeCell ref="I262:J262"/>
    <mergeCell ref="L263:M263"/>
    <mergeCell ref="C265:I265"/>
    <mergeCell ref="L265:M265"/>
    <mergeCell ref="C266:I266"/>
    <mergeCell ref="I256:J256"/>
    <mergeCell ref="F257:G257"/>
    <mergeCell ref="I257:J257"/>
    <mergeCell ref="F258:G258"/>
    <mergeCell ref="F259:G259"/>
    <mergeCell ref="A254:A262"/>
    <mergeCell ref="C254:E254"/>
    <mergeCell ref="F254:G254"/>
    <mergeCell ref="C255:D255"/>
    <mergeCell ref="F255:G255"/>
    <mergeCell ref="C256:D256"/>
    <mergeCell ref="F256:G256"/>
    <mergeCell ref="F260:G260"/>
    <mergeCell ref="F261:G261"/>
    <mergeCell ref="B262:C262"/>
    <mergeCell ref="F262:G262"/>
    <mergeCell ref="D252:H252"/>
    <mergeCell ref="L252:M252"/>
    <mergeCell ref="B253:E253"/>
    <mergeCell ref="F253:H253"/>
    <mergeCell ref="I253:K253"/>
    <mergeCell ref="L253:M253"/>
    <mergeCell ref="I244:J244"/>
    <mergeCell ref="L245:M245"/>
    <mergeCell ref="C250:I250"/>
    <mergeCell ref="L250:M250"/>
    <mergeCell ref="C251:I251"/>
    <mergeCell ref="I238:J238"/>
    <mergeCell ref="F239:G239"/>
    <mergeCell ref="I239:J239"/>
    <mergeCell ref="F240:G240"/>
    <mergeCell ref="F241:G241"/>
    <mergeCell ref="A236:A244"/>
    <mergeCell ref="C236:E236"/>
    <mergeCell ref="F236:G236"/>
    <mergeCell ref="C237:D237"/>
    <mergeCell ref="F237:G237"/>
    <mergeCell ref="C238:D238"/>
    <mergeCell ref="F238:G238"/>
    <mergeCell ref="F242:G242"/>
    <mergeCell ref="F243:G243"/>
    <mergeCell ref="B244:C244"/>
    <mergeCell ref="F244:G244"/>
    <mergeCell ref="A248:M248"/>
    <mergeCell ref="D234:H234"/>
    <mergeCell ref="L234:M234"/>
    <mergeCell ref="B235:E235"/>
    <mergeCell ref="F235:H235"/>
    <mergeCell ref="I235:K235"/>
    <mergeCell ref="L235:M235"/>
    <mergeCell ref="I229:J229"/>
    <mergeCell ref="L230:M230"/>
    <mergeCell ref="C232:I232"/>
    <mergeCell ref="L232:M232"/>
    <mergeCell ref="C233:I233"/>
    <mergeCell ref="I223:J223"/>
    <mergeCell ref="F224:G224"/>
    <mergeCell ref="I224:J224"/>
    <mergeCell ref="F225:G225"/>
    <mergeCell ref="F226:G226"/>
    <mergeCell ref="A221:A229"/>
    <mergeCell ref="C221:E221"/>
    <mergeCell ref="F221:G221"/>
    <mergeCell ref="C222:D222"/>
    <mergeCell ref="F222:G222"/>
    <mergeCell ref="C223:D223"/>
    <mergeCell ref="F223:G223"/>
    <mergeCell ref="F227:G227"/>
    <mergeCell ref="F228:G228"/>
    <mergeCell ref="B229:C229"/>
    <mergeCell ref="F229:G229"/>
    <mergeCell ref="D219:H219"/>
    <mergeCell ref="L219:M219"/>
    <mergeCell ref="B220:E220"/>
    <mergeCell ref="F220:H220"/>
    <mergeCell ref="I220:K220"/>
    <mergeCell ref="L220:M220"/>
    <mergeCell ref="I211:J211"/>
    <mergeCell ref="L212:M212"/>
    <mergeCell ref="C217:I217"/>
    <mergeCell ref="L217:M217"/>
    <mergeCell ref="C218:I218"/>
    <mergeCell ref="I205:J205"/>
    <mergeCell ref="F206:G206"/>
    <mergeCell ref="I206:J206"/>
    <mergeCell ref="F207:G207"/>
    <mergeCell ref="F208:G208"/>
    <mergeCell ref="A203:A211"/>
    <mergeCell ref="C203:E203"/>
    <mergeCell ref="F203:G203"/>
    <mergeCell ref="C204:D204"/>
    <mergeCell ref="F204:G204"/>
    <mergeCell ref="C205:D205"/>
    <mergeCell ref="F205:G205"/>
    <mergeCell ref="F209:G209"/>
    <mergeCell ref="F210:G210"/>
    <mergeCell ref="B211:C211"/>
    <mergeCell ref="F211:G211"/>
    <mergeCell ref="A215:M215"/>
    <mergeCell ref="D201:H201"/>
    <mergeCell ref="L201:M201"/>
    <mergeCell ref="B202:E202"/>
    <mergeCell ref="F202:H202"/>
    <mergeCell ref="I202:K202"/>
    <mergeCell ref="L202:M202"/>
    <mergeCell ref="I196:J196"/>
    <mergeCell ref="L197:M197"/>
    <mergeCell ref="C199:I199"/>
    <mergeCell ref="L199:M199"/>
    <mergeCell ref="C200:I200"/>
    <mergeCell ref="I190:J190"/>
    <mergeCell ref="F191:G191"/>
    <mergeCell ref="I191:J191"/>
    <mergeCell ref="F192:G192"/>
    <mergeCell ref="F193:G193"/>
    <mergeCell ref="A188:A196"/>
    <mergeCell ref="C188:E188"/>
    <mergeCell ref="F188:G188"/>
    <mergeCell ref="C189:D189"/>
    <mergeCell ref="F189:G189"/>
    <mergeCell ref="C190:D190"/>
    <mergeCell ref="F190:G190"/>
    <mergeCell ref="F194:G194"/>
    <mergeCell ref="F195:G195"/>
    <mergeCell ref="B196:C196"/>
    <mergeCell ref="F196:G196"/>
    <mergeCell ref="D186:H186"/>
    <mergeCell ref="L186:M186"/>
    <mergeCell ref="B187:E187"/>
    <mergeCell ref="F187:H187"/>
    <mergeCell ref="I187:K187"/>
    <mergeCell ref="L187:M187"/>
    <mergeCell ref="I178:J178"/>
    <mergeCell ref="L179:M179"/>
    <mergeCell ref="C184:I184"/>
    <mergeCell ref="L184:M184"/>
    <mergeCell ref="C185:I185"/>
    <mergeCell ref="I172:J172"/>
    <mergeCell ref="F173:G173"/>
    <mergeCell ref="I173:J173"/>
    <mergeCell ref="F174:G174"/>
    <mergeCell ref="F175:G175"/>
    <mergeCell ref="A170:A178"/>
    <mergeCell ref="C170:E170"/>
    <mergeCell ref="F170:G170"/>
    <mergeCell ref="C171:D171"/>
    <mergeCell ref="F171:G171"/>
    <mergeCell ref="C172:D172"/>
    <mergeCell ref="F172:G172"/>
    <mergeCell ref="F176:G176"/>
    <mergeCell ref="F177:G177"/>
    <mergeCell ref="B178:C178"/>
    <mergeCell ref="F178:G178"/>
    <mergeCell ref="A182:M182"/>
    <mergeCell ref="D168:H168"/>
    <mergeCell ref="L168:M168"/>
    <mergeCell ref="B169:E169"/>
    <mergeCell ref="F169:H169"/>
    <mergeCell ref="I169:K169"/>
    <mergeCell ref="L169:M169"/>
    <mergeCell ref="I163:J163"/>
    <mergeCell ref="L164:M164"/>
    <mergeCell ref="C166:I166"/>
    <mergeCell ref="L166:M166"/>
    <mergeCell ref="C167:I167"/>
    <mergeCell ref="I157:J157"/>
    <mergeCell ref="F158:G158"/>
    <mergeCell ref="I158:J158"/>
    <mergeCell ref="F159:G159"/>
    <mergeCell ref="F160:G160"/>
    <mergeCell ref="A155:A163"/>
    <mergeCell ref="C155:E155"/>
    <mergeCell ref="F155:G155"/>
    <mergeCell ref="C156:D156"/>
    <mergeCell ref="F156:G156"/>
    <mergeCell ref="C157:D157"/>
    <mergeCell ref="F157:G157"/>
    <mergeCell ref="F161:G161"/>
    <mergeCell ref="F162:G162"/>
    <mergeCell ref="B163:C163"/>
    <mergeCell ref="F163:G163"/>
    <mergeCell ref="D153:H153"/>
    <mergeCell ref="L153:M153"/>
    <mergeCell ref="B154:E154"/>
    <mergeCell ref="F154:H154"/>
    <mergeCell ref="I154:K154"/>
    <mergeCell ref="L154:M154"/>
    <mergeCell ref="I145:J145"/>
    <mergeCell ref="L146:M146"/>
    <mergeCell ref="C151:I151"/>
    <mergeCell ref="L151:M151"/>
    <mergeCell ref="C152:I152"/>
    <mergeCell ref="I139:J139"/>
    <mergeCell ref="F140:G140"/>
    <mergeCell ref="I140:J140"/>
    <mergeCell ref="F141:G141"/>
    <mergeCell ref="F142:G142"/>
    <mergeCell ref="A137:A145"/>
    <mergeCell ref="C137:E137"/>
    <mergeCell ref="F137:G137"/>
    <mergeCell ref="C138:D138"/>
    <mergeCell ref="F138:G138"/>
    <mergeCell ref="C139:D139"/>
    <mergeCell ref="F139:G139"/>
    <mergeCell ref="F143:G143"/>
    <mergeCell ref="F144:G144"/>
    <mergeCell ref="B145:C145"/>
    <mergeCell ref="F145:G145"/>
    <mergeCell ref="A149:M149"/>
    <mergeCell ref="D135:H135"/>
    <mergeCell ref="L135:M135"/>
    <mergeCell ref="B136:E136"/>
    <mergeCell ref="F136:H136"/>
    <mergeCell ref="I136:K136"/>
    <mergeCell ref="L136:M136"/>
    <mergeCell ref="I130:J130"/>
    <mergeCell ref="L131:M131"/>
    <mergeCell ref="C133:I133"/>
    <mergeCell ref="L133:M133"/>
    <mergeCell ref="C134:I134"/>
    <mergeCell ref="I124:J124"/>
    <mergeCell ref="F125:G125"/>
    <mergeCell ref="I125:J125"/>
    <mergeCell ref="F126:G126"/>
    <mergeCell ref="F127:G127"/>
    <mergeCell ref="A122:A130"/>
    <mergeCell ref="C122:E122"/>
    <mergeCell ref="F122:G122"/>
    <mergeCell ref="C123:D123"/>
    <mergeCell ref="F123:G123"/>
    <mergeCell ref="C124:D124"/>
    <mergeCell ref="F124:G124"/>
    <mergeCell ref="F128:G128"/>
    <mergeCell ref="F129:G129"/>
    <mergeCell ref="B130:C130"/>
    <mergeCell ref="F130:G130"/>
    <mergeCell ref="D120:H120"/>
    <mergeCell ref="L120:M120"/>
    <mergeCell ref="B121:E121"/>
    <mergeCell ref="F121:H121"/>
    <mergeCell ref="I121:K121"/>
    <mergeCell ref="L121:M121"/>
    <mergeCell ref="I112:J112"/>
    <mergeCell ref="L113:M113"/>
    <mergeCell ref="C118:I118"/>
    <mergeCell ref="L118:M118"/>
    <mergeCell ref="C119:I119"/>
    <mergeCell ref="I106:J106"/>
    <mergeCell ref="F107:G107"/>
    <mergeCell ref="I107:J107"/>
    <mergeCell ref="F108:G108"/>
    <mergeCell ref="F109:G109"/>
    <mergeCell ref="A104:A112"/>
    <mergeCell ref="C104:E104"/>
    <mergeCell ref="F104:G104"/>
    <mergeCell ref="C105:D105"/>
    <mergeCell ref="F105:G105"/>
    <mergeCell ref="C106:D106"/>
    <mergeCell ref="F106:G106"/>
    <mergeCell ref="F110:G110"/>
    <mergeCell ref="F111:G111"/>
    <mergeCell ref="B112:C112"/>
    <mergeCell ref="F112:G112"/>
    <mergeCell ref="A116:M116"/>
    <mergeCell ref="D102:H102"/>
    <mergeCell ref="L102:M102"/>
    <mergeCell ref="B103:E103"/>
    <mergeCell ref="F103:H103"/>
    <mergeCell ref="I103:K103"/>
    <mergeCell ref="L103:M103"/>
    <mergeCell ref="I97:J97"/>
    <mergeCell ref="L98:M98"/>
    <mergeCell ref="C100:I100"/>
    <mergeCell ref="L100:M100"/>
    <mergeCell ref="C101:I101"/>
    <mergeCell ref="I91:J91"/>
    <mergeCell ref="F92:G92"/>
    <mergeCell ref="I92:J92"/>
    <mergeCell ref="F93:G93"/>
    <mergeCell ref="F94:G94"/>
    <mergeCell ref="A89:A97"/>
    <mergeCell ref="C89:E89"/>
    <mergeCell ref="F89:G89"/>
    <mergeCell ref="C90:D90"/>
    <mergeCell ref="F90:G90"/>
    <mergeCell ref="C91:D91"/>
    <mergeCell ref="F91:G91"/>
    <mergeCell ref="F95:G95"/>
    <mergeCell ref="F96:G96"/>
    <mergeCell ref="B97:C97"/>
    <mergeCell ref="F97:G97"/>
    <mergeCell ref="D87:H87"/>
    <mergeCell ref="L87:M87"/>
    <mergeCell ref="B88:E88"/>
    <mergeCell ref="F88:H88"/>
    <mergeCell ref="I88:K88"/>
    <mergeCell ref="L88:M88"/>
    <mergeCell ref="I79:J79"/>
    <mergeCell ref="L80:M80"/>
    <mergeCell ref="C85:I85"/>
    <mergeCell ref="L85:M85"/>
    <mergeCell ref="C86:I86"/>
    <mergeCell ref="I73:J73"/>
    <mergeCell ref="F74:G74"/>
    <mergeCell ref="I74:J74"/>
    <mergeCell ref="F75:G75"/>
    <mergeCell ref="F76:G76"/>
    <mergeCell ref="A71:A79"/>
    <mergeCell ref="C71:E71"/>
    <mergeCell ref="F71:G71"/>
    <mergeCell ref="C72:D72"/>
    <mergeCell ref="F72:G72"/>
    <mergeCell ref="C73:D73"/>
    <mergeCell ref="F73:G73"/>
    <mergeCell ref="F77:G77"/>
    <mergeCell ref="F78:G78"/>
    <mergeCell ref="B79:C79"/>
    <mergeCell ref="F79:G79"/>
    <mergeCell ref="A83:M83"/>
    <mergeCell ref="D69:H69"/>
    <mergeCell ref="L69:M69"/>
    <mergeCell ref="B70:E70"/>
    <mergeCell ref="F70:H70"/>
    <mergeCell ref="I70:K70"/>
    <mergeCell ref="L70:M70"/>
    <mergeCell ref="I64:J64"/>
    <mergeCell ref="L65:M65"/>
    <mergeCell ref="C67:I67"/>
    <mergeCell ref="L67:M67"/>
    <mergeCell ref="C68:I68"/>
    <mergeCell ref="I58:J58"/>
    <mergeCell ref="F59:G59"/>
    <mergeCell ref="I59:J59"/>
    <mergeCell ref="F60:G60"/>
    <mergeCell ref="F61:G61"/>
    <mergeCell ref="A56:A64"/>
    <mergeCell ref="C56:E56"/>
    <mergeCell ref="F56:G56"/>
    <mergeCell ref="C57:D57"/>
    <mergeCell ref="F57:G57"/>
    <mergeCell ref="C58:D58"/>
    <mergeCell ref="F58:G58"/>
    <mergeCell ref="F62:G62"/>
    <mergeCell ref="F63:G63"/>
    <mergeCell ref="B64:C64"/>
    <mergeCell ref="F64:G64"/>
    <mergeCell ref="D54:H54"/>
    <mergeCell ref="L54:M54"/>
    <mergeCell ref="B55:E55"/>
    <mergeCell ref="F55:H55"/>
    <mergeCell ref="I55:K55"/>
    <mergeCell ref="L55:M55"/>
    <mergeCell ref="I46:J46"/>
    <mergeCell ref="L47:M47"/>
    <mergeCell ref="C52:I52"/>
    <mergeCell ref="L52:M52"/>
    <mergeCell ref="C53:I53"/>
    <mergeCell ref="I40:J40"/>
    <mergeCell ref="F41:G41"/>
    <mergeCell ref="I41:J41"/>
    <mergeCell ref="F42:G42"/>
    <mergeCell ref="F43:G43"/>
    <mergeCell ref="A38:A46"/>
    <mergeCell ref="C38:E38"/>
    <mergeCell ref="F38:G38"/>
    <mergeCell ref="C39:D39"/>
    <mergeCell ref="F39:G39"/>
    <mergeCell ref="C40:D40"/>
    <mergeCell ref="F40:G40"/>
    <mergeCell ref="F44:G44"/>
    <mergeCell ref="F45:G45"/>
    <mergeCell ref="B46:C46"/>
    <mergeCell ref="F46:G46"/>
    <mergeCell ref="A50:M50"/>
    <mergeCell ref="C34:I34"/>
    <mergeCell ref="C35:I35"/>
    <mergeCell ref="D36:H36"/>
    <mergeCell ref="L36:M36"/>
    <mergeCell ref="B37:E37"/>
    <mergeCell ref="F37:H37"/>
    <mergeCell ref="I37:K37"/>
    <mergeCell ref="L37:M37"/>
    <mergeCell ref="C1:I1"/>
    <mergeCell ref="C19:I19"/>
    <mergeCell ref="C20:I20"/>
    <mergeCell ref="D21:H21"/>
    <mergeCell ref="L21:M21"/>
    <mergeCell ref="B22:E22"/>
    <mergeCell ref="F22:H22"/>
    <mergeCell ref="I22:K22"/>
    <mergeCell ref="C23:E23"/>
    <mergeCell ref="C24:D24"/>
    <mergeCell ref="I25:J25"/>
    <mergeCell ref="I26:J26"/>
    <mergeCell ref="F30:G30"/>
    <mergeCell ref="L34:M34"/>
    <mergeCell ref="C2:I2"/>
    <mergeCell ref="F10:G10"/>
    <mergeCell ref="F11:G11"/>
    <mergeCell ref="F12:G12"/>
    <mergeCell ref="I7:J7"/>
    <mergeCell ref="I8:J8"/>
    <mergeCell ref="C25:D25"/>
    <mergeCell ref="F25:G25"/>
    <mergeCell ref="F26:G26"/>
    <mergeCell ref="F27:G27"/>
    <mergeCell ref="F28:G28"/>
    <mergeCell ref="A5:A13"/>
    <mergeCell ref="C5:E5"/>
    <mergeCell ref="I31:J31"/>
    <mergeCell ref="L32:M32"/>
    <mergeCell ref="C6:D6"/>
    <mergeCell ref="C7:D7"/>
    <mergeCell ref="L22:M22"/>
    <mergeCell ref="F23:G23"/>
    <mergeCell ref="F24:G24"/>
    <mergeCell ref="F31:G31"/>
    <mergeCell ref="F29:G29"/>
    <mergeCell ref="A23:A31"/>
    <mergeCell ref="B31:C31"/>
    <mergeCell ref="L19:M19"/>
    <mergeCell ref="L1:M1"/>
    <mergeCell ref="L3:M3"/>
    <mergeCell ref="D3:H3"/>
    <mergeCell ref="L14:M14"/>
    <mergeCell ref="F13:G13"/>
    <mergeCell ref="I13:J13"/>
    <mergeCell ref="L4:M4"/>
    <mergeCell ref="B13:C13"/>
    <mergeCell ref="F5:G5"/>
    <mergeCell ref="F6:G6"/>
    <mergeCell ref="F7:G7"/>
    <mergeCell ref="F8:G8"/>
    <mergeCell ref="F9:G9"/>
    <mergeCell ref="B4:E4"/>
    <mergeCell ref="F4:H4"/>
    <mergeCell ref="I4:K4"/>
    <mergeCell ref="A17:M17"/>
  </mergeCells>
  <pageMargins left="0.7" right="0.7" top="0.75" bottom="0.75" header="0.3" footer="0.3"/>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sheetPr codeName="Sheet9"/>
  <dimension ref="A1:F51"/>
  <sheetViews>
    <sheetView tabSelected="1" workbookViewId="0">
      <selection activeCell="E17" sqref="E17"/>
    </sheetView>
  </sheetViews>
  <sheetFormatPr defaultColWidth="26.28515625" defaultRowHeight="15"/>
  <cols>
    <col min="1" max="1" width="14.28515625" style="221" customWidth="1"/>
    <col min="2" max="2" width="22.85546875" style="221" customWidth="1"/>
    <col min="3" max="3" width="25.28515625" style="222" customWidth="1"/>
    <col min="4" max="4" width="22.85546875" style="222" customWidth="1"/>
    <col min="5" max="5" width="26.140625" style="222" customWidth="1"/>
    <col min="6" max="6" width="24.7109375" style="221" customWidth="1"/>
    <col min="7" max="16384" width="26.28515625" style="220"/>
  </cols>
  <sheetData>
    <row r="1" spans="1:6" ht="69.75" customHeight="1">
      <c r="A1" s="216" t="s">
        <v>129</v>
      </c>
      <c r="B1" s="216" t="s">
        <v>130</v>
      </c>
      <c r="C1" s="217" t="s">
        <v>131</v>
      </c>
      <c r="D1" s="218" t="s">
        <v>132</v>
      </c>
      <c r="E1" s="219" t="s">
        <v>133</v>
      </c>
      <c r="F1" s="216" t="s">
        <v>134</v>
      </c>
    </row>
    <row r="2" spans="1:6">
      <c r="A2" s="225" t="s">
        <v>136</v>
      </c>
      <c r="B2" s="225" t="s">
        <v>186</v>
      </c>
      <c r="C2" s="224" t="s">
        <v>236</v>
      </c>
      <c r="D2" s="224" t="s">
        <v>286</v>
      </c>
      <c r="E2" s="222" t="s">
        <v>135</v>
      </c>
    </row>
    <row r="3" spans="1:6">
      <c r="A3" s="225" t="s">
        <v>137</v>
      </c>
      <c r="B3" s="225" t="s">
        <v>187</v>
      </c>
      <c r="C3" s="224" t="s">
        <v>237</v>
      </c>
      <c r="D3" s="224" t="s">
        <v>287</v>
      </c>
      <c r="E3" s="222" t="s">
        <v>135</v>
      </c>
    </row>
    <row r="4" spans="1:6">
      <c r="A4" s="225" t="s">
        <v>138</v>
      </c>
      <c r="B4" s="225" t="s">
        <v>188</v>
      </c>
      <c r="C4" s="224" t="s">
        <v>238</v>
      </c>
      <c r="D4" s="224" t="s">
        <v>288</v>
      </c>
      <c r="E4" s="222" t="s">
        <v>135</v>
      </c>
    </row>
    <row r="5" spans="1:6">
      <c r="A5" s="225" t="s">
        <v>139</v>
      </c>
      <c r="B5" s="225" t="s">
        <v>189</v>
      </c>
      <c r="C5" s="224" t="s">
        <v>239</v>
      </c>
      <c r="D5" s="224" t="s">
        <v>289</v>
      </c>
      <c r="E5" s="222" t="s">
        <v>135</v>
      </c>
    </row>
    <row r="6" spans="1:6">
      <c r="A6" s="225" t="s">
        <v>140</v>
      </c>
      <c r="B6" s="225" t="s">
        <v>190</v>
      </c>
      <c r="C6" s="224" t="s">
        <v>240</v>
      </c>
      <c r="D6" s="224" t="s">
        <v>290</v>
      </c>
      <c r="E6" s="222" t="s">
        <v>135</v>
      </c>
    </row>
    <row r="7" spans="1:6">
      <c r="A7" s="225" t="s">
        <v>141</v>
      </c>
      <c r="B7" s="225" t="s">
        <v>191</v>
      </c>
      <c r="C7" s="224" t="s">
        <v>241</v>
      </c>
      <c r="D7" s="224" t="s">
        <v>291</v>
      </c>
    </row>
    <row r="8" spans="1:6">
      <c r="A8" s="225" t="s">
        <v>142</v>
      </c>
      <c r="B8" s="225" t="s">
        <v>192</v>
      </c>
      <c r="C8" s="224" t="s">
        <v>242</v>
      </c>
      <c r="D8" s="224" t="s">
        <v>292</v>
      </c>
    </row>
    <row r="9" spans="1:6">
      <c r="A9" s="225" t="s">
        <v>143</v>
      </c>
      <c r="B9" s="225" t="s">
        <v>193</v>
      </c>
      <c r="C9" s="224" t="s">
        <v>243</v>
      </c>
      <c r="D9" s="224" t="s">
        <v>293</v>
      </c>
    </row>
    <row r="10" spans="1:6">
      <c r="A10" s="225" t="s">
        <v>144</v>
      </c>
      <c r="B10" s="225" t="s">
        <v>194</v>
      </c>
      <c r="C10" s="224" t="s">
        <v>244</v>
      </c>
      <c r="D10" s="224" t="s">
        <v>294</v>
      </c>
    </row>
    <row r="11" spans="1:6">
      <c r="A11" s="225" t="s">
        <v>145</v>
      </c>
      <c r="B11" s="225" t="s">
        <v>195</v>
      </c>
      <c r="C11" s="224" t="s">
        <v>245</v>
      </c>
      <c r="D11" s="224" t="s">
        <v>295</v>
      </c>
    </row>
    <row r="12" spans="1:6">
      <c r="A12" s="225" t="s">
        <v>146</v>
      </c>
      <c r="B12" s="225" t="s">
        <v>196</v>
      </c>
      <c r="C12" s="224" t="s">
        <v>246</v>
      </c>
      <c r="D12" s="224" t="s">
        <v>296</v>
      </c>
    </row>
    <row r="13" spans="1:6">
      <c r="A13" s="225" t="s">
        <v>147</v>
      </c>
      <c r="B13" s="225" t="s">
        <v>197</v>
      </c>
      <c r="C13" s="224" t="s">
        <v>247</v>
      </c>
      <c r="D13" s="224" t="s">
        <v>297</v>
      </c>
    </row>
    <row r="14" spans="1:6">
      <c r="A14" s="225" t="s">
        <v>148</v>
      </c>
      <c r="B14" s="225" t="s">
        <v>198</v>
      </c>
      <c r="C14" s="224" t="s">
        <v>248</v>
      </c>
      <c r="D14" s="224" t="s">
        <v>298</v>
      </c>
    </row>
    <row r="15" spans="1:6">
      <c r="A15" s="225" t="s">
        <v>149</v>
      </c>
      <c r="B15" s="225" t="s">
        <v>199</v>
      </c>
      <c r="C15" s="224" t="s">
        <v>249</v>
      </c>
      <c r="D15" s="224" t="s">
        <v>299</v>
      </c>
    </row>
    <row r="16" spans="1:6">
      <c r="A16" s="225" t="s">
        <v>150</v>
      </c>
      <c r="B16" s="225" t="s">
        <v>200</v>
      </c>
      <c r="C16" s="224" t="s">
        <v>250</v>
      </c>
      <c r="D16" s="224" t="s">
        <v>300</v>
      </c>
    </row>
    <row r="17" spans="1:6">
      <c r="A17" s="225" t="s">
        <v>151</v>
      </c>
      <c r="B17" s="225" t="s">
        <v>201</v>
      </c>
      <c r="C17" s="224" t="s">
        <v>251</v>
      </c>
      <c r="D17" s="224" t="s">
        <v>301</v>
      </c>
      <c r="E17" s="220"/>
      <c r="F17" s="220"/>
    </row>
    <row r="18" spans="1:6">
      <c r="A18" s="225" t="s">
        <v>152</v>
      </c>
      <c r="B18" s="225" t="s">
        <v>202</v>
      </c>
      <c r="C18" s="224" t="s">
        <v>252</v>
      </c>
      <c r="D18" s="224" t="s">
        <v>302</v>
      </c>
      <c r="E18" s="220"/>
      <c r="F18" s="220"/>
    </row>
    <row r="19" spans="1:6">
      <c r="A19" s="225" t="s">
        <v>153</v>
      </c>
      <c r="B19" s="225" t="s">
        <v>203</v>
      </c>
      <c r="C19" s="224" t="s">
        <v>253</v>
      </c>
      <c r="D19" s="224" t="s">
        <v>303</v>
      </c>
      <c r="E19" s="220"/>
      <c r="F19" s="220"/>
    </row>
    <row r="20" spans="1:6">
      <c r="A20" s="225" t="s">
        <v>154</v>
      </c>
      <c r="B20" s="225" t="s">
        <v>204</v>
      </c>
      <c r="C20" s="224" t="s">
        <v>254</v>
      </c>
      <c r="D20" s="224" t="s">
        <v>304</v>
      </c>
      <c r="E20" s="220"/>
      <c r="F20" s="220"/>
    </row>
    <row r="21" spans="1:6">
      <c r="A21" s="225" t="s">
        <v>155</v>
      </c>
      <c r="B21" s="225" t="s">
        <v>205</v>
      </c>
      <c r="C21" s="224" t="s">
        <v>255</v>
      </c>
      <c r="D21" s="224" t="s">
        <v>305</v>
      </c>
      <c r="E21" s="220"/>
      <c r="F21" s="220"/>
    </row>
    <row r="22" spans="1:6">
      <c r="A22" s="225" t="s">
        <v>156</v>
      </c>
      <c r="B22" s="225" t="s">
        <v>206</v>
      </c>
      <c r="C22" s="224" t="s">
        <v>256</v>
      </c>
      <c r="D22" s="224" t="s">
        <v>306</v>
      </c>
      <c r="E22" s="220"/>
      <c r="F22" s="220"/>
    </row>
    <row r="23" spans="1:6">
      <c r="A23" s="225" t="s">
        <v>157</v>
      </c>
      <c r="B23" s="225" t="s">
        <v>207</v>
      </c>
      <c r="C23" s="224" t="s">
        <v>257</v>
      </c>
      <c r="D23" s="224" t="s">
        <v>307</v>
      </c>
      <c r="E23" s="220"/>
      <c r="F23" s="220"/>
    </row>
    <row r="24" spans="1:6">
      <c r="A24" s="225" t="s">
        <v>158</v>
      </c>
      <c r="B24" s="225" t="s">
        <v>208</v>
      </c>
      <c r="C24" s="224" t="s">
        <v>258</v>
      </c>
      <c r="D24" s="224" t="s">
        <v>308</v>
      </c>
      <c r="E24" s="220"/>
      <c r="F24" s="220"/>
    </row>
    <row r="25" spans="1:6">
      <c r="A25" s="225" t="s">
        <v>159</v>
      </c>
      <c r="B25" s="225" t="s">
        <v>209</v>
      </c>
      <c r="C25" s="224" t="s">
        <v>259</v>
      </c>
      <c r="D25" s="224" t="s">
        <v>309</v>
      </c>
      <c r="E25" s="220"/>
      <c r="F25" s="220"/>
    </row>
    <row r="26" spans="1:6">
      <c r="A26" s="225" t="s">
        <v>160</v>
      </c>
      <c r="B26" s="225" t="s">
        <v>210</v>
      </c>
      <c r="C26" s="224" t="s">
        <v>260</v>
      </c>
      <c r="D26" s="224" t="s">
        <v>310</v>
      </c>
      <c r="E26" s="220"/>
      <c r="F26" s="220"/>
    </row>
    <row r="27" spans="1:6">
      <c r="A27" s="225" t="s">
        <v>161</v>
      </c>
      <c r="B27" s="225" t="s">
        <v>211</v>
      </c>
      <c r="C27" s="224" t="s">
        <v>261</v>
      </c>
      <c r="D27" s="224" t="s">
        <v>311</v>
      </c>
      <c r="E27" s="220"/>
      <c r="F27" s="220"/>
    </row>
    <row r="28" spans="1:6">
      <c r="A28" s="225" t="s">
        <v>162</v>
      </c>
      <c r="B28" s="225" t="s">
        <v>212</v>
      </c>
      <c r="C28" s="224" t="s">
        <v>262</v>
      </c>
      <c r="D28" s="224" t="s">
        <v>312</v>
      </c>
      <c r="E28" s="220"/>
      <c r="F28" s="220"/>
    </row>
    <row r="29" spans="1:6">
      <c r="A29" s="225" t="s">
        <v>163</v>
      </c>
      <c r="B29" s="225" t="s">
        <v>213</v>
      </c>
      <c r="C29" s="224" t="s">
        <v>263</v>
      </c>
      <c r="D29" s="224" t="s">
        <v>313</v>
      </c>
      <c r="E29" s="220"/>
      <c r="F29" s="220"/>
    </row>
    <row r="30" spans="1:6">
      <c r="A30" s="225" t="s">
        <v>164</v>
      </c>
      <c r="B30" s="225" t="s">
        <v>214</v>
      </c>
      <c r="C30" s="224" t="s">
        <v>264</v>
      </c>
      <c r="D30" s="224" t="s">
        <v>314</v>
      </c>
      <c r="E30" s="220"/>
      <c r="F30" s="220"/>
    </row>
    <row r="31" spans="1:6">
      <c r="A31" s="225" t="s">
        <v>165</v>
      </c>
      <c r="B31" s="225" t="s">
        <v>215</v>
      </c>
      <c r="C31" s="224" t="s">
        <v>265</v>
      </c>
      <c r="D31" s="224" t="s">
        <v>315</v>
      </c>
      <c r="E31" s="220"/>
      <c r="F31" s="220"/>
    </row>
    <row r="32" spans="1:6">
      <c r="A32" s="225" t="s">
        <v>166</v>
      </c>
      <c r="B32" s="225" t="s">
        <v>216</v>
      </c>
      <c r="C32" s="224" t="s">
        <v>266</v>
      </c>
      <c r="D32" s="224" t="s">
        <v>316</v>
      </c>
      <c r="E32" s="220"/>
      <c r="F32" s="220"/>
    </row>
    <row r="33" spans="1:6">
      <c r="A33" s="225" t="s">
        <v>167</v>
      </c>
      <c r="B33" s="225" t="s">
        <v>217</v>
      </c>
      <c r="C33" s="224" t="s">
        <v>267</v>
      </c>
      <c r="D33" s="224" t="s">
        <v>317</v>
      </c>
      <c r="E33" s="220"/>
      <c r="F33" s="220"/>
    </row>
    <row r="34" spans="1:6">
      <c r="A34" s="225" t="s">
        <v>168</v>
      </c>
      <c r="B34" s="225" t="s">
        <v>218</v>
      </c>
      <c r="C34" s="224" t="s">
        <v>268</v>
      </c>
      <c r="D34" s="224" t="s">
        <v>318</v>
      </c>
      <c r="E34" s="220"/>
      <c r="F34" s="220"/>
    </row>
    <row r="35" spans="1:6">
      <c r="A35" s="225" t="s">
        <v>169</v>
      </c>
      <c r="B35" s="225" t="s">
        <v>219</v>
      </c>
      <c r="C35" s="224" t="s">
        <v>269</v>
      </c>
      <c r="D35" s="224" t="s">
        <v>319</v>
      </c>
      <c r="E35" s="220"/>
      <c r="F35" s="220"/>
    </row>
    <row r="36" spans="1:6">
      <c r="A36" s="225" t="s">
        <v>170</v>
      </c>
      <c r="B36" s="225" t="s">
        <v>220</v>
      </c>
      <c r="C36" s="224" t="s">
        <v>270</v>
      </c>
      <c r="D36" s="224" t="s">
        <v>320</v>
      </c>
      <c r="E36" s="220"/>
      <c r="F36" s="220"/>
    </row>
    <row r="37" spans="1:6">
      <c r="A37" s="225" t="s">
        <v>171</v>
      </c>
      <c r="B37" s="225" t="s">
        <v>221</v>
      </c>
      <c r="C37" s="224" t="s">
        <v>271</v>
      </c>
      <c r="D37" s="224" t="s">
        <v>321</v>
      </c>
      <c r="E37" s="220"/>
      <c r="F37" s="220"/>
    </row>
    <row r="38" spans="1:6">
      <c r="A38" s="225" t="s">
        <v>172</v>
      </c>
      <c r="B38" s="225" t="s">
        <v>222</v>
      </c>
      <c r="C38" s="224" t="s">
        <v>272</v>
      </c>
      <c r="D38" s="224" t="s">
        <v>322</v>
      </c>
      <c r="E38" s="220"/>
      <c r="F38" s="220"/>
    </row>
    <row r="39" spans="1:6">
      <c r="A39" s="225" t="s">
        <v>173</v>
      </c>
      <c r="B39" s="225" t="s">
        <v>223</v>
      </c>
      <c r="C39" s="224" t="s">
        <v>273</v>
      </c>
      <c r="D39" s="224" t="s">
        <v>323</v>
      </c>
      <c r="E39" s="220"/>
      <c r="F39" s="220"/>
    </row>
    <row r="40" spans="1:6">
      <c r="A40" s="225" t="s">
        <v>174</v>
      </c>
      <c r="B40" s="225" t="s">
        <v>224</v>
      </c>
      <c r="C40" s="224" t="s">
        <v>274</v>
      </c>
      <c r="D40" s="224" t="s">
        <v>324</v>
      </c>
      <c r="E40" s="220"/>
      <c r="F40" s="220"/>
    </row>
    <row r="41" spans="1:6">
      <c r="A41" s="225" t="s">
        <v>175</v>
      </c>
      <c r="B41" s="225" t="s">
        <v>225</v>
      </c>
      <c r="C41" s="224" t="s">
        <v>275</v>
      </c>
      <c r="D41" s="224" t="s">
        <v>325</v>
      </c>
      <c r="E41" s="220"/>
      <c r="F41" s="220"/>
    </row>
    <row r="42" spans="1:6">
      <c r="A42" s="225" t="s">
        <v>176</v>
      </c>
      <c r="B42" s="225" t="s">
        <v>226</v>
      </c>
      <c r="C42" s="224" t="s">
        <v>276</v>
      </c>
      <c r="D42" s="224" t="s">
        <v>326</v>
      </c>
      <c r="E42" s="220"/>
      <c r="F42" s="220"/>
    </row>
    <row r="43" spans="1:6">
      <c r="A43" s="225" t="s">
        <v>177</v>
      </c>
      <c r="B43" s="225" t="s">
        <v>227</v>
      </c>
      <c r="C43" s="224" t="s">
        <v>277</v>
      </c>
      <c r="D43" s="224" t="s">
        <v>327</v>
      </c>
      <c r="E43" s="220"/>
      <c r="F43" s="220"/>
    </row>
    <row r="44" spans="1:6">
      <c r="A44" s="225" t="s">
        <v>178</v>
      </c>
      <c r="B44" s="225" t="s">
        <v>228</v>
      </c>
      <c r="C44" s="224" t="s">
        <v>278</v>
      </c>
      <c r="D44" s="224" t="s">
        <v>328</v>
      </c>
      <c r="E44" s="220"/>
      <c r="F44" s="220"/>
    </row>
    <row r="45" spans="1:6">
      <c r="A45" s="225" t="s">
        <v>179</v>
      </c>
      <c r="B45" s="225" t="s">
        <v>229</v>
      </c>
      <c r="C45" s="224" t="s">
        <v>279</v>
      </c>
      <c r="D45" s="224" t="s">
        <v>329</v>
      </c>
      <c r="E45" s="220"/>
      <c r="F45" s="220"/>
    </row>
    <row r="46" spans="1:6">
      <c r="A46" s="225" t="s">
        <v>180</v>
      </c>
      <c r="B46" s="225" t="s">
        <v>230</v>
      </c>
      <c r="C46" s="224" t="s">
        <v>280</v>
      </c>
      <c r="D46" s="224" t="s">
        <v>330</v>
      </c>
      <c r="E46" s="220"/>
      <c r="F46" s="220"/>
    </row>
    <row r="47" spans="1:6">
      <c r="A47" s="225" t="s">
        <v>181</v>
      </c>
      <c r="B47" s="225" t="s">
        <v>231</v>
      </c>
      <c r="C47" s="224" t="s">
        <v>281</v>
      </c>
      <c r="D47" s="224" t="s">
        <v>331</v>
      </c>
      <c r="E47" s="220"/>
      <c r="F47" s="220"/>
    </row>
    <row r="48" spans="1:6">
      <c r="A48" s="225" t="s">
        <v>182</v>
      </c>
      <c r="B48" s="225" t="s">
        <v>232</v>
      </c>
      <c r="C48" s="224" t="s">
        <v>282</v>
      </c>
      <c r="D48" s="224" t="s">
        <v>332</v>
      </c>
      <c r="E48" s="220"/>
      <c r="F48" s="220"/>
    </row>
    <row r="49" spans="1:6">
      <c r="A49" s="225" t="s">
        <v>183</v>
      </c>
      <c r="B49" s="225" t="s">
        <v>233</v>
      </c>
      <c r="C49" s="224" t="s">
        <v>283</v>
      </c>
      <c r="D49" s="224" t="s">
        <v>333</v>
      </c>
      <c r="E49" s="220"/>
      <c r="F49" s="220"/>
    </row>
    <row r="50" spans="1:6">
      <c r="A50" s="225" t="s">
        <v>184</v>
      </c>
      <c r="B50" s="225" t="s">
        <v>234</v>
      </c>
      <c r="C50" s="224" t="s">
        <v>284</v>
      </c>
      <c r="D50" s="224" t="s">
        <v>334</v>
      </c>
      <c r="E50" s="220"/>
      <c r="F50" s="220"/>
    </row>
    <row r="51" spans="1:6">
      <c r="A51" s="225" t="s">
        <v>185</v>
      </c>
      <c r="B51" s="225" t="s">
        <v>235</v>
      </c>
      <c r="C51" s="224" t="s">
        <v>285</v>
      </c>
      <c r="D51" s="224" t="s">
        <v>335</v>
      </c>
      <c r="E51" s="220"/>
      <c r="F51" s="220"/>
    </row>
  </sheetData>
  <hyperlinks>
    <hyperlink ref="E1" location="Reason!A1" display="Reason!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PARAMETER</vt:lpstr>
      <vt:lpstr>MASTER</vt:lpstr>
      <vt:lpstr>SALARY MARCH</vt:lpstr>
      <vt:lpstr>SUMMARY MARCH</vt:lpstr>
      <vt:lpstr>PAY SLEEP MARCH</vt:lpstr>
      <vt:lpstr>ESIC MARCH</vt:lpstr>
      <vt:lpstr>'SALARY MARCH'!Print_Titles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abc</cp:lastModifiedBy>
  <cp:lastPrinted>2020-05-06T08:29:46Z</cp:lastPrinted>
  <dcterms:created xsi:type="dcterms:W3CDTF">2020-04-24T09:37:44Z</dcterms:created>
  <dcterms:modified xsi:type="dcterms:W3CDTF">2020-07-26T05:42:30Z</dcterms:modified>
</cp:coreProperties>
</file>