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240" yWindow="45" windowWidth="20115" windowHeight="8010" activeTab="1"/>
  </bookViews>
  <sheets>
    <sheet name="Sheet2" sheetId="2" r:id="rId1"/>
    <sheet name="Prepaid Tracker" sheetId="1" r:id="rId2"/>
  </sheets>
  <calcPr calcId="144525"/>
</workbook>
</file>

<file path=xl/calcChain.xml><?xml version="1.0" encoding="utf-8"?>
<calcChain xmlns="http://schemas.openxmlformats.org/spreadsheetml/2006/main">
  <c r="A6" i="2" l="1"/>
  <c r="A7" i="2"/>
  <c r="A5" i="2"/>
  <c r="B10" i="1"/>
  <c r="B11" i="1"/>
  <c r="B12" i="1"/>
  <c r="I26" i="1"/>
  <c r="D26" i="1"/>
  <c r="E4" i="1"/>
  <c r="F4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3" i="1"/>
  <c r="F3" i="1" s="1"/>
  <c r="B3" i="1"/>
  <c r="A4" i="1"/>
  <c r="B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B14" i="1" s="1"/>
  <c r="B5" i="1" l="1"/>
  <c r="B9" i="1"/>
  <c r="B7" i="1"/>
  <c r="B8" i="1"/>
  <c r="B13" i="1"/>
  <c r="B6" i="1"/>
  <c r="A15" i="1"/>
  <c r="A16" i="1" s="1"/>
  <c r="B15" i="1" l="1"/>
  <c r="A17" i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5" i="1" s="1"/>
  <c r="B24" i="1"/>
  <c r="J2" i="1"/>
  <c r="I6" i="1" l="1"/>
  <c r="J6" i="1" s="1"/>
  <c r="I4" i="1"/>
  <c r="J4" i="1" s="1"/>
  <c r="I8" i="1"/>
  <c r="J8" i="1" s="1"/>
  <c r="I5" i="1"/>
  <c r="J5" i="1" s="1"/>
  <c r="I9" i="1"/>
  <c r="J9" i="1" s="1"/>
  <c r="I7" i="1"/>
  <c r="J7" i="1" s="1"/>
  <c r="I13" i="1"/>
  <c r="J13" i="1" s="1"/>
  <c r="I17" i="1"/>
  <c r="J17" i="1" s="1"/>
  <c r="I21" i="1"/>
  <c r="J21" i="1" s="1"/>
  <c r="I25" i="1"/>
  <c r="J25" i="1" s="1"/>
  <c r="I10" i="1"/>
  <c r="J10" i="1" s="1"/>
  <c r="I14" i="1"/>
  <c r="J14" i="1" s="1"/>
  <c r="I18" i="1"/>
  <c r="J18" i="1" s="1"/>
  <c r="I22" i="1"/>
  <c r="J22" i="1" s="1"/>
  <c r="I3" i="1"/>
  <c r="J3" i="1" s="1"/>
  <c r="I11" i="1"/>
  <c r="J11" i="1" s="1"/>
  <c r="I15" i="1"/>
  <c r="J15" i="1" s="1"/>
  <c r="I19" i="1"/>
  <c r="J19" i="1" s="1"/>
  <c r="I23" i="1"/>
  <c r="J23" i="1" s="1"/>
  <c r="I12" i="1"/>
  <c r="J12" i="1" s="1"/>
  <c r="I16" i="1"/>
  <c r="J16" i="1" s="1"/>
  <c r="I20" i="1"/>
  <c r="J20" i="1" s="1"/>
  <c r="I24" i="1"/>
  <c r="J24" i="1" s="1"/>
  <c r="L2" i="1"/>
  <c r="K1" i="1" l="1"/>
  <c r="K26" i="1" s="1"/>
  <c r="K25" i="1"/>
  <c r="L25" i="1" s="1"/>
  <c r="K23" i="1"/>
  <c r="L23" i="1" s="1"/>
  <c r="K16" i="1"/>
  <c r="L16" i="1" s="1"/>
  <c r="K13" i="1"/>
  <c r="L13" i="1" s="1"/>
  <c r="K11" i="1"/>
  <c r="L11" i="1" s="1"/>
  <c r="K10" i="1"/>
  <c r="L10" i="1" s="1"/>
  <c r="K5" i="1"/>
  <c r="L5" i="1" s="1"/>
  <c r="K24" i="1"/>
  <c r="L24" i="1" s="1"/>
  <c r="K22" i="1"/>
  <c r="L22" i="1" s="1"/>
  <c r="K21" i="1"/>
  <c r="L21" i="1" s="1"/>
  <c r="K15" i="1"/>
  <c r="L15" i="1" s="1"/>
  <c r="K9" i="1"/>
  <c r="L9" i="1" s="1"/>
  <c r="K8" i="1"/>
  <c r="L8" i="1" s="1"/>
  <c r="K6" i="1"/>
  <c r="L6" i="1" s="1"/>
  <c r="K20" i="1"/>
  <c r="L20" i="1" s="1"/>
  <c r="K19" i="1"/>
  <c r="L19" i="1" s="1"/>
  <c r="K18" i="1"/>
  <c r="L18" i="1" s="1"/>
  <c r="K7" i="1"/>
  <c r="L7" i="1" s="1"/>
  <c r="K3" i="1"/>
  <c r="L3" i="1" s="1"/>
  <c r="K17" i="1"/>
  <c r="L17" i="1" s="1"/>
  <c r="K14" i="1"/>
  <c r="L14" i="1" s="1"/>
  <c r="K12" i="1"/>
  <c r="L12" i="1" s="1"/>
  <c r="K4" i="1"/>
  <c r="L4" i="1" s="1"/>
  <c r="J26" i="1"/>
  <c r="N2" i="1"/>
  <c r="L26" i="1" l="1"/>
  <c r="M22" i="1"/>
  <c r="N22" i="1" s="1"/>
  <c r="M21" i="1"/>
  <c r="N21" i="1" s="1"/>
  <c r="M20" i="1"/>
  <c r="N20" i="1" s="1"/>
  <c r="M15" i="1"/>
  <c r="N15" i="1" s="1"/>
  <c r="M8" i="1"/>
  <c r="N8" i="1" s="1"/>
  <c r="M6" i="1"/>
  <c r="N6" i="1" s="1"/>
  <c r="M19" i="1"/>
  <c r="N19" i="1" s="1"/>
  <c r="M18" i="1"/>
  <c r="N18" i="1" s="1"/>
  <c r="M12" i="1"/>
  <c r="N12" i="1" s="1"/>
  <c r="M7" i="1"/>
  <c r="N7" i="1" s="1"/>
  <c r="M3" i="1"/>
  <c r="N3" i="1" s="1"/>
  <c r="M17" i="1"/>
  <c r="N17" i="1" s="1"/>
  <c r="M14" i="1"/>
  <c r="N14" i="1" s="1"/>
  <c r="M4" i="1"/>
  <c r="N4" i="1" s="1"/>
  <c r="M25" i="1"/>
  <c r="N25" i="1" s="1"/>
  <c r="M24" i="1"/>
  <c r="N24" i="1" s="1"/>
  <c r="M23" i="1"/>
  <c r="N23" i="1" s="1"/>
  <c r="M16" i="1"/>
  <c r="N16" i="1" s="1"/>
  <c r="M13" i="1"/>
  <c r="N13" i="1" s="1"/>
  <c r="M11" i="1"/>
  <c r="N11" i="1" s="1"/>
  <c r="M10" i="1"/>
  <c r="N10" i="1" s="1"/>
  <c r="M9" i="1"/>
  <c r="N9" i="1" s="1"/>
  <c r="M5" i="1"/>
  <c r="N5" i="1" s="1"/>
  <c r="M1" i="1"/>
  <c r="M26" i="1" s="1"/>
  <c r="P2" i="1"/>
  <c r="N26" i="1" l="1"/>
  <c r="O19" i="1"/>
  <c r="P19" i="1" s="1"/>
  <c r="O18" i="1"/>
  <c r="P18" i="1" s="1"/>
  <c r="O17" i="1"/>
  <c r="P17" i="1" s="1"/>
  <c r="O12" i="1"/>
  <c r="P12" i="1" s="1"/>
  <c r="O7" i="1"/>
  <c r="P7" i="1" s="1"/>
  <c r="O3" i="1"/>
  <c r="P3" i="1" s="1"/>
  <c r="O25" i="1"/>
  <c r="P25" i="1" s="1"/>
  <c r="O14" i="1"/>
  <c r="P14" i="1" s="1"/>
  <c r="O10" i="1"/>
  <c r="P10" i="1" s="1"/>
  <c r="O4" i="1"/>
  <c r="P4" i="1" s="1"/>
  <c r="O24" i="1"/>
  <c r="P24" i="1" s="1"/>
  <c r="O23" i="1"/>
  <c r="P23" i="1" s="1"/>
  <c r="O16" i="1"/>
  <c r="P16" i="1" s="1"/>
  <c r="O13" i="1"/>
  <c r="P13" i="1" s="1"/>
  <c r="O11" i="1"/>
  <c r="P11" i="1" s="1"/>
  <c r="O9" i="1"/>
  <c r="P9" i="1" s="1"/>
  <c r="O8" i="1"/>
  <c r="P8" i="1" s="1"/>
  <c r="O5" i="1"/>
  <c r="P5" i="1" s="1"/>
  <c r="O22" i="1"/>
  <c r="P22" i="1" s="1"/>
  <c r="O21" i="1"/>
  <c r="P21" i="1" s="1"/>
  <c r="O20" i="1"/>
  <c r="P20" i="1" s="1"/>
  <c r="O15" i="1"/>
  <c r="P15" i="1" s="1"/>
  <c r="O6" i="1"/>
  <c r="P6" i="1" s="1"/>
  <c r="R2" i="1"/>
  <c r="O1" i="1"/>
  <c r="O26" i="1" s="1"/>
  <c r="P26" i="1" l="1"/>
  <c r="Q25" i="1"/>
  <c r="R25" i="1" s="1"/>
  <c r="Q24" i="1"/>
  <c r="R24" i="1" s="1"/>
  <c r="Q10" i="1"/>
  <c r="R10" i="1" s="1"/>
  <c r="Q9" i="1"/>
  <c r="R9" i="1" s="1"/>
  <c r="Q4" i="1"/>
  <c r="R4" i="1" s="1"/>
  <c r="Q23" i="1"/>
  <c r="R23" i="1" s="1"/>
  <c r="Q22" i="1"/>
  <c r="R22" i="1" s="1"/>
  <c r="Q16" i="1"/>
  <c r="R16" i="1" s="1"/>
  <c r="Q13" i="1"/>
  <c r="R13" i="1" s="1"/>
  <c r="Q11" i="1"/>
  <c r="R11" i="1" s="1"/>
  <c r="Q8" i="1"/>
  <c r="R8" i="1" s="1"/>
  <c r="Q5" i="1"/>
  <c r="R5" i="1" s="1"/>
  <c r="Q21" i="1"/>
  <c r="R21" i="1" s="1"/>
  <c r="Q20" i="1"/>
  <c r="R20" i="1" s="1"/>
  <c r="Q15" i="1"/>
  <c r="R15" i="1" s="1"/>
  <c r="Q12" i="1"/>
  <c r="R12" i="1" s="1"/>
  <c r="Q6" i="1"/>
  <c r="R6" i="1" s="1"/>
  <c r="Q19" i="1"/>
  <c r="R19" i="1" s="1"/>
  <c r="Q18" i="1"/>
  <c r="R18" i="1" s="1"/>
  <c r="Q17" i="1"/>
  <c r="R17" i="1" s="1"/>
  <c r="Q14" i="1"/>
  <c r="R14" i="1" s="1"/>
  <c r="Q7" i="1"/>
  <c r="R7" i="1" s="1"/>
  <c r="Q3" i="1"/>
  <c r="R3" i="1" s="1"/>
  <c r="T2" i="1"/>
  <c r="Q1" i="1"/>
  <c r="Q26" i="1" s="1"/>
  <c r="R26" i="1" l="1"/>
  <c r="S22" i="1"/>
  <c r="T22" i="1" s="1"/>
  <c r="S16" i="1"/>
  <c r="T16" i="1" s="1"/>
  <c r="S13" i="1"/>
  <c r="T13" i="1" s="1"/>
  <c r="S5" i="1"/>
  <c r="T5" i="1" s="1"/>
  <c r="S21" i="1"/>
  <c r="T21" i="1" s="1"/>
  <c r="S20" i="1"/>
  <c r="T20" i="1" s="1"/>
  <c r="S19" i="1"/>
  <c r="T19" i="1" s="1"/>
  <c r="S15" i="1"/>
  <c r="T15" i="1" s="1"/>
  <c r="S12" i="1"/>
  <c r="T12" i="1" s="1"/>
  <c r="S6" i="1"/>
  <c r="T6" i="1" s="1"/>
  <c r="S25" i="1"/>
  <c r="T25" i="1" s="1"/>
  <c r="S18" i="1"/>
  <c r="T18" i="1" s="1"/>
  <c r="S17" i="1"/>
  <c r="T17" i="1" s="1"/>
  <c r="S14" i="1"/>
  <c r="T14" i="1" s="1"/>
  <c r="S10" i="1"/>
  <c r="T10" i="1" s="1"/>
  <c r="S7" i="1"/>
  <c r="T7" i="1" s="1"/>
  <c r="S3" i="1"/>
  <c r="T3" i="1" s="1"/>
  <c r="S24" i="1"/>
  <c r="T24" i="1" s="1"/>
  <c r="S23" i="1"/>
  <c r="T23" i="1" s="1"/>
  <c r="S11" i="1"/>
  <c r="T11" i="1" s="1"/>
  <c r="S9" i="1"/>
  <c r="T9" i="1" s="1"/>
  <c r="S8" i="1"/>
  <c r="T8" i="1" s="1"/>
  <c r="S4" i="1"/>
  <c r="T4" i="1" s="1"/>
  <c r="V2" i="1"/>
  <c r="S1" i="1"/>
  <c r="S26" i="1" s="1"/>
  <c r="T26" i="1" l="1"/>
  <c r="U21" i="1"/>
  <c r="V21" i="1" s="1"/>
  <c r="U20" i="1"/>
  <c r="V20" i="1" s="1"/>
  <c r="U19" i="1"/>
  <c r="V19" i="1" s="1"/>
  <c r="U15" i="1"/>
  <c r="V15" i="1" s="1"/>
  <c r="U14" i="1"/>
  <c r="V14" i="1" s="1"/>
  <c r="U12" i="1"/>
  <c r="V12" i="1" s="1"/>
  <c r="U6" i="1"/>
  <c r="V6" i="1" s="1"/>
  <c r="U25" i="1"/>
  <c r="V25" i="1" s="1"/>
  <c r="U24" i="1"/>
  <c r="V24" i="1" s="1"/>
  <c r="U18" i="1"/>
  <c r="V18" i="1" s="1"/>
  <c r="U17" i="1"/>
  <c r="V17" i="1" s="1"/>
  <c r="U10" i="1"/>
  <c r="V10" i="1" s="1"/>
  <c r="U9" i="1"/>
  <c r="V9" i="1" s="1"/>
  <c r="U7" i="1"/>
  <c r="V7" i="1" s="1"/>
  <c r="U3" i="1"/>
  <c r="V3" i="1" s="1"/>
  <c r="U23" i="1"/>
  <c r="V23" i="1" s="1"/>
  <c r="U16" i="1"/>
  <c r="V16" i="1" s="1"/>
  <c r="U11" i="1"/>
  <c r="V11" i="1" s="1"/>
  <c r="U8" i="1"/>
  <c r="V8" i="1" s="1"/>
  <c r="U4" i="1"/>
  <c r="V4" i="1" s="1"/>
  <c r="U22" i="1"/>
  <c r="V22" i="1" s="1"/>
  <c r="U13" i="1"/>
  <c r="V13" i="1" s="1"/>
  <c r="U5" i="1"/>
  <c r="V5" i="1" s="1"/>
  <c r="U1" i="1"/>
  <c r="U26" i="1" s="1"/>
  <c r="X2" i="1"/>
  <c r="V26" i="1" l="1"/>
  <c r="W24" i="1"/>
  <c r="X24" i="1" s="1"/>
  <c r="W23" i="1"/>
  <c r="X23" i="1" s="1"/>
  <c r="W18" i="1"/>
  <c r="X18" i="1" s="1"/>
  <c r="W17" i="1"/>
  <c r="X17" i="1" s="1"/>
  <c r="W11" i="1"/>
  <c r="X11" i="1" s="1"/>
  <c r="W9" i="1"/>
  <c r="X9" i="1" s="1"/>
  <c r="W8" i="1"/>
  <c r="X8" i="1" s="1"/>
  <c r="W7" i="1"/>
  <c r="X7" i="1" s="1"/>
  <c r="W3" i="1"/>
  <c r="X3" i="1" s="1"/>
  <c r="W16" i="1"/>
  <c r="X16" i="1" s="1"/>
  <c r="W13" i="1"/>
  <c r="X13" i="1" s="1"/>
  <c r="W4" i="1"/>
  <c r="X4" i="1" s="1"/>
  <c r="W22" i="1"/>
  <c r="X22" i="1" s="1"/>
  <c r="W21" i="1"/>
  <c r="X21" i="1" s="1"/>
  <c r="W5" i="1"/>
  <c r="X5" i="1" s="1"/>
  <c r="W25" i="1"/>
  <c r="X25" i="1" s="1"/>
  <c r="W20" i="1"/>
  <c r="X20" i="1" s="1"/>
  <c r="W19" i="1"/>
  <c r="X19" i="1" s="1"/>
  <c r="W15" i="1"/>
  <c r="X15" i="1" s="1"/>
  <c r="W14" i="1"/>
  <c r="X14" i="1" s="1"/>
  <c r="W12" i="1"/>
  <c r="X12" i="1" s="1"/>
  <c r="W10" i="1"/>
  <c r="X10" i="1" s="1"/>
  <c r="W6" i="1"/>
  <c r="X6" i="1" s="1"/>
  <c r="Z2" i="1"/>
  <c r="W1" i="1"/>
  <c r="W26" i="1" s="1"/>
  <c r="X26" i="1" l="1"/>
  <c r="Y13" i="1"/>
  <c r="Z13" i="1" s="1"/>
  <c r="Y4" i="1"/>
  <c r="Z4" i="1" s="1"/>
  <c r="Y22" i="1"/>
  <c r="Z22" i="1" s="1"/>
  <c r="Y21" i="1"/>
  <c r="Z21" i="1" s="1"/>
  <c r="Y5" i="1"/>
  <c r="Z5" i="1" s="1"/>
  <c r="Y25" i="1"/>
  <c r="Z25" i="1" s="1"/>
  <c r="Y24" i="1"/>
  <c r="Z24" i="1" s="1"/>
  <c r="Y20" i="1"/>
  <c r="Z20" i="1" s="1"/>
  <c r="Y19" i="1"/>
  <c r="Z19" i="1" s="1"/>
  <c r="Y18" i="1"/>
  <c r="Z18" i="1" s="1"/>
  <c r="Y15" i="1"/>
  <c r="Z15" i="1" s="1"/>
  <c r="Y14" i="1"/>
  <c r="Z14" i="1" s="1"/>
  <c r="Y12" i="1"/>
  <c r="Z12" i="1" s="1"/>
  <c r="Y10" i="1"/>
  <c r="Z10" i="1" s="1"/>
  <c r="Y9" i="1"/>
  <c r="Z9" i="1" s="1"/>
  <c r="Y6" i="1"/>
  <c r="Z6" i="1" s="1"/>
  <c r="Y23" i="1"/>
  <c r="Z23" i="1" s="1"/>
  <c r="Y17" i="1"/>
  <c r="Z17" i="1" s="1"/>
  <c r="Y16" i="1"/>
  <c r="Z16" i="1" s="1"/>
  <c r="Y11" i="1"/>
  <c r="Z11" i="1" s="1"/>
  <c r="Y8" i="1"/>
  <c r="Z8" i="1" s="1"/>
  <c r="Y7" i="1"/>
  <c r="Z7" i="1" s="1"/>
  <c r="Y3" i="1"/>
  <c r="Z3" i="1" s="1"/>
  <c r="AB2" i="1"/>
  <c r="Y1" i="1"/>
  <c r="Y26" i="1" s="1"/>
  <c r="Z26" i="1" l="1"/>
  <c r="AA25" i="1"/>
  <c r="AB25" i="1" s="1"/>
  <c r="AA22" i="1"/>
  <c r="AB22" i="1" s="1"/>
  <c r="AA21" i="1"/>
  <c r="AB21" i="1" s="1"/>
  <c r="AA15" i="1"/>
  <c r="AB15" i="1" s="1"/>
  <c r="AA10" i="1"/>
  <c r="AB10" i="1" s="1"/>
  <c r="AA5" i="1"/>
  <c r="AB5" i="1" s="1"/>
  <c r="AA24" i="1"/>
  <c r="AB24" i="1" s="1"/>
  <c r="AA23" i="1"/>
  <c r="AB23" i="1" s="1"/>
  <c r="AA20" i="1"/>
  <c r="AB20" i="1" s="1"/>
  <c r="AA19" i="1"/>
  <c r="AB19" i="1" s="1"/>
  <c r="AA18" i="1"/>
  <c r="AB18" i="1" s="1"/>
  <c r="AA14" i="1"/>
  <c r="AB14" i="1" s="1"/>
  <c r="AA12" i="1"/>
  <c r="AB12" i="1" s="1"/>
  <c r="AA9" i="1"/>
  <c r="AB9" i="1" s="1"/>
  <c r="AA8" i="1"/>
  <c r="AB8" i="1" s="1"/>
  <c r="AA6" i="1"/>
  <c r="AB6" i="1" s="1"/>
  <c r="AA17" i="1"/>
  <c r="AB17" i="1" s="1"/>
  <c r="AA16" i="1"/>
  <c r="AB16" i="1" s="1"/>
  <c r="AA13" i="1"/>
  <c r="AB13" i="1" s="1"/>
  <c r="AA11" i="1"/>
  <c r="AB11" i="1" s="1"/>
  <c r="AA7" i="1"/>
  <c r="AB7" i="1" s="1"/>
  <c r="AA3" i="1"/>
  <c r="AB3" i="1" s="1"/>
  <c r="AA4" i="1"/>
  <c r="AB4" i="1" s="1"/>
  <c r="AA1" i="1"/>
  <c r="AA26" i="1" s="1"/>
  <c r="AD2" i="1"/>
  <c r="AB26" i="1" l="1"/>
  <c r="AC23" i="1"/>
  <c r="AD23" i="1" s="1"/>
  <c r="AC19" i="1"/>
  <c r="AD19" i="1" s="1"/>
  <c r="AC18" i="1"/>
  <c r="AD18" i="1" s="1"/>
  <c r="AC14" i="1"/>
  <c r="AD14" i="1" s="1"/>
  <c r="AC8" i="1"/>
  <c r="AD8" i="1" s="1"/>
  <c r="AC7" i="1"/>
  <c r="AD7" i="1" s="1"/>
  <c r="AC6" i="1"/>
  <c r="AD6" i="1" s="1"/>
  <c r="AC17" i="1"/>
  <c r="AD17" i="1" s="1"/>
  <c r="AC16" i="1"/>
  <c r="AD16" i="1" s="1"/>
  <c r="AC13" i="1"/>
  <c r="AD13" i="1" s="1"/>
  <c r="AC11" i="1"/>
  <c r="AD11" i="1" s="1"/>
  <c r="AC3" i="1"/>
  <c r="AD3" i="1" s="1"/>
  <c r="AC4" i="1"/>
  <c r="AD4" i="1" s="1"/>
  <c r="AC25" i="1"/>
  <c r="AD25" i="1" s="1"/>
  <c r="AC24" i="1"/>
  <c r="AD24" i="1" s="1"/>
  <c r="AC22" i="1"/>
  <c r="AD22" i="1" s="1"/>
  <c r="AC21" i="1"/>
  <c r="AD21" i="1" s="1"/>
  <c r="AC20" i="1"/>
  <c r="AD20" i="1" s="1"/>
  <c r="AC15" i="1"/>
  <c r="AD15" i="1" s="1"/>
  <c r="AC12" i="1"/>
  <c r="AD12" i="1" s="1"/>
  <c r="AC10" i="1"/>
  <c r="AD10" i="1" s="1"/>
  <c r="AC9" i="1"/>
  <c r="AD9" i="1" s="1"/>
  <c r="AC5" i="1"/>
  <c r="AD5" i="1" s="1"/>
  <c r="AF2" i="1"/>
  <c r="AC1" i="1"/>
  <c r="AC26" i="1" s="1"/>
  <c r="AD26" i="1" l="1"/>
  <c r="AE1" i="1"/>
  <c r="AE26" i="1" s="1"/>
  <c r="AE16" i="1"/>
  <c r="AF16" i="1" s="1"/>
  <c r="AG16" i="1" s="1"/>
  <c r="AE13" i="1"/>
  <c r="AF13" i="1" s="1"/>
  <c r="AG13" i="1" s="1"/>
  <c r="AE11" i="1"/>
  <c r="AF11" i="1" s="1"/>
  <c r="AG11" i="1" s="1"/>
  <c r="AE3" i="1"/>
  <c r="AF3" i="1" s="1"/>
  <c r="AE25" i="1"/>
  <c r="AF25" i="1" s="1"/>
  <c r="AG25" i="1" s="1"/>
  <c r="AE15" i="1"/>
  <c r="AF15" i="1" s="1"/>
  <c r="AG15" i="1" s="1"/>
  <c r="AE10" i="1"/>
  <c r="AF10" i="1" s="1"/>
  <c r="AG10" i="1" s="1"/>
  <c r="AE4" i="1"/>
  <c r="AF4" i="1" s="1"/>
  <c r="AG4" i="1" s="1"/>
  <c r="AE24" i="1"/>
  <c r="AF24" i="1" s="1"/>
  <c r="AG24" i="1" s="1"/>
  <c r="AE23" i="1"/>
  <c r="AF23" i="1" s="1"/>
  <c r="AG23" i="1" s="1"/>
  <c r="AE22" i="1"/>
  <c r="AF22" i="1" s="1"/>
  <c r="AG22" i="1" s="1"/>
  <c r="AE21" i="1"/>
  <c r="AF21" i="1" s="1"/>
  <c r="AG21" i="1" s="1"/>
  <c r="AE20" i="1"/>
  <c r="AF20" i="1" s="1"/>
  <c r="AG20" i="1" s="1"/>
  <c r="AE12" i="1"/>
  <c r="AF12" i="1" s="1"/>
  <c r="AG12" i="1" s="1"/>
  <c r="AE9" i="1"/>
  <c r="AF9" i="1" s="1"/>
  <c r="AG9" i="1" s="1"/>
  <c r="AE8" i="1"/>
  <c r="AF8" i="1" s="1"/>
  <c r="AG8" i="1" s="1"/>
  <c r="AE5" i="1"/>
  <c r="AF5" i="1" s="1"/>
  <c r="AG5" i="1" s="1"/>
  <c r="AE19" i="1"/>
  <c r="AF19" i="1" s="1"/>
  <c r="AG19" i="1" s="1"/>
  <c r="AE18" i="1"/>
  <c r="AF18" i="1" s="1"/>
  <c r="AG18" i="1" s="1"/>
  <c r="AE17" i="1"/>
  <c r="AF17" i="1" s="1"/>
  <c r="AG17" i="1" s="1"/>
  <c r="AE14" i="1"/>
  <c r="AF14" i="1" s="1"/>
  <c r="AG14" i="1" s="1"/>
  <c r="AE7" i="1"/>
  <c r="AF7" i="1" s="1"/>
  <c r="AG7" i="1" s="1"/>
  <c r="AE6" i="1"/>
  <c r="AF6" i="1" s="1"/>
  <c r="AG6" i="1" s="1"/>
  <c r="AG3" i="1"/>
  <c r="AG26" i="1" l="1"/>
  <c r="AF26" i="1"/>
</calcChain>
</file>

<file path=xl/comments1.xml><?xml version="1.0" encoding="utf-8"?>
<comments xmlns="http://schemas.openxmlformats.org/spreadsheetml/2006/main">
  <authors>
    <author>Naseem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Naseem: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CHANGE DATE HERE TO FIRST DATE OF THE FY ONCE …………….</t>
        </r>
      </text>
    </comment>
  </commentList>
</comments>
</file>

<file path=xl/sharedStrings.xml><?xml version="1.0" encoding="utf-8"?>
<sst xmlns="http://schemas.openxmlformats.org/spreadsheetml/2006/main" count="28" uniqueCount="16">
  <si>
    <t>Particulars</t>
  </si>
  <si>
    <t>SL no</t>
  </si>
  <si>
    <t>Incurred ₹</t>
  </si>
  <si>
    <t>For (Months)</t>
  </si>
  <si>
    <t>From</t>
  </si>
  <si>
    <t>To</t>
  </si>
  <si>
    <t>Total Days</t>
  </si>
  <si>
    <t>Days in month</t>
  </si>
  <si>
    <t>Expense Per Day</t>
  </si>
  <si>
    <t>TOTAL</t>
  </si>
  <si>
    <t>Narration</t>
  </si>
  <si>
    <t>INSTRUCTIONS</t>
  </si>
  <si>
    <t>Only White Cells can be Changed others are disabled for editing to ensure there is no mistakes</t>
  </si>
  <si>
    <t xml:space="preserve">For Queries </t>
  </si>
  <si>
    <t>enaseem5@gmail.com</t>
  </si>
  <si>
    <t>Write to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</si>
</sst>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9" formatCode="_ * #,##0_ ;_ * \-#,##0_ ;_ * &quot;-&quot;??_ ;_ @_ "/>
  </numFmts>
  <fonts count="7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Arial Narrow"/>
      <family val="2"/>
    </font>
    <font>
      <u/>
      <sz val="11"/>
      <color theme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43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169" fontId="1" fillId="2" borderId="0" xfId="0" applyNumberFormat="1" applyFont="1" applyFill="1"/>
    <xf numFmtId="17" fontId="1" fillId="2" borderId="4" xfId="0" applyNumberFormat="1" applyFont="1" applyFill="1" applyBorder="1" applyAlignment="1">
      <alignment horizontal="centerContinuous"/>
    </xf>
    <xf numFmtId="4" fontId="1" fillId="2" borderId="4" xfId="0" applyNumberFormat="1" applyFont="1" applyFill="1" applyBorder="1"/>
    <xf numFmtId="0" fontId="1" fillId="2" borderId="4" xfId="0" applyFont="1" applyFill="1" applyBorder="1" applyAlignment="1">
      <alignment horizontal="centerContinuous"/>
    </xf>
    <xf numFmtId="0" fontId="1" fillId="2" borderId="4" xfId="0" applyFont="1" applyFill="1" applyBorder="1"/>
    <xf numFmtId="4" fontId="1" fillId="2" borderId="5" xfId="0" applyNumberFormat="1" applyFont="1" applyFill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15" fontId="2" fillId="2" borderId="7" xfId="0" applyNumberFormat="1" applyFont="1" applyFill="1" applyBorder="1" applyAlignment="1">
      <alignment horizontal="center" vertical="center" wrapText="1"/>
    </xf>
    <xf numFmtId="169" fontId="0" fillId="2" borderId="0" xfId="0" applyNumberFormat="1" applyFont="1" applyFill="1" applyBorder="1"/>
    <xf numFmtId="169" fontId="0" fillId="2" borderId="6" xfId="0" applyNumberFormat="1" applyFont="1" applyFill="1" applyBorder="1"/>
    <xf numFmtId="0" fontId="0" fillId="2" borderId="0" xfId="0" applyNumberFormat="1" applyFont="1" applyFill="1" applyBorder="1"/>
    <xf numFmtId="4" fontId="0" fillId="2" borderId="0" xfId="0" applyNumberFormat="1" applyFont="1" applyFill="1" applyBorder="1"/>
    <xf numFmtId="0" fontId="1" fillId="0" borderId="0" xfId="0" applyFont="1" applyBorder="1" applyProtection="1">
      <protection locked="0"/>
    </xf>
    <xf numFmtId="4" fontId="0" fillId="0" borderId="0" xfId="0" applyNumberFormat="1" applyBorder="1" applyProtection="1">
      <protection locked="0"/>
    </xf>
    <xf numFmtId="15" fontId="0" fillId="0" borderId="0" xfId="0" applyNumberFormat="1" applyBorder="1" applyProtection="1">
      <protection locked="0"/>
    </xf>
    <xf numFmtId="17" fontId="1" fillId="0" borderId="1" xfId="0" applyNumberFormat="1" applyFont="1" applyBorder="1" applyAlignment="1" applyProtection="1">
      <alignment horizontal="centerContinuous"/>
      <protection locked="0"/>
    </xf>
    <xf numFmtId="0" fontId="5" fillId="0" borderId="0" xfId="0" applyFont="1"/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naseem5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workbookViewId="0"/>
  </sheetViews>
  <sheetFormatPr defaultRowHeight="16.5" x14ac:dyDescent="0.3"/>
  <sheetData>
    <row r="2" spans="1:2" x14ac:dyDescent="0.3">
      <c r="B2" s="33" t="s">
        <v>11</v>
      </c>
    </row>
    <row r="4" spans="1:2" x14ac:dyDescent="0.3">
      <c r="A4">
        <v>1</v>
      </c>
      <c r="B4" t="s">
        <v>12</v>
      </c>
    </row>
    <row r="5" spans="1:2" x14ac:dyDescent="0.3">
      <c r="A5">
        <f>1+A4</f>
        <v>2</v>
      </c>
    </row>
    <row r="6" spans="1:2" x14ac:dyDescent="0.3">
      <c r="A6">
        <f t="shared" ref="A6:A7" si="0">1+A5</f>
        <v>3</v>
      </c>
    </row>
    <row r="7" spans="1:2" x14ac:dyDescent="0.3">
      <c r="A7">
        <f t="shared" si="0"/>
        <v>4</v>
      </c>
    </row>
    <row r="11" spans="1:2" x14ac:dyDescent="0.3">
      <c r="B11" t="s">
        <v>13</v>
      </c>
    </row>
    <row r="13" spans="1:2" x14ac:dyDescent="0.3">
      <c r="B13" t="s">
        <v>15</v>
      </c>
    </row>
    <row r="14" spans="1:2" x14ac:dyDescent="0.3">
      <c r="B14" s="34" t="s">
        <v>14</v>
      </c>
    </row>
  </sheetData>
  <hyperlinks>
    <hyperlink ref="B1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26"/>
  <sheetViews>
    <sheetView tabSelected="1" zoomScale="85" zoomScaleNormal="85" workbookViewId="0">
      <pane xSplit="8" ySplit="2" topLeftCell="I3" activePane="bottomRight" state="frozen"/>
      <selection pane="topRight" activeCell="H1" sqref="H1"/>
      <selection pane="bottomLeft" activeCell="A3" sqref="A3"/>
      <selection pane="bottomRight" activeCell="I3" sqref="I3"/>
    </sheetView>
  </sheetViews>
  <sheetFormatPr defaultColWidth="14.85546875" defaultRowHeight="16.5" x14ac:dyDescent="0.3"/>
  <cols>
    <col min="1" max="1" width="6" style="1" bestFit="1" customWidth="1"/>
    <col min="4" max="4" width="14.85546875" style="2"/>
    <col min="5" max="6" width="14.85546875" style="3"/>
    <col min="9" max="32" width="13.7109375" style="1" customWidth="1"/>
  </cols>
  <sheetData>
    <row r="1" spans="1:16384" s="1" customFormat="1" ht="33" customHeight="1" x14ac:dyDescent="0.3">
      <c r="A1" s="9" t="s">
        <v>1</v>
      </c>
      <c r="B1" s="9" t="s">
        <v>0</v>
      </c>
      <c r="C1" s="9" t="s">
        <v>10</v>
      </c>
      <c r="D1" s="10" t="s">
        <v>2</v>
      </c>
      <c r="E1" s="10" t="s">
        <v>6</v>
      </c>
      <c r="F1" s="10" t="s">
        <v>8</v>
      </c>
      <c r="G1" s="8" t="s">
        <v>3</v>
      </c>
      <c r="H1" s="7"/>
      <c r="I1" s="32">
        <v>43556</v>
      </c>
      <c r="J1" s="32"/>
      <c r="K1" s="6">
        <f>+L2</f>
        <v>43616</v>
      </c>
      <c r="L1" s="6"/>
      <c r="M1" s="6">
        <f t="shared" ref="M1" si="0">+N2</f>
        <v>43646</v>
      </c>
      <c r="N1" s="6"/>
      <c r="O1" s="6">
        <f t="shared" ref="O1" si="1">+P2</f>
        <v>43677</v>
      </c>
      <c r="P1" s="6"/>
      <c r="Q1" s="6">
        <f t="shared" ref="Q1" si="2">+R2</f>
        <v>43708</v>
      </c>
      <c r="R1" s="6"/>
      <c r="S1" s="6">
        <f t="shared" ref="S1" si="3">+T2</f>
        <v>43738</v>
      </c>
      <c r="T1" s="6"/>
      <c r="U1" s="6">
        <f t="shared" ref="U1" si="4">+V2</f>
        <v>43769</v>
      </c>
      <c r="V1" s="6"/>
      <c r="W1" s="6">
        <f t="shared" ref="W1" si="5">+X2</f>
        <v>43799</v>
      </c>
      <c r="X1" s="6"/>
      <c r="Y1" s="6">
        <f t="shared" ref="Y1" si="6">+Z2</f>
        <v>43830</v>
      </c>
      <c r="Z1" s="6"/>
      <c r="AA1" s="6">
        <f t="shared" ref="AA1:AE1" si="7">+AB2</f>
        <v>43861</v>
      </c>
      <c r="AB1" s="6"/>
      <c r="AC1" s="6">
        <f t="shared" si="7"/>
        <v>43890</v>
      </c>
      <c r="AD1" s="6"/>
      <c r="AE1" s="6">
        <f t="shared" si="7"/>
        <v>43921</v>
      </c>
      <c r="AF1" s="6"/>
      <c r="AG1" s="10" t="s">
        <v>9</v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5" customFormat="1" ht="17.25" thickBot="1" x14ac:dyDescent="0.35">
      <c r="A2" s="19"/>
      <c r="B2" s="19"/>
      <c r="C2" s="19"/>
      <c r="D2" s="20"/>
      <c r="E2" s="20"/>
      <c r="F2" s="20"/>
      <c r="G2" s="21" t="s">
        <v>4</v>
      </c>
      <c r="H2" s="22" t="s">
        <v>5</v>
      </c>
      <c r="I2" s="23" t="s">
        <v>7</v>
      </c>
      <c r="J2" s="24">
        <f>+EOMONTH(I1,0)</f>
        <v>43585</v>
      </c>
      <c r="K2" s="23" t="s">
        <v>7</v>
      </c>
      <c r="L2" s="24">
        <f>+EOMONTH(J2,1)</f>
        <v>43616</v>
      </c>
      <c r="M2" s="23" t="s">
        <v>7</v>
      </c>
      <c r="N2" s="24">
        <f t="shared" ref="N2" si="8">+EOMONTH(L2,1)</f>
        <v>43646</v>
      </c>
      <c r="O2" s="23" t="s">
        <v>7</v>
      </c>
      <c r="P2" s="24">
        <f t="shared" ref="P2" si="9">+EOMONTH(N2,1)</f>
        <v>43677</v>
      </c>
      <c r="Q2" s="23" t="s">
        <v>7</v>
      </c>
      <c r="R2" s="24">
        <f t="shared" ref="R2" si="10">+EOMONTH(P2,1)</f>
        <v>43708</v>
      </c>
      <c r="S2" s="23" t="s">
        <v>7</v>
      </c>
      <c r="T2" s="24">
        <f t="shared" ref="T2" si="11">+EOMONTH(R2,1)</f>
        <v>43738</v>
      </c>
      <c r="U2" s="23" t="s">
        <v>7</v>
      </c>
      <c r="V2" s="24">
        <f t="shared" ref="V2" si="12">+EOMONTH(T2,1)</f>
        <v>43769</v>
      </c>
      <c r="W2" s="23" t="s">
        <v>7</v>
      </c>
      <c r="X2" s="24">
        <f t="shared" ref="X2" si="13">+EOMONTH(V2,1)</f>
        <v>43799</v>
      </c>
      <c r="Y2" s="23" t="s">
        <v>7</v>
      </c>
      <c r="Z2" s="24">
        <f t="shared" ref="Z2" si="14">+EOMONTH(X2,1)</f>
        <v>43830</v>
      </c>
      <c r="AA2" s="23" t="s">
        <v>7</v>
      </c>
      <c r="AB2" s="24">
        <f t="shared" ref="AB2" si="15">+EOMONTH(Z2,1)</f>
        <v>43861</v>
      </c>
      <c r="AC2" s="23" t="s">
        <v>7</v>
      </c>
      <c r="AD2" s="24">
        <f t="shared" ref="AD2" si="16">+EOMONTH(AB2,1)</f>
        <v>43890</v>
      </c>
      <c r="AE2" s="23" t="s">
        <v>7</v>
      </c>
      <c r="AF2" s="24">
        <f t="shared" ref="AF2" si="17">+EOMONTH(AD2,1)</f>
        <v>43921</v>
      </c>
      <c r="AG2" s="20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s="4" customFormat="1" x14ac:dyDescent="0.3">
      <c r="A3" s="17">
        <v>1</v>
      </c>
      <c r="B3" s="29" t="str">
        <f>+CONCATENATE("Expense ",A3)</f>
        <v>Expense 1</v>
      </c>
      <c r="C3" s="29"/>
      <c r="D3" s="30">
        <v>57674</v>
      </c>
      <c r="E3" s="27">
        <f>+H3-G3</f>
        <v>35</v>
      </c>
      <c r="F3" s="28">
        <f>+D3/E3</f>
        <v>1647.8285714285714</v>
      </c>
      <c r="G3" s="31">
        <v>43714</v>
      </c>
      <c r="H3" s="31">
        <v>43749</v>
      </c>
      <c r="I3" s="25">
        <f>+IF(IF($G3&lt;J$2,MIN(J$2,$H3)-MAX($G3,H$2),0)&gt;=0,IF($G3&lt;J$2,MIN(J$2,$H3)-MAX($G3,H$2),0),0)</f>
        <v>0</v>
      </c>
      <c r="J3" s="25">
        <f>+I3*$F3</f>
        <v>0</v>
      </c>
      <c r="K3" s="25">
        <f t="shared" ref="K3" si="18">+IF(IF($G3&lt;L$2,MIN(L$2,$H3)-MAX($G3,J$2),0)&gt;=0,IF($G3&lt;L$2,MIN(L$2,$H3)-MAX($G3,J$2),0),0)</f>
        <v>0</v>
      </c>
      <c r="L3" s="25">
        <f t="shared" ref="L3:AF3" si="19">+K3*$F3</f>
        <v>0</v>
      </c>
      <c r="M3" s="25">
        <f t="shared" ref="M3" si="20">+IF(IF($G3&lt;N$2,MIN(N$2,$H3)-MAX($G3,L$2),0)&gt;=0,IF($G3&lt;N$2,MIN(N$2,$H3)-MAX($G3,L$2),0),0)</f>
        <v>0</v>
      </c>
      <c r="N3" s="25">
        <f t="shared" ref="N3:AF3" si="21">+M3*$F3</f>
        <v>0</v>
      </c>
      <c r="O3" s="25">
        <f t="shared" ref="O3" si="22">+IF(IF($G3&lt;P$2,MIN(P$2,$H3)-MAX($G3,N$2),0)&gt;=0,IF($G3&lt;P$2,MIN(P$2,$H3)-MAX($G3,N$2),0),0)</f>
        <v>0</v>
      </c>
      <c r="P3" s="25">
        <f t="shared" ref="P3:AF3" si="23">+O3*$F3</f>
        <v>0</v>
      </c>
      <c r="Q3" s="25">
        <f t="shared" ref="Q3" si="24">+IF(IF($G3&lt;R$2,MIN(R$2,$H3)-MAX($G3,P$2),0)&gt;=0,IF($G3&lt;R$2,MIN(R$2,$H3)-MAX($G3,P$2),0),0)</f>
        <v>0</v>
      </c>
      <c r="R3" s="25">
        <f t="shared" ref="R3:AF3" si="25">+Q3*$F3</f>
        <v>0</v>
      </c>
      <c r="S3" s="25">
        <f t="shared" ref="S3" si="26">+IF(IF($G3&lt;T$2,MIN(T$2,$H3)-MAX($G3,R$2),0)&gt;=0,IF($G3&lt;T$2,MIN(T$2,$H3)-MAX($G3,R$2),0),0)</f>
        <v>24</v>
      </c>
      <c r="T3" s="25">
        <f t="shared" ref="T3:AF3" si="27">+S3*$F3</f>
        <v>39547.885714285716</v>
      </c>
      <c r="U3" s="25">
        <f t="shared" ref="U3" si="28">+IF(IF($G3&lt;V$2,MIN(V$2,$H3)-MAX($G3,T$2),0)&gt;=0,IF($G3&lt;V$2,MIN(V$2,$H3)-MAX($G3,T$2),0),0)</f>
        <v>11</v>
      </c>
      <c r="V3" s="25">
        <f t="shared" ref="V3:AF3" si="29">+U3*$F3</f>
        <v>18126.114285714284</v>
      </c>
      <c r="W3" s="25">
        <f t="shared" ref="W3" si="30">+IF(IF($G3&lt;X$2,MIN(X$2,$H3)-MAX($G3,V$2),0)&gt;=0,IF($G3&lt;X$2,MIN(X$2,$H3)-MAX($G3,V$2),0),0)</f>
        <v>0</v>
      </c>
      <c r="X3" s="25">
        <f t="shared" ref="X3:AF3" si="31">+W3*$F3</f>
        <v>0</v>
      </c>
      <c r="Y3" s="25">
        <f t="shared" ref="Y3" si="32">+IF(IF($G3&lt;Z$2,MIN(Z$2,$H3)-MAX($G3,X$2),0)&gt;=0,IF($G3&lt;Z$2,MIN(Z$2,$H3)-MAX($G3,X$2),0),0)</f>
        <v>0</v>
      </c>
      <c r="Z3" s="25">
        <f t="shared" ref="Z3:AF3" si="33">+Y3*$F3</f>
        <v>0</v>
      </c>
      <c r="AA3" s="25">
        <f t="shared" ref="AA3" si="34">+IF(IF($G3&lt;AB$2,MIN(AB$2,$H3)-MAX($G3,Z$2),0)&gt;=0,IF($G3&lt;AB$2,MIN(AB$2,$H3)-MAX($G3,Z$2),0),0)</f>
        <v>0</v>
      </c>
      <c r="AB3" s="25">
        <f t="shared" ref="AB3:AF3" si="35">+AA3*$F3</f>
        <v>0</v>
      </c>
      <c r="AC3" s="25">
        <f t="shared" ref="AC3" si="36">+IF(IF($G3&lt;AD$2,MIN(AD$2,$H3)-MAX($G3,AB$2),0)&gt;=0,IF($G3&lt;AD$2,MIN(AD$2,$H3)-MAX($G3,AB$2),0),0)</f>
        <v>0</v>
      </c>
      <c r="AD3" s="25">
        <f t="shared" ref="AD3:AF3" si="37">+AC3*$F3</f>
        <v>0</v>
      </c>
      <c r="AE3" s="25">
        <f t="shared" ref="AE3" si="38">+IF(IF($G3&lt;AF$2,MIN(AF$2,$H3)-MAX($G3,AD$2),0)&gt;=0,IF($G3&lt;AF$2,MIN(AF$2,$H3)-MAX($G3,AD$2),0),0)</f>
        <v>0</v>
      </c>
      <c r="AF3" s="26">
        <f t="shared" ref="AF3" si="39">+AE3*$F3</f>
        <v>0</v>
      </c>
      <c r="AG3" s="11">
        <f>+J3+L3+N3+P3+R3+T3+V3+X3+Z3+AB3+AD3+AF3</f>
        <v>57674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s="4" customFormat="1" x14ac:dyDescent="0.3">
      <c r="A4" s="17">
        <f>1+A3</f>
        <v>2</v>
      </c>
      <c r="B4" s="29" t="str">
        <f t="shared" ref="B4:B25" si="40">+CONCATENATE("Expense ",A4)</f>
        <v>Expense 2</v>
      </c>
      <c r="C4" s="29"/>
      <c r="D4" s="30">
        <v>33628</v>
      </c>
      <c r="E4" s="27">
        <f t="shared" ref="E4:E25" si="41">+H4-G4</f>
        <v>160</v>
      </c>
      <c r="F4" s="28">
        <f t="shared" ref="F4:F25" si="42">+D4/E4</f>
        <v>210.17500000000001</v>
      </c>
      <c r="G4" s="31">
        <v>43685</v>
      </c>
      <c r="H4" s="31">
        <v>43845</v>
      </c>
      <c r="I4" s="25">
        <f>+IF(IF($G4&lt;J$2,MIN(J$2,$H4)-MAX($G4,H$2),0)&gt;=0,IF($G4&lt;J$2,MIN(J$2,$H4)-MAX($G4,H$2),0),0)</f>
        <v>0</v>
      </c>
      <c r="J4" s="25">
        <f>+I4*$F4</f>
        <v>0</v>
      </c>
      <c r="K4" s="25">
        <f t="shared" ref="K4" si="43">+IF(IF($G4&lt;L$2,MIN(L$2,$H4)-MAX($G4,J$2),0)&gt;=0,IF($G4&lt;L$2,MIN(L$2,$H4)-MAX($G4,J$2),0),0)</f>
        <v>0</v>
      </c>
      <c r="L4" s="25">
        <f t="shared" ref="L4:AF4" si="44">+K4*$F4</f>
        <v>0</v>
      </c>
      <c r="M4" s="25">
        <f t="shared" ref="M4" si="45">+IF(IF($G4&lt;N$2,MIN(N$2,$H4)-MAX($G4,L$2),0)&gt;=0,IF($G4&lt;N$2,MIN(N$2,$H4)-MAX($G4,L$2),0),0)</f>
        <v>0</v>
      </c>
      <c r="N4" s="25">
        <f t="shared" ref="N4:AF4" si="46">+M4*$F4</f>
        <v>0</v>
      </c>
      <c r="O4" s="25">
        <f t="shared" ref="O4" si="47">+IF(IF($G4&lt;P$2,MIN(P$2,$H4)-MAX($G4,N$2),0)&gt;=0,IF($G4&lt;P$2,MIN(P$2,$H4)-MAX($G4,N$2),0),0)</f>
        <v>0</v>
      </c>
      <c r="P4" s="25">
        <f t="shared" ref="P4:AF4" si="48">+O4*$F4</f>
        <v>0</v>
      </c>
      <c r="Q4" s="25">
        <f t="shared" ref="Q4" si="49">+IF(IF($G4&lt;R$2,MIN(R$2,$H4)-MAX($G4,P$2),0)&gt;=0,IF($G4&lt;R$2,MIN(R$2,$H4)-MAX($G4,P$2),0),0)</f>
        <v>23</v>
      </c>
      <c r="R4" s="25">
        <f t="shared" ref="R4:AF4" si="50">+Q4*$F4</f>
        <v>4834.0250000000005</v>
      </c>
      <c r="S4" s="25">
        <f t="shared" ref="S4" si="51">+IF(IF($G4&lt;T$2,MIN(T$2,$H4)-MAX($G4,R$2),0)&gt;=0,IF($G4&lt;T$2,MIN(T$2,$H4)-MAX($G4,R$2),0),0)</f>
        <v>30</v>
      </c>
      <c r="T4" s="25">
        <f t="shared" ref="T4:AF4" si="52">+S4*$F4</f>
        <v>6305.25</v>
      </c>
      <c r="U4" s="25">
        <f t="shared" ref="U4" si="53">+IF(IF($G4&lt;V$2,MIN(V$2,$H4)-MAX($G4,T$2),0)&gt;=0,IF($G4&lt;V$2,MIN(V$2,$H4)-MAX($G4,T$2),0),0)</f>
        <v>31</v>
      </c>
      <c r="V4" s="25">
        <f t="shared" ref="V4:AF4" si="54">+U4*$F4</f>
        <v>6515.4250000000002</v>
      </c>
      <c r="W4" s="25">
        <f t="shared" ref="W4" si="55">+IF(IF($G4&lt;X$2,MIN(X$2,$H4)-MAX($G4,V$2),0)&gt;=0,IF($G4&lt;X$2,MIN(X$2,$H4)-MAX($G4,V$2),0),0)</f>
        <v>30</v>
      </c>
      <c r="X4" s="25">
        <f t="shared" ref="X4:AF4" si="56">+W4*$F4</f>
        <v>6305.25</v>
      </c>
      <c r="Y4" s="25">
        <f t="shared" ref="Y4" si="57">+IF(IF($G4&lt;Z$2,MIN(Z$2,$H4)-MAX($G4,X$2),0)&gt;=0,IF($G4&lt;Z$2,MIN(Z$2,$H4)-MAX($G4,X$2),0),0)</f>
        <v>31</v>
      </c>
      <c r="Z4" s="25">
        <f t="shared" ref="Z4:AF4" si="58">+Y4*$F4</f>
        <v>6515.4250000000002</v>
      </c>
      <c r="AA4" s="25">
        <f t="shared" ref="AA4" si="59">+IF(IF($G4&lt;AB$2,MIN(AB$2,$H4)-MAX($G4,Z$2),0)&gt;=0,IF($G4&lt;AB$2,MIN(AB$2,$H4)-MAX($G4,Z$2),0),0)</f>
        <v>15</v>
      </c>
      <c r="AB4" s="25">
        <f t="shared" ref="AB4:AF4" si="60">+AA4*$F4</f>
        <v>3152.625</v>
      </c>
      <c r="AC4" s="25">
        <f t="shared" ref="AC4" si="61">+IF(IF($G4&lt;AD$2,MIN(AD$2,$H4)-MAX($G4,AB$2),0)&gt;=0,IF($G4&lt;AD$2,MIN(AD$2,$H4)-MAX($G4,AB$2),0),0)</f>
        <v>0</v>
      </c>
      <c r="AD4" s="25">
        <f t="shared" ref="AD4:AF4" si="62">+AC4*$F4</f>
        <v>0</v>
      </c>
      <c r="AE4" s="25">
        <f t="shared" ref="AE4" si="63">+IF(IF($G4&lt;AF$2,MIN(AF$2,$H4)-MAX($G4,AD$2),0)&gt;=0,IF($G4&lt;AF$2,MIN(AF$2,$H4)-MAX($G4,AD$2),0),0)</f>
        <v>0</v>
      </c>
      <c r="AF4" s="26">
        <f t="shared" ref="AF4" si="64">+AE4*$F4</f>
        <v>0</v>
      </c>
      <c r="AG4" s="11">
        <f t="shared" ref="AG4:AG25" si="65">+J4+L4+N4+P4+R4+T4+V4+X4+Z4+AB4+AD4+AF4</f>
        <v>33628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s="4" customFormat="1" x14ac:dyDescent="0.3">
      <c r="A5" s="17">
        <f t="shared" ref="A5:A14" si="66">1+A4</f>
        <v>3</v>
      </c>
      <c r="B5" s="29" t="str">
        <f t="shared" si="40"/>
        <v>Expense 3</v>
      </c>
      <c r="C5" s="29"/>
      <c r="D5" s="30">
        <v>38091</v>
      </c>
      <c r="E5" s="27">
        <f t="shared" si="41"/>
        <v>25</v>
      </c>
      <c r="F5" s="28">
        <f t="shared" si="42"/>
        <v>1523.64</v>
      </c>
      <c r="G5" s="31">
        <v>43575</v>
      </c>
      <c r="H5" s="31">
        <v>43600</v>
      </c>
      <c r="I5" s="25">
        <f>+IF(IF($G5&lt;J$2,MIN(J$2,$H5)-MAX($G5,H$2),0)&gt;=0,IF($G5&lt;J$2,MIN(J$2,$H5)-MAX($G5,H$2),0),0)</f>
        <v>10</v>
      </c>
      <c r="J5" s="25">
        <f>+I5*$F5</f>
        <v>15236.400000000001</v>
      </c>
      <c r="K5" s="25">
        <f t="shared" ref="K5" si="67">+IF(IF($G5&lt;L$2,MIN(L$2,$H5)-MAX($G5,J$2),0)&gt;=0,IF($G5&lt;L$2,MIN(L$2,$H5)-MAX($G5,J$2),0),0)</f>
        <v>15</v>
      </c>
      <c r="L5" s="25">
        <f t="shared" ref="L5:AF5" si="68">+K5*$F5</f>
        <v>22854.600000000002</v>
      </c>
      <c r="M5" s="25">
        <f t="shared" ref="M5" si="69">+IF(IF($G5&lt;N$2,MIN(N$2,$H5)-MAX($G5,L$2),0)&gt;=0,IF($G5&lt;N$2,MIN(N$2,$H5)-MAX($G5,L$2),0),0)</f>
        <v>0</v>
      </c>
      <c r="N5" s="25">
        <f t="shared" ref="N5:AF5" si="70">+M5*$F5</f>
        <v>0</v>
      </c>
      <c r="O5" s="25">
        <f t="shared" ref="O5" si="71">+IF(IF($G5&lt;P$2,MIN(P$2,$H5)-MAX($G5,N$2),0)&gt;=0,IF($G5&lt;P$2,MIN(P$2,$H5)-MAX($G5,N$2),0),0)</f>
        <v>0</v>
      </c>
      <c r="P5" s="25">
        <f t="shared" ref="P5:AF5" si="72">+O5*$F5</f>
        <v>0</v>
      </c>
      <c r="Q5" s="25">
        <f t="shared" ref="Q5" si="73">+IF(IF($G5&lt;R$2,MIN(R$2,$H5)-MAX($G5,P$2),0)&gt;=0,IF($G5&lt;R$2,MIN(R$2,$H5)-MAX($G5,P$2),0),0)</f>
        <v>0</v>
      </c>
      <c r="R5" s="25">
        <f t="shared" ref="R5:AF5" si="74">+Q5*$F5</f>
        <v>0</v>
      </c>
      <c r="S5" s="25">
        <f t="shared" ref="S5" si="75">+IF(IF($G5&lt;T$2,MIN(T$2,$H5)-MAX($G5,R$2),0)&gt;=0,IF($G5&lt;T$2,MIN(T$2,$H5)-MAX($G5,R$2),0),0)</f>
        <v>0</v>
      </c>
      <c r="T5" s="25">
        <f t="shared" ref="T5:AF5" si="76">+S5*$F5</f>
        <v>0</v>
      </c>
      <c r="U5" s="25">
        <f t="shared" ref="U5" si="77">+IF(IF($G5&lt;V$2,MIN(V$2,$H5)-MAX($G5,T$2),0)&gt;=0,IF($G5&lt;V$2,MIN(V$2,$H5)-MAX($G5,T$2),0),0)</f>
        <v>0</v>
      </c>
      <c r="V5" s="25">
        <f t="shared" ref="V5:AF5" si="78">+U5*$F5</f>
        <v>0</v>
      </c>
      <c r="W5" s="25">
        <f t="shared" ref="W5" si="79">+IF(IF($G5&lt;X$2,MIN(X$2,$H5)-MAX($G5,V$2),0)&gt;=0,IF($G5&lt;X$2,MIN(X$2,$H5)-MAX($G5,V$2),0),0)</f>
        <v>0</v>
      </c>
      <c r="X5" s="25">
        <f t="shared" ref="X5:AF5" si="80">+W5*$F5</f>
        <v>0</v>
      </c>
      <c r="Y5" s="25">
        <f t="shared" ref="Y5" si="81">+IF(IF($G5&lt;Z$2,MIN(Z$2,$H5)-MAX($G5,X$2),0)&gt;=0,IF($G5&lt;Z$2,MIN(Z$2,$H5)-MAX($G5,X$2),0),0)</f>
        <v>0</v>
      </c>
      <c r="Z5" s="25">
        <f t="shared" ref="Z5:AF5" si="82">+Y5*$F5</f>
        <v>0</v>
      </c>
      <c r="AA5" s="25">
        <f t="shared" ref="AA5" si="83">+IF(IF($G5&lt;AB$2,MIN(AB$2,$H5)-MAX($G5,Z$2),0)&gt;=0,IF($G5&lt;AB$2,MIN(AB$2,$H5)-MAX($G5,Z$2),0),0)</f>
        <v>0</v>
      </c>
      <c r="AB5" s="25">
        <f t="shared" ref="AB5:AF5" si="84">+AA5*$F5</f>
        <v>0</v>
      </c>
      <c r="AC5" s="25">
        <f t="shared" ref="AC5" si="85">+IF(IF($G5&lt;AD$2,MIN(AD$2,$H5)-MAX($G5,AB$2),0)&gt;=0,IF($G5&lt;AD$2,MIN(AD$2,$H5)-MAX($G5,AB$2),0),0)</f>
        <v>0</v>
      </c>
      <c r="AD5" s="25">
        <f t="shared" ref="AD5:AF5" si="86">+AC5*$F5</f>
        <v>0</v>
      </c>
      <c r="AE5" s="25">
        <f t="shared" ref="AE5" si="87">+IF(IF($G5&lt;AF$2,MIN(AF$2,$H5)-MAX($G5,AD$2),0)&gt;=0,IF($G5&lt;AF$2,MIN(AF$2,$H5)-MAX($G5,AD$2),0),0)</f>
        <v>0</v>
      </c>
      <c r="AF5" s="26">
        <f t="shared" ref="AF5" si="88">+AE5*$F5</f>
        <v>0</v>
      </c>
      <c r="AG5" s="11">
        <f t="shared" si="65"/>
        <v>38091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pans="1:16384" s="4" customFormat="1" x14ac:dyDescent="0.3">
      <c r="A6" s="17">
        <f t="shared" si="66"/>
        <v>4</v>
      </c>
      <c r="B6" s="29" t="str">
        <f t="shared" si="40"/>
        <v>Expense 4</v>
      </c>
      <c r="C6" s="29"/>
      <c r="D6" s="30">
        <v>59063</v>
      </c>
      <c r="E6" s="27">
        <f t="shared" si="41"/>
        <v>57</v>
      </c>
      <c r="F6" s="28">
        <f t="shared" si="42"/>
        <v>1036.1929824561403</v>
      </c>
      <c r="G6" s="31">
        <v>43591</v>
      </c>
      <c r="H6" s="31">
        <v>43648</v>
      </c>
      <c r="I6" s="25">
        <f>+IF(IF($G6&lt;J$2,MIN(J$2,$H6)-MAX($G6,H$2),0)&gt;=0,IF($G6&lt;J$2,MIN(J$2,$H6)-MAX($G6,H$2),0),0)</f>
        <v>0</v>
      </c>
      <c r="J6" s="25">
        <f>+I6*$F6</f>
        <v>0</v>
      </c>
      <c r="K6" s="25">
        <f t="shared" ref="K6" si="89">+IF(IF($G6&lt;L$2,MIN(L$2,$H6)-MAX($G6,J$2),0)&gt;=0,IF($G6&lt;L$2,MIN(L$2,$H6)-MAX($G6,J$2),0),0)</f>
        <v>25</v>
      </c>
      <c r="L6" s="25">
        <f t="shared" ref="L6:AF6" si="90">+K6*$F6</f>
        <v>25904.824561403508</v>
      </c>
      <c r="M6" s="25">
        <f t="shared" ref="M6" si="91">+IF(IF($G6&lt;N$2,MIN(N$2,$H6)-MAX($G6,L$2),0)&gt;=0,IF($G6&lt;N$2,MIN(N$2,$H6)-MAX($G6,L$2),0),0)</f>
        <v>30</v>
      </c>
      <c r="N6" s="25">
        <f t="shared" ref="N6:AF6" si="92">+M6*$F6</f>
        <v>31085.789473684206</v>
      </c>
      <c r="O6" s="25">
        <f t="shared" ref="O6" si="93">+IF(IF($G6&lt;P$2,MIN(P$2,$H6)-MAX($G6,N$2),0)&gt;=0,IF($G6&lt;P$2,MIN(P$2,$H6)-MAX($G6,N$2),0),0)</f>
        <v>2</v>
      </c>
      <c r="P6" s="25">
        <f t="shared" ref="P6:AF6" si="94">+O6*$F6</f>
        <v>2072.3859649122805</v>
      </c>
      <c r="Q6" s="25">
        <f t="shared" ref="Q6" si="95">+IF(IF($G6&lt;R$2,MIN(R$2,$H6)-MAX($G6,P$2),0)&gt;=0,IF($G6&lt;R$2,MIN(R$2,$H6)-MAX($G6,P$2),0),0)</f>
        <v>0</v>
      </c>
      <c r="R6" s="25">
        <f t="shared" ref="R6:AF6" si="96">+Q6*$F6</f>
        <v>0</v>
      </c>
      <c r="S6" s="25">
        <f t="shared" ref="S6" si="97">+IF(IF($G6&lt;T$2,MIN(T$2,$H6)-MAX($G6,R$2),0)&gt;=0,IF($G6&lt;T$2,MIN(T$2,$H6)-MAX($G6,R$2),0),0)</f>
        <v>0</v>
      </c>
      <c r="T6" s="25">
        <f t="shared" ref="T6:AF6" si="98">+S6*$F6</f>
        <v>0</v>
      </c>
      <c r="U6" s="25">
        <f t="shared" ref="U6" si="99">+IF(IF($G6&lt;V$2,MIN(V$2,$H6)-MAX($G6,T$2),0)&gt;=0,IF($G6&lt;V$2,MIN(V$2,$H6)-MAX($G6,T$2),0),0)</f>
        <v>0</v>
      </c>
      <c r="V6" s="25">
        <f t="shared" ref="V6:AF6" si="100">+U6*$F6</f>
        <v>0</v>
      </c>
      <c r="W6" s="25">
        <f t="shared" ref="W6" si="101">+IF(IF($G6&lt;X$2,MIN(X$2,$H6)-MAX($G6,V$2),0)&gt;=0,IF($G6&lt;X$2,MIN(X$2,$H6)-MAX($G6,V$2),0),0)</f>
        <v>0</v>
      </c>
      <c r="X6" s="25">
        <f t="shared" ref="X6:AF6" si="102">+W6*$F6</f>
        <v>0</v>
      </c>
      <c r="Y6" s="25">
        <f t="shared" ref="Y6" si="103">+IF(IF($G6&lt;Z$2,MIN(Z$2,$H6)-MAX($G6,X$2),0)&gt;=0,IF($G6&lt;Z$2,MIN(Z$2,$H6)-MAX($G6,X$2),0),0)</f>
        <v>0</v>
      </c>
      <c r="Z6" s="25">
        <f t="shared" ref="Z6:AF6" si="104">+Y6*$F6</f>
        <v>0</v>
      </c>
      <c r="AA6" s="25">
        <f t="shared" ref="AA6" si="105">+IF(IF($G6&lt;AB$2,MIN(AB$2,$H6)-MAX($G6,Z$2),0)&gt;=0,IF($G6&lt;AB$2,MIN(AB$2,$H6)-MAX($G6,Z$2),0),0)</f>
        <v>0</v>
      </c>
      <c r="AB6" s="25">
        <f t="shared" ref="AB6:AF6" si="106">+AA6*$F6</f>
        <v>0</v>
      </c>
      <c r="AC6" s="25">
        <f t="shared" ref="AC6" si="107">+IF(IF($G6&lt;AD$2,MIN(AD$2,$H6)-MAX($G6,AB$2),0)&gt;=0,IF($G6&lt;AD$2,MIN(AD$2,$H6)-MAX($G6,AB$2),0),0)</f>
        <v>0</v>
      </c>
      <c r="AD6" s="25">
        <f t="shared" ref="AD6:AF6" si="108">+AC6*$F6</f>
        <v>0</v>
      </c>
      <c r="AE6" s="25">
        <f t="shared" ref="AE6" si="109">+IF(IF($G6&lt;AF$2,MIN(AF$2,$H6)-MAX($G6,AD$2),0)&gt;=0,IF($G6&lt;AF$2,MIN(AF$2,$H6)-MAX($G6,AD$2),0),0)</f>
        <v>0</v>
      </c>
      <c r="AF6" s="26">
        <f t="shared" ref="AF6" si="110">+AE6*$F6</f>
        <v>0</v>
      </c>
      <c r="AG6" s="11">
        <f t="shared" si="65"/>
        <v>59062.999999999993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pans="1:16384" s="4" customFormat="1" x14ac:dyDescent="0.3">
      <c r="A7" s="17">
        <f t="shared" si="66"/>
        <v>5</v>
      </c>
      <c r="B7" s="29" t="str">
        <f t="shared" si="40"/>
        <v>Expense 5</v>
      </c>
      <c r="C7" s="29"/>
      <c r="D7" s="30">
        <v>38191</v>
      </c>
      <c r="E7" s="27">
        <f t="shared" si="41"/>
        <v>332</v>
      </c>
      <c r="F7" s="28">
        <f t="shared" si="42"/>
        <v>115.03313253012048</v>
      </c>
      <c r="G7" s="31">
        <v>43561</v>
      </c>
      <c r="H7" s="31">
        <v>43893</v>
      </c>
      <c r="I7" s="25">
        <f>+IF(IF($G7&lt;J$2,MIN(J$2,$H7)-MAX($G7,H$2),0)&gt;=0,IF($G7&lt;J$2,MIN(J$2,$H7)-MAX($G7,H$2),0),0)</f>
        <v>24</v>
      </c>
      <c r="J7" s="25">
        <f>+I7*$F7</f>
        <v>2760.7951807228915</v>
      </c>
      <c r="K7" s="25">
        <f t="shared" ref="K7" si="111">+IF(IF($G7&lt;L$2,MIN(L$2,$H7)-MAX($G7,J$2),0)&gt;=0,IF($G7&lt;L$2,MIN(L$2,$H7)-MAX($G7,J$2),0),0)</f>
        <v>31</v>
      </c>
      <c r="L7" s="25">
        <f t="shared" ref="L7:AF7" si="112">+K7*$F7</f>
        <v>3566.0271084337351</v>
      </c>
      <c r="M7" s="25">
        <f t="shared" ref="M7" si="113">+IF(IF($G7&lt;N$2,MIN(N$2,$H7)-MAX($G7,L$2),0)&gt;=0,IF($G7&lt;N$2,MIN(N$2,$H7)-MAX($G7,L$2),0),0)</f>
        <v>30</v>
      </c>
      <c r="N7" s="25">
        <f t="shared" ref="N7:AF7" si="114">+M7*$F7</f>
        <v>3450.9939759036147</v>
      </c>
      <c r="O7" s="25">
        <f t="shared" ref="O7" si="115">+IF(IF($G7&lt;P$2,MIN(P$2,$H7)-MAX($G7,N$2),0)&gt;=0,IF($G7&lt;P$2,MIN(P$2,$H7)-MAX($G7,N$2),0),0)</f>
        <v>31</v>
      </c>
      <c r="P7" s="25">
        <f t="shared" ref="P7:AF7" si="116">+O7*$F7</f>
        <v>3566.0271084337351</v>
      </c>
      <c r="Q7" s="25">
        <f t="shared" ref="Q7" si="117">+IF(IF($G7&lt;R$2,MIN(R$2,$H7)-MAX($G7,P$2),0)&gt;=0,IF($G7&lt;R$2,MIN(R$2,$H7)-MAX($G7,P$2),0),0)</f>
        <v>31</v>
      </c>
      <c r="R7" s="25">
        <f t="shared" ref="R7:AF7" si="118">+Q7*$F7</f>
        <v>3566.0271084337351</v>
      </c>
      <c r="S7" s="25">
        <f t="shared" ref="S7" si="119">+IF(IF($G7&lt;T$2,MIN(T$2,$H7)-MAX($G7,R$2),0)&gt;=0,IF($G7&lt;T$2,MIN(T$2,$H7)-MAX($G7,R$2),0),0)</f>
        <v>30</v>
      </c>
      <c r="T7" s="25">
        <f t="shared" ref="T7:AF7" si="120">+S7*$F7</f>
        <v>3450.9939759036147</v>
      </c>
      <c r="U7" s="25">
        <f t="shared" ref="U7" si="121">+IF(IF($G7&lt;V$2,MIN(V$2,$H7)-MAX($G7,T$2),0)&gt;=0,IF($G7&lt;V$2,MIN(V$2,$H7)-MAX($G7,T$2),0),0)</f>
        <v>31</v>
      </c>
      <c r="V7" s="25">
        <f t="shared" ref="V7:AF7" si="122">+U7*$F7</f>
        <v>3566.0271084337351</v>
      </c>
      <c r="W7" s="25">
        <f t="shared" ref="W7" si="123">+IF(IF($G7&lt;X$2,MIN(X$2,$H7)-MAX($G7,V$2),0)&gt;=0,IF($G7&lt;X$2,MIN(X$2,$H7)-MAX($G7,V$2),0),0)</f>
        <v>30</v>
      </c>
      <c r="X7" s="25">
        <f t="shared" ref="X7:AF7" si="124">+W7*$F7</f>
        <v>3450.9939759036147</v>
      </c>
      <c r="Y7" s="25">
        <f t="shared" ref="Y7" si="125">+IF(IF($G7&lt;Z$2,MIN(Z$2,$H7)-MAX($G7,X$2),0)&gt;=0,IF($G7&lt;Z$2,MIN(Z$2,$H7)-MAX($G7,X$2),0),0)</f>
        <v>31</v>
      </c>
      <c r="Z7" s="25">
        <f t="shared" ref="Z7:AF7" si="126">+Y7*$F7</f>
        <v>3566.0271084337351</v>
      </c>
      <c r="AA7" s="25">
        <f t="shared" ref="AA7" si="127">+IF(IF($G7&lt;AB$2,MIN(AB$2,$H7)-MAX($G7,Z$2),0)&gt;=0,IF($G7&lt;AB$2,MIN(AB$2,$H7)-MAX($G7,Z$2),0),0)</f>
        <v>31</v>
      </c>
      <c r="AB7" s="25">
        <f t="shared" ref="AB7:AF7" si="128">+AA7*$F7</f>
        <v>3566.0271084337351</v>
      </c>
      <c r="AC7" s="25">
        <f t="shared" ref="AC7" si="129">+IF(IF($G7&lt;AD$2,MIN(AD$2,$H7)-MAX($G7,AB$2),0)&gt;=0,IF($G7&lt;AD$2,MIN(AD$2,$H7)-MAX($G7,AB$2),0),0)</f>
        <v>29</v>
      </c>
      <c r="AD7" s="25">
        <f t="shared" ref="AD7:AF7" si="130">+AC7*$F7</f>
        <v>3335.9608433734938</v>
      </c>
      <c r="AE7" s="25">
        <f t="shared" ref="AE7" si="131">+IF(IF($G7&lt;AF$2,MIN(AF$2,$H7)-MAX($G7,AD$2),0)&gt;=0,IF($G7&lt;AF$2,MIN(AF$2,$H7)-MAX($G7,AD$2),0),0)</f>
        <v>3</v>
      </c>
      <c r="AF7" s="26">
        <f t="shared" ref="AF7" si="132">+AE7*$F7</f>
        <v>345.09939759036143</v>
      </c>
      <c r="AG7" s="11">
        <f t="shared" si="65"/>
        <v>38191.000000000007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pans="1:16384" s="4" customFormat="1" x14ac:dyDescent="0.3">
      <c r="A8" s="17">
        <f t="shared" si="66"/>
        <v>6</v>
      </c>
      <c r="B8" s="29" t="str">
        <f t="shared" si="40"/>
        <v>Expense 6</v>
      </c>
      <c r="C8" s="29"/>
      <c r="D8" s="30">
        <v>53196</v>
      </c>
      <c r="E8" s="27">
        <f t="shared" si="41"/>
        <v>106</v>
      </c>
      <c r="F8" s="28">
        <f t="shared" si="42"/>
        <v>501.84905660377359</v>
      </c>
      <c r="G8" s="31">
        <v>43581</v>
      </c>
      <c r="H8" s="31">
        <v>43687</v>
      </c>
      <c r="I8" s="25">
        <f>+IF(IF($G8&lt;J$2,MIN(J$2,$H8)-MAX($G8,H$2),0)&gt;=0,IF($G8&lt;J$2,MIN(J$2,$H8)-MAX($G8,H$2),0),0)</f>
        <v>4</v>
      </c>
      <c r="J8" s="25">
        <f>+I8*$F8</f>
        <v>2007.3962264150944</v>
      </c>
      <c r="K8" s="25">
        <f t="shared" ref="K8" si="133">+IF(IF($G8&lt;L$2,MIN(L$2,$H8)-MAX($G8,J$2),0)&gt;=0,IF($G8&lt;L$2,MIN(L$2,$H8)-MAX($G8,J$2),0),0)</f>
        <v>31</v>
      </c>
      <c r="L8" s="25">
        <f t="shared" ref="L8:AF8" si="134">+K8*$F8</f>
        <v>15557.32075471698</v>
      </c>
      <c r="M8" s="25">
        <f t="shared" ref="M8" si="135">+IF(IF($G8&lt;N$2,MIN(N$2,$H8)-MAX($G8,L$2),0)&gt;=0,IF($G8&lt;N$2,MIN(N$2,$H8)-MAX($G8,L$2),0),0)</f>
        <v>30</v>
      </c>
      <c r="N8" s="25">
        <f t="shared" ref="N8:AF8" si="136">+M8*$F8</f>
        <v>15055.471698113208</v>
      </c>
      <c r="O8" s="25">
        <f t="shared" ref="O8" si="137">+IF(IF($G8&lt;P$2,MIN(P$2,$H8)-MAX($G8,N$2),0)&gt;=0,IF($G8&lt;P$2,MIN(P$2,$H8)-MAX($G8,N$2),0),0)</f>
        <v>31</v>
      </c>
      <c r="P8" s="25">
        <f t="shared" ref="P8:AF8" si="138">+O8*$F8</f>
        <v>15557.32075471698</v>
      </c>
      <c r="Q8" s="25">
        <f t="shared" ref="Q8" si="139">+IF(IF($G8&lt;R$2,MIN(R$2,$H8)-MAX($G8,P$2),0)&gt;=0,IF($G8&lt;R$2,MIN(R$2,$H8)-MAX($G8,P$2),0),0)</f>
        <v>10</v>
      </c>
      <c r="R8" s="25">
        <f t="shared" ref="R8:AF8" si="140">+Q8*$F8</f>
        <v>5018.4905660377362</v>
      </c>
      <c r="S8" s="25">
        <f t="shared" ref="S8" si="141">+IF(IF($G8&lt;T$2,MIN(T$2,$H8)-MAX($G8,R$2),0)&gt;=0,IF($G8&lt;T$2,MIN(T$2,$H8)-MAX($G8,R$2),0),0)</f>
        <v>0</v>
      </c>
      <c r="T8" s="25">
        <f t="shared" ref="T8:AF8" si="142">+S8*$F8</f>
        <v>0</v>
      </c>
      <c r="U8" s="25">
        <f t="shared" ref="U8" si="143">+IF(IF($G8&lt;V$2,MIN(V$2,$H8)-MAX($G8,T$2),0)&gt;=0,IF($G8&lt;V$2,MIN(V$2,$H8)-MAX($G8,T$2),0),0)</f>
        <v>0</v>
      </c>
      <c r="V8" s="25">
        <f t="shared" ref="V8:AF8" si="144">+U8*$F8</f>
        <v>0</v>
      </c>
      <c r="W8" s="25">
        <f t="shared" ref="W8" si="145">+IF(IF($G8&lt;X$2,MIN(X$2,$H8)-MAX($G8,V$2),0)&gt;=0,IF($G8&lt;X$2,MIN(X$2,$H8)-MAX($G8,V$2),0),0)</f>
        <v>0</v>
      </c>
      <c r="X8" s="25">
        <f t="shared" ref="X8:AF8" si="146">+W8*$F8</f>
        <v>0</v>
      </c>
      <c r="Y8" s="25">
        <f t="shared" ref="Y8" si="147">+IF(IF($G8&lt;Z$2,MIN(Z$2,$H8)-MAX($G8,X$2),0)&gt;=0,IF($G8&lt;Z$2,MIN(Z$2,$H8)-MAX($G8,X$2),0),0)</f>
        <v>0</v>
      </c>
      <c r="Z8" s="25">
        <f t="shared" ref="Z8:AF8" si="148">+Y8*$F8</f>
        <v>0</v>
      </c>
      <c r="AA8" s="25">
        <f t="shared" ref="AA8" si="149">+IF(IF($G8&lt;AB$2,MIN(AB$2,$H8)-MAX($G8,Z$2),0)&gt;=0,IF($G8&lt;AB$2,MIN(AB$2,$H8)-MAX($G8,Z$2),0),0)</f>
        <v>0</v>
      </c>
      <c r="AB8" s="25">
        <f t="shared" ref="AB8:AF8" si="150">+AA8*$F8</f>
        <v>0</v>
      </c>
      <c r="AC8" s="25">
        <f t="shared" ref="AC8" si="151">+IF(IF($G8&lt;AD$2,MIN(AD$2,$H8)-MAX($G8,AB$2),0)&gt;=0,IF($G8&lt;AD$2,MIN(AD$2,$H8)-MAX($G8,AB$2),0),0)</f>
        <v>0</v>
      </c>
      <c r="AD8" s="25">
        <f t="shared" ref="AD8:AF8" si="152">+AC8*$F8</f>
        <v>0</v>
      </c>
      <c r="AE8" s="25">
        <f t="shared" ref="AE8" si="153">+IF(IF($G8&lt;AF$2,MIN(AF$2,$H8)-MAX($G8,AD$2),0)&gt;=0,IF($G8&lt;AF$2,MIN(AF$2,$H8)-MAX($G8,AD$2),0),0)</f>
        <v>0</v>
      </c>
      <c r="AF8" s="26">
        <f t="shared" ref="AF8" si="154">+AE8*$F8</f>
        <v>0</v>
      </c>
      <c r="AG8" s="11">
        <f t="shared" si="65"/>
        <v>53195.999999999993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pans="1:16384" s="4" customFormat="1" x14ac:dyDescent="0.3">
      <c r="A9" s="17">
        <f t="shared" si="66"/>
        <v>7</v>
      </c>
      <c r="B9" s="29" t="str">
        <f t="shared" si="40"/>
        <v>Expense 7</v>
      </c>
      <c r="C9" s="29"/>
      <c r="D9" s="30">
        <v>69129</v>
      </c>
      <c r="E9" s="27">
        <f t="shared" si="41"/>
        <v>176</v>
      </c>
      <c r="F9" s="28">
        <f t="shared" si="42"/>
        <v>392.77840909090907</v>
      </c>
      <c r="G9" s="31">
        <v>43710</v>
      </c>
      <c r="H9" s="31">
        <v>43886</v>
      </c>
      <c r="I9" s="25">
        <f>+IF(IF($G9&lt;J$2,MIN(J$2,$H9)-MAX($G9,H$2),0)&gt;=0,IF($G9&lt;J$2,MIN(J$2,$H9)-MAX($G9,H$2),0),0)</f>
        <v>0</v>
      </c>
      <c r="J9" s="25">
        <f>+I9*$F9</f>
        <v>0</v>
      </c>
      <c r="K9" s="25">
        <f t="shared" ref="K9" si="155">+IF(IF($G9&lt;L$2,MIN(L$2,$H9)-MAX($G9,J$2),0)&gt;=0,IF($G9&lt;L$2,MIN(L$2,$H9)-MAX($G9,J$2),0),0)</f>
        <v>0</v>
      </c>
      <c r="L9" s="25">
        <f t="shared" ref="L9:AF9" si="156">+K9*$F9</f>
        <v>0</v>
      </c>
      <c r="M9" s="25">
        <f t="shared" ref="M9" si="157">+IF(IF($G9&lt;N$2,MIN(N$2,$H9)-MAX($G9,L$2),0)&gt;=0,IF($G9&lt;N$2,MIN(N$2,$H9)-MAX($G9,L$2),0),0)</f>
        <v>0</v>
      </c>
      <c r="N9" s="25">
        <f t="shared" ref="N9:AF9" si="158">+M9*$F9</f>
        <v>0</v>
      </c>
      <c r="O9" s="25">
        <f t="shared" ref="O9" si="159">+IF(IF($G9&lt;P$2,MIN(P$2,$H9)-MAX($G9,N$2),0)&gt;=0,IF($G9&lt;P$2,MIN(P$2,$H9)-MAX($G9,N$2),0),0)</f>
        <v>0</v>
      </c>
      <c r="P9" s="25">
        <f t="shared" ref="P9:AF9" si="160">+O9*$F9</f>
        <v>0</v>
      </c>
      <c r="Q9" s="25">
        <f t="shared" ref="Q9" si="161">+IF(IF($G9&lt;R$2,MIN(R$2,$H9)-MAX($G9,P$2),0)&gt;=0,IF($G9&lt;R$2,MIN(R$2,$H9)-MAX($G9,P$2),0),0)</f>
        <v>0</v>
      </c>
      <c r="R9" s="25">
        <f t="shared" ref="R9:AF9" si="162">+Q9*$F9</f>
        <v>0</v>
      </c>
      <c r="S9" s="25">
        <f t="shared" ref="S9" si="163">+IF(IF($G9&lt;T$2,MIN(T$2,$H9)-MAX($G9,R$2),0)&gt;=0,IF($G9&lt;T$2,MIN(T$2,$H9)-MAX($G9,R$2),0),0)</f>
        <v>28</v>
      </c>
      <c r="T9" s="25">
        <f t="shared" ref="T9:AF9" si="164">+S9*$F9</f>
        <v>10997.795454545454</v>
      </c>
      <c r="U9" s="25">
        <f t="shared" ref="U9" si="165">+IF(IF($G9&lt;V$2,MIN(V$2,$H9)-MAX($G9,T$2),0)&gt;=0,IF($G9&lt;V$2,MIN(V$2,$H9)-MAX($G9,T$2),0),0)</f>
        <v>31</v>
      </c>
      <c r="V9" s="25">
        <f t="shared" ref="V9:AF9" si="166">+U9*$F9</f>
        <v>12176.13068181818</v>
      </c>
      <c r="W9" s="25">
        <f t="shared" ref="W9" si="167">+IF(IF($G9&lt;X$2,MIN(X$2,$H9)-MAX($G9,V$2),0)&gt;=0,IF($G9&lt;X$2,MIN(X$2,$H9)-MAX($G9,V$2),0),0)</f>
        <v>30</v>
      </c>
      <c r="X9" s="25">
        <f t="shared" ref="X9:AF9" si="168">+W9*$F9</f>
        <v>11783.352272727272</v>
      </c>
      <c r="Y9" s="25">
        <f t="shared" ref="Y9" si="169">+IF(IF($G9&lt;Z$2,MIN(Z$2,$H9)-MAX($G9,X$2),0)&gt;=0,IF($G9&lt;Z$2,MIN(Z$2,$H9)-MAX($G9,X$2),0),0)</f>
        <v>31</v>
      </c>
      <c r="Z9" s="25">
        <f t="shared" ref="Z9:AF9" si="170">+Y9*$F9</f>
        <v>12176.13068181818</v>
      </c>
      <c r="AA9" s="25">
        <f t="shared" ref="AA9" si="171">+IF(IF($G9&lt;AB$2,MIN(AB$2,$H9)-MAX($G9,Z$2),0)&gt;=0,IF($G9&lt;AB$2,MIN(AB$2,$H9)-MAX($G9,Z$2),0),0)</f>
        <v>31</v>
      </c>
      <c r="AB9" s="25">
        <f t="shared" ref="AB9:AF9" si="172">+AA9*$F9</f>
        <v>12176.13068181818</v>
      </c>
      <c r="AC9" s="25">
        <f t="shared" ref="AC9" si="173">+IF(IF($G9&lt;AD$2,MIN(AD$2,$H9)-MAX($G9,AB$2),0)&gt;=0,IF($G9&lt;AD$2,MIN(AD$2,$H9)-MAX($G9,AB$2),0),0)</f>
        <v>25</v>
      </c>
      <c r="AD9" s="25">
        <f t="shared" ref="AD9:AF9" si="174">+AC9*$F9</f>
        <v>9819.4602272727261</v>
      </c>
      <c r="AE9" s="25">
        <f t="shared" ref="AE9" si="175">+IF(IF($G9&lt;AF$2,MIN(AF$2,$H9)-MAX($G9,AD$2),0)&gt;=0,IF($G9&lt;AF$2,MIN(AF$2,$H9)-MAX($G9,AD$2),0),0)</f>
        <v>0</v>
      </c>
      <c r="AF9" s="26">
        <f t="shared" ref="AF9" si="176">+AE9*$F9</f>
        <v>0</v>
      </c>
      <c r="AG9" s="11">
        <f t="shared" si="65"/>
        <v>69128.999999999985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1:16384" s="4" customFormat="1" x14ac:dyDescent="0.3">
      <c r="A10" s="17">
        <f t="shared" si="66"/>
        <v>8</v>
      </c>
      <c r="B10" s="29" t="str">
        <f t="shared" si="40"/>
        <v>Expense 8</v>
      </c>
      <c r="C10" s="29"/>
      <c r="D10" s="30">
        <v>53787</v>
      </c>
      <c r="E10" s="27">
        <f t="shared" si="41"/>
        <v>122</v>
      </c>
      <c r="F10" s="28">
        <f t="shared" si="42"/>
        <v>440.87704918032784</v>
      </c>
      <c r="G10" s="31">
        <v>43677</v>
      </c>
      <c r="H10" s="31">
        <v>43799</v>
      </c>
      <c r="I10" s="25">
        <f>+IF(IF($G10&lt;J$2,MIN(J$2,$H10)-MAX($G10,H$2),0)&gt;=0,IF($G10&lt;J$2,MIN(J$2,$H10)-MAX($G10,H$2),0),0)</f>
        <v>0</v>
      </c>
      <c r="J10" s="25">
        <f>+I10*$F10</f>
        <v>0</v>
      </c>
      <c r="K10" s="25">
        <f t="shared" ref="K10" si="177">+IF(IF($G10&lt;L$2,MIN(L$2,$H10)-MAX($G10,J$2),0)&gt;=0,IF($G10&lt;L$2,MIN(L$2,$H10)-MAX($G10,J$2),0),0)</f>
        <v>0</v>
      </c>
      <c r="L10" s="25">
        <f t="shared" ref="L10:AF10" si="178">+K10*$F10</f>
        <v>0</v>
      </c>
      <c r="M10" s="25">
        <f t="shared" ref="M10" si="179">+IF(IF($G10&lt;N$2,MIN(N$2,$H10)-MAX($G10,L$2),0)&gt;=0,IF($G10&lt;N$2,MIN(N$2,$H10)-MAX($G10,L$2),0),0)</f>
        <v>0</v>
      </c>
      <c r="N10" s="25">
        <f t="shared" ref="N10:AF10" si="180">+M10*$F10</f>
        <v>0</v>
      </c>
      <c r="O10" s="25">
        <f t="shared" ref="O10" si="181">+IF(IF($G10&lt;P$2,MIN(P$2,$H10)-MAX($G10,N$2),0)&gt;=0,IF($G10&lt;P$2,MIN(P$2,$H10)-MAX($G10,N$2),0),0)</f>
        <v>0</v>
      </c>
      <c r="P10" s="25">
        <f t="shared" ref="P10:AF10" si="182">+O10*$F10</f>
        <v>0</v>
      </c>
      <c r="Q10" s="25">
        <f t="shared" ref="Q10" si="183">+IF(IF($G10&lt;R$2,MIN(R$2,$H10)-MAX($G10,P$2),0)&gt;=0,IF($G10&lt;R$2,MIN(R$2,$H10)-MAX($G10,P$2),0),0)</f>
        <v>31</v>
      </c>
      <c r="R10" s="25">
        <f t="shared" ref="R10:AF10" si="184">+Q10*$F10</f>
        <v>13667.188524590163</v>
      </c>
      <c r="S10" s="25">
        <f t="shared" ref="S10" si="185">+IF(IF($G10&lt;T$2,MIN(T$2,$H10)-MAX($G10,R$2),0)&gt;=0,IF($G10&lt;T$2,MIN(T$2,$H10)-MAX($G10,R$2),0),0)</f>
        <v>30</v>
      </c>
      <c r="T10" s="25">
        <f t="shared" ref="T10:AF10" si="186">+S10*$F10</f>
        <v>13226.311475409835</v>
      </c>
      <c r="U10" s="25">
        <f t="shared" ref="U10" si="187">+IF(IF($G10&lt;V$2,MIN(V$2,$H10)-MAX($G10,T$2),0)&gt;=0,IF($G10&lt;V$2,MIN(V$2,$H10)-MAX($G10,T$2),0),0)</f>
        <v>31</v>
      </c>
      <c r="V10" s="25">
        <f t="shared" ref="V10:AF10" si="188">+U10*$F10</f>
        <v>13667.188524590163</v>
      </c>
      <c r="W10" s="25">
        <f t="shared" ref="W10" si="189">+IF(IF($G10&lt;X$2,MIN(X$2,$H10)-MAX($G10,V$2),0)&gt;=0,IF($G10&lt;X$2,MIN(X$2,$H10)-MAX($G10,V$2),0),0)</f>
        <v>30</v>
      </c>
      <c r="X10" s="25">
        <f t="shared" ref="X10:AF10" si="190">+W10*$F10</f>
        <v>13226.311475409835</v>
      </c>
      <c r="Y10" s="25">
        <f t="shared" ref="Y10" si="191">+IF(IF($G10&lt;Z$2,MIN(Z$2,$H10)-MAX($G10,X$2),0)&gt;=0,IF($G10&lt;Z$2,MIN(Z$2,$H10)-MAX($G10,X$2),0),0)</f>
        <v>0</v>
      </c>
      <c r="Z10" s="25">
        <f t="shared" ref="Z10:AF10" si="192">+Y10*$F10</f>
        <v>0</v>
      </c>
      <c r="AA10" s="25">
        <f t="shared" ref="AA10" si="193">+IF(IF($G10&lt;AB$2,MIN(AB$2,$H10)-MAX($G10,Z$2),0)&gt;=0,IF($G10&lt;AB$2,MIN(AB$2,$H10)-MAX($G10,Z$2),0),0)</f>
        <v>0</v>
      </c>
      <c r="AB10" s="25">
        <f t="shared" ref="AB10:AF10" si="194">+AA10*$F10</f>
        <v>0</v>
      </c>
      <c r="AC10" s="25">
        <f t="shared" ref="AC10" si="195">+IF(IF($G10&lt;AD$2,MIN(AD$2,$H10)-MAX($G10,AB$2),0)&gt;=0,IF($G10&lt;AD$2,MIN(AD$2,$H10)-MAX($G10,AB$2),0),0)</f>
        <v>0</v>
      </c>
      <c r="AD10" s="25">
        <f t="shared" ref="AD10:AF10" si="196">+AC10*$F10</f>
        <v>0</v>
      </c>
      <c r="AE10" s="25">
        <f t="shared" ref="AE10" si="197">+IF(IF($G10&lt;AF$2,MIN(AF$2,$H10)-MAX($G10,AD$2),0)&gt;=0,IF($G10&lt;AF$2,MIN(AF$2,$H10)-MAX($G10,AD$2),0),0)</f>
        <v>0</v>
      </c>
      <c r="AF10" s="26">
        <f t="shared" ref="AF10" si="198">+AE10*$F10</f>
        <v>0</v>
      </c>
      <c r="AG10" s="11">
        <f t="shared" si="65"/>
        <v>53787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pans="1:16384" s="4" customFormat="1" x14ac:dyDescent="0.3">
      <c r="A11" s="17">
        <f t="shared" si="66"/>
        <v>9</v>
      </c>
      <c r="B11" s="29" t="str">
        <f t="shared" si="40"/>
        <v>Expense 9</v>
      </c>
      <c r="C11" s="29"/>
      <c r="D11" s="30">
        <v>22112</v>
      </c>
      <c r="E11" s="27">
        <f t="shared" si="41"/>
        <v>78</v>
      </c>
      <c r="F11" s="28">
        <f t="shared" si="42"/>
        <v>283.4871794871795</v>
      </c>
      <c r="G11" s="31">
        <v>43833</v>
      </c>
      <c r="H11" s="31">
        <v>43911</v>
      </c>
      <c r="I11" s="25">
        <f>+IF(IF($G11&lt;J$2,MIN(J$2,$H11)-MAX($G11,H$2),0)&gt;=0,IF($G11&lt;J$2,MIN(J$2,$H11)-MAX($G11,H$2),0),0)</f>
        <v>0</v>
      </c>
      <c r="J11" s="25">
        <f>+I11*$F11</f>
        <v>0</v>
      </c>
      <c r="K11" s="25">
        <f t="shared" ref="K11" si="199">+IF(IF($G11&lt;L$2,MIN(L$2,$H11)-MAX($G11,J$2),0)&gt;=0,IF($G11&lt;L$2,MIN(L$2,$H11)-MAX($G11,J$2),0),0)</f>
        <v>0</v>
      </c>
      <c r="L11" s="25">
        <f t="shared" ref="L11:AF11" si="200">+K11*$F11</f>
        <v>0</v>
      </c>
      <c r="M11" s="25">
        <f t="shared" ref="M11" si="201">+IF(IF($G11&lt;N$2,MIN(N$2,$H11)-MAX($G11,L$2),0)&gt;=0,IF($G11&lt;N$2,MIN(N$2,$H11)-MAX($G11,L$2),0),0)</f>
        <v>0</v>
      </c>
      <c r="N11" s="25">
        <f t="shared" ref="N11:AF11" si="202">+M11*$F11</f>
        <v>0</v>
      </c>
      <c r="O11" s="25">
        <f t="shared" ref="O11" si="203">+IF(IF($G11&lt;P$2,MIN(P$2,$H11)-MAX($G11,N$2),0)&gt;=0,IF($G11&lt;P$2,MIN(P$2,$H11)-MAX($G11,N$2),0),0)</f>
        <v>0</v>
      </c>
      <c r="P11" s="25">
        <f t="shared" ref="P11:AF11" si="204">+O11*$F11</f>
        <v>0</v>
      </c>
      <c r="Q11" s="25">
        <f t="shared" ref="Q11" si="205">+IF(IF($G11&lt;R$2,MIN(R$2,$H11)-MAX($G11,P$2),0)&gt;=0,IF($G11&lt;R$2,MIN(R$2,$H11)-MAX($G11,P$2),0),0)</f>
        <v>0</v>
      </c>
      <c r="R11" s="25">
        <f t="shared" ref="R11:AF11" si="206">+Q11*$F11</f>
        <v>0</v>
      </c>
      <c r="S11" s="25">
        <f t="shared" ref="S11" si="207">+IF(IF($G11&lt;T$2,MIN(T$2,$H11)-MAX($G11,R$2),0)&gt;=0,IF($G11&lt;T$2,MIN(T$2,$H11)-MAX($G11,R$2),0),0)</f>
        <v>0</v>
      </c>
      <c r="T11" s="25">
        <f t="shared" ref="T11:AF11" si="208">+S11*$F11</f>
        <v>0</v>
      </c>
      <c r="U11" s="25">
        <f t="shared" ref="U11" si="209">+IF(IF($G11&lt;V$2,MIN(V$2,$H11)-MAX($G11,T$2),0)&gt;=0,IF($G11&lt;V$2,MIN(V$2,$H11)-MAX($G11,T$2),0),0)</f>
        <v>0</v>
      </c>
      <c r="V11" s="25">
        <f t="shared" ref="V11:AF11" si="210">+U11*$F11</f>
        <v>0</v>
      </c>
      <c r="W11" s="25">
        <f t="shared" ref="W11" si="211">+IF(IF($G11&lt;X$2,MIN(X$2,$H11)-MAX($G11,V$2),0)&gt;=0,IF($G11&lt;X$2,MIN(X$2,$H11)-MAX($G11,V$2),0),0)</f>
        <v>0</v>
      </c>
      <c r="X11" s="25">
        <f t="shared" ref="X11:AF11" si="212">+W11*$F11</f>
        <v>0</v>
      </c>
      <c r="Y11" s="25">
        <f t="shared" ref="Y11" si="213">+IF(IF($G11&lt;Z$2,MIN(Z$2,$H11)-MAX($G11,X$2),0)&gt;=0,IF($G11&lt;Z$2,MIN(Z$2,$H11)-MAX($G11,X$2),0),0)</f>
        <v>0</v>
      </c>
      <c r="Z11" s="25">
        <f t="shared" ref="Z11:AF11" si="214">+Y11*$F11</f>
        <v>0</v>
      </c>
      <c r="AA11" s="25">
        <f t="shared" ref="AA11" si="215">+IF(IF($G11&lt;AB$2,MIN(AB$2,$H11)-MAX($G11,Z$2),0)&gt;=0,IF($G11&lt;AB$2,MIN(AB$2,$H11)-MAX($G11,Z$2),0),0)</f>
        <v>28</v>
      </c>
      <c r="AB11" s="25">
        <f t="shared" ref="AB11:AF11" si="216">+AA11*$F11</f>
        <v>7937.6410256410263</v>
      </c>
      <c r="AC11" s="25">
        <f t="shared" ref="AC11" si="217">+IF(IF($G11&lt;AD$2,MIN(AD$2,$H11)-MAX($G11,AB$2),0)&gt;=0,IF($G11&lt;AD$2,MIN(AD$2,$H11)-MAX($G11,AB$2),0),0)</f>
        <v>29</v>
      </c>
      <c r="AD11" s="25">
        <f t="shared" ref="AD11:AF11" si="218">+AC11*$F11</f>
        <v>8221.1282051282051</v>
      </c>
      <c r="AE11" s="25">
        <f t="shared" ref="AE11" si="219">+IF(IF($G11&lt;AF$2,MIN(AF$2,$H11)-MAX($G11,AD$2),0)&gt;=0,IF($G11&lt;AF$2,MIN(AF$2,$H11)-MAX($G11,AD$2),0),0)</f>
        <v>21</v>
      </c>
      <c r="AF11" s="26">
        <f t="shared" ref="AF11" si="220">+AE11*$F11</f>
        <v>5953.2307692307695</v>
      </c>
      <c r="AG11" s="11">
        <f t="shared" si="65"/>
        <v>22112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pans="1:16384" s="4" customFormat="1" x14ac:dyDescent="0.3">
      <c r="A12" s="17">
        <f t="shared" si="66"/>
        <v>10</v>
      </c>
      <c r="B12" s="29" t="str">
        <f t="shared" si="40"/>
        <v>Expense 10</v>
      </c>
      <c r="C12" s="29"/>
      <c r="D12" s="30">
        <v>55728</v>
      </c>
      <c r="E12" s="27">
        <f t="shared" si="41"/>
        <v>85</v>
      </c>
      <c r="F12" s="28">
        <f t="shared" si="42"/>
        <v>655.62352941176471</v>
      </c>
      <c r="G12" s="31">
        <v>43804</v>
      </c>
      <c r="H12" s="31">
        <v>43889</v>
      </c>
      <c r="I12" s="25">
        <f>+IF(IF($G12&lt;J$2,MIN(J$2,$H12)-MAX($G12,H$2),0)&gt;=0,IF($G12&lt;J$2,MIN(J$2,$H12)-MAX($G12,H$2),0),0)</f>
        <v>0</v>
      </c>
      <c r="J12" s="25">
        <f>+I12*$F12</f>
        <v>0</v>
      </c>
      <c r="K12" s="25">
        <f t="shared" ref="K12" si="221">+IF(IF($G12&lt;L$2,MIN(L$2,$H12)-MAX($G12,J$2),0)&gt;=0,IF($G12&lt;L$2,MIN(L$2,$H12)-MAX($G12,J$2),0),0)</f>
        <v>0</v>
      </c>
      <c r="L12" s="25">
        <f t="shared" ref="L12:AF12" si="222">+K12*$F12</f>
        <v>0</v>
      </c>
      <c r="M12" s="25">
        <f t="shared" ref="M12" si="223">+IF(IF($G12&lt;N$2,MIN(N$2,$H12)-MAX($G12,L$2),0)&gt;=0,IF($G12&lt;N$2,MIN(N$2,$H12)-MAX($G12,L$2),0),0)</f>
        <v>0</v>
      </c>
      <c r="N12" s="25">
        <f t="shared" ref="N12:AF12" si="224">+M12*$F12</f>
        <v>0</v>
      </c>
      <c r="O12" s="25">
        <f t="shared" ref="O12" si="225">+IF(IF($G12&lt;P$2,MIN(P$2,$H12)-MAX($G12,N$2),0)&gt;=0,IF($G12&lt;P$2,MIN(P$2,$H12)-MAX($G12,N$2),0),0)</f>
        <v>0</v>
      </c>
      <c r="P12" s="25">
        <f t="shared" ref="P12:AF12" si="226">+O12*$F12</f>
        <v>0</v>
      </c>
      <c r="Q12" s="25">
        <f t="shared" ref="Q12" si="227">+IF(IF($G12&lt;R$2,MIN(R$2,$H12)-MAX($G12,P$2),0)&gt;=0,IF($G12&lt;R$2,MIN(R$2,$H12)-MAX($G12,P$2),0),0)</f>
        <v>0</v>
      </c>
      <c r="R12" s="25">
        <f t="shared" ref="R12:AF12" si="228">+Q12*$F12</f>
        <v>0</v>
      </c>
      <c r="S12" s="25">
        <f t="shared" ref="S12" si="229">+IF(IF($G12&lt;T$2,MIN(T$2,$H12)-MAX($G12,R$2),0)&gt;=0,IF($G12&lt;T$2,MIN(T$2,$H12)-MAX($G12,R$2),0),0)</f>
        <v>0</v>
      </c>
      <c r="T12" s="25">
        <f t="shared" ref="T12:AF12" si="230">+S12*$F12</f>
        <v>0</v>
      </c>
      <c r="U12" s="25">
        <f t="shared" ref="U12" si="231">+IF(IF($G12&lt;V$2,MIN(V$2,$H12)-MAX($G12,T$2),0)&gt;=0,IF($G12&lt;V$2,MIN(V$2,$H12)-MAX($G12,T$2),0),0)</f>
        <v>0</v>
      </c>
      <c r="V12" s="25">
        <f t="shared" ref="V12:AF12" si="232">+U12*$F12</f>
        <v>0</v>
      </c>
      <c r="W12" s="25">
        <f t="shared" ref="W12" si="233">+IF(IF($G12&lt;X$2,MIN(X$2,$H12)-MAX($G12,V$2),0)&gt;=0,IF($G12&lt;X$2,MIN(X$2,$H12)-MAX($G12,V$2),0),0)</f>
        <v>0</v>
      </c>
      <c r="X12" s="25">
        <f t="shared" ref="X12:AF12" si="234">+W12*$F12</f>
        <v>0</v>
      </c>
      <c r="Y12" s="25">
        <f t="shared" ref="Y12" si="235">+IF(IF($G12&lt;Z$2,MIN(Z$2,$H12)-MAX($G12,X$2),0)&gt;=0,IF($G12&lt;Z$2,MIN(Z$2,$H12)-MAX($G12,X$2),0),0)</f>
        <v>26</v>
      </c>
      <c r="Z12" s="25">
        <f t="shared" ref="Z12:AF12" si="236">+Y12*$F12</f>
        <v>17046.211764705884</v>
      </c>
      <c r="AA12" s="25">
        <f t="shared" ref="AA12" si="237">+IF(IF($G12&lt;AB$2,MIN(AB$2,$H12)-MAX($G12,Z$2),0)&gt;=0,IF($G12&lt;AB$2,MIN(AB$2,$H12)-MAX($G12,Z$2),0),0)</f>
        <v>31</v>
      </c>
      <c r="AB12" s="25">
        <f t="shared" ref="AB12:AF12" si="238">+AA12*$F12</f>
        <v>20324.329411764706</v>
      </c>
      <c r="AC12" s="25">
        <f t="shared" ref="AC12" si="239">+IF(IF($G12&lt;AD$2,MIN(AD$2,$H12)-MAX($G12,AB$2),0)&gt;=0,IF($G12&lt;AD$2,MIN(AD$2,$H12)-MAX($G12,AB$2),0),0)</f>
        <v>28</v>
      </c>
      <c r="AD12" s="25">
        <f t="shared" ref="AD12:AF12" si="240">+AC12*$F12</f>
        <v>18357.45882352941</v>
      </c>
      <c r="AE12" s="25">
        <f t="shared" ref="AE12" si="241">+IF(IF($G12&lt;AF$2,MIN(AF$2,$H12)-MAX($G12,AD$2),0)&gt;=0,IF($G12&lt;AF$2,MIN(AF$2,$H12)-MAX($G12,AD$2),0),0)</f>
        <v>0</v>
      </c>
      <c r="AF12" s="26">
        <f t="shared" ref="AF12" si="242">+AE12*$F12</f>
        <v>0</v>
      </c>
      <c r="AG12" s="11">
        <f t="shared" si="65"/>
        <v>55728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pans="1:16384" s="4" customFormat="1" x14ac:dyDescent="0.3">
      <c r="A13" s="17">
        <f t="shared" si="66"/>
        <v>11</v>
      </c>
      <c r="B13" s="29" t="str">
        <f t="shared" si="40"/>
        <v>Expense 11</v>
      </c>
      <c r="C13" s="29"/>
      <c r="D13" s="30">
        <v>59243</v>
      </c>
      <c r="E13" s="27">
        <f t="shared" si="41"/>
        <v>88</v>
      </c>
      <c r="F13" s="28">
        <f t="shared" si="42"/>
        <v>673.21590909090912</v>
      </c>
      <c r="G13" s="31">
        <v>43661</v>
      </c>
      <c r="H13" s="31">
        <v>43749</v>
      </c>
      <c r="I13" s="25">
        <f>+IF(IF($G13&lt;J$2,MIN(J$2,$H13)-MAX($G13,H$2),0)&gt;=0,IF($G13&lt;J$2,MIN(J$2,$H13)-MAX($G13,H$2),0),0)</f>
        <v>0</v>
      </c>
      <c r="J13" s="25">
        <f>+I13*$F13</f>
        <v>0</v>
      </c>
      <c r="K13" s="25">
        <f t="shared" ref="K13" si="243">+IF(IF($G13&lt;L$2,MIN(L$2,$H13)-MAX($G13,J$2),0)&gt;=0,IF($G13&lt;L$2,MIN(L$2,$H13)-MAX($G13,J$2),0),0)</f>
        <v>0</v>
      </c>
      <c r="L13" s="25">
        <f t="shared" ref="L13:AF13" si="244">+K13*$F13</f>
        <v>0</v>
      </c>
      <c r="M13" s="25">
        <f t="shared" ref="M13" si="245">+IF(IF($G13&lt;N$2,MIN(N$2,$H13)-MAX($G13,L$2),0)&gt;=0,IF($G13&lt;N$2,MIN(N$2,$H13)-MAX($G13,L$2),0),0)</f>
        <v>0</v>
      </c>
      <c r="N13" s="25">
        <f t="shared" ref="N13:AF13" si="246">+M13*$F13</f>
        <v>0</v>
      </c>
      <c r="O13" s="25">
        <f t="shared" ref="O13" si="247">+IF(IF($G13&lt;P$2,MIN(P$2,$H13)-MAX($G13,N$2),0)&gt;=0,IF($G13&lt;P$2,MIN(P$2,$H13)-MAX($G13,N$2),0),0)</f>
        <v>16</v>
      </c>
      <c r="P13" s="25">
        <f t="shared" ref="P13:AF13" si="248">+O13*$F13</f>
        <v>10771.454545454546</v>
      </c>
      <c r="Q13" s="25">
        <f t="shared" ref="Q13" si="249">+IF(IF($G13&lt;R$2,MIN(R$2,$H13)-MAX($G13,P$2),0)&gt;=0,IF($G13&lt;R$2,MIN(R$2,$H13)-MAX($G13,P$2),0),0)</f>
        <v>31</v>
      </c>
      <c r="R13" s="25">
        <f t="shared" ref="R13:AF13" si="250">+Q13*$F13</f>
        <v>20869.693181818184</v>
      </c>
      <c r="S13" s="25">
        <f t="shared" ref="S13" si="251">+IF(IF($G13&lt;T$2,MIN(T$2,$H13)-MAX($G13,R$2),0)&gt;=0,IF($G13&lt;T$2,MIN(T$2,$H13)-MAX($G13,R$2),0),0)</f>
        <v>30</v>
      </c>
      <c r="T13" s="25">
        <f t="shared" ref="T13:AF13" si="252">+S13*$F13</f>
        <v>20196.477272727272</v>
      </c>
      <c r="U13" s="25">
        <f t="shared" ref="U13" si="253">+IF(IF($G13&lt;V$2,MIN(V$2,$H13)-MAX($G13,T$2),0)&gt;=0,IF($G13&lt;V$2,MIN(V$2,$H13)-MAX($G13,T$2),0),0)</f>
        <v>11</v>
      </c>
      <c r="V13" s="25">
        <f t="shared" ref="V13:AF13" si="254">+U13*$F13</f>
        <v>7405.375</v>
      </c>
      <c r="W13" s="25">
        <f t="shared" ref="W13" si="255">+IF(IF($G13&lt;X$2,MIN(X$2,$H13)-MAX($G13,V$2),0)&gt;=0,IF($G13&lt;X$2,MIN(X$2,$H13)-MAX($G13,V$2),0),0)</f>
        <v>0</v>
      </c>
      <c r="X13" s="25">
        <f t="shared" ref="X13:AF13" si="256">+W13*$F13</f>
        <v>0</v>
      </c>
      <c r="Y13" s="25">
        <f t="shared" ref="Y13" si="257">+IF(IF($G13&lt;Z$2,MIN(Z$2,$H13)-MAX($G13,X$2),0)&gt;=0,IF($G13&lt;Z$2,MIN(Z$2,$H13)-MAX($G13,X$2),0),0)</f>
        <v>0</v>
      </c>
      <c r="Z13" s="25">
        <f t="shared" ref="Z13:AF13" si="258">+Y13*$F13</f>
        <v>0</v>
      </c>
      <c r="AA13" s="25">
        <f t="shared" ref="AA13" si="259">+IF(IF($G13&lt;AB$2,MIN(AB$2,$H13)-MAX($G13,Z$2),0)&gt;=0,IF($G13&lt;AB$2,MIN(AB$2,$H13)-MAX($G13,Z$2),0),0)</f>
        <v>0</v>
      </c>
      <c r="AB13" s="25">
        <f t="shared" ref="AB13:AF13" si="260">+AA13*$F13</f>
        <v>0</v>
      </c>
      <c r="AC13" s="25">
        <f t="shared" ref="AC13" si="261">+IF(IF($G13&lt;AD$2,MIN(AD$2,$H13)-MAX($G13,AB$2),0)&gt;=0,IF($G13&lt;AD$2,MIN(AD$2,$H13)-MAX($G13,AB$2),0),0)</f>
        <v>0</v>
      </c>
      <c r="AD13" s="25">
        <f t="shared" ref="AD13:AF13" si="262">+AC13*$F13</f>
        <v>0</v>
      </c>
      <c r="AE13" s="25">
        <f t="shared" ref="AE13" si="263">+IF(IF($G13&lt;AF$2,MIN(AF$2,$H13)-MAX($G13,AD$2),0)&gt;=0,IF($G13&lt;AF$2,MIN(AF$2,$H13)-MAX($G13,AD$2),0),0)</f>
        <v>0</v>
      </c>
      <c r="AF13" s="26">
        <f t="shared" ref="AF13" si="264">+AE13*$F13</f>
        <v>0</v>
      </c>
      <c r="AG13" s="11">
        <f t="shared" si="65"/>
        <v>59243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6384" s="4" customFormat="1" x14ac:dyDescent="0.3">
      <c r="A14" s="17">
        <f t="shared" si="66"/>
        <v>12</v>
      </c>
      <c r="B14" s="29" t="str">
        <f t="shared" si="40"/>
        <v>Expense 12</v>
      </c>
      <c r="C14" s="29"/>
      <c r="D14" s="30">
        <v>82111</v>
      </c>
      <c r="E14" s="27">
        <f t="shared" si="41"/>
        <v>31</v>
      </c>
      <c r="F14" s="28">
        <f t="shared" si="42"/>
        <v>2648.7419354838707</v>
      </c>
      <c r="G14" s="31">
        <v>43827</v>
      </c>
      <c r="H14" s="31">
        <v>43858</v>
      </c>
      <c r="I14" s="25">
        <f>+IF(IF($G14&lt;J$2,MIN(J$2,$H14)-MAX($G14,H$2),0)&gt;=0,IF($G14&lt;J$2,MIN(J$2,$H14)-MAX($G14,H$2),0),0)</f>
        <v>0</v>
      </c>
      <c r="J14" s="25">
        <f>+I14*$F14</f>
        <v>0</v>
      </c>
      <c r="K14" s="25">
        <f t="shared" ref="K14" si="265">+IF(IF($G14&lt;L$2,MIN(L$2,$H14)-MAX($G14,J$2),0)&gt;=0,IF($G14&lt;L$2,MIN(L$2,$H14)-MAX($G14,J$2),0),0)</f>
        <v>0</v>
      </c>
      <c r="L14" s="25">
        <f t="shared" ref="L14:AF14" si="266">+K14*$F14</f>
        <v>0</v>
      </c>
      <c r="M14" s="25">
        <f t="shared" ref="M14" si="267">+IF(IF($G14&lt;N$2,MIN(N$2,$H14)-MAX($G14,L$2),0)&gt;=0,IF($G14&lt;N$2,MIN(N$2,$H14)-MAX($G14,L$2),0),0)</f>
        <v>0</v>
      </c>
      <c r="N14" s="25">
        <f t="shared" ref="N14:AF14" si="268">+M14*$F14</f>
        <v>0</v>
      </c>
      <c r="O14" s="25">
        <f t="shared" ref="O14" si="269">+IF(IF($G14&lt;P$2,MIN(P$2,$H14)-MAX($G14,N$2),0)&gt;=0,IF($G14&lt;P$2,MIN(P$2,$H14)-MAX($G14,N$2),0),0)</f>
        <v>0</v>
      </c>
      <c r="P14" s="25">
        <f t="shared" ref="P14:AF14" si="270">+O14*$F14</f>
        <v>0</v>
      </c>
      <c r="Q14" s="25">
        <f t="shared" ref="Q14" si="271">+IF(IF($G14&lt;R$2,MIN(R$2,$H14)-MAX($G14,P$2),0)&gt;=0,IF($G14&lt;R$2,MIN(R$2,$H14)-MAX($G14,P$2),0),0)</f>
        <v>0</v>
      </c>
      <c r="R14" s="25">
        <f t="shared" ref="R14:AF14" si="272">+Q14*$F14</f>
        <v>0</v>
      </c>
      <c r="S14" s="25">
        <f t="shared" ref="S14" si="273">+IF(IF($G14&lt;T$2,MIN(T$2,$H14)-MAX($G14,R$2),0)&gt;=0,IF($G14&lt;T$2,MIN(T$2,$H14)-MAX($G14,R$2),0),0)</f>
        <v>0</v>
      </c>
      <c r="T14" s="25">
        <f t="shared" ref="T14:AF14" si="274">+S14*$F14</f>
        <v>0</v>
      </c>
      <c r="U14" s="25">
        <f t="shared" ref="U14" si="275">+IF(IF($G14&lt;V$2,MIN(V$2,$H14)-MAX($G14,T$2),0)&gt;=0,IF($G14&lt;V$2,MIN(V$2,$H14)-MAX($G14,T$2),0),0)</f>
        <v>0</v>
      </c>
      <c r="V14" s="25">
        <f t="shared" ref="V14:AF14" si="276">+U14*$F14</f>
        <v>0</v>
      </c>
      <c r="W14" s="25">
        <f t="shared" ref="W14" si="277">+IF(IF($G14&lt;X$2,MIN(X$2,$H14)-MAX($G14,V$2),0)&gt;=0,IF($G14&lt;X$2,MIN(X$2,$H14)-MAX($G14,V$2),0),0)</f>
        <v>0</v>
      </c>
      <c r="X14" s="25">
        <f t="shared" ref="X14:AF14" si="278">+W14*$F14</f>
        <v>0</v>
      </c>
      <c r="Y14" s="25">
        <f t="shared" ref="Y14" si="279">+IF(IF($G14&lt;Z$2,MIN(Z$2,$H14)-MAX($G14,X$2),0)&gt;=0,IF($G14&lt;Z$2,MIN(Z$2,$H14)-MAX($G14,X$2),0),0)</f>
        <v>3</v>
      </c>
      <c r="Z14" s="25">
        <f t="shared" ref="Z14:AF14" si="280">+Y14*$F14</f>
        <v>7946.2258064516118</v>
      </c>
      <c r="AA14" s="25">
        <f t="shared" ref="AA14" si="281">+IF(IF($G14&lt;AB$2,MIN(AB$2,$H14)-MAX($G14,Z$2),0)&gt;=0,IF($G14&lt;AB$2,MIN(AB$2,$H14)-MAX($G14,Z$2),0),0)</f>
        <v>28</v>
      </c>
      <c r="AB14" s="25">
        <f t="shared" ref="AB14:AF14" si="282">+AA14*$F14</f>
        <v>74164.774193548379</v>
      </c>
      <c r="AC14" s="25">
        <f t="shared" ref="AC14" si="283">+IF(IF($G14&lt;AD$2,MIN(AD$2,$H14)-MAX($G14,AB$2),0)&gt;=0,IF($G14&lt;AD$2,MIN(AD$2,$H14)-MAX($G14,AB$2),0),0)</f>
        <v>0</v>
      </c>
      <c r="AD14" s="25">
        <f t="shared" ref="AD14:AF14" si="284">+AC14*$F14</f>
        <v>0</v>
      </c>
      <c r="AE14" s="25">
        <f t="shared" ref="AE14" si="285">+IF(IF($G14&lt;AF$2,MIN(AF$2,$H14)-MAX($G14,AD$2),0)&gt;=0,IF($G14&lt;AF$2,MIN(AF$2,$H14)-MAX($G14,AD$2),0),0)</f>
        <v>0</v>
      </c>
      <c r="AF14" s="26">
        <f t="shared" ref="AF14" si="286">+AE14*$F14</f>
        <v>0</v>
      </c>
      <c r="AG14" s="11">
        <f t="shared" si="65"/>
        <v>82110.999999999985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pans="1:16384" s="4" customFormat="1" x14ac:dyDescent="0.3">
      <c r="A15" s="17">
        <f t="shared" ref="A15:A25" si="287">1+A14</f>
        <v>13</v>
      </c>
      <c r="B15" s="29" t="str">
        <f t="shared" si="40"/>
        <v>Expense 13</v>
      </c>
      <c r="C15" s="29"/>
      <c r="D15" s="30">
        <v>20633</v>
      </c>
      <c r="E15" s="27">
        <f t="shared" si="41"/>
        <v>40</v>
      </c>
      <c r="F15" s="28">
        <f t="shared" si="42"/>
        <v>515.82500000000005</v>
      </c>
      <c r="G15" s="31">
        <v>43744</v>
      </c>
      <c r="H15" s="31">
        <v>43784</v>
      </c>
      <c r="I15" s="25">
        <f>+IF(IF($G15&lt;J$2,MIN(J$2,$H15)-MAX($G15,H$2),0)&gt;=0,IF($G15&lt;J$2,MIN(J$2,$H15)-MAX($G15,H$2),0),0)</f>
        <v>0</v>
      </c>
      <c r="J15" s="25">
        <f>+I15*$F15</f>
        <v>0</v>
      </c>
      <c r="K15" s="25">
        <f t="shared" ref="K15" si="288">+IF(IF($G15&lt;L$2,MIN(L$2,$H15)-MAX($G15,J$2),0)&gt;=0,IF($G15&lt;L$2,MIN(L$2,$H15)-MAX($G15,J$2),0),0)</f>
        <v>0</v>
      </c>
      <c r="L15" s="25">
        <f t="shared" ref="L15:AF15" si="289">+K15*$F15</f>
        <v>0</v>
      </c>
      <c r="M15" s="25">
        <f t="shared" ref="M15" si="290">+IF(IF($G15&lt;N$2,MIN(N$2,$H15)-MAX($G15,L$2),0)&gt;=0,IF($G15&lt;N$2,MIN(N$2,$H15)-MAX($G15,L$2),0),0)</f>
        <v>0</v>
      </c>
      <c r="N15" s="25">
        <f t="shared" ref="N15:AF15" si="291">+M15*$F15</f>
        <v>0</v>
      </c>
      <c r="O15" s="25">
        <f t="shared" ref="O15" si="292">+IF(IF($G15&lt;P$2,MIN(P$2,$H15)-MAX($G15,N$2),0)&gt;=0,IF($G15&lt;P$2,MIN(P$2,$H15)-MAX($G15,N$2),0),0)</f>
        <v>0</v>
      </c>
      <c r="P15" s="25">
        <f t="shared" ref="P15:AF15" si="293">+O15*$F15</f>
        <v>0</v>
      </c>
      <c r="Q15" s="25">
        <f t="shared" ref="Q15" si="294">+IF(IF($G15&lt;R$2,MIN(R$2,$H15)-MAX($G15,P$2),0)&gt;=0,IF($G15&lt;R$2,MIN(R$2,$H15)-MAX($G15,P$2),0),0)</f>
        <v>0</v>
      </c>
      <c r="R15" s="25">
        <f t="shared" ref="R15:AF15" si="295">+Q15*$F15</f>
        <v>0</v>
      </c>
      <c r="S15" s="25">
        <f t="shared" ref="S15" si="296">+IF(IF($G15&lt;T$2,MIN(T$2,$H15)-MAX($G15,R$2),0)&gt;=0,IF($G15&lt;T$2,MIN(T$2,$H15)-MAX($G15,R$2),0),0)</f>
        <v>0</v>
      </c>
      <c r="T15" s="25">
        <f t="shared" ref="T15:AF15" si="297">+S15*$F15</f>
        <v>0</v>
      </c>
      <c r="U15" s="25">
        <f t="shared" ref="U15" si="298">+IF(IF($G15&lt;V$2,MIN(V$2,$H15)-MAX($G15,T$2),0)&gt;=0,IF($G15&lt;V$2,MIN(V$2,$H15)-MAX($G15,T$2),0),0)</f>
        <v>25</v>
      </c>
      <c r="V15" s="25">
        <f t="shared" ref="V15:AF15" si="299">+U15*$F15</f>
        <v>12895.625000000002</v>
      </c>
      <c r="W15" s="25">
        <f t="shared" ref="W15" si="300">+IF(IF($G15&lt;X$2,MIN(X$2,$H15)-MAX($G15,V$2),0)&gt;=0,IF($G15&lt;X$2,MIN(X$2,$H15)-MAX($G15,V$2),0),0)</f>
        <v>15</v>
      </c>
      <c r="X15" s="25">
        <f t="shared" ref="X15:AF15" si="301">+W15*$F15</f>
        <v>7737.3750000000009</v>
      </c>
      <c r="Y15" s="25">
        <f t="shared" ref="Y15" si="302">+IF(IF($G15&lt;Z$2,MIN(Z$2,$H15)-MAX($G15,X$2),0)&gt;=0,IF($G15&lt;Z$2,MIN(Z$2,$H15)-MAX($G15,X$2),0),0)</f>
        <v>0</v>
      </c>
      <c r="Z15" s="25">
        <f t="shared" ref="Z15:AF15" si="303">+Y15*$F15</f>
        <v>0</v>
      </c>
      <c r="AA15" s="25">
        <f t="shared" ref="AA15" si="304">+IF(IF($G15&lt;AB$2,MIN(AB$2,$H15)-MAX($G15,Z$2),0)&gt;=0,IF($G15&lt;AB$2,MIN(AB$2,$H15)-MAX($G15,Z$2),0),0)</f>
        <v>0</v>
      </c>
      <c r="AB15" s="25">
        <f t="shared" ref="AB15:AF15" si="305">+AA15*$F15</f>
        <v>0</v>
      </c>
      <c r="AC15" s="25">
        <f t="shared" ref="AC15" si="306">+IF(IF($G15&lt;AD$2,MIN(AD$2,$H15)-MAX($G15,AB$2),0)&gt;=0,IF($G15&lt;AD$2,MIN(AD$2,$H15)-MAX($G15,AB$2),0),0)</f>
        <v>0</v>
      </c>
      <c r="AD15" s="25">
        <f t="shared" ref="AD15:AF15" si="307">+AC15*$F15</f>
        <v>0</v>
      </c>
      <c r="AE15" s="25">
        <f t="shared" ref="AE15" si="308">+IF(IF($G15&lt;AF$2,MIN(AF$2,$H15)-MAX($G15,AD$2),0)&gt;=0,IF($G15&lt;AF$2,MIN(AF$2,$H15)-MAX($G15,AD$2),0),0)</f>
        <v>0</v>
      </c>
      <c r="AF15" s="26">
        <f t="shared" ref="AF15" si="309">+AE15*$F15</f>
        <v>0</v>
      </c>
      <c r="AG15" s="11">
        <f t="shared" si="65"/>
        <v>20633.000000000004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pans="1:16384" s="4" customFormat="1" x14ac:dyDescent="0.3">
      <c r="A16" s="17">
        <f t="shared" si="287"/>
        <v>14</v>
      </c>
      <c r="B16" s="29" t="str">
        <f t="shared" si="40"/>
        <v>Expense 14</v>
      </c>
      <c r="C16" s="29"/>
      <c r="D16" s="30">
        <v>69381</v>
      </c>
      <c r="E16" s="27">
        <f t="shared" si="41"/>
        <v>180</v>
      </c>
      <c r="F16" s="28">
        <f t="shared" si="42"/>
        <v>385.45</v>
      </c>
      <c r="G16" s="31">
        <v>43737</v>
      </c>
      <c r="H16" s="31">
        <v>43917</v>
      </c>
      <c r="I16" s="25">
        <f>+IF(IF($G16&lt;J$2,MIN(J$2,$H16)-MAX($G16,H$2),0)&gt;=0,IF($G16&lt;J$2,MIN(J$2,$H16)-MAX($G16,H$2),0),0)</f>
        <v>0</v>
      </c>
      <c r="J16" s="25">
        <f>+I16*$F16</f>
        <v>0</v>
      </c>
      <c r="K16" s="25">
        <f t="shared" ref="K16" si="310">+IF(IF($G16&lt;L$2,MIN(L$2,$H16)-MAX($G16,J$2),0)&gt;=0,IF($G16&lt;L$2,MIN(L$2,$H16)-MAX($G16,J$2),0),0)</f>
        <v>0</v>
      </c>
      <c r="L16" s="25">
        <f t="shared" ref="L16:AF16" si="311">+K16*$F16</f>
        <v>0</v>
      </c>
      <c r="M16" s="25">
        <f t="shared" ref="M16" si="312">+IF(IF($G16&lt;N$2,MIN(N$2,$H16)-MAX($G16,L$2),0)&gt;=0,IF($G16&lt;N$2,MIN(N$2,$H16)-MAX($G16,L$2),0),0)</f>
        <v>0</v>
      </c>
      <c r="N16" s="25">
        <f t="shared" ref="N16:AF16" si="313">+M16*$F16</f>
        <v>0</v>
      </c>
      <c r="O16" s="25">
        <f t="shared" ref="O16" si="314">+IF(IF($G16&lt;P$2,MIN(P$2,$H16)-MAX($G16,N$2),0)&gt;=0,IF($G16&lt;P$2,MIN(P$2,$H16)-MAX($G16,N$2),0),0)</f>
        <v>0</v>
      </c>
      <c r="P16" s="25">
        <f t="shared" ref="P16:AF16" si="315">+O16*$F16</f>
        <v>0</v>
      </c>
      <c r="Q16" s="25">
        <f t="shared" ref="Q16" si="316">+IF(IF($G16&lt;R$2,MIN(R$2,$H16)-MAX($G16,P$2),0)&gt;=0,IF($G16&lt;R$2,MIN(R$2,$H16)-MAX($G16,P$2),0),0)</f>
        <v>0</v>
      </c>
      <c r="R16" s="25">
        <f t="shared" ref="R16:AF16" si="317">+Q16*$F16</f>
        <v>0</v>
      </c>
      <c r="S16" s="25">
        <f t="shared" ref="S16" si="318">+IF(IF($G16&lt;T$2,MIN(T$2,$H16)-MAX($G16,R$2),0)&gt;=0,IF($G16&lt;T$2,MIN(T$2,$H16)-MAX($G16,R$2),0),0)</f>
        <v>1</v>
      </c>
      <c r="T16" s="25">
        <f t="shared" ref="T16:AF16" si="319">+S16*$F16</f>
        <v>385.45</v>
      </c>
      <c r="U16" s="25">
        <f t="shared" ref="U16" si="320">+IF(IF($G16&lt;V$2,MIN(V$2,$H16)-MAX($G16,T$2),0)&gt;=0,IF($G16&lt;V$2,MIN(V$2,$H16)-MAX($G16,T$2),0),0)</f>
        <v>31</v>
      </c>
      <c r="V16" s="25">
        <f t="shared" ref="V16:AF16" si="321">+U16*$F16</f>
        <v>11948.949999999999</v>
      </c>
      <c r="W16" s="25">
        <f t="shared" ref="W16" si="322">+IF(IF($G16&lt;X$2,MIN(X$2,$H16)-MAX($G16,V$2),0)&gt;=0,IF($G16&lt;X$2,MIN(X$2,$H16)-MAX($G16,V$2),0),0)</f>
        <v>30</v>
      </c>
      <c r="X16" s="25">
        <f t="shared" ref="X16:AF16" si="323">+W16*$F16</f>
        <v>11563.5</v>
      </c>
      <c r="Y16" s="25">
        <f t="shared" ref="Y16" si="324">+IF(IF($G16&lt;Z$2,MIN(Z$2,$H16)-MAX($G16,X$2),0)&gt;=0,IF($G16&lt;Z$2,MIN(Z$2,$H16)-MAX($G16,X$2),0),0)</f>
        <v>31</v>
      </c>
      <c r="Z16" s="25">
        <f t="shared" ref="Z16:AF16" si="325">+Y16*$F16</f>
        <v>11948.949999999999</v>
      </c>
      <c r="AA16" s="25">
        <f t="shared" ref="AA16" si="326">+IF(IF($G16&lt;AB$2,MIN(AB$2,$H16)-MAX($G16,Z$2),0)&gt;=0,IF($G16&lt;AB$2,MIN(AB$2,$H16)-MAX($G16,Z$2),0),0)</f>
        <v>31</v>
      </c>
      <c r="AB16" s="25">
        <f t="shared" ref="AB16:AF16" si="327">+AA16*$F16</f>
        <v>11948.949999999999</v>
      </c>
      <c r="AC16" s="25">
        <f t="shared" ref="AC16" si="328">+IF(IF($G16&lt;AD$2,MIN(AD$2,$H16)-MAX($G16,AB$2),0)&gt;=0,IF($G16&lt;AD$2,MIN(AD$2,$H16)-MAX($G16,AB$2),0),0)</f>
        <v>29</v>
      </c>
      <c r="AD16" s="25">
        <f t="shared" ref="AD16:AF16" si="329">+AC16*$F16</f>
        <v>11178.05</v>
      </c>
      <c r="AE16" s="25">
        <f t="shared" ref="AE16" si="330">+IF(IF($G16&lt;AF$2,MIN(AF$2,$H16)-MAX($G16,AD$2),0)&gt;=0,IF($G16&lt;AF$2,MIN(AF$2,$H16)-MAX($G16,AD$2),0),0)</f>
        <v>27</v>
      </c>
      <c r="AF16" s="26">
        <f t="shared" ref="AF16" si="331">+AE16*$F16</f>
        <v>10407.15</v>
      </c>
      <c r="AG16" s="11">
        <f t="shared" si="65"/>
        <v>69380.999999999985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1:16384" s="4" customFormat="1" x14ac:dyDescent="0.3">
      <c r="A17" s="17">
        <f t="shared" si="287"/>
        <v>15</v>
      </c>
      <c r="B17" s="29" t="str">
        <f t="shared" si="40"/>
        <v>Expense 15</v>
      </c>
      <c r="C17" s="29"/>
      <c r="D17" s="30">
        <v>32185</v>
      </c>
      <c r="E17" s="27">
        <f t="shared" si="41"/>
        <v>24</v>
      </c>
      <c r="F17" s="28">
        <f t="shared" si="42"/>
        <v>1341.0416666666667</v>
      </c>
      <c r="G17" s="31">
        <v>43796</v>
      </c>
      <c r="H17" s="31">
        <v>43820</v>
      </c>
      <c r="I17" s="25">
        <f>+IF(IF($G17&lt;J$2,MIN(J$2,$H17)-MAX($G17,H$2),0)&gt;=0,IF($G17&lt;J$2,MIN(J$2,$H17)-MAX($G17,H$2),0),0)</f>
        <v>0</v>
      </c>
      <c r="J17" s="25">
        <f>+I17*$F17</f>
        <v>0</v>
      </c>
      <c r="K17" s="25">
        <f t="shared" ref="K17" si="332">+IF(IF($G17&lt;L$2,MIN(L$2,$H17)-MAX($G17,J$2),0)&gt;=0,IF($G17&lt;L$2,MIN(L$2,$H17)-MAX($G17,J$2),0),0)</f>
        <v>0</v>
      </c>
      <c r="L17" s="25">
        <f t="shared" ref="L17:AF17" si="333">+K17*$F17</f>
        <v>0</v>
      </c>
      <c r="M17" s="25">
        <f t="shared" ref="M17" si="334">+IF(IF($G17&lt;N$2,MIN(N$2,$H17)-MAX($G17,L$2),0)&gt;=0,IF($G17&lt;N$2,MIN(N$2,$H17)-MAX($G17,L$2),0),0)</f>
        <v>0</v>
      </c>
      <c r="N17" s="25">
        <f t="shared" ref="N17:AF17" si="335">+M17*$F17</f>
        <v>0</v>
      </c>
      <c r="O17" s="25">
        <f t="shared" ref="O17" si="336">+IF(IF($G17&lt;P$2,MIN(P$2,$H17)-MAX($G17,N$2),0)&gt;=0,IF($G17&lt;P$2,MIN(P$2,$H17)-MAX($G17,N$2),0),0)</f>
        <v>0</v>
      </c>
      <c r="P17" s="25">
        <f t="shared" ref="P17:AF17" si="337">+O17*$F17</f>
        <v>0</v>
      </c>
      <c r="Q17" s="25">
        <f t="shared" ref="Q17" si="338">+IF(IF($G17&lt;R$2,MIN(R$2,$H17)-MAX($G17,P$2),0)&gt;=0,IF($G17&lt;R$2,MIN(R$2,$H17)-MAX($G17,P$2),0),0)</f>
        <v>0</v>
      </c>
      <c r="R17" s="25">
        <f t="shared" ref="R17:AF17" si="339">+Q17*$F17</f>
        <v>0</v>
      </c>
      <c r="S17" s="25">
        <f t="shared" ref="S17" si="340">+IF(IF($G17&lt;T$2,MIN(T$2,$H17)-MAX($G17,R$2),0)&gt;=0,IF($G17&lt;T$2,MIN(T$2,$H17)-MAX($G17,R$2),0),0)</f>
        <v>0</v>
      </c>
      <c r="T17" s="25">
        <f t="shared" ref="T17:AF17" si="341">+S17*$F17</f>
        <v>0</v>
      </c>
      <c r="U17" s="25">
        <f t="shared" ref="U17" si="342">+IF(IF($G17&lt;V$2,MIN(V$2,$H17)-MAX($G17,T$2),0)&gt;=0,IF($G17&lt;V$2,MIN(V$2,$H17)-MAX($G17,T$2),0),0)</f>
        <v>0</v>
      </c>
      <c r="V17" s="25">
        <f t="shared" ref="V17:AF17" si="343">+U17*$F17</f>
        <v>0</v>
      </c>
      <c r="W17" s="25">
        <f t="shared" ref="W17" si="344">+IF(IF($G17&lt;X$2,MIN(X$2,$H17)-MAX($G17,V$2),0)&gt;=0,IF($G17&lt;X$2,MIN(X$2,$H17)-MAX($G17,V$2),0),0)</f>
        <v>3</v>
      </c>
      <c r="X17" s="25">
        <f t="shared" ref="X17:AF17" si="345">+W17*$F17</f>
        <v>4023.125</v>
      </c>
      <c r="Y17" s="25">
        <f t="shared" ref="Y17" si="346">+IF(IF($G17&lt;Z$2,MIN(Z$2,$H17)-MAX($G17,X$2),0)&gt;=0,IF($G17&lt;Z$2,MIN(Z$2,$H17)-MAX($G17,X$2),0),0)</f>
        <v>21</v>
      </c>
      <c r="Z17" s="25">
        <f t="shared" ref="Z17:AF17" si="347">+Y17*$F17</f>
        <v>28161.875</v>
      </c>
      <c r="AA17" s="25">
        <f t="shared" ref="AA17" si="348">+IF(IF($G17&lt;AB$2,MIN(AB$2,$H17)-MAX($G17,Z$2),0)&gt;=0,IF($G17&lt;AB$2,MIN(AB$2,$H17)-MAX($G17,Z$2),0),0)</f>
        <v>0</v>
      </c>
      <c r="AB17" s="25">
        <f t="shared" ref="AB17:AF17" si="349">+AA17*$F17</f>
        <v>0</v>
      </c>
      <c r="AC17" s="25">
        <f t="shared" ref="AC17" si="350">+IF(IF($G17&lt;AD$2,MIN(AD$2,$H17)-MAX($G17,AB$2),0)&gt;=0,IF($G17&lt;AD$2,MIN(AD$2,$H17)-MAX($G17,AB$2),0),0)</f>
        <v>0</v>
      </c>
      <c r="AD17" s="25">
        <f t="shared" ref="AD17:AF17" si="351">+AC17*$F17</f>
        <v>0</v>
      </c>
      <c r="AE17" s="25">
        <f t="shared" ref="AE17" si="352">+IF(IF($G17&lt;AF$2,MIN(AF$2,$H17)-MAX($G17,AD$2),0)&gt;=0,IF($G17&lt;AF$2,MIN(AF$2,$H17)-MAX($G17,AD$2),0),0)</f>
        <v>0</v>
      </c>
      <c r="AF17" s="26">
        <f t="shared" ref="AF17" si="353">+AE17*$F17</f>
        <v>0</v>
      </c>
      <c r="AG17" s="11">
        <f t="shared" si="65"/>
        <v>32185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:16384" s="4" customFormat="1" x14ac:dyDescent="0.3">
      <c r="A18" s="17">
        <f t="shared" si="287"/>
        <v>16</v>
      </c>
      <c r="B18" s="29" t="str">
        <f t="shared" si="40"/>
        <v>Expense 16</v>
      </c>
      <c r="C18" s="29"/>
      <c r="D18" s="30">
        <v>65971</v>
      </c>
      <c r="E18" s="27">
        <f t="shared" si="41"/>
        <v>120</v>
      </c>
      <c r="F18" s="28">
        <f t="shared" si="42"/>
        <v>549.75833333333333</v>
      </c>
      <c r="G18" s="31">
        <v>43730</v>
      </c>
      <c r="H18" s="31">
        <v>43850</v>
      </c>
      <c r="I18" s="25">
        <f>+IF(IF($G18&lt;J$2,MIN(J$2,$H18)-MAX($G18,H$2),0)&gt;=0,IF($G18&lt;J$2,MIN(J$2,$H18)-MAX($G18,H$2),0),0)</f>
        <v>0</v>
      </c>
      <c r="J18" s="25">
        <f>+I18*$F18</f>
        <v>0</v>
      </c>
      <c r="K18" s="25">
        <f t="shared" ref="K18" si="354">+IF(IF($G18&lt;L$2,MIN(L$2,$H18)-MAX($G18,J$2),0)&gt;=0,IF($G18&lt;L$2,MIN(L$2,$H18)-MAX($G18,J$2),0),0)</f>
        <v>0</v>
      </c>
      <c r="L18" s="25">
        <f t="shared" ref="L18:AF18" si="355">+K18*$F18</f>
        <v>0</v>
      </c>
      <c r="M18" s="25">
        <f t="shared" ref="M18" si="356">+IF(IF($G18&lt;N$2,MIN(N$2,$H18)-MAX($G18,L$2),0)&gt;=0,IF($G18&lt;N$2,MIN(N$2,$H18)-MAX($G18,L$2),0),0)</f>
        <v>0</v>
      </c>
      <c r="N18" s="25">
        <f t="shared" ref="N18:AF18" si="357">+M18*$F18</f>
        <v>0</v>
      </c>
      <c r="O18" s="25">
        <f t="shared" ref="O18" si="358">+IF(IF($G18&lt;P$2,MIN(P$2,$H18)-MAX($G18,N$2),0)&gt;=0,IF($G18&lt;P$2,MIN(P$2,$H18)-MAX($G18,N$2),0),0)</f>
        <v>0</v>
      </c>
      <c r="P18" s="25">
        <f t="shared" ref="P18:AF18" si="359">+O18*$F18</f>
        <v>0</v>
      </c>
      <c r="Q18" s="25">
        <f t="shared" ref="Q18" si="360">+IF(IF($G18&lt;R$2,MIN(R$2,$H18)-MAX($G18,P$2),0)&gt;=0,IF($G18&lt;R$2,MIN(R$2,$H18)-MAX($G18,P$2),0),0)</f>
        <v>0</v>
      </c>
      <c r="R18" s="25">
        <f t="shared" ref="R18:AF18" si="361">+Q18*$F18</f>
        <v>0</v>
      </c>
      <c r="S18" s="25">
        <f t="shared" ref="S18" si="362">+IF(IF($G18&lt;T$2,MIN(T$2,$H18)-MAX($G18,R$2),0)&gt;=0,IF($G18&lt;T$2,MIN(T$2,$H18)-MAX($G18,R$2),0),0)</f>
        <v>8</v>
      </c>
      <c r="T18" s="25">
        <f t="shared" ref="T18:AF18" si="363">+S18*$F18</f>
        <v>4398.0666666666666</v>
      </c>
      <c r="U18" s="25">
        <f t="shared" ref="U18" si="364">+IF(IF($G18&lt;V$2,MIN(V$2,$H18)-MAX($G18,T$2),0)&gt;=0,IF($G18&lt;V$2,MIN(V$2,$H18)-MAX($G18,T$2),0),0)</f>
        <v>31</v>
      </c>
      <c r="V18" s="25">
        <f t="shared" ref="V18:AF18" si="365">+U18*$F18</f>
        <v>17042.508333333331</v>
      </c>
      <c r="W18" s="25">
        <f t="shared" ref="W18" si="366">+IF(IF($G18&lt;X$2,MIN(X$2,$H18)-MAX($G18,V$2),0)&gt;=0,IF($G18&lt;X$2,MIN(X$2,$H18)-MAX($G18,V$2),0),0)</f>
        <v>30</v>
      </c>
      <c r="X18" s="25">
        <f t="shared" ref="X18:AF18" si="367">+W18*$F18</f>
        <v>16492.75</v>
      </c>
      <c r="Y18" s="25">
        <f t="shared" ref="Y18" si="368">+IF(IF($G18&lt;Z$2,MIN(Z$2,$H18)-MAX($G18,X$2),0)&gt;=0,IF($G18&lt;Z$2,MIN(Z$2,$H18)-MAX($G18,X$2),0),0)</f>
        <v>31</v>
      </c>
      <c r="Z18" s="25">
        <f t="shared" ref="Z18:AF18" si="369">+Y18*$F18</f>
        <v>17042.508333333331</v>
      </c>
      <c r="AA18" s="25">
        <f t="shared" ref="AA18" si="370">+IF(IF($G18&lt;AB$2,MIN(AB$2,$H18)-MAX($G18,Z$2),0)&gt;=0,IF($G18&lt;AB$2,MIN(AB$2,$H18)-MAX($G18,Z$2),0),0)</f>
        <v>20</v>
      </c>
      <c r="AB18" s="25">
        <f t="shared" ref="AB18:AF18" si="371">+AA18*$F18</f>
        <v>10995.166666666666</v>
      </c>
      <c r="AC18" s="25">
        <f t="shared" ref="AC18" si="372">+IF(IF($G18&lt;AD$2,MIN(AD$2,$H18)-MAX($G18,AB$2),0)&gt;=0,IF($G18&lt;AD$2,MIN(AD$2,$H18)-MAX($G18,AB$2),0),0)</f>
        <v>0</v>
      </c>
      <c r="AD18" s="25">
        <f t="shared" ref="AD18:AF18" si="373">+AC18*$F18</f>
        <v>0</v>
      </c>
      <c r="AE18" s="25">
        <f t="shared" ref="AE18" si="374">+IF(IF($G18&lt;AF$2,MIN(AF$2,$H18)-MAX($G18,AD$2),0)&gt;=0,IF($G18&lt;AF$2,MIN(AF$2,$H18)-MAX($G18,AD$2),0),0)</f>
        <v>0</v>
      </c>
      <c r="AF18" s="26">
        <f t="shared" ref="AF18" si="375">+AE18*$F18</f>
        <v>0</v>
      </c>
      <c r="AG18" s="11">
        <f t="shared" si="65"/>
        <v>65971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1:16384" s="4" customFormat="1" x14ac:dyDescent="0.3">
      <c r="A19" s="17">
        <f t="shared" si="287"/>
        <v>17</v>
      </c>
      <c r="B19" s="29" t="str">
        <f t="shared" si="40"/>
        <v>Expense 17</v>
      </c>
      <c r="C19" s="29"/>
      <c r="D19" s="30">
        <v>33249</v>
      </c>
      <c r="E19" s="27">
        <f t="shared" si="41"/>
        <v>36</v>
      </c>
      <c r="F19" s="28">
        <f t="shared" si="42"/>
        <v>923.58333333333337</v>
      </c>
      <c r="G19" s="31">
        <v>43863</v>
      </c>
      <c r="H19" s="31">
        <v>43899</v>
      </c>
      <c r="I19" s="25">
        <f>+IF(IF($G19&lt;J$2,MIN(J$2,$H19)-MAX($G19,H$2),0)&gt;=0,IF($G19&lt;J$2,MIN(J$2,$H19)-MAX($G19,H$2),0),0)</f>
        <v>0</v>
      </c>
      <c r="J19" s="25">
        <f>+I19*$F19</f>
        <v>0</v>
      </c>
      <c r="K19" s="25">
        <f t="shared" ref="K19" si="376">+IF(IF($G19&lt;L$2,MIN(L$2,$H19)-MAX($G19,J$2),0)&gt;=0,IF($G19&lt;L$2,MIN(L$2,$H19)-MAX($G19,J$2),0),0)</f>
        <v>0</v>
      </c>
      <c r="L19" s="25">
        <f t="shared" ref="L19:AF19" si="377">+K19*$F19</f>
        <v>0</v>
      </c>
      <c r="M19" s="25">
        <f t="shared" ref="M19" si="378">+IF(IF($G19&lt;N$2,MIN(N$2,$H19)-MAX($G19,L$2),0)&gt;=0,IF($G19&lt;N$2,MIN(N$2,$H19)-MAX($G19,L$2),0),0)</f>
        <v>0</v>
      </c>
      <c r="N19" s="25">
        <f t="shared" ref="N19:AF19" si="379">+M19*$F19</f>
        <v>0</v>
      </c>
      <c r="O19" s="25">
        <f t="shared" ref="O19" si="380">+IF(IF($G19&lt;P$2,MIN(P$2,$H19)-MAX($G19,N$2),0)&gt;=0,IF($G19&lt;P$2,MIN(P$2,$H19)-MAX($G19,N$2),0),0)</f>
        <v>0</v>
      </c>
      <c r="P19" s="25">
        <f t="shared" ref="P19:AF19" si="381">+O19*$F19</f>
        <v>0</v>
      </c>
      <c r="Q19" s="25">
        <f t="shared" ref="Q19" si="382">+IF(IF($G19&lt;R$2,MIN(R$2,$H19)-MAX($G19,P$2),0)&gt;=0,IF($G19&lt;R$2,MIN(R$2,$H19)-MAX($G19,P$2),0),0)</f>
        <v>0</v>
      </c>
      <c r="R19" s="25">
        <f t="shared" ref="R19:AF19" si="383">+Q19*$F19</f>
        <v>0</v>
      </c>
      <c r="S19" s="25">
        <f t="shared" ref="S19" si="384">+IF(IF($G19&lt;T$2,MIN(T$2,$H19)-MAX($G19,R$2),0)&gt;=0,IF($G19&lt;T$2,MIN(T$2,$H19)-MAX($G19,R$2),0),0)</f>
        <v>0</v>
      </c>
      <c r="T19" s="25">
        <f t="shared" ref="T19:AF19" si="385">+S19*$F19</f>
        <v>0</v>
      </c>
      <c r="U19" s="25">
        <f t="shared" ref="U19" si="386">+IF(IF($G19&lt;V$2,MIN(V$2,$H19)-MAX($G19,T$2),0)&gt;=0,IF($G19&lt;V$2,MIN(V$2,$H19)-MAX($G19,T$2),0),0)</f>
        <v>0</v>
      </c>
      <c r="V19" s="25">
        <f t="shared" ref="V19:AF19" si="387">+U19*$F19</f>
        <v>0</v>
      </c>
      <c r="W19" s="25">
        <f t="shared" ref="W19" si="388">+IF(IF($G19&lt;X$2,MIN(X$2,$H19)-MAX($G19,V$2),0)&gt;=0,IF($G19&lt;X$2,MIN(X$2,$H19)-MAX($G19,V$2),0),0)</f>
        <v>0</v>
      </c>
      <c r="X19" s="25">
        <f t="shared" ref="X19:AF19" si="389">+W19*$F19</f>
        <v>0</v>
      </c>
      <c r="Y19" s="25">
        <f t="shared" ref="Y19" si="390">+IF(IF($G19&lt;Z$2,MIN(Z$2,$H19)-MAX($G19,X$2),0)&gt;=0,IF($G19&lt;Z$2,MIN(Z$2,$H19)-MAX($G19,X$2),0),0)</f>
        <v>0</v>
      </c>
      <c r="Z19" s="25">
        <f t="shared" ref="Z19:AF19" si="391">+Y19*$F19</f>
        <v>0</v>
      </c>
      <c r="AA19" s="25">
        <f t="shared" ref="AA19" si="392">+IF(IF($G19&lt;AB$2,MIN(AB$2,$H19)-MAX($G19,Z$2),0)&gt;=0,IF($G19&lt;AB$2,MIN(AB$2,$H19)-MAX($G19,Z$2),0),0)</f>
        <v>0</v>
      </c>
      <c r="AB19" s="25">
        <f t="shared" ref="AB19:AF19" si="393">+AA19*$F19</f>
        <v>0</v>
      </c>
      <c r="AC19" s="25">
        <f t="shared" ref="AC19" si="394">+IF(IF($G19&lt;AD$2,MIN(AD$2,$H19)-MAX($G19,AB$2),0)&gt;=0,IF($G19&lt;AD$2,MIN(AD$2,$H19)-MAX($G19,AB$2),0),0)</f>
        <v>27</v>
      </c>
      <c r="AD19" s="25">
        <f t="shared" ref="AD19:AF19" si="395">+AC19*$F19</f>
        <v>24936.75</v>
      </c>
      <c r="AE19" s="25">
        <f t="shared" ref="AE19" si="396">+IF(IF($G19&lt;AF$2,MIN(AF$2,$H19)-MAX($G19,AD$2),0)&gt;=0,IF($G19&lt;AF$2,MIN(AF$2,$H19)-MAX($G19,AD$2),0),0)</f>
        <v>9</v>
      </c>
      <c r="AF19" s="26">
        <f t="shared" ref="AF19" si="397">+AE19*$F19</f>
        <v>8312.25</v>
      </c>
      <c r="AG19" s="11">
        <f t="shared" si="65"/>
        <v>33249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pans="1:16384" s="4" customFormat="1" x14ac:dyDescent="0.3">
      <c r="A20" s="17">
        <f t="shared" si="287"/>
        <v>18</v>
      </c>
      <c r="B20" s="29" t="str">
        <f t="shared" si="40"/>
        <v>Expense 18</v>
      </c>
      <c r="C20" s="29"/>
      <c r="D20" s="30">
        <v>21061</v>
      </c>
      <c r="E20" s="27">
        <f t="shared" si="41"/>
        <v>232</v>
      </c>
      <c r="F20" s="28">
        <f t="shared" si="42"/>
        <v>90.78017241379311</v>
      </c>
      <c r="G20" s="31">
        <v>43615</v>
      </c>
      <c r="H20" s="31">
        <v>43847</v>
      </c>
      <c r="I20" s="25">
        <f>+IF(IF($G20&lt;J$2,MIN(J$2,$H20)-MAX($G20,H$2),0)&gt;=0,IF($G20&lt;J$2,MIN(J$2,$H20)-MAX($G20,H$2),0),0)</f>
        <v>0</v>
      </c>
      <c r="J20" s="25">
        <f>+I20*$F20</f>
        <v>0</v>
      </c>
      <c r="K20" s="25">
        <f t="shared" ref="K20" si="398">+IF(IF($G20&lt;L$2,MIN(L$2,$H20)-MAX($G20,J$2),0)&gt;=0,IF($G20&lt;L$2,MIN(L$2,$H20)-MAX($G20,J$2),0),0)</f>
        <v>1</v>
      </c>
      <c r="L20" s="25">
        <f t="shared" ref="L20:AF20" si="399">+K20*$F20</f>
        <v>90.78017241379311</v>
      </c>
      <c r="M20" s="25">
        <f t="shared" ref="M20" si="400">+IF(IF($G20&lt;N$2,MIN(N$2,$H20)-MAX($G20,L$2),0)&gt;=0,IF($G20&lt;N$2,MIN(N$2,$H20)-MAX($G20,L$2),0),0)</f>
        <v>30</v>
      </c>
      <c r="N20" s="25">
        <f t="shared" ref="N20:AF20" si="401">+M20*$F20</f>
        <v>2723.4051724137935</v>
      </c>
      <c r="O20" s="25">
        <f t="shared" ref="O20" si="402">+IF(IF($G20&lt;P$2,MIN(P$2,$H20)-MAX($G20,N$2),0)&gt;=0,IF($G20&lt;P$2,MIN(P$2,$H20)-MAX($G20,N$2),0),0)</f>
        <v>31</v>
      </c>
      <c r="P20" s="25">
        <f t="shared" ref="P20:AF20" si="403">+O20*$F20</f>
        <v>2814.1853448275865</v>
      </c>
      <c r="Q20" s="25">
        <f t="shared" ref="Q20" si="404">+IF(IF($G20&lt;R$2,MIN(R$2,$H20)-MAX($G20,P$2),0)&gt;=0,IF($G20&lt;R$2,MIN(R$2,$H20)-MAX($G20,P$2),0),0)</f>
        <v>31</v>
      </c>
      <c r="R20" s="25">
        <f t="shared" ref="R20:AF20" si="405">+Q20*$F20</f>
        <v>2814.1853448275865</v>
      </c>
      <c r="S20" s="25">
        <f t="shared" ref="S20" si="406">+IF(IF($G20&lt;T$2,MIN(T$2,$H20)-MAX($G20,R$2),0)&gt;=0,IF($G20&lt;T$2,MIN(T$2,$H20)-MAX($G20,R$2),0),0)</f>
        <v>30</v>
      </c>
      <c r="T20" s="25">
        <f t="shared" ref="T20:AF20" si="407">+S20*$F20</f>
        <v>2723.4051724137935</v>
      </c>
      <c r="U20" s="25">
        <f t="shared" ref="U20" si="408">+IF(IF($G20&lt;V$2,MIN(V$2,$H20)-MAX($G20,T$2),0)&gt;=0,IF($G20&lt;V$2,MIN(V$2,$H20)-MAX($G20,T$2),0),0)</f>
        <v>31</v>
      </c>
      <c r="V20" s="25">
        <f t="shared" ref="V20:AF20" si="409">+U20*$F20</f>
        <v>2814.1853448275865</v>
      </c>
      <c r="W20" s="25">
        <f t="shared" ref="W20" si="410">+IF(IF($G20&lt;X$2,MIN(X$2,$H20)-MAX($G20,V$2),0)&gt;=0,IF($G20&lt;X$2,MIN(X$2,$H20)-MAX($G20,V$2),0),0)</f>
        <v>30</v>
      </c>
      <c r="X20" s="25">
        <f t="shared" ref="X20:AF20" si="411">+W20*$F20</f>
        <v>2723.4051724137935</v>
      </c>
      <c r="Y20" s="25">
        <f t="shared" ref="Y20" si="412">+IF(IF($G20&lt;Z$2,MIN(Z$2,$H20)-MAX($G20,X$2),0)&gt;=0,IF($G20&lt;Z$2,MIN(Z$2,$H20)-MAX($G20,X$2),0),0)</f>
        <v>31</v>
      </c>
      <c r="Z20" s="25">
        <f t="shared" ref="Z20:AF20" si="413">+Y20*$F20</f>
        <v>2814.1853448275865</v>
      </c>
      <c r="AA20" s="25">
        <f t="shared" ref="AA20" si="414">+IF(IF($G20&lt;AB$2,MIN(AB$2,$H20)-MAX($G20,Z$2),0)&gt;=0,IF($G20&lt;AB$2,MIN(AB$2,$H20)-MAX($G20,Z$2),0),0)</f>
        <v>17</v>
      </c>
      <c r="AB20" s="25">
        <f t="shared" ref="AB20:AF20" si="415">+AA20*$F20</f>
        <v>1543.2629310344828</v>
      </c>
      <c r="AC20" s="25">
        <f t="shared" ref="AC20" si="416">+IF(IF($G20&lt;AD$2,MIN(AD$2,$H20)-MAX($G20,AB$2),0)&gt;=0,IF($G20&lt;AD$2,MIN(AD$2,$H20)-MAX($G20,AB$2),0),0)</f>
        <v>0</v>
      </c>
      <c r="AD20" s="25">
        <f t="shared" ref="AD20:AF20" si="417">+AC20*$F20</f>
        <v>0</v>
      </c>
      <c r="AE20" s="25">
        <f t="shared" ref="AE20" si="418">+IF(IF($G20&lt;AF$2,MIN(AF$2,$H20)-MAX($G20,AD$2),0)&gt;=0,IF($G20&lt;AF$2,MIN(AF$2,$H20)-MAX($G20,AD$2),0),0)</f>
        <v>0</v>
      </c>
      <c r="AF20" s="26">
        <f t="shared" ref="AF20" si="419">+AE20*$F20</f>
        <v>0</v>
      </c>
      <c r="AG20" s="11">
        <f t="shared" si="65"/>
        <v>21061.000000000004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pans="1:16384" s="4" customFormat="1" x14ac:dyDescent="0.3">
      <c r="A21" s="17">
        <f t="shared" si="287"/>
        <v>19</v>
      </c>
      <c r="B21" s="29" t="str">
        <f t="shared" si="40"/>
        <v>Expense 19</v>
      </c>
      <c r="C21" s="29"/>
      <c r="D21" s="30">
        <v>97237</v>
      </c>
      <c r="E21" s="27">
        <f t="shared" si="41"/>
        <v>12</v>
      </c>
      <c r="F21" s="28">
        <f t="shared" si="42"/>
        <v>8103.083333333333</v>
      </c>
      <c r="G21" s="31">
        <v>43900</v>
      </c>
      <c r="H21" s="31">
        <v>43912</v>
      </c>
      <c r="I21" s="25">
        <f>+IF(IF($G21&lt;J$2,MIN(J$2,$H21)-MAX($G21,H$2),0)&gt;=0,IF($G21&lt;J$2,MIN(J$2,$H21)-MAX($G21,H$2),0),0)</f>
        <v>0</v>
      </c>
      <c r="J21" s="25">
        <f>+I21*$F21</f>
        <v>0</v>
      </c>
      <c r="K21" s="25">
        <f t="shared" ref="K21" si="420">+IF(IF($G21&lt;L$2,MIN(L$2,$H21)-MAX($G21,J$2),0)&gt;=0,IF($G21&lt;L$2,MIN(L$2,$H21)-MAX($G21,J$2),0),0)</f>
        <v>0</v>
      </c>
      <c r="L21" s="25">
        <f t="shared" ref="L21:AF21" si="421">+K21*$F21</f>
        <v>0</v>
      </c>
      <c r="M21" s="25">
        <f t="shared" ref="M21" si="422">+IF(IF($G21&lt;N$2,MIN(N$2,$H21)-MAX($G21,L$2),0)&gt;=0,IF($G21&lt;N$2,MIN(N$2,$H21)-MAX($G21,L$2),0),0)</f>
        <v>0</v>
      </c>
      <c r="N21" s="25">
        <f t="shared" ref="N21:AF21" si="423">+M21*$F21</f>
        <v>0</v>
      </c>
      <c r="O21" s="25">
        <f t="shared" ref="O21" si="424">+IF(IF($G21&lt;P$2,MIN(P$2,$H21)-MAX($G21,N$2),0)&gt;=0,IF($G21&lt;P$2,MIN(P$2,$H21)-MAX($G21,N$2),0),0)</f>
        <v>0</v>
      </c>
      <c r="P21" s="25">
        <f t="shared" ref="P21:AF21" si="425">+O21*$F21</f>
        <v>0</v>
      </c>
      <c r="Q21" s="25">
        <f t="shared" ref="Q21" si="426">+IF(IF($G21&lt;R$2,MIN(R$2,$H21)-MAX($G21,P$2),0)&gt;=0,IF($G21&lt;R$2,MIN(R$2,$H21)-MAX($G21,P$2),0),0)</f>
        <v>0</v>
      </c>
      <c r="R21" s="25">
        <f t="shared" ref="R21:AF21" si="427">+Q21*$F21</f>
        <v>0</v>
      </c>
      <c r="S21" s="25">
        <f t="shared" ref="S21" si="428">+IF(IF($G21&lt;T$2,MIN(T$2,$H21)-MAX($G21,R$2),0)&gt;=0,IF($G21&lt;T$2,MIN(T$2,$H21)-MAX($G21,R$2),0),0)</f>
        <v>0</v>
      </c>
      <c r="T21" s="25">
        <f t="shared" ref="T21:AF21" si="429">+S21*$F21</f>
        <v>0</v>
      </c>
      <c r="U21" s="25">
        <f t="shared" ref="U21" si="430">+IF(IF($G21&lt;V$2,MIN(V$2,$H21)-MAX($G21,T$2),0)&gt;=0,IF($G21&lt;V$2,MIN(V$2,$H21)-MAX($G21,T$2),0),0)</f>
        <v>0</v>
      </c>
      <c r="V21" s="25">
        <f t="shared" ref="V21:AF21" si="431">+U21*$F21</f>
        <v>0</v>
      </c>
      <c r="W21" s="25">
        <f t="shared" ref="W21" si="432">+IF(IF($G21&lt;X$2,MIN(X$2,$H21)-MAX($G21,V$2),0)&gt;=0,IF($G21&lt;X$2,MIN(X$2,$H21)-MAX($G21,V$2),0),0)</f>
        <v>0</v>
      </c>
      <c r="X21" s="25">
        <f t="shared" ref="X21:AF21" si="433">+W21*$F21</f>
        <v>0</v>
      </c>
      <c r="Y21" s="25">
        <f t="shared" ref="Y21" si="434">+IF(IF($G21&lt;Z$2,MIN(Z$2,$H21)-MAX($G21,X$2),0)&gt;=0,IF($G21&lt;Z$2,MIN(Z$2,$H21)-MAX($G21,X$2),0),0)</f>
        <v>0</v>
      </c>
      <c r="Z21" s="25">
        <f t="shared" ref="Z21:AF21" si="435">+Y21*$F21</f>
        <v>0</v>
      </c>
      <c r="AA21" s="25">
        <f t="shared" ref="AA21" si="436">+IF(IF($G21&lt;AB$2,MIN(AB$2,$H21)-MAX($G21,Z$2),0)&gt;=0,IF($G21&lt;AB$2,MIN(AB$2,$H21)-MAX($G21,Z$2),0),0)</f>
        <v>0</v>
      </c>
      <c r="AB21" s="25">
        <f t="shared" ref="AB21:AF21" si="437">+AA21*$F21</f>
        <v>0</v>
      </c>
      <c r="AC21" s="25">
        <f t="shared" ref="AC21" si="438">+IF(IF($G21&lt;AD$2,MIN(AD$2,$H21)-MAX($G21,AB$2),0)&gt;=0,IF($G21&lt;AD$2,MIN(AD$2,$H21)-MAX($G21,AB$2),0),0)</f>
        <v>0</v>
      </c>
      <c r="AD21" s="25">
        <f t="shared" ref="AD21:AF21" si="439">+AC21*$F21</f>
        <v>0</v>
      </c>
      <c r="AE21" s="25">
        <f t="shared" ref="AE21" si="440">+IF(IF($G21&lt;AF$2,MIN(AF$2,$H21)-MAX($G21,AD$2),0)&gt;=0,IF($G21&lt;AF$2,MIN(AF$2,$H21)-MAX($G21,AD$2),0),0)</f>
        <v>12</v>
      </c>
      <c r="AF21" s="26">
        <f t="shared" ref="AF21" si="441">+AE21*$F21</f>
        <v>97237</v>
      </c>
      <c r="AG21" s="11">
        <f t="shared" si="65"/>
        <v>97237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pans="1:16384" s="4" customFormat="1" x14ac:dyDescent="0.3">
      <c r="A22" s="17">
        <f t="shared" si="287"/>
        <v>20</v>
      </c>
      <c r="B22" s="29" t="str">
        <f t="shared" si="40"/>
        <v>Expense 20</v>
      </c>
      <c r="C22" s="29"/>
      <c r="D22" s="30">
        <v>95970</v>
      </c>
      <c r="E22" s="27">
        <f t="shared" si="41"/>
        <v>87</v>
      </c>
      <c r="F22" s="28">
        <f t="shared" si="42"/>
        <v>1103.1034482758621</v>
      </c>
      <c r="G22" s="31">
        <v>43826</v>
      </c>
      <c r="H22" s="31">
        <v>43913</v>
      </c>
      <c r="I22" s="25">
        <f>+IF(IF($G22&lt;J$2,MIN(J$2,$H22)-MAX($G22,H$2),0)&gt;=0,IF($G22&lt;J$2,MIN(J$2,$H22)-MAX($G22,H$2),0),0)</f>
        <v>0</v>
      </c>
      <c r="J22" s="25">
        <f>+I22*$F22</f>
        <v>0</v>
      </c>
      <c r="K22" s="25">
        <f t="shared" ref="K22" si="442">+IF(IF($G22&lt;L$2,MIN(L$2,$H22)-MAX($G22,J$2),0)&gt;=0,IF($G22&lt;L$2,MIN(L$2,$H22)-MAX($G22,J$2),0),0)</f>
        <v>0</v>
      </c>
      <c r="L22" s="25">
        <f t="shared" ref="L22:AF22" si="443">+K22*$F22</f>
        <v>0</v>
      </c>
      <c r="M22" s="25">
        <f t="shared" ref="M22" si="444">+IF(IF($G22&lt;N$2,MIN(N$2,$H22)-MAX($G22,L$2),0)&gt;=0,IF($G22&lt;N$2,MIN(N$2,$H22)-MAX($G22,L$2),0),0)</f>
        <v>0</v>
      </c>
      <c r="N22" s="25">
        <f t="shared" ref="N22:AF22" si="445">+M22*$F22</f>
        <v>0</v>
      </c>
      <c r="O22" s="25">
        <f t="shared" ref="O22" si="446">+IF(IF($G22&lt;P$2,MIN(P$2,$H22)-MAX($G22,N$2),0)&gt;=0,IF($G22&lt;P$2,MIN(P$2,$H22)-MAX($G22,N$2),0),0)</f>
        <v>0</v>
      </c>
      <c r="P22" s="25">
        <f t="shared" ref="P22:AF22" si="447">+O22*$F22</f>
        <v>0</v>
      </c>
      <c r="Q22" s="25">
        <f t="shared" ref="Q22" si="448">+IF(IF($G22&lt;R$2,MIN(R$2,$H22)-MAX($G22,P$2),0)&gt;=0,IF($G22&lt;R$2,MIN(R$2,$H22)-MAX($G22,P$2),0),0)</f>
        <v>0</v>
      </c>
      <c r="R22" s="25">
        <f t="shared" ref="R22:AF22" si="449">+Q22*$F22</f>
        <v>0</v>
      </c>
      <c r="S22" s="25">
        <f t="shared" ref="S22" si="450">+IF(IF($G22&lt;T$2,MIN(T$2,$H22)-MAX($G22,R$2),0)&gt;=0,IF($G22&lt;T$2,MIN(T$2,$H22)-MAX($G22,R$2),0),0)</f>
        <v>0</v>
      </c>
      <c r="T22" s="25">
        <f t="shared" ref="T22:AF22" si="451">+S22*$F22</f>
        <v>0</v>
      </c>
      <c r="U22" s="25">
        <f t="shared" ref="U22" si="452">+IF(IF($G22&lt;V$2,MIN(V$2,$H22)-MAX($G22,T$2),0)&gt;=0,IF($G22&lt;V$2,MIN(V$2,$H22)-MAX($G22,T$2),0),0)</f>
        <v>0</v>
      </c>
      <c r="V22" s="25">
        <f t="shared" ref="V22:AF22" si="453">+U22*$F22</f>
        <v>0</v>
      </c>
      <c r="W22" s="25">
        <f t="shared" ref="W22" si="454">+IF(IF($G22&lt;X$2,MIN(X$2,$H22)-MAX($G22,V$2),0)&gt;=0,IF($G22&lt;X$2,MIN(X$2,$H22)-MAX($G22,V$2),0),0)</f>
        <v>0</v>
      </c>
      <c r="X22" s="25">
        <f t="shared" ref="X22:AF22" si="455">+W22*$F22</f>
        <v>0</v>
      </c>
      <c r="Y22" s="25">
        <f t="shared" ref="Y22" si="456">+IF(IF($G22&lt;Z$2,MIN(Z$2,$H22)-MAX($G22,X$2),0)&gt;=0,IF($G22&lt;Z$2,MIN(Z$2,$H22)-MAX($G22,X$2),0),0)</f>
        <v>4</v>
      </c>
      <c r="Z22" s="25">
        <f t="shared" ref="Z22:AF22" si="457">+Y22*$F22</f>
        <v>4412.4137931034484</v>
      </c>
      <c r="AA22" s="25">
        <f t="shared" ref="AA22" si="458">+IF(IF($G22&lt;AB$2,MIN(AB$2,$H22)-MAX($G22,Z$2),0)&gt;=0,IF($G22&lt;AB$2,MIN(AB$2,$H22)-MAX($G22,Z$2),0),0)</f>
        <v>31</v>
      </c>
      <c r="AB22" s="25">
        <f t="shared" ref="AB22:AF22" si="459">+AA22*$F22</f>
        <v>34196.206896551725</v>
      </c>
      <c r="AC22" s="25">
        <f t="shared" ref="AC22" si="460">+IF(IF($G22&lt;AD$2,MIN(AD$2,$H22)-MAX($G22,AB$2),0)&gt;=0,IF($G22&lt;AD$2,MIN(AD$2,$H22)-MAX($G22,AB$2),0),0)</f>
        <v>29</v>
      </c>
      <c r="AD22" s="25">
        <f t="shared" ref="AD22:AF22" si="461">+AC22*$F22</f>
        <v>31990</v>
      </c>
      <c r="AE22" s="25">
        <f t="shared" ref="AE22" si="462">+IF(IF($G22&lt;AF$2,MIN(AF$2,$H22)-MAX($G22,AD$2),0)&gt;=0,IF($G22&lt;AF$2,MIN(AF$2,$H22)-MAX($G22,AD$2),0),0)</f>
        <v>23</v>
      </c>
      <c r="AF22" s="26">
        <f t="shared" ref="AF22" si="463">+AE22*$F22</f>
        <v>25371.37931034483</v>
      </c>
      <c r="AG22" s="11">
        <f t="shared" si="65"/>
        <v>95970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pans="1:16384" s="4" customFormat="1" x14ac:dyDescent="0.3">
      <c r="A23" s="17">
        <f t="shared" si="287"/>
        <v>21</v>
      </c>
      <c r="B23" s="29" t="str">
        <f t="shared" si="40"/>
        <v>Expense 21</v>
      </c>
      <c r="C23" s="29"/>
      <c r="D23" s="30">
        <v>62418</v>
      </c>
      <c r="E23" s="27">
        <f t="shared" si="41"/>
        <v>67</v>
      </c>
      <c r="F23" s="28">
        <f t="shared" si="42"/>
        <v>931.61194029850742</v>
      </c>
      <c r="G23" s="31">
        <v>43836</v>
      </c>
      <c r="H23" s="31">
        <v>43903</v>
      </c>
      <c r="I23" s="25">
        <f>+IF(IF($G23&lt;J$2,MIN(J$2,$H23)-MAX($G23,H$2),0)&gt;=0,IF($G23&lt;J$2,MIN(J$2,$H23)-MAX($G23,H$2),0),0)</f>
        <v>0</v>
      </c>
      <c r="J23" s="25">
        <f>+I23*$F23</f>
        <v>0</v>
      </c>
      <c r="K23" s="25">
        <f t="shared" ref="K23" si="464">+IF(IF($G23&lt;L$2,MIN(L$2,$H23)-MAX($G23,J$2),0)&gt;=0,IF($G23&lt;L$2,MIN(L$2,$H23)-MAX($G23,J$2),0),0)</f>
        <v>0</v>
      </c>
      <c r="L23" s="25">
        <f t="shared" ref="L23:AF23" si="465">+K23*$F23</f>
        <v>0</v>
      </c>
      <c r="M23" s="25">
        <f t="shared" ref="M23" si="466">+IF(IF($G23&lt;N$2,MIN(N$2,$H23)-MAX($G23,L$2),0)&gt;=0,IF($G23&lt;N$2,MIN(N$2,$H23)-MAX($G23,L$2),0),0)</f>
        <v>0</v>
      </c>
      <c r="N23" s="25">
        <f t="shared" ref="N23:AF23" si="467">+M23*$F23</f>
        <v>0</v>
      </c>
      <c r="O23" s="25">
        <f t="shared" ref="O23" si="468">+IF(IF($G23&lt;P$2,MIN(P$2,$H23)-MAX($G23,N$2),0)&gt;=0,IF($G23&lt;P$2,MIN(P$2,$H23)-MAX($G23,N$2),0),0)</f>
        <v>0</v>
      </c>
      <c r="P23" s="25">
        <f t="shared" ref="P23:AF23" si="469">+O23*$F23</f>
        <v>0</v>
      </c>
      <c r="Q23" s="25">
        <f t="shared" ref="Q23" si="470">+IF(IF($G23&lt;R$2,MIN(R$2,$H23)-MAX($G23,P$2),0)&gt;=0,IF($G23&lt;R$2,MIN(R$2,$H23)-MAX($G23,P$2),0),0)</f>
        <v>0</v>
      </c>
      <c r="R23" s="25">
        <f t="shared" ref="R23:AF23" si="471">+Q23*$F23</f>
        <v>0</v>
      </c>
      <c r="S23" s="25">
        <f t="shared" ref="S23" si="472">+IF(IF($G23&lt;T$2,MIN(T$2,$H23)-MAX($G23,R$2),0)&gt;=0,IF($G23&lt;T$2,MIN(T$2,$H23)-MAX($G23,R$2),0),0)</f>
        <v>0</v>
      </c>
      <c r="T23" s="25">
        <f t="shared" ref="T23:AF23" si="473">+S23*$F23</f>
        <v>0</v>
      </c>
      <c r="U23" s="25">
        <f t="shared" ref="U23" si="474">+IF(IF($G23&lt;V$2,MIN(V$2,$H23)-MAX($G23,T$2),0)&gt;=0,IF($G23&lt;V$2,MIN(V$2,$H23)-MAX($G23,T$2),0),0)</f>
        <v>0</v>
      </c>
      <c r="V23" s="25">
        <f t="shared" ref="V23:AF23" si="475">+U23*$F23</f>
        <v>0</v>
      </c>
      <c r="W23" s="25">
        <f t="shared" ref="W23" si="476">+IF(IF($G23&lt;X$2,MIN(X$2,$H23)-MAX($G23,V$2),0)&gt;=0,IF($G23&lt;X$2,MIN(X$2,$H23)-MAX($G23,V$2),0),0)</f>
        <v>0</v>
      </c>
      <c r="X23" s="25">
        <f t="shared" ref="X23:AF23" si="477">+W23*$F23</f>
        <v>0</v>
      </c>
      <c r="Y23" s="25">
        <f t="shared" ref="Y23" si="478">+IF(IF($G23&lt;Z$2,MIN(Z$2,$H23)-MAX($G23,X$2),0)&gt;=0,IF($G23&lt;Z$2,MIN(Z$2,$H23)-MAX($G23,X$2),0),0)</f>
        <v>0</v>
      </c>
      <c r="Z23" s="25">
        <f t="shared" ref="Z23:AF23" si="479">+Y23*$F23</f>
        <v>0</v>
      </c>
      <c r="AA23" s="25">
        <f t="shared" ref="AA23" si="480">+IF(IF($G23&lt;AB$2,MIN(AB$2,$H23)-MAX($G23,Z$2),0)&gt;=0,IF($G23&lt;AB$2,MIN(AB$2,$H23)-MAX($G23,Z$2),0),0)</f>
        <v>25</v>
      </c>
      <c r="AB23" s="25">
        <f t="shared" ref="AB23:AF23" si="481">+AA23*$F23</f>
        <v>23290.298507462685</v>
      </c>
      <c r="AC23" s="25">
        <f t="shared" ref="AC23" si="482">+IF(IF($G23&lt;AD$2,MIN(AD$2,$H23)-MAX($G23,AB$2),0)&gt;=0,IF($G23&lt;AD$2,MIN(AD$2,$H23)-MAX($G23,AB$2),0),0)</f>
        <v>29</v>
      </c>
      <c r="AD23" s="25">
        <f t="shared" ref="AD23:AF23" si="483">+AC23*$F23</f>
        <v>27016.746268656716</v>
      </c>
      <c r="AE23" s="25">
        <f t="shared" ref="AE23" si="484">+IF(IF($G23&lt;AF$2,MIN(AF$2,$H23)-MAX($G23,AD$2),0)&gt;=0,IF($G23&lt;AF$2,MIN(AF$2,$H23)-MAX($G23,AD$2),0),0)</f>
        <v>13</v>
      </c>
      <c r="AF23" s="26">
        <f t="shared" ref="AF23" si="485">+AE23*$F23</f>
        <v>12110.955223880597</v>
      </c>
      <c r="AG23" s="11">
        <f t="shared" si="65"/>
        <v>62418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pans="1:16384" s="4" customFormat="1" x14ac:dyDescent="0.3">
      <c r="A24" s="17">
        <f t="shared" si="287"/>
        <v>22</v>
      </c>
      <c r="B24" s="29" t="str">
        <f t="shared" si="40"/>
        <v>Expense 22</v>
      </c>
      <c r="C24" s="29"/>
      <c r="D24" s="30">
        <v>10293</v>
      </c>
      <c r="E24" s="27">
        <f t="shared" si="41"/>
        <v>37</v>
      </c>
      <c r="F24" s="28">
        <f t="shared" si="42"/>
        <v>278.18918918918916</v>
      </c>
      <c r="G24" s="31">
        <v>43659</v>
      </c>
      <c r="H24" s="31">
        <v>43696</v>
      </c>
      <c r="I24" s="25">
        <f>+IF(IF($G24&lt;J$2,MIN(J$2,$H24)-MAX($G24,H$2),0)&gt;=0,IF($G24&lt;J$2,MIN(J$2,$H24)-MAX($G24,H$2),0),0)</f>
        <v>0</v>
      </c>
      <c r="J24" s="25">
        <f>+I24*$F24</f>
        <v>0</v>
      </c>
      <c r="K24" s="25">
        <f t="shared" ref="K24" si="486">+IF(IF($G24&lt;L$2,MIN(L$2,$H24)-MAX($G24,J$2),0)&gt;=0,IF($G24&lt;L$2,MIN(L$2,$H24)-MAX($G24,J$2),0),0)</f>
        <v>0</v>
      </c>
      <c r="L24" s="25">
        <f t="shared" ref="L24:AF24" si="487">+K24*$F24</f>
        <v>0</v>
      </c>
      <c r="M24" s="25">
        <f t="shared" ref="M24" si="488">+IF(IF($G24&lt;N$2,MIN(N$2,$H24)-MAX($G24,L$2),0)&gt;=0,IF($G24&lt;N$2,MIN(N$2,$H24)-MAX($G24,L$2),0),0)</f>
        <v>0</v>
      </c>
      <c r="N24" s="25">
        <f t="shared" ref="N24:AF24" si="489">+M24*$F24</f>
        <v>0</v>
      </c>
      <c r="O24" s="25">
        <f t="shared" ref="O24" si="490">+IF(IF($G24&lt;P$2,MIN(P$2,$H24)-MAX($G24,N$2),0)&gt;=0,IF($G24&lt;P$2,MIN(P$2,$H24)-MAX($G24,N$2),0),0)</f>
        <v>18</v>
      </c>
      <c r="P24" s="25">
        <f t="shared" ref="P24:AF24" si="491">+O24*$F24</f>
        <v>5007.405405405405</v>
      </c>
      <c r="Q24" s="25">
        <f t="shared" ref="Q24" si="492">+IF(IF($G24&lt;R$2,MIN(R$2,$H24)-MAX($G24,P$2),0)&gt;=0,IF($G24&lt;R$2,MIN(R$2,$H24)-MAX($G24,P$2),0),0)</f>
        <v>19</v>
      </c>
      <c r="R24" s="25">
        <f t="shared" ref="R24:AF24" si="493">+Q24*$F24</f>
        <v>5285.5945945945941</v>
      </c>
      <c r="S24" s="25">
        <f t="shared" ref="S24" si="494">+IF(IF($G24&lt;T$2,MIN(T$2,$H24)-MAX($G24,R$2),0)&gt;=0,IF($G24&lt;T$2,MIN(T$2,$H24)-MAX($G24,R$2),0),0)</f>
        <v>0</v>
      </c>
      <c r="T24" s="25">
        <f t="shared" ref="T24:AF24" si="495">+S24*$F24</f>
        <v>0</v>
      </c>
      <c r="U24" s="25">
        <f t="shared" ref="U24" si="496">+IF(IF($G24&lt;V$2,MIN(V$2,$H24)-MAX($G24,T$2),0)&gt;=0,IF($G24&lt;V$2,MIN(V$2,$H24)-MAX($G24,T$2),0),0)</f>
        <v>0</v>
      </c>
      <c r="V24" s="25">
        <f t="shared" ref="V24:AF24" si="497">+U24*$F24</f>
        <v>0</v>
      </c>
      <c r="W24" s="25">
        <f t="shared" ref="W24" si="498">+IF(IF($G24&lt;X$2,MIN(X$2,$H24)-MAX($G24,V$2),0)&gt;=0,IF($G24&lt;X$2,MIN(X$2,$H24)-MAX($G24,V$2),0),0)</f>
        <v>0</v>
      </c>
      <c r="X24" s="25">
        <f t="shared" ref="X24:AF24" si="499">+W24*$F24</f>
        <v>0</v>
      </c>
      <c r="Y24" s="25">
        <f t="shared" ref="Y24" si="500">+IF(IF($G24&lt;Z$2,MIN(Z$2,$H24)-MAX($G24,X$2),0)&gt;=0,IF($G24&lt;Z$2,MIN(Z$2,$H24)-MAX($G24,X$2),0),0)</f>
        <v>0</v>
      </c>
      <c r="Z24" s="25">
        <f t="shared" ref="Z24:AF24" si="501">+Y24*$F24</f>
        <v>0</v>
      </c>
      <c r="AA24" s="25">
        <f t="shared" ref="AA24" si="502">+IF(IF($G24&lt;AB$2,MIN(AB$2,$H24)-MAX($G24,Z$2),0)&gt;=0,IF($G24&lt;AB$2,MIN(AB$2,$H24)-MAX($G24,Z$2),0),0)</f>
        <v>0</v>
      </c>
      <c r="AB24" s="25">
        <f t="shared" ref="AB24:AF24" si="503">+AA24*$F24</f>
        <v>0</v>
      </c>
      <c r="AC24" s="25">
        <f t="shared" ref="AC24" si="504">+IF(IF($G24&lt;AD$2,MIN(AD$2,$H24)-MAX($G24,AB$2),0)&gt;=0,IF($G24&lt;AD$2,MIN(AD$2,$H24)-MAX($G24,AB$2),0),0)</f>
        <v>0</v>
      </c>
      <c r="AD24" s="25">
        <f t="shared" ref="AD24:AF24" si="505">+AC24*$F24</f>
        <v>0</v>
      </c>
      <c r="AE24" s="25">
        <f t="shared" ref="AE24" si="506">+IF(IF($G24&lt;AF$2,MIN(AF$2,$H24)-MAX($G24,AD$2),0)&gt;=0,IF($G24&lt;AF$2,MIN(AF$2,$H24)-MAX($G24,AD$2),0),0)</f>
        <v>0</v>
      </c>
      <c r="AF24" s="26">
        <f t="shared" ref="AF24" si="507">+AE24*$F24</f>
        <v>0</v>
      </c>
      <c r="AG24" s="11">
        <f t="shared" si="65"/>
        <v>10293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pans="1:16384" s="4" customFormat="1" x14ac:dyDescent="0.3">
      <c r="A25" s="17">
        <f t="shared" si="287"/>
        <v>23</v>
      </c>
      <c r="B25" s="29" t="str">
        <f t="shared" si="40"/>
        <v>Expense 23</v>
      </c>
      <c r="C25" s="29"/>
      <c r="D25" s="30">
        <v>32464</v>
      </c>
      <c r="E25" s="27">
        <f t="shared" si="41"/>
        <v>11</v>
      </c>
      <c r="F25" s="28">
        <f t="shared" si="42"/>
        <v>2951.2727272727275</v>
      </c>
      <c r="G25" s="31">
        <v>43601</v>
      </c>
      <c r="H25" s="31">
        <v>43612</v>
      </c>
      <c r="I25" s="25">
        <f>+IF(IF($G25&lt;J$2,MIN(J$2,$H25)-MAX($G25,H$2),0)&gt;=0,IF($G25&lt;J$2,MIN(J$2,$H25)-MAX($G25,H$2),0),0)</f>
        <v>0</v>
      </c>
      <c r="J25" s="25">
        <f>+I25*$F25</f>
        <v>0</v>
      </c>
      <c r="K25" s="25">
        <f t="shared" ref="K25" si="508">+IF(IF($G25&lt;L$2,MIN(L$2,$H25)-MAX($G25,J$2),0)&gt;=0,IF($G25&lt;L$2,MIN(L$2,$H25)-MAX($G25,J$2),0),0)</f>
        <v>11</v>
      </c>
      <c r="L25" s="25">
        <f t="shared" ref="L25:AF25" si="509">+K25*$F25</f>
        <v>32464.000000000004</v>
      </c>
      <c r="M25" s="25">
        <f t="shared" ref="M25" si="510">+IF(IF($G25&lt;N$2,MIN(N$2,$H25)-MAX($G25,L$2),0)&gt;=0,IF($G25&lt;N$2,MIN(N$2,$H25)-MAX($G25,L$2),0),0)</f>
        <v>0</v>
      </c>
      <c r="N25" s="25">
        <f t="shared" ref="N25:AF25" si="511">+M25*$F25</f>
        <v>0</v>
      </c>
      <c r="O25" s="25">
        <f t="shared" ref="O25" si="512">+IF(IF($G25&lt;P$2,MIN(P$2,$H25)-MAX($G25,N$2),0)&gt;=0,IF($G25&lt;P$2,MIN(P$2,$H25)-MAX($G25,N$2),0),0)</f>
        <v>0</v>
      </c>
      <c r="P25" s="25">
        <f t="shared" ref="P25:AF25" si="513">+O25*$F25</f>
        <v>0</v>
      </c>
      <c r="Q25" s="25">
        <f t="shared" ref="Q25" si="514">+IF(IF($G25&lt;R$2,MIN(R$2,$H25)-MAX($G25,P$2),0)&gt;=0,IF($G25&lt;R$2,MIN(R$2,$H25)-MAX($G25,P$2),0),0)</f>
        <v>0</v>
      </c>
      <c r="R25" s="25">
        <f t="shared" ref="R25:AF25" si="515">+Q25*$F25</f>
        <v>0</v>
      </c>
      <c r="S25" s="25">
        <f t="shared" ref="S25" si="516">+IF(IF($G25&lt;T$2,MIN(T$2,$H25)-MAX($G25,R$2),0)&gt;=0,IF($G25&lt;T$2,MIN(T$2,$H25)-MAX($G25,R$2),0),0)</f>
        <v>0</v>
      </c>
      <c r="T25" s="25">
        <f t="shared" ref="T25:AF25" si="517">+S25*$F25</f>
        <v>0</v>
      </c>
      <c r="U25" s="25">
        <f t="shared" ref="U25" si="518">+IF(IF($G25&lt;V$2,MIN(V$2,$H25)-MAX($G25,T$2),0)&gt;=0,IF($G25&lt;V$2,MIN(V$2,$H25)-MAX($G25,T$2),0),0)</f>
        <v>0</v>
      </c>
      <c r="V25" s="25">
        <f t="shared" ref="V25:AF25" si="519">+U25*$F25</f>
        <v>0</v>
      </c>
      <c r="W25" s="25">
        <f t="shared" ref="W25" si="520">+IF(IF($G25&lt;X$2,MIN(X$2,$H25)-MAX($G25,V$2),0)&gt;=0,IF($G25&lt;X$2,MIN(X$2,$H25)-MAX($G25,V$2),0),0)</f>
        <v>0</v>
      </c>
      <c r="X25" s="25">
        <f t="shared" ref="X25:AF25" si="521">+W25*$F25</f>
        <v>0</v>
      </c>
      <c r="Y25" s="25">
        <f t="shared" ref="Y25" si="522">+IF(IF($G25&lt;Z$2,MIN(Z$2,$H25)-MAX($G25,X$2),0)&gt;=0,IF($G25&lt;Z$2,MIN(Z$2,$H25)-MAX($G25,X$2),0),0)</f>
        <v>0</v>
      </c>
      <c r="Z25" s="25">
        <f t="shared" ref="Z25:AF25" si="523">+Y25*$F25</f>
        <v>0</v>
      </c>
      <c r="AA25" s="25">
        <f t="shared" ref="AA25" si="524">+IF(IF($G25&lt;AB$2,MIN(AB$2,$H25)-MAX($G25,Z$2),0)&gt;=0,IF($G25&lt;AB$2,MIN(AB$2,$H25)-MAX($G25,Z$2),0),0)</f>
        <v>0</v>
      </c>
      <c r="AB25" s="25">
        <f t="shared" ref="AB25:AF25" si="525">+AA25*$F25</f>
        <v>0</v>
      </c>
      <c r="AC25" s="25">
        <f t="shared" ref="AC25" si="526">+IF(IF($G25&lt;AD$2,MIN(AD$2,$H25)-MAX($G25,AB$2),0)&gt;=0,IF($G25&lt;AD$2,MIN(AD$2,$H25)-MAX($G25,AB$2),0),0)</f>
        <v>0</v>
      </c>
      <c r="AD25" s="25">
        <f t="shared" ref="AD25:AF25" si="527">+AC25*$F25</f>
        <v>0</v>
      </c>
      <c r="AE25" s="25">
        <f t="shared" ref="AE25" si="528">+IF(IF($G25&lt;AF$2,MIN(AF$2,$H25)-MAX($G25,AD$2),0)&gt;=0,IF($G25&lt;AF$2,MIN(AF$2,$H25)-MAX($G25,AD$2),0),0)</f>
        <v>0</v>
      </c>
      <c r="AF25" s="26">
        <f t="shared" ref="AF25" si="529">+AE25*$F25</f>
        <v>0</v>
      </c>
      <c r="AG25" s="11">
        <f t="shared" si="65"/>
        <v>32464.000000000004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pans="1:16384" s="1" customFormat="1" ht="17.25" thickBot="1" x14ac:dyDescent="0.35">
      <c r="A26" s="18" t="s">
        <v>9</v>
      </c>
      <c r="B26" s="14"/>
      <c r="C26" s="14"/>
      <c r="D26" s="13">
        <f>SUM(D3:D25)</f>
        <v>1162815</v>
      </c>
      <c r="E26" s="13"/>
      <c r="F26" s="13"/>
      <c r="G26" s="15"/>
      <c r="H26" s="15"/>
      <c r="I26" s="12">
        <f>+I1</f>
        <v>43556</v>
      </c>
      <c r="J26" s="13">
        <f>SUM(J3:J25)</f>
        <v>20004.591407137988</v>
      </c>
      <c r="K26" s="12">
        <f t="shared" ref="K26:AF26" si="530">+K1</f>
        <v>43616</v>
      </c>
      <c r="L26" s="13">
        <f t="shared" ref="L26" si="531">SUM(L3:L25)</f>
        <v>100437.55259696802</v>
      </c>
      <c r="M26" s="12">
        <f t="shared" ref="M26:AF26" si="532">+M1</f>
        <v>43646</v>
      </c>
      <c r="N26" s="13">
        <f t="shared" ref="N26" si="533">SUM(N3:N25)</f>
        <v>52315.660320114825</v>
      </c>
      <c r="O26" s="12">
        <f t="shared" ref="O26:AF26" si="534">+O1</f>
        <v>43677</v>
      </c>
      <c r="P26" s="13">
        <f t="shared" ref="P26" si="535">SUM(P3:P25)</f>
        <v>39788.779123750537</v>
      </c>
      <c r="Q26" s="12">
        <f t="shared" ref="Q26:AF26" si="536">+Q1</f>
        <v>43708</v>
      </c>
      <c r="R26" s="13">
        <f t="shared" ref="R26" si="537">SUM(R3:R25)</f>
        <v>56055.204320302</v>
      </c>
      <c r="S26" s="12">
        <f t="shared" ref="S26:AF26" si="538">+S1</f>
        <v>43738</v>
      </c>
      <c r="T26" s="13">
        <f t="shared" ref="T26" si="539">SUM(T3:T25)</f>
        <v>101231.63573195235</v>
      </c>
      <c r="U26" s="12">
        <f t="shared" ref="U26:AF26" si="540">+U1</f>
        <v>43769</v>
      </c>
      <c r="V26" s="13">
        <f t="shared" ref="V26" si="541">SUM(V3:V25)</f>
        <v>106157.52927871728</v>
      </c>
      <c r="W26" s="12">
        <f t="shared" ref="W26:AF26" si="542">+W1</f>
        <v>43799</v>
      </c>
      <c r="X26" s="13">
        <f t="shared" ref="X26" si="543">SUM(X3:X25)</f>
        <v>77306.062896454518</v>
      </c>
      <c r="Y26" s="12">
        <f t="shared" ref="Y26:AF26" si="544">+Y1</f>
        <v>43830</v>
      </c>
      <c r="Z26" s="13">
        <f t="shared" ref="Z26" si="545">SUM(Z3:Z25)</f>
        <v>111629.95283267378</v>
      </c>
      <c r="AA26" s="12">
        <f t="shared" ref="AA26:AF26" si="546">+AA1</f>
        <v>43861</v>
      </c>
      <c r="AB26" s="13">
        <f t="shared" ref="AB26" si="547">SUM(AB3:AB25)</f>
        <v>203295.4124229216</v>
      </c>
      <c r="AC26" s="12">
        <f t="shared" ref="AC26:AF26" si="548">+AC1</f>
        <v>43890</v>
      </c>
      <c r="AD26" s="13">
        <f t="shared" ref="AD26" si="549">SUM(AD3:AD25)</f>
        <v>134855.55436796055</v>
      </c>
      <c r="AE26" s="12">
        <f t="shared" ref="AE26:AF26" si="550">+AE1</f>
        <v>43921</v>
      </c>
      <c r="AF26" s="16">
        <f t="shared" ref="AF26:AG26" si="551">SUM(AF3:AF25)</f>
        <v>159737.06470104656</v>
      </c>
      <c r="AG26" s="16">
        <f t="shared" si="551"/>
        <v>1162815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</sheetData>
  <sheetProtection password="CC30" sheet="1" objects="1" scenarios="1"/>
  <mergeCells count="7">
    <mergeCell ref="A1:A2"/>
    <mergeCell ref="B1:B2"/>
    <mergeCell ref="D1:D2"/>
    <mergeCell ref="E1:E2"/>
    <mergeCell ref="F1:F2"/>
    <mergeCell ref="AG1:AG2"/>
    <mergeCell ref="C1:C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Prepaid Tracker</vt:lpstr>
    </vt:vector>
  </TitlesOfParts>
  <Company>SRSV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Naseem</dc:creator>
  <cp:lastModifiedBy>Naseem</cp:lastModifiedBy>
  <dcterms:created xsi:type="dcterms:W3CDTF">2020-05-12T09:11:27Z</dcterms:created>
  <dcterms:modified xsi:type="dcterms:W3CDTF">2020-05-12T09:50:49Z</dcterms:modified>
</cp:coreProperties>
</file>