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INTEL\Desktop\"/>
    </mc:Choice>
  </mc:AlternateContent>
  <xr:revisionPtr revIDLastSave="0" documentId="13_ncr:1_{1320976D-4765-4DBE-8AEF-CF4BC98B315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59" i="1" l="1"/>
  <c r="I158" i="1"/>
  <c r="L154" i="1"/>
  <c r="F151" i="1"/>
  <c r="F168" i="1" s="1"/>
  <c r="I149" i="1"/>
  <c r="F149" i="1"/>
  <c r="H143" i="1"/>
  <c r="C141" i="1"/>
  <c r="C138" i="1"/>
  <c r="C149" i="1" l="1"/>
  <c r="L94" i="1"/>
  <c r="I93" i="1"/>
  <c r="L89" i="1"/>
  <c r="F86" i="1"/>
  <c r="F103" i="1" s="1"/>
  <c r="I84" i="1"/>
  <c r="H78" i="1"/>
  <c r="C76" i="1"/>
  <c r="F84" i="1"/>
  <c r="C73" i="1"/>
  <c r="F21" i="1"/>
  <c r="F38" i="1" s="1"/>
  <c r="C11" i="1"/>
  <c r="C19" i="1" s="1"/>
  <c r="C8" i="1"/>
  <c r="F8" i="1"/>
  <c r="F19" i="1" s="1"/>
  <c r="H13" i="1"/>
  <c r="K20" i="1"/>
  <c r="L19" i="1" s="1"/>
  <c r="K84" i="1" s="1"/>
  <c r="K18" i="1"/>
  <c r="L17" i="1" s="1"/>
  <c r="K82" i="1" s="1"/>
  <c r="K83" i="1" s="1"/>
  <c r="L82" i="1" s="1"/>
  <c r="K147" i="1" s="1"/>
  <c r="K16" i="1"/>
  <c r="K14" i="1"/>
  <c r="L13" i="1" s="1"/>
  <c r="K78" i="1" s="1"/>
  <c r="K79" i="1" s="1"/>
  <c r="L78" i="1" s="1"/>
  <c r="K143" i="1" s="1"/>
  <c r="K12" i="1"/>
  <c r="L11" i="1" s="1"/>
  <c r="K76" i="1" s="1"/>
  <c r="K77" i="1" s="1"/>
  <c r="L76" i="1" s="1"/>
  <c r="K141" i="1" s="1"/>
  <c r="K10" i="1"/>
  <c r="L9" i="1" s="1"/>
  <c r="K74" i="1" s="1"/>
  <c r="K75" i="1" s="1"/>
  <c r="L15" i="1"/>
  <c r="K80" i="1" s="1"/>
  <c r="L29" i="1"/>
  <c r="L24" i="1"/>
  <c r="I28" i="1"/>
  <c r="I19" i="1"/>
  <c r="H15" i="1"/>
  <c r="I8" i="1" s="1"/>
  <c r="H74" i="1" s="1"/>
  <c r="K148" i="1" l="1"/>
  <c r="L147" i="1"/>
  <c r="H80" i="1"/>
  <c r="I73" i="1" s="1"/>
  <c r="H139" i="1" s="1"/>
  <c r="H145" i="1" s="1"/>
  <c r="I138" i="1" s="1"/>
  <c r="I168" i="1" s="1"/>
  <c r="K142" i="1"/>
  <c r="L141" i="1" s="1"/>
  <c r="K85" i="1"/>
  <c r="L84" i="1"/>
  <c r="K149" i="1" s="1"/>
  <c r="L74" i="1"/>
  <c r="K139" i="1" s="1"/>
  <c r="K144" i="1"/>
  <c r="L143" i="1" s="1"/>
  <c r="K81" i="1"/>
  <c r="C86" i="1" s="1"/>
  <c r="C103" i="1" s="1"/>
  <c r="I103" i="1"/>
  <c r="C84" i="1"/>
  <c r="C21" i="1"/>
  <c r="C38" i="1" s="1"/>
  <c r="F40" i="1" s="1"/>
  <c r="I38" i="1"/>
  <c r="L38" i="1"/>
  <c r="K150" i="1" l="1"/>
  <c r="L149" i="1"/>
  <c r="L42" i="1"/>
  <c r="L103" i="1"/>
  <c r="L80" i="1"/>
  <c r="K145" i="1" s="1"/>
  <c r="K140" i="1"/>
  <c r="L139" i="1" l="1"/>
  <c r="K146" i="1"/>
  <c r="C151" i="1" s="1"/>
  <c r="C168" i="1" s="1"/>
  <c r="L145" i="1" l="1"/>
  <c r="L168" i="1"/>
</calcChain>
</file>

<file path=xl/sharedStrings.xml><?xml version="1.0" encoding="utf-8"?>
<sst xmlns="http://schemas.openxmlformats.org/spreadsheetml/2006/main" count="250" uniqueCount="74">
  <si>
    <t>Profit &amp; Loss A/c</t>
  </si>
  <si>
    <t>Particulars</t>
  </si>
  <si>
    <t>Amount</t>
  </si>
  <si>
    <t>Purchase Account</t>
  </si>
  <si>
    <t>Material Purchase</t>
  </si>
  <si>
    <t>Direct Expenses</t>
  </si>
  <si>
    <t>Fuel &amp; Disel Exp</t>
  </si>
  <si>
    <t>Labour Charges</t>
  </si>
  <si>
    <t>Water Charges</t>
  </si>
  <si>
    <t>WCT (Vat)</t>
  </si>
  <si>
    <t>Gross Profit C/o</t>
  </si>
  <si>
    <t>Expenses</t>
  </si>
  <si>
    <t>Bank Charges</t>
  </si>
  <si>
    <t>Car Expences</t>
  </si>
  <si>
    <t>Finance Intrest Paid</t>
  </si>
  <si>
    <t>Insurance</t>
  </si>
  <si>
    <t>Private Party Intrest Paid</t>
  </si>
  <si>
    <t>Salary Exp</t>
  </si>
  <si>
    <t>Advertisement</t>
  </si>
  <si>
    <t>Sub Contract Payment</t>
  </si>
  <si>
    <t>Net Profit</t>
  </si>
  <si>
    <t>Work Done</t>
  </si>
  <si>
    <t>Machineary Rent</t>
  </si>
  <si>
    <t>Deprication</t>
  </si>
  <si>
    <t>Labour Welfare Fund</t>
  </si>
  <si>
    <t>Mobile Exp</t>
  </si>
  <si>
    <t>Gross Profit B/f</t>
  </si>
  <si>
    <t>Balance Sheet</t>
  </si>
  <si>
    <t>For Year End 2017</t>
  </si>
  <si>
    <t>1/04/2016 - 31/03/2017</t>
  </si>
  <si>
    <t>Capital Account</t>
  </si>
  <si>
    <t>Balance Opening</t>
  </si>
  <si>
    <t>Bank Intrest</t>
  </si>
  <si>
    <t>FDR Intrest</t>
  </si>
  <si>
    <t>J J Hatechires Rent Income</t>
  </si>
  <si>
    <t>Salary</t>
  </si>
  <si>
    <t>Withdrawals</t>
  </si>
  <si>
    <t>Loans (liability)</t>
  </si>
  <si>
    <t>Megma Finance (Duster)</t>
  </si>
  <si>
    <t>Magma Finance (Eicher)</t>
  </si>
  <si>
    <t>Magma Finance (Ford)</t>
  </si>
  <si>
    <t>Rajesh Khadetond</t>
  </si>
  <si>
    <t>Sau Vimal Bajaj</t>
  </si>
  <si>
    <t>Suresh Hivarkar</t>
  </si>
  <si>
    <t>Current Liabilities</t>
  </si>
  <si>
    <t>Provisions</t>
  </si>
  <si>
    <t>Fixed Assets</t>
  </si>
  <si>
    <t>Bajaj Avenger</t>
  </si>
  <si>
    <t>Bullet 350</t>
  </si>
  <si>
    <t>Ford</t>
  </si>
  <si>
    <t>Duster</t>
  </si>
  <si>
    <t>Tractor Eicher</t>
  </si>
  <si>
    <t>Trally</t>
  </si>
  <si>
    <t>Plot Purchase</t>
  </si>
  <si>
    <t>Investments</t>
  </si>
  <si>
    <t xml:space="preserve">Gold </t>
  </si>
  <si>
    <t>HDFC FDR</t>
  </si>
  <si>
    <t>Security Deposit</t>
  </si>
  <si>
    <t>Current Assets</t>
  </si>
  <si>
    <t>Deposits</t>
  </si>
  <si>
    <t>Loans &amp; Advances</t>
  </si>
  <si>
    <t>Sundry Debtors</t>
  </si>
  <si>
    <t>Cheque in Hand</t>
  </si>
  <si>
    <t>TDS</t>
  </si>
  <si>
    <t>Cash &amp; Bank</t>
  </si>
  <si>
    <t>Dep @ 15%</t>
  </si>
  <si>
    <t>TOTAL</t>
  </si>
  <si>
    <t>Raut Advance For Shop</t>
  </si>
  <si>
    <t>1/04/2017 - 31/03/2018</t>
  </si>
  <si>
    <t>For Year End 2018</t>
  </si>
  <si>
    <t>1/04/2018 - 31/03/2019</t>
  </si>
  <si>
    <t>For Year End 2019</t>
  </si>
  <si>
    <t>abc</t>
  </si>
  <si>
    <t>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</si>
</sst>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.0000_ ;_ * \-#,##0.00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12" xfId="0" applyFont="1" applyBorder="1"/>
    <xf numFmtId="0" fontId="2" fillId="0" borderId="0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15" xfId="0" applyFont="1" applyBorder="1"/>
    <xf numFmtId="0" fontId="2" fillId="0" borderId="3" xfId="0" applyFont="1" applyBorder="1"/>
    <xf numFmtId="43" fontId="2" fillId="0" borderId="6" xfId="1" applyNumberFormat="1" applyFont="1" applyBorder="1"/>
    <xf numFmtId="164" fontId="2" fillId="0" borderId="13" xfId="1" applyNumberFormat="1" applyFont="1" applyBorder="1"/>
    <xf numFmtId="0" fontId="2" fillId="0" borderId="6" xfId="0" applyFont="1" applyBorder="1"/>
    <xf numFmtId="0" fontId="2" fillId="0" borderId="5" xfId="0" applyFont="1" applyBorder="1"/>
    <xf numFmtId="0" fontId="3" fillId="0" borderId="12" xfId="0" applyFont="1" applyBorder="1"/>
    <xf numFmtId="43" fontId="2" fillId="0" borderId="13" xfId="1" applyFont="1" applyBorder="1"/>
    <xf numFmtId="43" fontId="2" fillId="0" borderId="6" xfId="0" applyNumberFormat="1" applyFont="1" applyBorder="1"/>
    <xf numFmtId="0" fontId="3" fillId="0" borderId="5" xfId="0" applyFont="1" applyBorder="1"/>
    <xf numFmtId="43" fontId="2" fillId="0" borderId="0" xfId="1" applyFont="1" applyBorder="1"/>
    <xf numFmtId="0" fontId="2" fillId="0" borderId="0" xfId="0" applyFont="1" applyFill="1" applyBorder="1"/>
    <xf numFmtId="43" fontId="2" fillId="0" borderId="2" xfId="1" applyFont="1" applyBorder="1"/>
    <xf numFmtId="43" fontId="2" fillId="0" borderId="1" xfId="1" applyFont="1" applyBorder="1"/>
    <xf numFmtId="43" fontId="2" fillId="0" borderId="15" xfId="1" applyFont="1" applyBorder="1"/>
    <xf numFmtId="0" fontId="2" fillId="0" borderId="12" xfId="0" applyFont="1" applyFill="1" applyBorder="1"/>
    <xf numFmtId="0" fontId="2" fillId="2" borderId="0" xfId="0" applyFont="1" applyFill="1"/>
    <xf numFmtId="0" fontId="2" fillId="0" borderId="16" xfId="0" applyFont="1" applyBorder="1"/>
    <xf numFmtId="0" fontId="2" fillId="0" borderId="8" xfId="0" applyFont="1" applyBorder="1"/>
    <xf numFmtId="0" fontId="2" fillId="0" borderId="7" xfId="0" applyFont="1" applyBorder="1"/>
    <xf numFmtId="43" fontId="2" fillId="0" borderId="17" xfId="1" applyFont="1" applyBorder="1"/>
    <xf numFmtId="0" fontId="2" fillId="0" borderId="18" xfId="0" applyFont="1" applyBorder="1"/>
    <xf numFmtId="43" fontId="2" fillId="0" borderId="19" xfId="1" applyFont="1" applyBorder="1"/>
    <xf numFmtId="43" fontId="2" fillId="0" borderId="20" xfId="1" applyFont="1" applyBorder="1"/>
    <xf numFmtId="0" fontId="2" fillId="0" borderId="19" xfId="0" applyFont="1" applyBorder="1"/>
    <xf numFmtId="43" fontId="2" fillId="0" borderId="21" xfId="0" applyNumberFormat="1" applyFont="1" applyBorder="1"/>
    <xf numFmtId="43" fontId="2" fillId="0" borderId="20" xfId="0" applyNumberFormat="1" applyFont="1" applyBorder="1"/>
    <xf numFmtId="43" fontId="2" fillId="0" borderId="0" xfId="1" applyFont="1"/>
    <xf numFmtId="43" fontId="2" fillId="0" borderId="0" xfId="0" applyNumberFormat="1" applyFont="1"/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8"/>
  <sheetViews>
    <sheetView tabSelected="1" topLeftCell="A203" zoomScaleNormal="100" workbookViewId="0">
      <selection activeCell="D235" sqref="D235"/>
    </sheetView>
  </sheetViews>
  <sheetFormatPr defaultRowHeight="12" x14ac:dyDescent="0.25"/>
  <cols>
    <col min="1" max="1" width="25.33203125" style="1" customWidth="1"/>
    <col min="2" max="2" width="9.77734375" style="1" bestFit="1" customWidth="1"/>
    <col min="3" max="3" width="11" style="1" bestFit="1" customWidth="1"/>
    <col min="4" max="4" width="25.5546875" style="1" bestFit="1" customWidth="1"/>
    <col min="5" max="5" width="9.77734375" style="1" bestFit="1" customWidth="1"/>
    <col min="6" max="6" width="11" style="1" bestFit="1" customWidth="1"/>
    <col min="7" max="7" width="24.33203125" style="1" customWidth="1"/>
    <col min="8" max="8" width="11.88671875" style="1" customWidth="1"/>
    <col min="9" max="9" width="12.33203125" style="1" customWidth="1"/>
    <col min="10" max="10" width="21.33203125" style="1" customWidth="1"/>
    <col min="11" max="11" width="12" style="1" customWidth="1"/>
    <col min="12" max="12" width="12.21875" style="1" customWidth="1"/>
    <col min="13" max="14" width="8.88671875" style="1"/>
    <col min="15" max="15" width="5.44140625" style="1" bestFit="1" customWidth="1"/>
    <col min="16" max="16384" width="8.88671875" style="1"/>
  </cols>
  <sheetData>
    <row r="1" spans="1:12" x14ac:dyDescent="0.25">
      <c r="A1" s="40" t="s">
        <v>72</v>
      </c>
      <c r="B1" s="41"/>
      <c r="C1" s="41"/>
      <c r="D1" s="41"/>
      <c r="E1" s="41"/>
      <c r="F1" s="42"/>
      <c r="G1" s="40" t="s">
        <v>72</v>
      </c>
      <c r="H1" s="41"/>
      <c r="I1" s="41"/>
      <c r="J1" s="41"/>
      <c r="K1" s="41"/>
      <c r="L1" s="42"/>
    </row>
    <row r="2" spans="1:12" x14ac:dyDescent="0.25">
      <c r="A2" s="37" t="s">
        <v>73</v>
      </c>
      <c r="B2" s="38"/>
      <c r="C2" s="38"/>
      <c r="D2" s="38"/>
      <c r="E2" s="38"/>
      <c r="F2" s="39"/>
      <c r="G2" s="37" t="s">
        <v>73</v>
      </c>
      <c r="H2" s="38"/>
      <c r="I2" s="38"/>
      <c r="J2" s="38"/>
      <c r="K2" s="38"/>
      <c r="L2" s="39"/>
    </row>
    <row r="3" spans="1:12" x14ac:dyDescent="0.25">
      <c r="A3" s="37" t="s">
        <v>0</v>
      </c>
      <c r="B3" s="38"/>
      <c r="C3" s="38"/>
      <c r="D3" s="38"/>
      <c r="E3" s="38"/>
      <c r="F3" s="39"/>
      <c r="G3" s="37" t="s">
        <v>27</v>
      </c>
      <c r="H3" s="38"/>
      <c r="I3" s="38"/>
      <c r="J3" s="38"/>
      <c r="K3" s="38"/>
      <c r="L3" s="39"/>
    </row>
    <row r="4" spans="1:12" x14ac:dyDescent="0.25">
      <c r="A4" s="37" t="s">
        <v>29</v>
      </c>
      <c r="B4" s="38"/>
      <c r="C4" s="38"/>
      <c r="D4" s="38"/>
      <c r="E4" s="38"/>
      <c r="F4" s="39"/>
      <c r="G4" s="37" t="s">
        <v>28</v>
      </c>
      <c r="H4" s="38"/>
      <c r="I4" s="38"/>
      <c r="J4" s="38"/>
      <c r="K4" s="38"/>
      <c r="L4" s="39"/>
    </row>
    <row r="5" spans="1:12" x14ac:dyDescent="0.25">
      <c r="A5" s="2"/>
      <c r="B5" s="3"/>
      <c r="C5" s="3"/>
      <c r="D5" s="3"/>
      <c r="E5" s="3"/>
      <c r="F5" s="4"/>
      <c r="G5" s="2"/>
      <c r="H5" s="3"/>
      <c r="I5" s="3"/>
      <c r="J5" s="3"/>
      <c r="K5" s="3"/>
      <c r="L5" s="4"/>
    </row>
    <row r="6" spans="1:12" ht="12.6" thickBot="1" x14ac:dyDescent="0.3">
      <c r="A6" s="5" t="s">
        <v>1</v>
      </c>
      <c r="B6" s="6"/>
      <c r="C6" s="7" t="s">
        <v>2</v>
      </c>
      <c r="D6" s="6" t="s">
        <v>1</v>
      </c>
      <c r="E6" s="6"/>
      <c r="F6" s="8" t="s">
        <v>2</v>
      </c>
      <c r="G6" s="5" t="s">
        <v>1</v>
      </c>
      <c r="H6" s="6"/>
      <c r="I6" s="7" t="s">
        <v>2</v>
      </c>
      <c r="J6" s="9" t="s">
        <v>1</v>
      </c>
      <c r="K6" s="6"/>
      <c r="L6" s="8" t="s">
        <v>2</v>
      </c>
    </row>
    <row r="7" spans="1:12" ht="12.6" thickTop="1" x14ac:dyDescent="0.25">
      <c r="A7" s="2"/>
      <c r="B7" s="3"/>
      <c r="C7" s="10"/>
      <c r="D7" s="3"/>
      <c r="E7" s="3"/>
      <c r="F7" s="11"/>
      <c r="G7" s="2"/>
      <c r="H7" s="3"/>
      <c r="I7" s="12"/>
      <c r="J7" s="13"/>
      <c r="K7" s="3"/>
      <c r="L7" s="4"/>
    </row>
    <row r="8" spans="1:12" x14ac:dyDescent="0.25">
      <c r="A8" s="14" t="s">
        <v>3</v>
      </c>
      <c r="B8" s="3"/>
      <c r="C8" s="10">
        <f>B9</f>
        <v>918100</v>
      </c>
      <c r="D8" s="3" t="s">
        <v>21</v>
      </c>
      <c r="E8" s="3"/>
      <c r="F8" s="15">
        <f>E9+E10+E11</f>
        <v>5213894</v>
      </c>
      <c r="G8" s="14" t="s">
        <v>30</v>
      </c>
      <c r="H8" s="3"/>
      <c r="I8" s="16">
        <f>H15+H16</f>
        <v>2232629.2599999998</v>
      </c>
      <c r="J8" s="17" t="s">
        <v>46</v>
      </c>
      <c r="K8" s="3"/>
      <c r="L8" s="15"/>
    </row>
    <row r="9" spans="1:12" x14ac:dyDescent="0.25">
      <c r="A9" s="2" t="s">
        <v>4</v>
      </c>
      <c r="B9" s="18">
        <v>918100</v>
      </c>
      <c r="C9" s="10"/>
      <c r="D9" s="3"/>
      <c r="E9" s="18">
        <v>3572937</v>
      </c>
      <c r="F9" s="15"/>
      <c r="G9" s="2" t="s">
        <v>31</v>
      </c>
      <c r="H9" s="18">
        <v>2087648.39</v>
      </c>
      <c r="I9" s="12"/>
      <c r="J9" s="13" t="s">
        <v>47</v>
      </c>
      <c r="K9" s="18"/>
      <c r="L9" s="15">
        <f>K9-K10</f>
        <v>0</v>
      </c>
    </row>
    <row r="10" spans="1:12" x14ac:dyDescent="0.25">
      <c r="A10" s="2"/>
      <c r="B10" s="18"/>
      <c r="C10" s="10"/>
      <c r="D10" s="19"/>
      <c r="E10" s="18">
        <v>1379649</v>
      </c>
      <c r="F10" s="15"/>
      <c r="G10" s="2" t="s">
        <v>32</v>
      </c>
      <c r="H10" s="18">
        <v>896.37</v>
      </c>
      <c r="I10" s="12"/>
      <c r="J10" s="13" t="s">
        <v>65</v>
      </c>
      <c r="K10" s="20">
        <f>K9*15%</f>
        <v>0</v>
      </c>
      <c r="L10" s="15"/>
    </row>
    <row r="11" spans="1:12" x14ac:dyDescent="0.25">
      <c r="A11" s="14" t="s">
        <v>5</v>
      </c>
      <c r="B11" s="18"/>
      <c r="C11" s="10">
        <f>B12+B13+B14+B15</f>
        <v>2793192</v>
      </c>
      <c r="D11" s="19"/>
      <c r="E11" s="18">
        <v>261308</v>
      </c>
      <c r="F11" s="15"/>
      <c r="G11" s="2" t="s">
        <v>33</v>
      </c>
      <c r="H11" s="18">
        <v>16714.5</v>
      </c>
      <c r="I11" s="12"/>
      <c r="J11" s="13" t="s">
        <v>48</v>
      </c>
      <c r="K11" s="18"/>
      <c r="L11" s="15">
        <f>K11-K12</f>
        <v>0</v>
      </c>
    </row>
    <row r="12" spans="1:12" x14ac:dyDescent="0.25">
      <c r="A12" s="2" t="s">
        <v>6</v>
      </c>
      <c r="B12" s="18">
        <v>88672</v>
      </c>
      <c r="C12" s="10"/>
      <c r="D12" s="3"/>
      <c r="E12" s="18"/>
      <c r="F12" s="15"/>
      <c r="G12" s="2" t="s">
        <v>34</v>
      </c>
      <c r="H12" s="18">
        <v>120000</v>
      </c>
      <c r="I12" s="12"/>
      <c r="J12" s="13" t="s">
        <v>65</v>
      </c>
      <c r="K12" s="20">
        <f>K11*15%</f>
        <v>0</v>
      </c>
      <c r="L12" s="15"/>
    </row>
    <row r="13" spans="1:12" x14ac:dyDescent="0.25">
      <c r="A13" s="2" t="s">
        <v>7</v>
      </c>
      <c r="B13" s="18">
        <v>2645452</v>
      </c>
      <c r="C13" s="10"/>
      <c r="D13" s="3"/>
      <c r="E13" s="18"/>
      <c r="F13" s="15"/>
      <c r="G13" s="2" t="s">
        <v>20</v>
      </c>
      <c r="H13" s="18">
        <f>C35</f>
        <v>0</v>
      </c>
      <c r="I13" s="12"/>
      <c r="J13" s="13" t="s">
        <v>49</v>
      </c>
      <c r="K13" s="18"/>
      <c r="L13" s="15">
        <f>K13-K14</f>
        <v>0</v>
      </c>
    </row>
    <row r="14" spans="1:12" x14ac:dyDescent="0.25">
      <c r="A14" s="2" t="s">
        <v>8</v>
      </c>
      <c r="B14" s="18">
        <v>33726</v>
      </c>
      <c r="C14" s="10"/>
      <c r="D14" s="3"/>
      <c r="E14" s="18"/>
      <c r="F14" s="15"/>
      <c r="G14" s="2" t="s">
        <v>35</v>
      </c>
      <c r="H14" s="20">
        <v>35000</v>
      </c>
      <c r="I14" s="12"/>
      <c r="J14" s="13" t="s">
        <v>65</v>
      </c>
      <c r="K14" s="20">
        <f>K13*15%</f>
        <v>0</v>
      </c>
      <c r="L14" s="15"/>
    </row>
    <row r="15" spans="1:12" x14ac:dyDescent="0.25">
      <c r="A15" s="2" t="s">
        <v>9</v>
      </c>
      <c r="B15" s="18">
        <v>25342</v>
      </c>
      <c r="C15" s="10"/>
      <c r="D15" s="3"/>
      <c r="E15" s="18"/>
      <c r="F15" s="15"/>
      <c r="G15" s="2"/>
      <c r="H15" s="18">
        <f>SUM(H9:H14)</f>
        <v>2260259.2599999998</v>
      </c>
      <c r="I15" s="12"/>
      <c r="J15" s="13" t="s">
        <v>50</v>
      </c>
      <c r="K15" s="18"/>
      <c r="L15" s="15">
        <f>K15-K16</f>
        <v>0</v>
      </c>
    </row>
    <row r="16" spans="1:12" x14ac:dyDescent="0.25">
      <c r="A16" s="2"/>
      <c r="B16" s="18"/>
      <c r="C16" s="10"/>
      <c r="D16" s="3"/>
      <c r="E16" s="18"/>
      <c r="F16" s="15"/>
      <c r="G16" s="2" t="s">
        <v>36</v>
      </c>
      <c r="H16" s="20">
        <v>-27630</v>
      </c>
      <c r="I16" s="12"/>
      <c r="J16" s="13" t="s">
        <v>65</v>
      </c>
      <c r="K16" s="20">
        <f>K15*15%</f>
        <v>0</v>
      </c>
      <c r="L16" s="15"/>
    </row>
    <row r="17" spans="1:15" x14ac:dyDescent="0.25">
      <c r="A17" s="14" t="s">
        <v>10</v>
      </c>
      <c r="B17" s="18"/>
      <c r="C17" s="10">
        <v>1502602</v>
      </c>
      <c r="D17" s="3"/>
      <c r="E17" s="18"/>
      <c r="F17" s="15"/>
      <c r="G17" s="2"/>
      <c r="H17" s="18"/>
      <c r="I17" s="12"/>
      <c r="J17" s="13" t="s">
        <v>51</v>
      </c>
      <c r="K17" s="18"/>
      <c r="L17" s="15">
        <f>K17-K18</f>
        <v>0</v>
      </c>
    </row>
    <row r="18" spans="1:15" x14ac:dyDescent="0.25">
      <c r="A18" s="2"/>
      <c r="B18" s="18"/>
      <c r="C18" s="10"/>
      <c r="D18" s="3"/>
      <c r="E18" s="18"/>
      <c r="F18" s="15"/>
      <c r="G18" s="2"/>
      <c r="H18" s="18"/>
      <c r="I18" s="12"/>
      <c r="J18" s="13" t="s">
        <v>65</v>
      </c>
      <c r="K18" s="20">
        <f>K17*15%</f>
        <v>0</v>
      </c>
      <c r="L18" s="15"/>
    </row>
    <row r="19" spans="1:15" ht="12.6" thickBot="1" x14ac:dyDescent="0.3">
      <c r="A19" s="5"/>
      <c r="B19" s="21"/>
      <c r="C19" s="22">
        <f>SUM(C8:C18)</f>
        <v>5213894</v>
      </c>
      <c r="D19" s="6"/>
      <c r="E19" s="21"/>
      <c r="F19" s="22">
        <f>SUM(F8:F18)</f>
        <v>5213894</v>
      </c>
      <c r="G19" s="14" t="s">
        <v>37</v>
      </c>
      <c r="H19" s="18"/>
      <c r="I19" s="16">
        <f>H20+H21+H22+H23+H24+H25+H26</f>
        <v>2118591</v>
      </c>
      <c r="J19" s="13" t="s">
        <v>52</v>
      </c>
      <c r="K19" s="18"/>
      <c r="L19" s="15">
        <f>K19-K20</f>
        <v>0</v>
      </c>
    </row>
    <row r="20" spans="1:15" ht="12.6" thickTop="1" x14ac:dyDescent="0.25">
      <c r="A20" s="2"/>
      <c r="B20" s="18"/>
      <c r="C20" s="10"/>
      <c r="D20" s="3"/>
      <c r="E20" s="18"/>
      <c r="F20" s="15"/>
      <c r="G20" s="2" t="s">
        <v>38</v>
      </c>
      <c r="H20" s="18">
        <v>238573</v>
      </c>
      <c r="I20" s="12"/>
      <c r="J20" s="13" t="s">
        <v>65</v>
      </c>
      <c r="K20" s="20">
        <f>K19*15%</f>
        <v>0</v>
      </c>
      <c r="L20" s="15"/>
    </row>
    <row r="21" spans="1:15" x14ac:dyDescent="0.25">
      <c r="A21" s="14" t="s">
        <v>11</v>
      </c>
      <c r="B21" s="18"/>
      <c r="C21" s="10">
        <f>B22+B23+B24+B25+B26+B27+B28+B29+B30+B31+B32+B33</f>
        <v>0</v>
      </c>
      <c r="D21" s="3" t="s">
        <v>26</v>
      </c>
      <c r="E21" s="18"/>
      <c r="F21" s="15">
        <f>C17</f>
        <v>1502602</v>
      </c>
      <c r="G21" s="2" t="s">
        <v>39</v>
      </c>
      <c r="H21" s="18">
        <v>158452</v>
      </c>
      <c r="I21" s="12"/>
      <c r="J21" s="13"/>
      <c r="K21" s="18"/>
      <c r="L21" s="15"/>
    </row>
    <row r="22" spans="1:15" x14ac:dyDescent="0.25">
      <c r="A22" s="2" t="s">
        <v>12</v>
      </c>
      <c r="B22" s="18"/>
      <c r="C22" s="10"/>
      <c r="D22" s="3"/>
      <c r="E22" s="18"/>
      <c r="F22" s="15"/>
      <c r="G22" s="2" t="s">
        <v>40</v>
      </c>
      <c r="H22" s="18">
        <v>211566</v>
      </c>
      <c r="I22" s="12"/>
      <c r="J22" s="13" t="s">
        <v>53</v>
      </c>
      <c r="K22" s="18"/>
      <c r="L22" s="15">
        <v>1434120</v>
      </c>
    </row>
    <row r="23" spans="1:15" x14ac:dyDescent="0.25">
      <c r="A23" s="2" t="s">
        <v>13</v>
      </c>
      <c r="B23" s="18"/>
      <c r="C23" s="10"/>
      <c r="D23" s="3"/>
      <c r="E23" s="18"/>
      <c r="F23" s="15"/>
      <c r="G23" s="2" t="s">
        <v>41</v>
      </c>
      <c r="H23" s="18">
        <v>670000</v>
      </c>
      <c r="I23" s="12"/>
      <c r="J23" s="13"/>
      <c r="K23" s="18"/>
      <c r="L23" s="15"/>
    </row>
    <row r="24" spans="1:15" x14ac:dyDescent="0.25">
      <c r="A24" s="2" t="s">
        <v>14</v>
      </c>
      <c r="B24" s="18"/>
      <c r="C24" s="10"/>
      <c r="D24" s="3"/>
      <c r="E24" s="18"/>
      <c r="F24" s="15"/>
      <c r="G24" s="23" t="s">
        <v>67</v>
      </c>
      <c r="H24" s="18">
        <v>170000</v>
      </c>
      <c r="I24" s="12"/>
      <c r="J24" s="17" t="s">
        <v>54</v>
      </c>
      <c r="K24" s="18"/>
      <c r="L24" s="15">
        <f>K25+K26+K27</f>
        <v>571878</v>
      </c>
      <c r="O24" s="24">
        <v>258199</v>
      </c>
    </row>
    <row r="25" spans="1:15" x14ac:dyDescent="0.25">
      <c r="A25" s="2" t="s">
        <v>15</v>
      </c>
      <c r="B25" s="18"/>
      <c r="C25" s="10"/>
      <c r="D25" s="3"/>
      <c r="E25" s="18"/>
      <c r="F25" s="15"/>
      <c r="G25" s="2" t="s">
        <v>42</v>
      </c>
      <c r="H25" s="18">
        <v>300000</v>
      </c>
      <c r="I25" s="12"/>
      <c r="J25" s="13" t="s">
        <v>55</v>
      </c>
      <c r="K25" s="18">
        <v>35141</v>
      </c>
      <c r="L25" s="15"/>
    </row>
    <row r="26" spans="1:15" x14ac:dyDescent="0.25">
      <c r="A26" s="2" t="s">
        <v>25</v>
      </c>
      <c r="B26" s="18"/>
      <c r="C26" s="10"/>
      <c r="D26" s="3"/>
      <c r="E26" s="18"/>
      <c r="F26" s="15"/>
      <c r="G26" s="2" t="s">
        <v>43</v>
      </c>
      <c r="H26" s="18">
        <v>370000</v>
      </c>
      <c r="I26" s="12"/>
      <c r="J26" s="13" t="s">
        <v>56</v>
      </c>
      <c r="K26" s="18">
        <v>215195</v>
      </c>
      <c r="L26" s="15"/>
      <c r="O26" s="24">
        <v>258021</v>
      </c>
    </row>
    <row r="27" spans="1:15" x14ac:dyDescent="0.25">
      <c r="A27" s="2" t="s">
        <v>16</v>
      </c>
      <c r="B27" s="18"/>
      <c r="C27" s="10"/>
      <c r="D27" s="3"/>
      <c r="E27" s="18"/>
      <c r="F27" s="15"/>
      <c r="G27" s="2"/>
      <c r="H27" s="18"/>
      <c r="I27" s="12"/>
      <c r="J27" s="13" t="s">
        <v>57</v>
      </c>
      <c r="K27" s="18">
        <v>321542</v>
      </c>
      <c r="L27" s="15"/>
    </row>
    <row r="28" spans="1:15" x14ac:dyDescent="0.25">
      <c r="A28" s="2" t="s">
        <v>17</v>
      </c>
      <c r="B28" s="18"/>
      <c r="C28" s="10"/>
      <c r="D28" s="3"/>
      <c r="E28" s="18"/>
      <c r="F28" s="15"/>
      <c r="G28" s="14" t="s">
        <v>44</v>
      </c>
      <c r="H28" s="18"/>
      <c r="I28" s="16">
        <f>H29</f>
        <v>1468062</v>
      </c>
      <c r="J28" s="13"/>
      <c r="K28" s="18"/>
      <c r="L28" s="15"/>
    </row>
    <row r="29" spans="1:15" x14ac:dyDescent="0.25">
      <c r="A29" s="2" t="s">
        <v>24</v>
      </c>
      <c r="B29" s="18"/>
      <c r="C29" s="10"/>
      <c r="D29" s="3"/>
      <c r="E29" s="18"/>
      <c r="F29" s="15"/>
      <c r="G29" s="2" t="s">
        <v>45</v>
      </c>
      <c r="H29" s="18">
        <v>1468062</v>
      </c>
      <c r="I29" s="12"/>
      <c r="J29" s="17" t="s">
        <v>58</v>
      </c>
      <c r="K29" s="18"/>
      <c r="L29" s="15">
        <f>K30+K31+K32+K33+K34+K35</f>
        <v>810214.31</v>
      </c>
    </row>
    <row r="30" spans="1:15" x14ac:dyDescent="0.25">
      <c r="A30" s="2" t="s">
        <v>18</v>
      </c>
      <c r="B30" s="18"/>
      <c r="C30" s="10"/>
      <c r="D30" s="3"/>
      <c r="E30" s="18"/>
      <c r="F30" s="15"/>
      <c r="G30" s="2"/>
      <c r="H30" s="18"/>
      <c r="I30" s="12"/>
      <c r="J30" s="13" t="s">
        <v>59</v>
      </c>
      <c r="K30" s="18">
        <v>50000</v>
      </c>
      <c r="L30" s="15"/>
    </row>
    <row r="31" spans="1:15" x14ac:dyDescent="0.25">
      <c r="A31" s="2" t="s">
        <v>19</v>
      </c>
      <c r="B31" s="18"/>
      <c r="C31" s="10"/>
      <c r="D31" s="3"/>
      <c r="E31" s="18"/>
      <c r="F31" s="15"/>
      <c r="G31" s="2"/>
      <c r="H31" s="18"/>
      <c r="I31" s="12"/>
      <c r="J31" s="13" t="s">
        <v>60</v>
      </c>
      <c r="K31" s="18">
        <v>619317.25</v>
      </c>
      <c r="L31" s="15"/>
    </row>
    <row r="32" spans="1:15" x14ac:dyDescent="0.25">
      <c r="A32" s="2" t="s">
        <v>22</v>
      </c>
      <c r="B32" s="18"/>
      <c r="C32" s="10"/>
      <c r="D32" s="3"/>
      <c r="E32" s="18"/>
      <c r="F32" s="15"/>
      <c r="G32" s="2"/>
      <c r="H32" s="18"/>
      <c r="I32" s="12"/>
      <c r="J32" s="13" t="s">
        <v>61</v>
      </c>
      <c r="K32" s="18">
        <v>42754</v>
      </c>
      <c r="L32" s="15"/>
    </row>
    <row r="33" spans="1:12" x14ac:dyDescent="0.25">
      <c r="A33" s="2" t="s">
        <v>23</v>
      </c>
      <c r="B33" s="18"/>
      <c r="C33" s="10"/>
      <c r="D33" s="3"/>
      <c r="E33" s="18"/>
      <c r="F33" s="15"/>
      <c r="G33" s="2"/>
      <c r="H33" s="18"/>
      <c r="I33" s="12"/>
      <c r="J33" s="13" t="s">
        <v>62</v>
      </c>
      <c r="K33" s="18"/>
      <c r="L33" s="15"/>
    </row>
    <row r="34" spans="1:12" x14ac:dyDescent="0.25">
      <c r="A34" s="2"/>
      <c r="B34" s="18"/>
      <c r="C34" s="10"/>
      <c r="D34" s="3"/>
      <c r="E34" s="18"/>
      <c r="F34" s="15"/>
      <c r="G34" s="2"/>
      <c r="H34" s="18"/>
      <c r="I34" s="12"/>
      <c r="J34" s="13" t="s">
        <v>63</v>
      </c>
      <c r="K34" s="18">
        <v>70193</v>
      </c>
      <c r="L34" s="15"/>
    </row>
    <row r="35" spans="1:12" x14ac:dyDescent="0.25">
      <c r="A35" s="14" t="s">
        <v>20</v>
      </c>
      <c r="B35" s="18"/>
      <c r="C35" s="10"/>
      <c r="D35" s="3"/>
      <c r="E35" s="18"/>
      <c r="F35" s="15"/>
      <c r="G35" s="2"/>
      <c r="H35" s="18"/>
      <c r="I35" s="12"/>
      <c r="J35" s="13" t="s">
        <v>64</v>
      </c>
      <c r="K35" s="18">
        <v>27950.06</v>
      </c>
      <c r="L35" s="15"/>
    </row>
    <row r="36" spans="1:12" x14ac:dyDescent="0.25">
      <c r="A36" s="2"/>
      <c r="B36" s="18"/>
      <c r="C36" s="10"/>
      <c r="D36" s="3"/>
      <c r="E36" s="18"/>
      <c r="F36" s="15"/>
      <c r="G36" s="2"/>
      <c r="H36" s="18"/>
      <c r="I36" s="12"/>
      <c r="J36" s="13"/>
      <c r="K36" s="18"/>
      <c r="L36" s="15"/>
    </row>
    <row r="37" spans="1:12" x14ac:dyDescent="0.25">
      <c r="A37" s="2"/>
      <c r="B37" s="18"/>
      <c r="C37" s="10"/>
      <c r="D37" s="3"/>
      <c r="E37" s="18"/>
      <c r="F37" s="15"/>
      <c r="G37" s="25"/>
      <c r="H37" s="20"/>
      <c r="I37" s="26"/>
      <c r="J37" s="27"/>
      <c r="K37" s="20"/>
      <c r="L37" s="28"/>
    </row>
    <row r="38" spans="1:12" ht="12.6" thickBot="1" x14ac:dyDescent="0.3">
      <c r="A38" s="29"/>
      <c r="B38" s="30"/>
      <c r="C38" s="31">
        <f>SUM(C21:C37)</f>
        <v>0</v>
      </c>
      <c r="D38" s="32"/>
      <c r="E38" s="30"/>
      <c r="F38" s="31">
        <f>SUM(F21:F37)</f>
        <v>1502602</v>
      </c>
      <c r="G38" s="29" t="s">
        <v>66</v>
      </c>
      <c r="H38" s="30"/>
      <c r="I38" s="33">
        <f>SUM(I8:I37)</f>
        <v>5819282.2599999998</v>
      </c>
      <c r="J38" s="32" t="s">
        <v>66</v>
      </c>
      <c r="K38" s="30"/>
      <c r="L38" s="34">
        <f>SUM(L8:L37)</f>
        <v>2816212.31</v>
      </c>
    </row>
    <row r="39" spans="1:12" x14ac:dyDescent="0.25">
      <c r="H39" s="35"/>
      <c r="K39" s="35"/>
      <c r="L39" s="35"/>
    </row>
    <row r="40" spans="1:12" x14ac:dyDescent="0.25">
      <c r="F40" s="36">
        <f>F38-C38</f>
        <v>1502602</v>
      </c>
      <c r="H40" s="35"/>
      <c r="L40" s="35"/>
    </row>
    <row r="41" spans="1:12" x14ac:dyDescent="0.25">
      <c r="H41" s="35"/>
      <c r="L41" s="35"/>
    </row>
    <row r="42" spans="1:12" x14ac:dyDescent="0.25">
      <c r="H42" s="35"/>
      <c r="L42" s="35">
        <f>I38-L38</f>
        <v>3003069.9499999997</v>
      </c>
    </row>
    <row r="43" spans="1:12" x14ac:dyDescent="0.25">
      <c r="H43" s="35"/>
      <c r="L43" s="35"/>
    </row>
    <row r="44" spans="1:12" x14ac:dyDescent="0.25">
      <c r="H44" s="35"/>
      <c r="L44" s="35"/>
    </row>
    <row r="45" spans="1:12" x14ac:dyDescent="0.25">
      <c r="H45" s="35"/>
    </row>
    <row r="46" spans="1:12" x14ac:dyDescent="0.25">
      <c r="H46" s="35"/>
    </row>
    <row r="47" spans="1:12" x14ac:dyDescent="0.25">
      <c r="H47" s="35"/>
    </row>
    <row r="48" spans="1:12" x14ac:dyDescent="0.25">
      <c r="H48" s="35"/>
    </row>
    <row r="49" spans="8:8" x14ac:dyDescent="0.25">
      <c r="H49" s="35"/>
    </row>
    <row r="50" spans="8:8" x14ac:dyDescent="0.25">
      <c r="H50" s="35"/>
    </row>
    <row r="51" spans="8:8" x14ac:dyDescent="0.25">
      <c r="H51" s="35"/>
    </row>
    <row r="52" spans="8:8" x14ac:dyDescent="0.25">
      <c r="H52" s="35"/>
    </row>
    <row r="53" spans="8:8" x14ac:dyDescent="0.25">
      <c r="H53" s="35"/>
    </row>
    <row r="54" spans="8:8" x14ac:dyDescent="0.25">
      <c r="H54" s="35"/>
    </row>
    <row r="55" spans="8:8" x14ac:dyDescent="0.25">
      <c r="H55" s="35"/>
    </row>
    <row r="56" spans="8:8" x14ac:dyDescent="0.25">
      <c r="H56" s="35"/>
    </row>
    <row r="57" spans="8:8" x14ac:dyDescent="0.25">
      <c r="H57" s="35"/>
    </row>
    <row r="58" spans="8:8" x14ac:dyDescent="0.25">
      <c r="H58" s="35"/>
    </row>
    <row r="59" spans="8:8" x14ac:dyDescent="0.25">
      <c r="H59" s="35"/>
    </row>
    <row r="60" spans="8:8" x14ac:dyDescent="0.25">
      <c r="H60" s="35"/>
    </row>
    <row r="61" spans="8:8" x14ac:dyDescent="0.25">
      <c r="H61" s="35"/>
    </row>
    <row r="62" spans="8:8" x14ac:dyDescent="0.25">
      <c r="H62" s="35"/>
    </row>
    <row r="63" spans="8:8" x14ac:dyDescent="0.25">
      <c r="H63" s="35"/>
    </row>
    <row r="64" spans="8:8" x14ac:dyDescent="0.25">
      <c r="H64" s="35"/>
    </row>
    <row r="65" spans="1:12" ht="12.6" thickBot="1" x14ac:dyDescent="0.3"/>
    <row r="66" spans="1:12" x14ac:dyDescent="0.25">
      <c r="A66" s="40" t="s">
        <v>72</v>
      </c>
      <c r="B66" s="41"/>
      <c r="C66" s="41"/>
      <c r="D66" s="41"/>
      <c r="E66" s="41"/>
      <c r="F66" s="42"/>
      <c r="G66" s="40" t="s">
        <v>72</v>
      </c>
      <c r="H66" s="41"/>
      <c r="I66" s="41"/>
      <c r="J66" s="41"/>
      <c r="K66" s="41"/>
      <c r="L66" s="42"/>
    </row>
    <row r="67" spans="1:12" x14ac:dyDescent="0.25">
      <c r="A67" s="37" t="s">
        <v>73</v>
      </c>
      <c r="B67" s="38"/>
      <c r="C67" s="38"/>
      <c r="D67" s="38"/>
      <c r="E67" s="38"/>
      <c r="F67" s="39"/>
      <c r="G67" s="37" t="s">
        <v>73</v>
      </c>
      <c r="H67" s="38"/>
      <c r="I67" s="38"/>
      <c r="J67" s="38"/>
      <c r="K67" s="38"/>
      <c r="L67" s="39"/>
    </row>
    <row r="68" spans="1:12" x14ac:dyDescent="0.25">
      <c r="A68" s="37" t="s">
        <v>0</v>
      </c>
      <c r="B68" s="38"/>
      <c r="C68" s="38"/>
      <c r="D68" s="38"/>
      <c r="E68" s="38"/>
      <c r="F68" s="39"/>
      <c r="G68" s="37" t="s">
        <v>27</v>
      </c>
      <c r="H68" s="38"/>
      <c r="I68" s="38"/>
      <c r="J68" s="38"/>
      <c r="K68" s="38"/>
      <c r="L68" s="39"/>
    </row>
    <row r="69" spans="1:12" x14ac:dyDescent="0.25">
      <c r="A69" s="37" t="s">
        <v>68</v>
      </c>
      <c r="B69" s="38"/>
      <c r="C69" s="38"/>
      <c r="D69" s="38"/>
      <c r="E69" s="38"/>
      <c r="F69" s="39"/>
      <c r="G69" s="37" t="s">
        <v>69</v>
      </c>
      <c r="H69" s="38"/>
      <c r="I69" s="38"/>
      <c r="J69" s="38"/>
      <c r="K69" s="38"/>
      <c r="L69" s="39"/>
    </row>
    <row r="70" spans="1:12" x14ac:dyDescent="0.25">
      <c r="A70" s="2"/>
      <c r="B70" s="3"/>
      <c r="C70" s="3"/>
      <c r="D70" s="3"/>
      <c r="E70" s="3"/>
      <c r="F70" s="4"/>
      <c r="G70" s="2"/>
      <c r="H70" s="3"/>
      <c r="I70" s="3"/>
      <c r="J70" s="3"/>
      <c r="K70" s="3"/>
      <c r="L70" s="4"/>
    </row>
    <row r="71" spans="1:12" ht="12.6" thickBot="1" x14ac:dyDescent="0.3">
      <c r="A71" s="5" t="s">
        <v>1</v>
      </c>
      <c r="B71" s="6"/>
      <c r="C71" s="7" t="s">
        <v>2</v>
      </c>
      <c r="D71" s="6" t="s">
        <v>1</v>
      </c>
      <c r="E71" s="6"/>
      <c r="F71" s="8" t="s">
        <v>2</v>
      </c>
      <c r="G71" s="5" t="s">
        <v>1</v>
      </c>
      <c r="H71" s="6"/>
      <c r="I71" s="7" t="s">
        <v>2</v>
      </c>
      <c r="J71" s="9" t="s">
        <v>1</v>
      </c>
      <c r="K71" s="6"/>
      <c r="L71" s="8" t="s">
        <v>2</v>
      </c>
    </row>
    <row r="72" spans="1:12" ht="12.6" thickTop="1" x14ac:dyDescent="0.25">
      <c r="A72" s="2"/>
      <c r="B72" s="3"/>
      <c r="C72" s="10"/>
      <c r="D72" s="3"/>
      <c r="E72" s="3"/>
      <c r="F72" s="11"/>
      <c r="G72" s="2"/>
      <c r="H72" s="3"/>
      <c r="I72" s="12"/>
      <c r="J72" s="13"/>
      <c r="K72" s="3"/>
      <c r="L72" s="4"/>
    </row>
    <row r="73" spans="1:12" x14ac:dyDescent="0.25">
      <c r="A73" s="14" t="s">
        <v>3</v>
      </c>
      <c r="B73" s="3"/>
      <c r="C73" s="10">
        <f>B74</f>
        <v>7322820</v>
      </c>
      <c r="D73" s="3" t="s">
        <v>21</v>
      </c>
      <c r="E73" s="3"/>
      <c r="F73" s="15">
        <v>12710000</v>
      </c>
      <c r="G73" s="14" t="s">
        <v>30</v>
      </c>
      <c r="H73" s="3"/>
      <c r="I73" s="16">
        <f>H80+H81</f>
        <v>2644347.2599999998</v>
      </c>
      <c r="J73" s="17" t="s">
        <v>46</v>
      </c>
      <c r="K73" s="3"/>
      <c r="L73" s="15"/>
    </row>
    <row r="74" spans="1:12" x14ac:dyDescent="0.25">
      <c r="A74" s="2" t="s">
        <v>4</v>
      </c>
      <c r="B74" s="18">
        <v>7322820</v>
      </c>
      <c r="C74" s="10"/>
      <c r="D74" s="3"/>
      <c r="E74" s="18"/>
      <c r="F74" s="15"/>
      <c r="G74" s="2" t="s">
        <v>31</v>
      </c>
      <c r="H74" s="18">
        <f>I8</f>
        <v>2232629.2599999998</v>
      </c>
      <c r="I74" s="12"/>
      <c r="J74" s="13" t="s">
        <v>47</v>
      </c>
      <c r="K74" s="18">
        <f>L9</f>
        <v>0</v>
      </c>
      <c r="L74" s="15">
        <f>K74-K75</f>
        <v>0</v>
      </c>
    </row>
    <row r="75" spans="1:12" x14ac:dyDescent="0.25">
      <c r="A75" s="2"/>
      <c r="B75" s="18"/>
      <c r="C75" s="10"/>
      <c r="D75" s="19"/>
      <c r="E75" s="18"/>
      <c r="F75" s="15"/>
      <c r="G75" s="2" t="s">
        <v>32</v>
      </c>
      <c r="H75" s="18">
        <v>966</v>
      </c>
      <c r="I75" s="12"/>
      <c r="J75" s="13" t="s">
        <v>65</v>
      </c>
      <c r="K75" s="20">
        <f>K74*15%</f>
        <v>0</v>
      </c>
      <c r="L75" s="15"/>
    </row>
    <row r="76" spans="1:12" x14ac:dyDescent="0.25">
      <c r="A76" s="14" t="s">
        <v>5</v>
      </c>
      <c r="B76" s="18"/>
      <c r="C76" s="10">
        <f>B77+B78+B79+B80</f>
        <v>3287635</v>
      </c>
      <c r="D76" s="19"/>
      <c r="E76" s="18"/>
      <c r="F76" s="15"/>
      <c r="G76" s="2" t="s">
        <v>33</v>
      </c>
      <c r="H76" s="18">
        <v>18772</v>
      </c>
      <c r="I76" s="12"/>
      <c r="J76" s="13" t="s">
        <v>48</v>
      </c>
      <c r="K76" s="18">
        <f>L11</f>
        <v>0</v>
      </c>
      <c r="L76" s="15">
        <f>K76-K77</f>
        <v>0</v>
      </c>
    </row>
    <row r="77" spans="1:12" x14ac:dyDescent="0.25">
      <c r="A77" s="2" t="s">
        <v>6</v>
      </c>
      <c r="B77" s="18">
        <v>100893</v>
      </c>
      <c r="C77" s="10"/>
      <c r="D77" s="3"/>
      <c r="E77" s="18"/>
      <c r="F77" s="15"/>
      <c r="G77" s="2" t="s">
        <v>34</v>
      </c>
      <c r="H77" s="18">
        <v>120000</v>
      </c>
      <c r="I77" s="12"/>
      <c r="J77" s="13" t="s">
        <v>65</v>
      </c>
      <c r="K77" s="20">
        <f>K76*15%</f>
        <v>0</v>
      </c>
      <c r="L77" s="15"/>
    </row>
    <row r="78" spans="1:12" x14ac:dyDescent="0.25">
      <c r="A78" s="2" t="s">
        <v>7</v>
      </c>
      <c r="B78" s="18">
        <v>3145452</v>
      </c>
      <c r="C78" s="10"/>
      <c r="D78" s="3"/>
      <c r="E78" s="18"/>
      <c r="F78" s="15"/>
      <c r="G78" s="2" t="s">
        <v>20</v>
      </c>
      <c r="H78" s="18">
        <f>C100</f>
        <v>0</v>
      </c>
      <c r="I78" s="12"/>
      <c r="J78" s="13" t="s">
        <v>49</v>
      </c>
      <c r="K78" s="18">
        <f>L13</f>
        <v>0</v>
      </c>
      <c r="L78" s="15">
        <f>K78-K79</f>
        <v>0</v>
      </c>
    </row>
    <row r="79" spans="1:12" x14ac:dyDescent="0.25">
      <c r="A79" s="2" t="s">
        <v>8</v>
      </c>
      <c r="B79" s="18">
        <v>41290</v>
      </c>
      <c r="C79" s="10"/>
      <c r="D79" s="3"/>
      <c r="E79" s="18"/>
      <c r="F79" s="15"/>
      <c r="G79" s="2" t="s">
        <v>35</v>
      </c>
      <c r="H79" s="20">
        <v>400000</v>
      </c>
      <c r="I79" s="12"/>
      <c r="J79" s="13" t="s">
        <v>65</v>
      </c>
      <c r="K79" s="20">
        <f>K78*15%</f>
        <v>0</v>
      </c>
      <c r="L79" s="15"/>
    </row>
    <row r="80" spans="1:12" x14ac:dyDescent="0.25">
      <c r="A80" s="2"/>
      <c r="B80" s="18"/>
      <c r="C80" s="10"/>
      <c r="D80" s="3"/>
      <c r="E80" s="18"/>
      <c r="F80" s="15"/>
      <c r="G80" s="2"/>
      <c r="H80" s="18">
        <f>SUM(H74:H79)</f>
        <v>2772367.26</v>
      </c>
      <c r="I80" s="12"/>
      <c r="J80" s="13" t="s">
        <v>50</v>
      </c>
      <c r="K80" s="18">
        <f>L15</f>
        <v>0</v>
      </c>
      <c r="L80" s="15">
        <f>K80-K81</f>
        <v>0</v>
      </c>
    </row>
    <row r="81" spans="1:12" x14ac:dyDescent="0.25">
      <c r="A81" s="2"/>
      <c r="B81" s="18"/>
      <c r="C81" s="10"/>
      <c r="D81" s="3"/>
      <c r="E81" s="18"/>
      <c r="F81" s="15"/>
      <c r="G81" s="2" t="s">
        <v>36</v>
      </c>
      <c r="H81" s="20">
        <v>-128020</v>
      </c>
      <c r="I81" s="12"/>
      <c r="J81" s="13" t="s">
        <v>65</v>
      </c>
      <c r="K81" s="20">
        <f>K80*15%</f>
        <v>0</v>
      </c>
      <c r="L81" s="15"/>
    </row>
    <row r="82" spans="1:12" x14ac:dyDescent="0.25">
      <c r="A82" s="14" t="s">
        <v>10</v>
      </c>
      <c r="B82" s="18"/>
      <c r="C82" s="10">
        <v>2099545</v>
      </c>
      <c r="D82" s="3"/>
      <c r="E82" s="18"/>
      <c r="F82" s="15"/>
      <c r="G82" s="2"/>
      <c r="H82" s="18"/>
      <c r="I82" s="12"/>
      <c r="J82" s="13" t="s">
        <v>51</v>
      </c>
      <c r="K82" s="18">
        <f>L17</f>
        <v>0</v>
      </c>
      <c r="L82" s="15">
        <f>K82-K83</f>
        <v>0</v>
      </c>
    </row>
    <row r="83" spans="1:12" x14ac:dyDescent="0.25">
      <c r="A83" s="2"/>
      <c r="B83" s="18"/>
      <c r="C83" s="10"/>
      <c r="D83" s="3"/>
      <c r="E83" s="18"/>
      <c r="F83" s="15"/>
      <c r="G83" s="2"/>
      <c r="H83" s="18"/>
      <c r="I83" s="12"/>
      <c r="J83" s="13" t="s">
        <v>65</v>
      </c>
      <c r="K83" s="20">
        <f>K82*15%</f>
        <v>0</v>
      </c>
      <c r="L83" s="15"/>
    </row>
    <row r="84" spans="1:12" ht="12.6" thickBot="1" x14ac:dyDescent="0.3">
      <c r="A84" s="5"/>
      <c r="B84" s="21"/>
      <c r="C84" s="22">
        <f>SUM(C73:C83)</f>
        <v>12710000</v>
      </c>
      <c r="D84" s="6"/>
      <c r="E84" s="21"/>
      <c r="F84" s="22">
        <f>SUM(F73:F83)</f>
        <v>12710000</v>
      </c>
      <c r="G84" s="14" t="s">
        <v>37</v>
      </c>
      <c r="H84" s="18"/>
      <c r="I84" s="16">
        <f>H85+H86+H87+H88+H89+H90+H91</f>
        <v>2060908</v>
      </c>
      <c r="J84" s="13" t="s">
        <v>52</v>
      </c>
      <c r="K84" s="18">
        <f>L19</f>
        <v>0</v>
      </c>
      <c r="L84" s="15">
        <f>K84-K85</f>
        <v>0</v>
      </c>
    </row>
    <row r="85" spans="1:12" ht="12.6" thickTop="1" x14ac:dyDescent="0.25">
      <c r="A85" s="2"/>
      <c r="B85" s="18"/>
      <c r="C85" s="10"/>
      <c r="D85" s="3"/>
      <c r="E85" s="18"/>
      <c r="F85" s="15"/>
      <c r="G85" s="2" t="s">
        <v>38</v>
      </c>
      <c r="H85" s="18">
        <v>201380</v>
      </c>
      <c r="I85" s="12"/>
      <c r="J85" s="13" t="s">
        <v>65</v>
      </c>
      <c r="K85" s="20">
        <f>K84*15%</f>
        <v>0</v>
      </c>
      <c r="L85" s="15"/>
    </row>
    <row r="86" spans="1:12" x14ac:dyDescent="0.25">
      <c r="A86" s="14" t="s">
        <v>11</v>
      </c>
      <c r="B86" s="18"/>
      <c r="C86" s="10">
        <f>B87+B88+B89+B90+B91+B92+B93+B94+B95+B96+B97+B98</f>
        <v>0</v>
      </c>
      <c r="D86" s="3" t="s">
        <v>26</v>
      </c>
      <c r="E86" s="18"/>
      <c r="F86" s="15">
        <f>C82</f>
        <v>2099545</v>
      </c>
      <c r="G86" s="2" t="s">
        <v>39</v>
      </c>
      <c r="H86" s="18">
        <v>150298</v>
      </c>
      <c r="I86" s="12"/>
      <c r="J86" s="13"/>
      <c r="K86" s="18"/>
      <c r="L86" s="15"/>
    </row>
    <row r="87" spans="1:12" x14ac:dyDescent="0.25">
      <c r="A87" s="2" t="s">
        <v>12</v>
      </c>
      <c r="B87" s="18"/>
      <c r="C87" s="10"/>
      <c r="D87" s="3"/>
      <c r="E87" s="18"/>
      <c r="F87" s="15"/>
      <c r="G87" s="2" t="s">
        <v>40</v>
      </c>
      <c r="H87" s="18">
        <v>199230</v>
      </c>
      <c r="I87" s="12"/>
      <c r="J87" s="13" t="s">
        <v>53</v>
      </c>
      <c r="K87" s="18"/>
      <c r="L87" s="15">
        <v>1434120</v>
      </c>
    </row>
    <row r="88" spans="1:12" x14ac:dyDescent="0.25">
      <c r="A88" s="2" t="s">
        <v>13</v>
      </c>
      <c r="B88" s="18"/>
      <c r="C88" s="10"/>
      <c r="D88" s="3"/>
      <c r="E88" s="18"/>
      <c r="F88" s="15"/>
      <c r="G88" s="2" t="s">
        <v>41</v>
      </c>
      <c r="H88" s="18">
        <v>670000</v>
      </c>
      <c r="I88" s="12"/>
      <c r="J88" s="13"/>
      <c r="K88" s="18"/>
      <c r="L88" s="15"/>
    </row>
    <row r="89" spans="1:12" x14ac:dyDescent="0.25">
      <c r="A89" s="2" t="s">
        <v>14</v>
      </c>
      <c r="B89" s="18"/>
      <c r="C89" s="10"/>
      <c r="D89" s="3"/>
      <c r="E89" s="18"/>
      <c r="F89" s="15"/>
      <c r="G89" s="23" t="s">
        <v>67</v>
      </c>
      <c r="H89" s="18">
        <v>170000</v>
      </c>
      <c r="I89" s="12"/>
      <c r="J89" s="17" t="s">
        <v>54</v>
      </c>
      <c r="K89" s="18"/>
      <c r="L89" s="15">
        <f>K90+K91+K92</f>
        <v>616236</v>
      </c>
    </row>
    <row r="90" spans="1:12" x14ac:dyDescent="0.25">
      <c r="A90" s="2" t="s">
        <v>15</v>
      </c>
      <c r="B90" s="18"/>
      <c r="C90" s="10"/>
      <c r="D90" s="3"/>
      <c r="E90" s="18"/>
      <c r="F90" s="15"/>
      <c r="G90" s="2" t="s">
        <v>42</v>
      </c>
      <c r="H90" s="18">
        <v>300000</v>
      </c>
      <c r="I90" s="12"/>
      <c r="J90" s="13" t="s">
        <v>55</v>
      </c>
      <c r="K90" s="18">
        <v>35141</v>
      </c>
      <c r="L90" s="15"/>
    </row>
    <row r="91" spans="1:12" x14ac:dyDescent="0.25">
      <c r="A91" s="2" t="s">
        <v>25</v>
      </c>
      <c r="B91" s="18"/>
      <c r="C91" s="10"/>
      <c r="D91" s="3"/>
      <c r="E91" s="18"/>
      <c r="F91" s="15"/>
      <c r="G91" s="2" t="s">
        <v>43</v>
      </c>
      <c r="H91" s="18">
        <v>370000</v>
      </c>
      <c r="I91" s="12"/>
      <c r="J91" s="13" t="s">
        <v>56</v>
      </c>
      <c r="K91" s="18">
        <v>215195</v>
      </c>
      <c r="L91" s="15"/>
    </row>
    <row r="92" spans="1:12" x14ac:dyDescent="0.25">
      <c r="A92" s="2" t="s">
        <v>16</v>
      </c>
      <c r="B92" s="18"/>
      <c r="C92" s="10"/>
      <c r="D92" s="3"/>
      <c r="E92" s="18"/>
      <c r="F92" s="15"/>
      <c r="G92" s="2"/>
      <c r="H92" s="18"/>
      <c r="I92" s="12"/>
      <c r="J92" s="13" t="s">
        <v>57</v>
      </c>
      <c r="K92" s="18">
        <v>365900</v>
      </c>
      <c r="L92" s="15"/>
    </row>
    <row r="93" spans="1:12" x14ac:dyDescent="0.25">
      <c r="A93" s="2" t="s">
        <v>17</v>
      </c>
      <c r="B93" s="18"/>
      <c r="C93" s="10"/>
      <c r="D93" s="3"/>
      <c r="E93" s="18"/>
      <c r="F93" s="15"/>
      <c r="G93" s="14" t="s">
        <v>44</v>
      </c>
      <c r="H93" s="18"/>
      <c r="I93" s="16">
        <f>H94</f>
        <v>732400</v>
      </c>
      <c r="J93" s="13"/>
      <c r="K93" s="18"/>
      <c r="L93" s="15"/>
    </row>
    <row r="94" spans="1:12" x14ac:dyDescent="0.25">
      <c r="A94" s="2" t="s">
        <v>24</v>
      </c>
      <c r="B94" s="18"/>
      <c r="C94" s="10"/>
      <c r="D94" s="3"/>
      <c r="E94" s="18"/>
      <c r="F94" s="15"/>
      <c r="G94" s="2" t="s">
        <v>45</v>
      </c>
      <c r="H94" s="18">
        <v>732400</v>
      </c>
      <c r="I94" s="12"/>
      <c r="J94" s="17" t="s">
        <v>58</v>
      </c>
      <c r="K94" s="18"/>
      <c r="L94" s="15">
        <f>K95+K96+K97+K98+K99+K100</f>
        <v>190897</v>
      </c>
    </row>
    <row r="95" spans="1:12" x14ac:dyDescent="0.25">
      <c r="A95" s="2" t="s">
        <v>18</v>
      </c>
      <c r="B95" s="18"/>
      <c r="C95" s="10"/>
      <c r="D95" s="3"/>
      <c r="E95" s="18"/>
      <c r="F95" s="15"/>
      <c r="G95" s="2"/>
      <c r="H95" s="18"/>
      <c r="I95" s="12"/>
      <c r="J95" s="13" t="s">
        <v>59</v>
      </c>
      <c r="K95" s="18">
        <v>50000</v>
      </c>
      <c r="L95" s="15"/>
    </row>
    <row r="96" spans="1:12" x14ac:dyDescent="0.25">
      <c r="A96" s="2" t="s">
        <v>19</v>
      </c>
      <c r="B96" s="18"/>
      <c r="C96" s="10"/>
      <c r="D96" s="3"/>
      <c r="E96" s="18"/>
      <c r="F96" s="15"/>
      <c r="G96" s="2"/>
      <c r="H96" s="18"/>
      <c r="I96" s="12"/>
      <c r="J96" s="13" t="s">
        <v>60</v>
      </c>
      <c r="K96" s="18"/>
      <c r="L96" s="15"/>
    </row>
    <row r="97" spans="1:12" x14ac:dyDescent="0.25">
      <c r="A97" s="2" t="s">
        <v>22</v>
      </c>
      <c r="B97" s="18"/>
      <c r="C97" s="10"/>
      <c r="D97" s="3"/>
      <c r="E97" s="18"/>
      <c r="F97" s="15"/>
      <c r="G97" s="2"/>
      <c r="H97" s="18"/>
      <c r="I97" s="12"/>
      <c r="J97" s="13" t="s">
        <v>61</v>
      </c>
      <c r="K97" s="18">
        <v>42754</v>
      </c>
      <c r="L97" s="15"/>
    </row>
    <row r="98" spans="1:12" x14ac:dyDescent="0.25">
      <c r="A98" s="2" t="s">
        <v>23</v>
      </c>
      <c r="B98" s="18"/>
      <c r="C98" s="10"/>
      <c r="D98" s="3"/>
      <c r="E98" s="18"/>
      <c r="F98" s="15"/>
      <c r="G98" s="2"/>
      <c r="H98" s="18"/>
      <c r="I98" s="12"/>
      <c r="J98" s="13" t="s">
        <v>62</v>
      </c>
      <c r="K98" s="18"/>
      <c r="L98" s="15"/>
    </row>
    <row r="99" spans="1:12" x14ac:dyDescent="0.25">
      <c r="A99" s="2"/>
      <c r="B99" s="18"/>
      <c r="C99" s="10"/>
      <c r="D99" s="3"/>
      <c r="E99" s="18"/>
      <c r="F99" s="15"/>
      <c r="G99" s="2"/>
      <c r="H99" s="18"/>
      <c r="I99" s="12"/>
      <c r="J99" s="13" t="s">
        <v>63</v>
      </c>
      <c r="K99" s="18">
        <v>35427</v>
      </c>
      <c r="L99" s="15"/>
    </row>
    <row r="100" spans="1:12" x14ac:dyDescent="0.25">
      <c r="A100" s="14" t="s">
        <v>20</v>
      </c>
      <c r="B100" s="18"/>
      <c r="C100" s="10"/>
      <c r="D100" s="3"/>
      <c r="E100" s="18"/>
      <c r="F100" s="15"/>
      <c r="G100" s="2"/>
      <c r="H100" s="18"/>
      <c r="I100" s="12"/>
      <c r="J100" s="13" t="s">
        <v>64</v>
      </c>
      <c r="K100" s="18">
        <v>62716</v>
      </c>
      <c r="L100" s="15"/>
    </row>
    <row r="101" spans="1:12" x14ac:dyDescent="0.25">
      <c r="A101" s="2"/>
      <c r="B101" s="18"/>
      <c r="C101" s="10"/>
      <c r="D101" s="3"/>
      <c r="E101" s="18"/>
      <c r="F101" s="15"/>
      <c r="G101" s="2"/>
      <c r="H101" s="18"/>
      <c r="I101" s="12"/>
      <c r="J101" s="13"/>
      <c r="K101" s="18"/>
      <c r="L101" s="15"/>
    </row>
    <row r="102" spans="1:12" x14ac:dyDescent="0.25">
      <c r="A102" s="2"/>
      <c r="B102" s="18"/>
      <c r="C102" s="10"/>
      <c r="D102" s="3"/>
      <c r="E102" s="18"/>
      <c r="F102" s="15"/>
      <c r="G102" s="25"/>
      <c r="H102" s="20"/>
      <c r="I102" s="26"/>
      <c r="J102" s="27"/>
      <c r="K102" s="20"/>
      <c r="L102" s="28"/>
    </row>
    <row r="103" spans="1:12" ht="12.6" thickBot="1" x14ac:dyDescent="0.3">
      <c r="A103" s="29"/>
      <c r="B103" s="30"/>
      <c r="C103" s="31">
        <f>SUM(C86:C102)</f>
        <v>0</v>
      </c>
      <c r="D103" s="32"/>
      <c r="E103" s="30"/>
      <c r="F103" s="31">
        <f>SUM(F86:F102)</f>
        <v>2099545</v>
      </c>
      <c r="G103" s="29" t="s">
        <v>66</v>
      </c>
      <c r="H103" s="30"/>
      <c r="I103" s="33">
        <f>SUM(I73:I102)</f>
        <v>5437655.2599999998</v>
      </c>
      <c r="J103" s="32" t="s">
        <v>66</v>
      </c>
      <c r="K103" s="30"/>
      <c r="L103" s="34">
        <f>SUM(L73:L102)</f>
        <v>2241253</v>
      </c>
    </row>
    <row r="130" spans="1:12" ht="12.6" thickBot="1" x14ac:dyDescent="0.3"/>
    <row r="131" spans="1:12" x14ac:dyDescent="0.25">
      <c r="A131" s="40" t="s">
        <v>72</v>
      </c>
      <c r="B131" s="41"/>
      <c r="C131" s="41"/>
      <c r="D131" s="41"/>
      <c r="E131" s="41"/>
      <c r="F131" s="42"/>
      <c r="G131" s="40" t="s">
        <v>72</v>
      </c>
      <c r="H131" s="41"/>
      <c r="I131" s="41"/>
      <c r="J131" s="41"/>
      <c r="K131" s="41"/>
      <c r="L131" s="42"/>
    </row>
    <row r="132" spans="1:12" x14ac:dyDescent="0.25">
      <c r="A132" s="37" t="s">
        <v>73</v>
      </c>
      <c r="B132" s="38"/>
      <c r="C132" s="38"/>
      <c r="D132" s="38"/>
      <c r="E132" s="38"/>
      <c r="F132" s="39"/>
      <c r="G132" s="37" t="s">
        <v>73</v>
      </c>
      <c r="H132" s="38"/>
      <c r="I132" s="38"/>
      <c r="J132" s="38"/>
      <c r="K132" s="38"/>
      <c r="L132" s="39"/>
    </row>
    <row r="133" spans="1:12" x14ac:dyDescent="0.25">
      <c r="A133" s="37" t="s">
        <v>0</v>
      </c>
      <c r="B133" s="38"/>
      <c r="C133" s="38"/>
      <c r="D133" s="38"/>
      <c r="E133" s="38"/>
      <c r="F133" s="39"/>
      <c r="G133" s="37" t="s">
        <v>27</v>
      </c>
      <c r="H133" s="38"/>
      <c r="I133" s="38"/>
      <c r="J133" s="38"/>
      <c r="K133" s="38"/>
      <c r="L133" s="39"/>
    </row>
    <row r="134" spans="1:12" x14ac:dyDescent="0.25">
      <c r="A134" s="37" t="s">
        <v>70</v>
      </c>
      <c r="B134" s="38"/>
      <c r="C134" s="38"/>
      <c r="D134" s="38"/>
      <c r="E134" s="38"/>
      <c r="F134" s="39"/>
      <c r="G134" s="37" t="s">
        <v>71</v>
      </c>
      <c r="H134" s="38"/>
      <c r="I134" s="38"/>
      <c r="J134" s="38"/>
      <c r="K134" s="38"/>
      <c r="L134" s="39"/>
    </row>
    <row r="135" spans="1:12" x14ac:dyDescent="0.25">
      <c r="A135" s="2"/>
      <c r="B135" s="3"/>
      <c r="C135" s="3"/>
      <c r="D135" s="3"/>
      <c r="E135" s="3"/>
      <c r="F135" s="4"/>
      <c r="G135" s="2"/>
      <c r="H135" s="3"/>
      <c r="I135" s="3"/>
      <c r="J135" s="3"/>
      <c r="K135" s="3"/>
      <c r="L135" s="4"/>
    </row>
    <row r="136" spans="1:12" ht="12.6" thickBot="1" x14ac:dyDescent="0.3">
      <c r="A136" s="5" t="s">
        <v>1</v>
      </c>
      <c r="B136" s="6"/>
      <c r="C136" s="7" t="s">
        <v>2</v>
      </c>
      <c r="D136" s="6" t="s">
        <v>1</v>
      </c>
      <c r="E136" s="6"/>
      <c r="F136" s="8" t="s">
        <v>2</v>
      </c>
      <c r="G136" s="5" t="s">
        <v>1</v>
      </c>
      <c r="H136" s="6"/>
      <c r="I136" s="7" t="s">
        <v>2</v>
      </c>
      <c r="J136" s="9" t="s">
        <v>1</v>
      </c>
      <c r="K136" s="6"/>
      <c r="L136" s="8" t="s">
        <v>2</v>
      </c>
    </row>
    <row r="137" spans="1:12" ht="12.6" thickTop="1" x14ac:dyDescent="0.25">
      <c r="A137" s="2"/>
      <c r="B137" s="3"/>
      <c r="C137" s="10"/>
      <c r="D137" s="3"/>
      <c r="E137" s="3"/>
      <c r="F137" s="11"/>
      <c r="G137" s="2"/>
      <c r="H137" s="3"/>
      <c r="I137" s="12"/>
      <c r="J137" s="13"/>
      <c r="K137" s="3"/>
      <c r="L137" s="4"/>
    </row>
    <row r="138" spans="1:12" x14ac:dyDescent="0.25">
      <c r="A138" s="14" t="s">
        <v>3</v>
      </c>
      <c r="B138" s="3"/>
      <c r="C138" s="10">
        <f>B139</f>
        <v>7878500</v>
      </c>
      <c r="D138" s="3" t="s">
        <v>21</v>
      </c>
      <c r="E138" s="3"/>
      <c r="F138" s="15">
        <v>13672000</v>
      </c>
      <c r="G138" s="14" t="s">
        <v>30</v>
      </c>
      <c r="H138" s="3"/>
      <c r="I138" s="16">
        <f>H145+H146</f>
        <v>2966065.26</v>
      </c>
      <c r="J138" s="17" t="s">
        <v>46</v>
      </c>
      <c r="K138" s="3"/>
      <c r="L138" s="15"/>
    </row>
    <row r="139" spans="1:12" x14ac:dyDescent="0.25">
      <c r="A139" s="2" t="s">
        <v>4</v>
      </c>
      <c r="B139" s="18">
        <v>7878500</v>
      </c>
      <c r="C139" s="10"/>
      <c r="D139" s="3"/>
      <c r="E139" s="18"/>
      <c r="F139" s="15"/>
      <c r="G139" s="2" t="s">
        <v>31</v>
      </c>
      <c r="H139" s="18">
        <f>I73</f>
        <v>2644347.2599999998</v>
      </c>
      <c r="I139" s="12"/>
      <c r="J139" s="13" t="s">
        <v>47</v>
      </c>
      <c r="K139" s="18">
        <f>L74</f>
        <v>0</v>
      </c>
      <c r="L139" s="15">
        <f>K139-K140</f>
        <v>0</v>
      </c>
    </row>
    <row r="140" spans="1:12" x14ac:dyDescent="0.25">
      <c r="A140" s="2"/>
      <c r="B140" s="18"/>
      <c r="C140" s="10"/>
      <c r="D140" s="19"/>
      <c r="E140" s="18"/>
      <c r="F140" s="15"/>
      <c r="G140" s="2" t="s">
        <v>32</v>
      </c>
      <c r="H140" s="18">
        <v>966</v>
      </c>
      <c r="I140" s="12"/>
      <c r="J140" s="13" t="s">
        <v>65</v>
      </c>
      <c r="K140" s="20">
        <f>K139*15%</f>
        <v>0</v>
      </c>
      <c r="L140" s="15"/>
    </row>
    <row r="141" spans="1:12" x14ac:dyDescent="0.25">
      <c r="A141" s="14" t="s">
        <v>5</v>
      </c>
      <c r="B141" s="18"/>
      <c r="C141" s="10">
        <f>B142+B143+B144+B145</f>
        <v>3595820</v>
      </c>
      <c r="D141" s="19"/>
      <c r="E141" s="18"/>
      <c r="F141" s="15"/>
      <c r="G141" s="2" t="s">
        <v>33</v>
      </c>
      <c r="H141" s="18">
        <v>18772</v>
      </c>
      <c r="I141" s="12"/>
      <c r="J141" s="13" t="s">
        <v>48</v>
      </c>
      <c r="K141" s="18">
        <f>L76</f>
        <v>0</v>
      </c>
      <c r="L141" s="15">
        <f>K141-K142</f>
        <v>0</v>
      </c>
    </row>
    <row r="142" spans="1:12" x14ac:dyDescent="0.25">
      <c r="A142" s="2" t="s">
        <v>6</v>
      </c>
      <c r="B142" s="18">
        <v>164500</v>
      </c>
      <c r="C142" s="10"/>
      <c r="D142" s="3"/>
      <c r="E142" s="18"/>
      <c r="F142" s="15"/>
      <c r="G142" s="2" t="s">
        <v>34</v>
      </c>
      <c r="H142" s="18">
        <v>120000</v>
      </c>
      <c r="I142" s="12"/>
      <c r="J142" s="13" t="s">
        <v>65</v>
      </c>
      <c r="K142" s="20">
        <f>K141*15%</f>
        <v>0</v>
      </c>
      <c r="L142" s="15"/>
    </row>
    <row r="143" spans="1:12" x14ac:dyDescent="0.25">
      <c r="A143" s="2" t="s">
        <v>7</v>
      </c>
      <c r="B143" s="18">
        <v>3389000</v>
      </c>
      <c r="C143" s="10"/>
      <c r="D143" s="3"/>
      <c r="E143" s="18"/>
      <c r="F143" s="15"/>
      <c r="G143" s="2" t="s">
        <v>20</v>
      </c>
      <c r="H143" s="18">
        <f>C165</f>
        <v>0</v>
      </c>
      <c r="I143" s="12"/>
      <c r="J143" s="13" t="s">
        <v>49</v>
      </c>
      <c r="K143" s="18">
        <f>L78</f>
        <v>0</v>
      </c>
      <c r="L143" s="15">
        <f>K143-K144</f>
        <v>0</v>
      </c>
    </row>
    <row r="144" spans="1:12" x14ac:dyDescent="0.25">
      <c r="A144" s="2" t="s">
        <v>8</v>
      </c>
      <c r="B144" s="18">
        <v>42320</v>
      </c>
      <c r="C144" s="10"/>
      <c r="D144" s="3"/>
      <c r="E144" s="18"/>
      <c r="F144" s="15"/>
      <c r="G144" s="2" t="s">
        <v>35</v>
      </c>
      <c r="H144" s="20">
        <v>400000</v>
      </c>
      <c r="I144" s="12"/>
      <c r="J144" s="13" t="s">
        <v>65</v>
      </c>
      <c r="K144" s="20">
        <f>K143*15%</f>
        <v>0</v>
      </c>
      <c r="L144" s="15"/>
    </row>
    <row r="145" spans="1:12" x14ac:dyDescent="0.25">
      <c r="A145" s="2"/>
      <c r="B145" s="18"/>
      <c r="C145" s="10"/>
      <c r="D145" s="3"/>
      <c r="E145" s="18"/>
      <c r="F145" s="15"/>
      <c r="G145" s="2"/>
      <c r="H145" s="18">
        <f>SUM(H139:H144)</f>
        <v>3184085.26</v>
      </c>
      <c r="I145" s="12"/>
      <c r="J145" s="13" t="s">
        <v>50</v>
      </c>
      <c r="K145" s="18">
        <f>L80</f>
        <v>0</v>
      </c>
      <c r="L145" s="15">
        <f>K145-K146</f>
        <v>0</v>
      </c>
    </row>
    <row r="146" spans="1:12" x14ac:dyDescent="0.25">
      <c r="A146" s="2"/>
      <c r="B146" s="18"/>
      <c r="C146" s="10"/>
      <c r="D146" s="3"/>
      <c r="E146" s="18"/>
      <c r="F146" s="15"/>
      <c r="G146" s="2" t="s">
        <v>36</v>
      </c>
      <c r="H146" s="20">
        <v>-218020</v>
      </c>
      <c r="I146" s="12"/>
      <c r="J146" s="13" t="s">
        <v>65</v>
      </c>
      <c r="K146" s="20">
        <f>K145*15%</f>
        <v>0</v>
      </c>
      <c r="L146" s="15"/>
    </row>
    <row r="147" spans="1:12" x14ac:dyDescent="0.25">
      <c r="A147" s="14" t="s">
        <v>10</v>
      </c>
      <c r="B147" s="18"/>
      <c r="C147" s="10">
        <v>2197680</v>
      </c>
      <c r="D147" s="3"/>
      <c r="E147" s="18"/>
      <c r="F147" s="15"/>
      <c r="G147" s="2"/>
      <c r="H147" s="18"/>
      <c r="I147" s="12"/>
      <c r="J147" s="13" t="s">
        <v>51</v>
      </c>
      <c r="K147" s="18">
        <f>L82</f>
        <v>0</v>
      </c>
      <c r="L147" s="15">
        <f>K147-K148</f>
        <v>0</v>
      </c>
    </row>
    <row r="148" spans="1:12" x14ac:dyDescent="0.25">
      <c r="A148" s="2"/>
      <c r="B148" s="18"/>
      <c r="C148" s="10"/>
      <c r="D148" s="3"/>
      <c r="E148" s="18"/>
      <c r="F148" s="15"/>
      <c r="G148" s="2"/>
      <c r="H148" s="18"/>
      <c r="I148" s="12"/>
      <c r="J148" s="13" t="s">
        <v>65</v>
      </c>
      <c r="K148" s="20">
        <f>K147*15%</f>
        <v>0</v>
      </c>
      <c r="L148" s="15"/>
    </row>
    <row r="149" spans="1:12" ht="12.6" thickBot="1" x14ac:dyDescent="0.3">
      <c r="A149" s="5"/>
      <c r="B149" s="21"/>
      <c r="C149" s="22">
        <f>SUM(C138:C148)</f>
        <v>13672000</v>
      </c>
      <c r="D149" s="6"/>
      <c r="E149" s="21"/>
      <c r="F149" s="22">
        <f>SUM(F138:F148)</f>
        <v>13672000</v>
      </c>
      <c r="G149" s="14" t="s">
        <v>37</v>
      </c>
      <c r="H149" s="18"/>
      <c r="I149" s="16">
        <f>H150+H151+H152+H153+H154+H155+H156</f>
        <v>1335740</v>
      </c>
      <c r="J149" s="13" t="s">
        <v>52</v>
      </c>
      <c r="K149" s="18">
        <f>L84</f>
        <v>0</v>
      </c>
      <c r="L149" s="15">
        <f>K149-K150</f>
        <v>0</v>
      </c>
    </row>
    <row r="150" spans="1:12" ht="12.6" thickTop="1" x14ac:dyDescent="0.25">
      <c r="A150" s="2"/>
      <c r="B150" s="18"/>
      <c r="C150" s="10"/>
      <c r="D150" s="3"/>
      <c r="E150" s="18"/>
      <c r="F150" s="15"/>
      <c r="G150" s="2" t="s">
        <v>38</v>
      </c>
      <c r="H150" s="18">
        <v>188950</v>
      </c>
      <c r="I150" s="12"/>
      <c r="J150" s="13" t="s">
        <v>65</v>
      </c>
      <c r="K150" s="20">
        <f>K149*15%</f>
        <v>0</v>
      </c>
      <c r="L150" s="15"/>
    </row>
    <row r="151" spans="1:12" x14ac:dyDescent="0.25">
      <c r="A151" s="14" t="s">
        <v>11</v>
      </c>
      <c r="B151" s="18"/>
      <c r="C151" s="10">
        <f>B152+B153+B154+B155+B156+B157+B158+B159+B160+B161+B162+B163</f>
        <v>0</v>
      </c>
      <c r="D151" s="3" t="s">
        <v>26</v>
      </c>
      <c r="E151" s="18"/>
      <c r="F151" s="15">
        <f>C147</f>
        <v>2197680</v>
      </c>
      <c r="G151" s="2" t="s">
        <v>39</v>
      </c>
      <c r="H151" s="18">
        <v>138900</v>
      </c>
      <c r="I151" s="12"/>
      <c r="J151" s="13"/>
      <c r="K151" s="18"/>
      <c r="L151" s="15"/>
    </row>
    <row r="152" spans="1:12" x14ac:dyDescent="0.25">
      <c r="A152" s="2" t="s">
        <v>12</v>
      </c>
      <c r="B152" s="18"/>
      <c r="C152" s="10"/>
      <c r="D152" s="3"/>
      <c r="E152" s="18"/>
      <c r="F152" s="15"/>
      <c r="G152" s="2" t="s">
        <v>40</v>
      </c>
      <c r="H152" s="18">
        <v>167890</v>
      </c>
      <c r="I152" s="12"/>
      <c r="J152" s="13" t="s">
        <v>53</v>
      </c>
      <c r="K152" s="18"/>
      <c r="L152" s="15">
        <v>1434120</v>
      </c>
    </row>
    <row r="153" spans="1:12" x14ac:dyDescent="0.25">
      <c r="A153" s="2" t="s">
        <v>13</v>
      </c>
      <c r="B153" s="18"/>
      <c r="C153" s="10"/>
      <c r="D153" s="3"/>
      <c r="E153" s="18"/>
      <c r="F153" s="15"/>
      <c r="G153" s="2" t="s">
        <v>41</v>
      </c>
      <c r="H153" s="18">
        <v>670000</v>
      </c>
      <c r="I153" s="12"/>
      <c r="J153" s="13"/>
      <c r="K153" s="18"/>
      <c r="L153" s="15"/>
    </row>
    <row r="154" spans="1:12" x14ac:dyDescent="0.25">
      <c r="A154" s="2" t="s">
        <v>14</v>
      </c>
      <c r="B154" s="18"/>
      <c r="C154" s="10"/>
      <c r="D154" s="3"/>
      <c r="E154" s="18"/>
      <c r="F154" s="15"/>
      <c r="G154" s="23" t="s">
        <v>67</v>
      </c>
      <c r="H154" s="18">
        <v>170000</v>
      </c>
      <c r="I154" s="12"/>
      <c r="J154" s="17" t="s">
        <v>54</v>
      </c>
      <c r="K154" s="18"/>
      <c r="L154" s="15">
        <f>K155+K156+K157</f>
        <v>616236</v>
      </c>
    </row>
    <row r="155" spans="1:12" x14ac:dyDescent="0.25">
      <c r="A155" s="2" t="s">
        <v>15</v>
      </c>
      <c r="B155" s="18"/>
      <c r="C155" s="10"/>
      <c r="D155" s="3"/>
      <c r="E155" s="18"/>
      <c r="F155" s="15"/>
      <c r="G155" s="2"/>
      <c r="H155" s="18"/>
      <c r="I155" s="12"/>
      <c r="J155" s="13" t="s">
        <v>55</v>
      </c>
      <c r="K155" s="18">
        <v>35141</v>
      </c>
      <c r="L155" s="15"/>
    </row>
    <row r="156" spans="1:12" x14ac:dyDescent="0.25">
      <c r="A156" s="2" t="s">
        <v>25</v>
      </c>
      <c r="B156" s="18"/>
      <c r="C156" s="10"/>
      <c r="D156" s="3"/>
      <c r="E156" s="18"/>
      <c r="F156" s="15"/>
      <c r="G156" s="2"/>
      <c r="H156" s="18"/>
      <c r="I156" s="12"/>
      <c r="J156" s="13" t="s">
        <v>56</v>
      </c>
      <c r="K156" s="18">
        <v>215195</v>
      </c>
      <c r="L156" s="15"/>
    </row>
    <row r="157" spans="1:12" x14ac:dyDescent="0.25">
      <c r="A157" s="2" t="s">
        <v>16</v>
      </c>
      <c r="B157" s="18"/>
      <c r="C157" s="10"/>
      <c r="D157" s="3"/>
      <c r="E157" s="18"/>
      <c r="F157" s="15"/>
      <c r="G157" s="2"/>
      <c r="H157" s="18"/>
      <c r="I157" s="12"/>
      <c r="J157" s="13" t="s">
        <v>57</v>
      </c>
      <c r="K157" s="18">
        <v>365900</v>
      </c>
      <c r="L157" s="15"/>
    </row>
    <row r="158" spans="1:12" x14ac:dyDescent="0.25">
      <c r="A158" s="2" t="s">
        <v>17</v>
      </c>
      <c r="B158" s="18"/>
      <c r="C158" s="10"/>
      <c r="D158" s="3"/>
      <c r="E158" s="18"/>
      <c r="F158" s="15"/>
      <c r="G158" s="14" t="s">
        <v>44</v>
      </c>
      <c r="H158" s="18"/>
      <c r="I158" s="16">
        <f>H159</f>
        <v>732400</v>
      </c>
      <c r="J158" s="13"/>
      <c r="K158" s="18"/>
      <c r="L158" s="15"/>
    </row>
    <row r="159" spans="1:12" x14ac:dyDescent="0.25">
      <c r="A159" s="2" t="s">
        <v>24</v>
      </c>
      <c r="B159" s="18"/>
      <c r="C159" s="10"/>
      <c r="D159" s="3"/>
      <c r="E159" s="18"/>
      <c r="F159" s="15"/>
      <c r="G159" s="2" t="s">
        <v>45</v>
      </c>
      <c r="H159" s="18">
        <v>732400</v>
      </c>
      <c r="I159" s="12"/>
      <c r="J159" s="17" t="s">
        <v>58</v>
      </c>
      <c r="K159" s="18"/>
      <c r="L159" s="15">
        <f>K160+K161+K162+K163+K164+K165</f>
        <v>241835.75</v>
      </c>
    </row>
    <row r="160" spans="1:12" x14ac:dyDescent="0.25">
      <c r="A160" s="2" t="s">
        <v>18</v>
      </c>
      <c r="B160" s="18"/>
      <c r="C160" s="10"/>
      <c r="D160" s="3"/>
      <c r="E160" s="18"/>
      <c r="F160" s="15"/>
      <c r="G160" s="2"/>
      <c r="H160" s="18"/>
      <c r="I160" s="12"/>
      <c r="J160" s="13" t="s">
        <v>59</v>
      </c>
      <c r="K160" s="18">
        <v>100000</v>
      </c>
      <c r="L160" s="15"/>
    </row>
    <row r="161" spans="1:12" x14ac:dyDescent="0.25">
      <c r="A161" s="2" t="s">
        <v>19</v>
      </c>
      <c r="B161" s="18"/>
      <c r="C161" s="10"/>
      <c r="D161" s="3"/>
      <c r="E161" s="18"/>
      <c r="F161" s="15"/>
      <c r="G161" s="2"/>
      <c r="H161" s="18"/>
      <c r="I161" s="12"/>
      <c r="J161" s="13" t="s">
        <v>60</v>
      </c>
      <c r="K161" s="18"/>
      <c r="L161" s="15"/>
    </row>
    <row r="162" spans="1:12" x14ac:dyDescent="0.25">
      <c r="A162" s="2" t="s">
        <v>22</v>
      </c>
      <c r="B162" s="18"/>
      <c r="C162" s="10"/>
      <c r="D162" s="3"/>
      <c r="E162" s="18"/>
      <c r="F162" s="15"/>
      <c r="G162" s="2"/>
      <c r="H162" s="18"/>
      <c r="I162" s="12"/>
      <c r="J162" s="13" t="s">
        <v>61</v>
      </c>
      <c r="K162" s="18">
        <v>67456</v>
      </c>
      <c r="L162" s="15"/>
    </row>
    <row r="163" spans="1:12" x14ac:dyDescent="0.25">
      <c r="A163" s="2" t="s">
        <v>23</v>
      </c>
      <c r="B163" s="18"/>
      <c r="C163" s="10"/>
      <c r="D163" s="3"/>
      <c r="E163" s="18"/>
      <c r="F163" s="15"/>
      <c r="G163" s="2"/>
      <c r="H163" s="18"/>
      <c r="I163" s="12"/>
      <c r="J163" s="13" t="s">
        <v>62</v>
      </c>
      <c r="K163" s="18"/>
      <c r="L163" s="15"/>
    </row>
    <row r="164" spans="1:12" x14ac:dyDescent="0.25">
      <c r="A164" s="2"/>
      <c r="B164" s="18"/>
      <c r="C164" s="10"/>
      <c r="D164" s="3"/>
      <c r="E164" s="18"/>
      <c r="F164" s="15"/>
      <c r="G164" s="2"/>
      <c r="H164" s="18"/>
      <c r="I164" s="12"/>
      <c r="J164" s="13"/>
      <c r="K164" s="18"/>
      <c r="L164" s="15"/>
    </row>
    <row r="165" spans="1:12" x14ac:dyDescent="0.25">
      <c r="A165" s="14" t="s">
        <v>20</v>
      </c>
      <c r="B165" s="18"/>
      <c r="C165" s="10"/>
      <c r="D165" s="3"/>
      <c r="E165" s="18"/>
      <c r="F165" s="15"/>
      <c r="G165" s="2"/>
      <c r="H165" s="18"/>
      <c r="I165" s="12"/>
      <c r="J165" s="13" t="s">
        <v>64</v>
      </c>
      <c r="K165" s="18">
        <v>74379.75</v>
      </c>
      <c r="L165" s="15"/>
    </row>
    <row r="166" spans="1:12" x14ac:dyDescent="0.25">
      <c r="A166" s="2"/>
      <c r="B166" s="18"/>
      <c r="C166" s="10"/>
      <c r="D166" s="3"/>
      <c r="E166" s="18"/>
      <c r="F166" s="15"/>
      <c r="G166" s="2"/>
      <c r="H166" s="18"/>
      <c r="I166" s="12"/>
      <c r="J166" s="13"/>
      <c r="K166" s="18"/>
      <c r="L166" s="15"/>
    </row>
    <row r="167" spans="1:12" x14ac:dyDescent="0.25">
      <c r="A167" s="2"/>
      <c r="B167" s="18"/>
      <c r="C167" s="10"/>
      <c r="D167" s="3"/>
      <c r="E167" s="18"/>
      <c r="F167" s="15"/>
      <c r="G167" s="25"/>
      <c r="H167" s="20"/>
      <c r="I167" s="26"/>
      <c r="J167" s="27"/>
      <c r="K167" s="20"/>
      <c r="L167" s="28"/>
    </row>
    <row r="168" spans="1:12" ht="12.6" thickBot="1" x14ac:dyDescent="0.3">
      <c r="A168" s="29"/>
      <c r="B168" s="30"/>
      <c r="C168" s="31">
        <f>SUM(C151:C167)</f>
        <v>0</v>
      </c>
      <c r="D168" s="32"/>
      <c r="E168" s="30"/>
      <c r="F168" s="31">
        <f>SUM(F151:F167)</f>
        <v>2197680</v>
      </c>
      <c r="G168" s="29" t="s">
        <v>66</v>
      </c>
      <c r="H168" s="30"/>
      <c r="I168" s="33">
        <f>SUM(I138:I167)</f>
        <v>5034205.26</v>
      </c>
      <c r="J168" s="32" t="s">
        <v>66</v>
      </c>
      <c r="K168" s="30"/>
      <c r="L168" s="34">
        <f>SUM(L138:L167)</f>
        <v>2292191.75</v>
      </c>
    </row>
  </sheetData>
  <mergeCells count="24">
    <mergeCell ref="A134:F134"/>
    <mergeCell ref="G134:L134"/>
    <mergeCell ref="A131:F131"/>
    <mergeCell ref="G131:L131"/>
    <mergeCell ref="A132:F132"/>
    <mergeCell ref="G132:L132"/>
    <mergeCell ref="A133:F133"/>
    <mergeCell ref="G133:L133"/>
    <mergeCell ref="A1:F1"/>
    <mergeCell ref="A2:F2"/>
    <mergeCell ref="A3:F3"/>
    <mergeCell ref="A4:F4"/>
    <mergeCell ref="G1:L1"/>
    <mergeCell ref="G2:L2"/>
    <mergeCell ref="G3:L3"/>
    <mergeCell ref="G4:L4"/>
    <mergeCell ref="A69:F69"/>
    <mergeCell ref="G69:L69"/>
    <mergeCell ref="A66:F66"/>
    <mergeCell ref="G66:L66"/>
    <mergeCell ref="A67:F67"/>
    <mergeCell ref="G67:L67"/>
    <mergeCell ref="A68:F68"/>
    <mergeCell ref="G68:L68"/>
  </mergeCells>
  <pageMargins left="0.19685039370078741" right="0.19685039370078741" top="0.39370078740157483" bottom="0.3937007874015748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C6D16-2EB0-41B2-9358-4C59FB985A9E}">
  <dimension ref="A4:A5"/>
  <sheetViews>
    <sheetView workbookViewId="0">
      <selection activeCell="D10" sqref="D10"/>
    </sheetView>
  </sheetViews>
  <sheetFormatPr defaultRowHeight="14.4" x14ac:dyDescent="0.3"/>
  <sheetData>
    <row r="4" spans="1:1" x14ac:dyDescent="0.3">
      <c r="A4">
        <v>12710000</v>
      </c>
    </row>
    <row r="5" spans="1:1" x14ac:dyDescent="0.3">
      <c r="A5">
        <v>1379649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cp:lastPrinted>2019-09-23T13:43:25Z</cp:lastPrinted>
  <dcterms:created xsi:type="dcterms:W3CDTF">2015-06-05T18:17:20Z</dcterms:created>
  <dcterms:modified xsi:type="dcterms:W3CDTF">2019-12-19T06:33:37Z</dcterms:modified>
</cp:coreProperties>
</file>