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wamiit\Desktop\"/>
    </mc:Choice>
  </mc:AlternateContent>
  <xr:revisionPtr revIDLastSave="0" documentId="13_ncr:1_{1A2FACD2-F4B1-41B8-AAAC-958193D4C4FD}" xr6:coauthVersionLast="34" xr6:coauthVersionMax="34" xr10:uidLastSave="{00000000-0000-0000-0000-000000000000}"/>
  <bookViews>
    <workbookView xWindow="0" yWindow="0" windowWidth="21570" windowHeight="8940" activeTab="1" xr2:uid="{00000000-000D-0000-FFFF-FFFF00000000}"/>
  </bookViews>
  <sheets>
    <sheet name="Master Sheet" sheetId="1" r:id="rId1"/>
    <sheet name="Invoice" sheetId="3" r:id="rId2"/>
    <sheet name="Sheet2" sheetId="4" state="hidden" r:id="rId3"/>
  </sheets>
  <definedNames>
    <definedName name="_xlnm._FilterDatabase" localSheetId="0" hidden="1">'Master Sheet'!$A$2:$L$72</definedName>
    <definedName name="_xlnm.Print_Area" localSheetId="1">Invoice!$B$3:$I$34</definedName>
    <definedName name="table">'Master Sheet'!$A$2:$I$72</definedName>
    <definedName name="table1">'Master Sheet'!$B$2:$I$72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5" i="3" l="1"/>
  <c r="C32" i="3"/>
  <c r="D4" i="3" l="1"/>
  <c r="E27" i="3"/>
  <c r="C12" i="3" l="1"/>
  <c r="C13" i="3"/>
  <c r="C11" i="3"/>
  <c r="C10" i="3"/>
  <c r="H15" i="3"/>
  <c r="I15" i="3"/>
  <c r="I11" i="3"/>
  <c r="G4" i="1" l="1"/>
  <c r="I23" i="3" l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72" i="1"/>
  <c r="G71" i="1"/>
  <c r="G70" i="1"/>
  <c r="G69" i="1"/>
  <c r="G68" i="1"/>
  <c r="G67" i="1"/>
  <c r="G66" i="1"/>
  <c r="G65" i="1"/>
  <c r="G64" i="1"/>
  <c r="G6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3" i="1"/>
  <c r="I24" i="3" l="1"/>
  <c r="I25" i="3"/>
  <c r="I26" i="3" l="1"/>
</calcChain>
</file>

<file path=xl/sharedStrings.xml><?xml version="1.0" encoding="utf-8"?>
<sst xmlns="http://schemas.openxmlformats.org/spreadsheetml/2006/main" count="479" uniqueCount="202">
  <si>
    <t>PROPRIETOR NAME</t>
  </si>
  <si>
    <t>NAME</t>
  </si>
  <si>
    <t>GSTIN</t>
  </si>
  <si>
    <t xml:space="preserve">Date :- </t>
  </si>
  <si>
    <t>Bill No. :-</t>
  </si>
  <si>
    <t>Client :</t>
  </si>
  <si>
    <t>Address :</t>
  </si>
  <si>
    <t>GST no :</t>
  </si>
  <si>
    <t>Amount</t>
  </si>
  <si>
    <t>Year</t>
  </si>
  <si>
    <t>Contact No (M)</t>
  </si>
  <si>
    <t>E-mail :-</t>
  </si>
  <si>
    <t>Total Fees</t>
  </si>
  <si>
    <t>Particulars</t>
  </si>
  <si>
    <t>ADDRESS</t>
  </si>
  <si>
    <t>WORK DONE</t>
  </si>
  <si>
    <t>PAN CARD</t>
  </si>
  <si>
    <t>PAN :</t>
  </si>
  <si>
    <t>Tim Bennett</t>
  </si>
  <si>
    <t>John Phelps</t>
  </si>
  <si>
    <t>Ricky Sullivan</t>
  </si>
  <si>
    <t>Betty Dawson</t>
  </si>
  <si>
    <t>Nettie Vargas</t>
  </si>
  <si>
    <t>Hector Elliott</t>
  </si>
  <si>
    <t>Jonathan Jacobs</t>
  </si>
  <si>
    <t>Jeffrey Maldonado</t>
  </si>
  <si>
    <t xml:space="preserve"> Guadalupe Norris</t>
  </si>
  <si>
    <t xml:space="preserve"> Wilfred Davis</t>
  </si>
  <si>
    <t xml:space="preserve"> Rachael Herrera</t>
  </si>
  <si>
    <t xml:space="preserve"> Felipe Armstrong</t>
  </si>
  <si>
    <t xml:space="preserve"> Wilbur Mckenzie</t>
  </si>
  <si>
    <t xml:space="preserve"> Janie Patterson</t>
  </si>
  <si>
    <t xml:space="preserve"> Silvia Rodgers</t>
  </si>
  <si>
    <t xml:space="preserve"> Otis Schwartz</t>
  </si>
  <si>
    <t xml:space="preserve"> Lynn Nguyen</t>
  </si>
  <si>
    <t xml:space="preserve"> Martin Gomez</t>
  </si>
  <si>
    <t xml:space="preserve"> Miguel Sanders</t>
  </si>
  <si>
    <t xml:space="preserve"> Jesse Moody</t>
  </si>
  <si>
    <t xml:space="preserve"> Lois Wilkins</t>
  </si>
  <si>
    <t xml:space="preserve"> Shelley Holloway</t>
  </si>
  <si>
    <t xml:space="preserve"> Vivian Ramos</t>
  </si>
  <si>
    <t xml:space="preserve"> Dominick Greene</t>
  </si>
  <si>
    <t xml:space="preserve"> Isaac Spencer</t>
  </si>
  <si>
    <t xml:space="preserve"> Alan Ward</t>
  </si>
  <si>
    <t xml:space="preserve"> Leah Perkins</t>
  </si>
  <si>
    <t xml:space="preserve"> Dale Houston</t>
  </si>
  <si>
    <t xml:space="preserve"> Tommie Horton</t>
  </si>
  <si>
    <t xml:space="preserve"> Iris Rhodes</t>
  </si>
  <si>
    <t xml:space="preserve"> Juanita Watkins</t>
  </si>
  <si>
    <t xml:space="preserve"> Rochelle Fuller</t>
  </si>
  <si>
    <t xml:space="preserve"> Edgar Romero</t>
  </si>
  <si>
    <t xml:space="preserve"> Keith Cummings</t>
  </si>
  <si>
    <t xml:space="preserve"> Drew Munoz</t>
  </si>
  <si>
    <t xml:space="preserve"> Bryant Moreno</t>
  </si>
  <si>
    <t xml:space="preserve"> Eric Conner</t>
  </si>
  <si>
    <t xml:space="preserve"> Orlando Jones</t>
  </si>
  <si>
    <t xml:space="preserve"> Greg Neal</t>
  </si>
  <si>
    <t xml:space="preserve"> Israel Zimmerman</t>
  </si>
  <si>
    <t xml:space="preserve"> Steven Mckinney</t>
  </si>
  <si>
    <t xml:space="preserve"> Marc Reese</t>
  </si>
  <si>
    <t xml:space="preserve"> Ron Cortez</t>
  </si>
  <si>
    <t xml:space="preserve"> Gwen Mccormick</t>
  </si>
  <si>
    <t xml:space="preserve"> Opal Logan</t>
  </si>
  <si>
    <t xml:space="preserve"> Moses Francis</t>
  </si>
  <si>
    <t xml:space="preserve"> Dianna Black</t>
  </si>
  <si>
    <t xml:space="preserve"> Alexis Stewart</t>
  </si>
  <si>
    <t xml:space="preserve"> Paulette Rose</t>
  </si>
  <si>
    <t>66, Radhika Villas, Vikhroli Hyderabad - 312644</t>
  </si>
  <si>
    <t>49, Andheri, Gangtok - 580262</t>
  </si>
  <si>
    <t>12, Harpreet Society, AmirGarh Jodhpur - 218901</t>
  </si>
  <si>
    <t>78, MohanlalGunj, Pondicherry - 579966</t>
  </si>
  <si>
    <t>38, Brock Society, Samir Nagar Agra - 464305</t>
  </si>
  <si>
    <t>50, Yogesh Society, Hinjewadi Gurgaon - 283485</t>
  </si>
  <si>
    <t>23, Surya Heights, Amolika Chowk Chennai - 566546</t>
  </si>
  <si>
    <t>67, Isha Villas, NatwarGunj Bhubhaneshwar - 307312</t>
  </si>
  <si>
    <t>82, Neha Chowk, Agra - 566899</t>
  </si>
  <si>
    <t>84, ArpitGunj, Jamnagar - 464749</t>
  </si>
  <si>
    <t>47, BahadurGarh, Panaji - 166962</t>
  </si>
  <si>
    <t>31, Munni Heights, Kalpana Chowk Jamnagar - 367117</t>
  </si>
  <si>
    <t>59, Naval Society, Binita Nagar Meerut - 505654</t>
  </si>
  <si>
    <t>33, Naina Apartments, Leela Chowk Ajmer - 588643</t>
  </si>
  <si>
    <t>82, Yerwada, Simla - 193583</t>
  </si>
  <si>
    <t>30, Aniruddh Apartments, Sumit Chowk Kochi - 513328</t>
  </si>
  <si>
    <t>87, Tarun Chowk, Bengaluru - 226490</t>
  </si>
  <si>
    <t>48, Aundh, Ajmer - 280924</t>
  </si>
  <si>
    <t>65, PadminiGunj, Jabalpur - 443744</t>
  </si>
  <si>
    <t>86, Aditya Society, Hadapsar Pilani - 390396</t>
  </si>
  <si>
    <t>49, Obaid Society, BhaagyasreePur Bhopal - 108645</t>
  </si>
  <si>
    <t>38, Niyati Society, Marathahalli Indore - 124843</t>
  </si>
  <si>
    <t>57, Ajeet Apartments, Mansarovar Jaipur - 368732</t>
  </si>
  <si>
    <t>33, RimiPur, Chennai - 236019</t>
  </si>
  <si>
    <t>74, Harmada, Agra - 401225</t>
  </si>
  <si>
    <t>11, Ishat Heights, KalyanGunj Thiruvananthapuram - 451259</t>
  </si>
  <si>
    <t>28, Yash Heights, ArvindPur Lucknow - 456628</t>
  </si>
  <si>
    <t>59, Supriya Villas, FarahGarh Srinagar - 161554</t>
  </si>
  <si>
    <t>55, Aniruddh Villas, Yerwada Chandigarh - 442194</t>
  </si>
  <si>
    <t>34, Qadim Villas, Goregaon Gurgaon - 333519</t>
  </si>
  <si>
    <t>24, Hadapsar, Faridabad - 358724</t>
  </si>
  <si>
    <t>29, Akshay Villas, Abbas Chowk Lucknow - 282105</t>
  </si>
  <si>
    <t>40, Priyanka Apartments, Naresh Chowk Bhopal - 343226</t>
  </si>
  <si>
    <t>64, Harmada, Hisar - 213194</t>
  </si>
  <si>
    <t>98, Madhu Apartments, SeemaGarh Warangal - 235874</t>
  </si>
  <si>
    <t>33, Nilam Apartments, Hinjewadi Panaji - 469193</t>
  </si>
  <si>
    <t>84, Farah Heights, Kharadi Faridabad - 258090</t>
  </si>
  <si>
    <t>20, Sid Heights, RachelGarh Surat - 141471</t>
  </si>
  <si>
    <t>31, Goregaon, Jodhpur - 547153</t>
  </si>
  <si>
    <t>77, Chameli Heights, Maya Nagar Hyderabad - 278193</t>
  </si>
  <si>
    <t>53, Cyber City, Trichy - 237289</t>
  </si>
  <si>
    <t>31, Shashank Apartments, Chinchwad Srinagar - 137946</t>
  </si>
  <si>
    <t>38, Leela Apartments, Kunti Nagar Simla - 247901</t>
  </si>
  <si>
    <t>14, Ishat Heights, Bandra Bhubhaneshwar - 109446</t>
  </si>
  <si>
    <t>51, AatifGunj, Jabalpur - 520620</t>
  </si>
  <si>
    <t>82, Aarushi Heights, Sodala Guwahati - 417020</t>
  </si>
  <si>
    <t>20, Yadu Villas, Yadu Chowk Darjeeling - 516576</t>
  </si>
  <si>
    <t>43, Nitin Society, Mansarovar Hisar - 343534</t>
  </si>
  <si>
    <t>53, Chandni Chowk, Rajkot - 433637</t>
  </si>
  <si>
    <t>23CBTFX5581V2BT</t>
  </si>
  <si>
    <t>24OLFTL3145B2LF</t>
  </si>
  <si>
    <t>24YUPLM7791L2UP</t>
  </si>
  <si>
    <t>27IFBFC9978G2FB</t>
  </si>
  <si>
    <t>11EILEE2895H1IL</t>
  </si>
  <si>
    <t>18SQVBK5895A1QV</t>
  </si>
  <si>
    <t>25PTLVD8105X2TL</t>
  </si>
  <si>
    <t>14YGNRV7841T1GN</t>
  </si>
  <si>
    <t>12BNHDC8338H1NH</t>
  </si>
  <si>
    <t>28GSRFG2385P2SR</t>
  </si>
  <si>
    <t>12ZUBJQ1699O1UB</t>
  </si>
  <si>
    <t>23KPAQE4270C2PA</t>
  </si>
  <si>
    <t>23MORDF5758H2OR</t>
  </si>
  <si>
    <t>10XZKSZ8179M1ZK</t>
  </si>
  <si>
    <t>27ZBEZU4088C2BE</t>
  </si>
  <si>
    <t>25JVXSZ8025C2VX</t>
  </si>
  <si>
    <t>22BFNYB572E2FN</t>
  </si>
  <si>
    <t>12OPBAX5323F1PB</t>
  </si>
  <si>
    <t>24JCAVP9076U2CA</t>
  </si>
  <si>
    <t>13XWPPE1990W1WP</t>
  </si>
  <si>
    <t>12RBFUY2279T1BF</t>
  </si>
  <si>
    <t>19ETOFM3101C1TO</t>
  </si>
  <si>
    <t>26NZFER4847N2ZF</t>
  </si>
  <si>
    <t>24JBJYP6628G2BJ</t>
  </si>
  <si>
    <t>19FFCQS3691B1FC</t>
  </si>
  <si>
    <t>17REXJH4410M1EX</t>
  </si>
  <si>
    <t>27EZXJV1386E2ZX</t>
  </si>
  <si>
    <t>10MHLVI656G1HL</t>
  </si>
  <si>
    <t>22RCDIH2590E2CD</t>
  </si>
  <si>
    <t>13YYJFZ6496I1YJ</t>
  </si>
  <si>
    <t>19EQEAA6211T1QE</t>
  </si>
  <si>
    <t>24BRTTZ103P2RT</t>
  </si>
  <si>
    <t>27HHIPO4742E2HI</t>
  </si>
  <si>
    <t>26BJZQA7706A2JZ</t>
  </si>
  <si>
    <t>18VYRVB280Y1YR</t>
  </si>
  <si>
    <t>12CYXJK4129Q1YX</t>
  </si>
  <si>
    <t>22SCCCG3718P2CC</t>
  </si>
  <si>
    <t>17LNYOS1216F1NY</t>
  </si>
  <si>
    <t>11TGQVW7417Z1GQ</t>
  </si>
  <si>
    <t>24WLPWD8984Z2LP</t>
  </si>
  <si>
    <t>18DRKDC2314R1RK</t>
  </si>
  <si>
    <t>23XZPCG4023C2ZP</t>
  </si>
  <si>
    <t>17WANRL9319R1AN</t>
  </si>
  <si>
    <t>13UQGIB6139Z1QG</t>
  </si>
  <si>
    <t>13ZVRNN5458S1VR</t>
  </si>
  <si>
    <t>15YIRTK8798I1IR</t>
  </si>
  <si>
    <t>27RYSPU9002T2YS</t>
  </si>
  <si>
    <t>16AGQTN4959N1GQ</t>
  </si>
  <si>
    <t>18PHCIX7479T1HC</t>
  </si>
  <si>
    <t>FILE NO.</t>
  </si>
  <si>
    <t>SR NO.</t>
  </si>
  <si>
    <t>INCOME TAX RETURN</t>
  </si>
  <si>
    <t>PARTNERSHIP DEED</t>
  </si>
  <si>
    <t>GST RETURN</t>
  </si>
  <si>
    <t>TAX AUDIT</t>
  </si>
  <si>
    <t>2017-18</t>
  </si>
  <si>
    <t>Our PAN :</t>
  </si>
  <si>
    <t>Our GST No. :</t>
  </si>
  <si>
    <t>Sr. No.</t>
  </si>
  <si>
    <t>File No#</t>
  </si>
  <si>
    <t>UP GST @ 9%</t>
  </si>
  <si>
    <t>Central GST @ 9%</t>
  </si>
  <si>
    <t>Invoice Total Amount</t>
  </si>
  <si>
    <t>Tax Invoice</t>
  </si>
  <si>
    <t>Cash Invoice</t>
  </si>
  <si>
    <t>Bill of Supply</t>
  </si>
  <si>
    <t>Bill</t>
  </si>
  <si>
    <t>Particular</t>
  </si>
  <si>
    <t>Invoice</t>
  </si>
  <si>
    <t>Bill No</t>
  </si>
  <si>
    <t>GCH/17-18/01</t>
  </si>
  <si>
    <t>Type of Invoice</t>
  </si>
  <si>
    <t>Supplier Address:-</t>
  </si>
  <si>
    <t>Amount Chargerable (In words)</t>
  </si>
  <si>
    <t>for: Gupta Consultancy House</t>
  </si>
  <si>
    <t>(Authorised Signatory)</t>
  </si>
  <si>
    <t>This is Computer Generated Invoice</t>
  </si>
  <si>
    <t>Date</t>
  </si>
  <si>
    <t>Select Invoice</t>
  </si>
  <si>
    <t>&lt;Your Firm Name&gt;</t>
  </si>
  <si>
    <t>&lt;your gst no&gt;</t>
  </si>
  <si>
    <t xml:space="preserve">Pan No: </t>
  </si>
  <si>
    <t>&lt;enter your email id&gt;</t>
  </si>
  <si>
    <t>&lt;enter your mobile number&gt;</t>
  </si>
  <si>
    <t>&lt;enter your pan number&gt;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</si>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</sst>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i/>
      <sz val="11"/>
      <name val="Tahoma"/>
      <family val="2"/>
    </font>
    <font>
      <b/>
      <sz val="11"/>
      <name val="Calibri"/>
      <family val="2"/>
      <scheme val="minor"/>
    </font>
    <font>
      <b/>
      <i/>
      <sz val="16"/>
      <name val="Cambria"/>
      <family val="1"/>
      <scheme val="maj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4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vertical="top"/>
      <protection locked="0"/>
    </xf>
    <xf numFmtId="0" fontId="5" fillId="0" borderId="7" xfId="0" applyFont="1" applyFill="1" applyBorder="1" applyProtection="1"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protection locked="0"/>
    </xf>
    <xf numFmtId="0" fontId="0" fillId="2" borderId="0" xfId="0" applyFill="1"/>
    <xf numFmtId="0" fontId="5" fillId="0" borderId="1" xfId="0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/>
    <xf numFmtId="0" fontId="1" fillId="0" borderId="6" xfId="0" applyFont="1" applyBorder="1"/>
    <xf numFmtId="0" fontId="4" fillId="0" borderId="6" xfId="0" applyFont="1" applyBorder="1" applyAlignment="1"/>
    <xf numFmtId="0" fontId="2" fillId="0" borderId="6" xfId="0" applyFont="1" applyBorder="1" applyAlignment="1"/>
    <xf numFmtId="0" fontId="2" fillId="0" borderId="6" xfId="0" applyFont="1" applyFill="1" applyBorder="1" applyAlignment="1"/>
    <xf numFmtId="0" fontId="0" fillId="0" borderId="6" xfId="0" applyBorder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/>
    <xf numFmtId="0" fontId="3" fillId="0" borderId="6" xfId="0" applyFont="1" applyFill="1" applyBorder="1" applyAlignment="1"/>
    <xf numFmtId="0" fontId="5" fillId="0" borderId="0" xfId="0" applyFont="1" applyFill="1" applyBorder="1" applyAlignment="1" applyProtection="1">
      <alignment vertical="top"/>
      <protection locked="0"/>
    </xf>
    <xf numFmtId="0" fontId="9" fillId="0" borderId="6" xfId="0" applyFont="1" applyFill="1" applyBorder="1" applyProtection="1">
      <protection locked="0"/>
    </xf>
    <xf numFmtId="164" fontId="0" fillId="0" borderId="6" xfId="0" applyNumberFormat="1" applyBorder="1"/>
    <xf numFmtId="164" fontId="1" fillId="0" borderId="6" xfId="0" applyNumberFormat="1" applyFon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0" borderId="0" xfId="0" applyFill="1" applyBorder="1"/>
    <xf numFmtId="0" fontId="0" fillId="0" borderId="0" xfId="0" applyAlignment="1"/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0" fontId="0" fillId="0" borderId="6" xfId="0" applyFill="1" applyBorder="1"/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0" borderId="6" xfId="0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8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49" fontId="7" fillId="0" borderId="6" xfId="0" applyNumberFormat="1" applyFont="1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2" xfId="0" applyFont="1" applyFill="1" applyBorder="1" applyAlignment="1" applyProtection="1">
      <alignment horizontal="left"/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 applyProtection="1">
      <alignment horizontal="left"/>
      <protection locked="0"/>
    </xf>
    <xf numFmtId="0" fontId="5" fillId="0" borderId="11" xfId="0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DBFA1C-0874-4BEC-A429-5F8049D15E81}" name="Table2" displayName="Table2" ref="A2:A8" totalsRowShown="0">
  <autoFilter ref="A2:A8" xr:uid="{2B1A4FC7-BF79-429C-87C6-D522E02449FA}"/>
  <tableColumns count="1">
    <tableColumn id="1" xr3:uid="{A9B5C7B8-265F-4BEC-8EB2-7171B6973433}" name="Invoic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2B0FE7-B47C-4865-9F66-825C6D3C2538}" name="Table3" displayName="Table3" ref="F8:F13" totalsRowShown="0">
  <autoFilter ref="F8:F13" xr:uid="{4E5F1FAA-B770-44EF-AC0E-CD344D67C75F}"/>
  <tableColumns count="1">
    <tableColumn id="1" xr3:uid="{94597B6C-FD28-4109-A599-BE64A32C7F1D}" name="Particula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2"/>
  <sheetViews>
    <sheetView topLeftCell="B1" workbookViewId="0">
      <pane ySplit="2" topLeftCell="A46" activePane="bottomLeft" state="frozen"/>
      <selection pane="bottomLeft" activeCell="I2" sqref="I2"/>
    </sheetView>
  </sheetViews>
  <sheetFormatPr defaultRowHeight="15" x14ac:dyDescent="0.25"/>
  <cols>
    <col min="2" max="2" width="10.85546875" bestFit="1" customWidth="1"/>
    <col min="3" max="3" width="10.85546875" customWidth="1"/>
    <col min="4" max="4" width="19.28515625" bestFit="1" customWidth="1"/>
    <col min="5" max="5" width="17.85546875" bestFit="1" customWidth="1"/>
    <col min="6" max="6" width="18.85546875" bestFit="1" customWidth="1"/>
    <col min="7" max="7" width="15.28515625" bestFit="1" customWidth="1"/>
    <col min="8" max="8" width="51.85546875" bestFit="1" customWidth="1"/>
    <col min="9" max="9" width="19.85546875" bestFit="1" customWidth="1"/>
    <col min="11" max="11" width="11.5703125" bestFit="1" customWidth="1"/>
    <col min="12" max="12" width="13.28515625" bestFit="1" customWidth="1"/>
    <col min="13" max="13" width="15" bestFit="1" customWidth="1"/>
  </cols>
  <sheetData>
    <row r="1" spans="1:13" x14ac:dyDescent="0.25">
      <c r="A1">
        <v>1</v>
      </c>
      <c r="B1" s="28">
        <v>2</v>
      </c>
      <c r="C1" s="28">
        <v>3</v>
      </c>
      <c r="D1" s="28">
        <v>4</v>
      </c>
      <c r="E1" s="28">
        <v>5</v>
      </c>
      <c r="F1" s="28">
        <v>6</v>
      </c>
      <c r="G1" s="28">
        <v>7</v>
      </c>
      <c r="H1" s="28">
        <v>8</v>
      </c>
      <c r="I1" s="28">
        <v>9</v>
      </c>
      <c r="J1" s="28">
        <v>10</v>
      </c>
      <c r="K1" s="28">
        <v>11</v>
      </c>
      <c r="L1" s="28">
        <v>12</v>
      </c>
      <c r="M1" s="28">
        <v>13</v>
      </c>
    </row>
    <row r="2" spans="1:13" x14ac:dyDescent="0.25">
      <c r="A2" s="12" t="s">
        <v>166</v>
      </c>
      <c r="B2" s="13" t="s">
        <v>165</v>
      </c>
      <c r="C2" s="13" t="s">
        <v>193</v>
      </c>
      <c r="D2" s="14" t="s">
        <v>0</v>
      </c>
      <c r="E2" s="14" t="s">
        <v>1</v>
      </c>
      <c r="F2" s="14" t="s">
        <v>2</v>
      </c>
      <c r="G2" s="15" t="s">
        <v>16</v>
      </c>
      <c r="H2" s="14" t="s">
        <v>14</v>
      </c>
      <c r="I2" s="15" t="s">
        <v>15</v>
      </c>
      <c r="J2" s="15" t="s">
        <v>9</v>
      </c>
      <c r="K2" s="15" t="s">
        <v>8</v>
      </c>
      <c r="L2" s="15" t="s">
        <v>185</v>
      </c>
      <c r="M2" s="15" t="s">
        <v>187</v>
      </c>
    </row>
    <row r="3" spans="1:13" x14ac:dyDescent="0.25">
      <c r="A3" s="16">
        <v>1</v>
      </c>
      <c r="B3" s="17">
        <v>1</v>
      </c>
      <c r="C3" s="17"/>
      <c r="D3" s="16" t="s">
        <v>18</v>
      </c>
      <c r="E3" s="16" t="s">
        <v>18</v>
      </c>
      <c r="F3" s="18" t="s">
        <v>116</v>
      </c>
      <c r="G3" s="16" t="str">
        <f t="shared" ref="G3:G34" si="0">MID(F3,3,10)</f>
        <v>CBTFX5581V</v>
      </c>
      <c r="H3" s="16" t="s">
        <v>67</v>
      </c>
      <c r="I3" s="16" t="s">
        <v>168</v>
      </c>
      <c r="J3" s="16" t="s">
        <v>171</v>
      </c>
      <c r="K3" s="22">
        <v>15000</v>
      </c>
      <c r="L3" s="16" t="s">
        <v>186</v>
      </c>
      <c r="M3" s="16" t="s">
        <v>194</v>
      </c>
    </row>
    <row r="4" spans="1:13" x14ac:dyDescent="0.25">
      <c r="A4" s="16">
        <v>2</v>
      </c>
      <c r="B4" s="17">
        <v>1</v>
      </c>
      <c r="C4" s="17"/>
      <c r="D4" s="16" t="s">
        <v>18</v>
      </c>
      <c r="E4" s="16" t="s">
        <v>18</v>
      </c>
      <c r="F4" s="18" t="s">
        <v>116</v>
      </c>
      <c r="G4" s="16" t="str">
        <f t="shared" ref="G4" si="1">MID(F4,3,10)</f>
        <v>CBTFX5581V</v>
      </c>
      <c r="H4" s="16" t="s">
        <v>67</v>
      </c>
      <c r="I4" s="16" t="s">
        <v>16</v>
      </c>
      <c r="J4" s="16" t="s">
        <v>171</v>
      </c>
      <c r="K4" s="22">
        <v>250</v>
      </c>
      <c r="L4" s="16"/>
      <c r="M4" s="16" t="s">
        <v>194</v>
      </c>
    </row>
    <row r="5" spans="1:13" x14ac:dyDescent="0.25">
      <c r="A5" s="16">
        <v>3</v>
      </c>
      <c r="B5" s="17">
        <v>3</v>
      </c>
      <c r="C5" s="17"/>
      <c r="D5" s="16" t="s">
        <v>19</v>
      </c>
      <c r="E5" s="16" t="s">
        <v>19</v>
      </c>
      <c r="F5" s="18" t="s">
        <v>117</v>
      </c>
      <c r="G5" s="16" t="str">
        <f t="shared" si="0"/>
        <v>OLFTL3145B</v>
      </c>
      <c r="H5" s="16" t="s">
        <v>68</v>
      </c>
      <c r="I5" s="16" t="s">
        <v>169</v>
      </c>
      <c r="J5" s="16" t="s">
        <v>171</v>
      </c>
      <c r="K5" s="22">
        <v>9500</v>
      </c>
      <c r="L5" s="16"/>
      <c r="M5" s="16"/>
    </row>
    <row r="6" spans="1:13" x14ac:dyDescent="0.25">
      <c r="A6" s="16">
        <v>4</v>
      </c>
      <c r="B6" s="17">
        <v>4</v>
      </c>
      <c r="C6" s="17"/>
      <c r="D6" s="16" t="s">
        <v>20</v>
      </c>
      <c r="E6" s="16" t="s">
        <v>20</v>
      </c>
      <c r="F6" s="18" t="s">
        <v>118</v>
      </c>
      <c r="G6" s="16" t="str">
        <f t="shared" si="0"/>
        <v>YUPLM7791L</v>
      </c>
      <c r="H6" s="19" t="s">
        <v>92</v>
      </c>
      <c r="I6" s="16" t="s">
        <v>170</v>
      </c>
      <c r="J6" s="16" t="s">
        <v>171</v>
      </c>
      <c r="K6" s="22">
        <v>25000</v>
      </c>
      <c r="L6" s="16"/>
      <c r="M6" s="16"/>
    </row>
    <row r="7" spans="1:13" x14ac:dyDescent="0.25">
      <c r="A7" s="16">
        <v>5</v>
      </c>
      <c r="B7" s="17">
        <v>5</v>
      </c>
      <c r="C7" s="17"/>
      <c r="D7" s="16" t="s">
        <v>21</v>
      </c>
      <c r="E7" s="16" t="s">
        <v>21</v>
      </c>
      <c r="F7" s="18" t="s">
        <v>119</v>
      </c>
      <c r="G7" s="16" t="str">
        <f t="shared" si="0"/>
        <v>IFBFC9978G</v>
      </c>
      <c r="H7" s="16" t="s">
        <v>69</v>
      </c>
      <c r="I7" s="16" t="s">
        <v>168</v>
      </c>
      <c r="J7" s="16" t="s">
        <v>171</v>
      </c>
      <c r="K7" s="22">
        <v>15000</v>
      </c>
      <c r="L7" s="16"/>
      <c r="M7" s="16"/>
    </row>
    <row r="8" spans="1:13" x14ac:dyDescent="0.25">
      <c r="A8" s="16">
        <v>6</v>
      </c>
      <c r="B8" s="17">
        <v>6</v>
      </c>
      <c r="C8" s="17"/>
      <c r="D8" s="16" t="s">
        <v>22</v>
      </c>
      <c r="E8" s="16" t="s">
        <v>22</v>
      </c>
      <c r="F8" s="18" t="s">
        <v>120</v>
      </c>
      <c r="G8" s="16" t="str">
        <f t="shared" si="0"/>
        <v>EILEE2895H</v>
      </c>
      <c r="H8" s="19" t="s">
        <v>93</v>
      </c>
      <c r="I8" s="16" t="s">
        <v>16</v>
      </c>
      <c r="J8" s="16" t="s">
        <v>171</v>
      </c>
      <c r="K8" s="22">
        <v>250</v>
      </c>
      <c r="L8" s="16"/>
      <c r="M8" s="16"/>
    </row>
    <row r="9" spans="1:13" x14ac:dyDescent="0.25">
      <c r="A9" s="16">
        <v>7</v>
      </c>
      <c r="B9" s="17">
        <v>7</v>
      </c>
      <c r="C9" s="17"/>
      <c r="D9" s="16" t="s">
        <v>23</v>
      </c>
      <c r="E9" s="16" t="s">
        <v>23</v>
      </c>
      <c r="F9" s="18" t="s">
        <v>121</v>
      </c>
      <c r="G9" s="16" t="str">
        <f t="shared" si="0"/>
        <v>SQVBK5895A</v>
      </c>
      <c r="H9" s="16" t="s">
        <v>70</v>
      </c>
      <c r="I9" s="16" t="s">
        <v>169</v>
      </c>
      <c r="J9" s="16" t="s">
        <v>171</v>
      </c>
      <c r="K9" s="22">
        <v>9500</v>
      </c>
      <c r="L9" s="16"/>
      <c r="M9" s="16"/>
    </row>
    <row r="10" spans="1:13" x14ac:dyDescent="0.25">
      <c r="A10" s="16">
        <v>8</v>
      </c>
      <c r="B10" s="17">
        <v>8</v>
      </c>
      <c r="C10" s="17"/>
      <c r="D10" s="16" t="s">
        <v>24</v>
      </c>
      <c r="E10" s="16" t="s">
        <v>24</v>
      </c>
      <c r="F10" s="18" t="s">
        <v>122</v>
      </c>
      <c r="G10" s="16" t="str">
        <f t="shared" si="0"/>
        <v>PTLVD8105X</v>
      </c>
      <c r="H10" s="19" t="s">
        <v>94</v>
      </c>
      <c r="I10" s="16" t="s">
        <v>167</v>
      </c>
      <c r="J10" s="16" t="s">
        <v>171</v>
      </c>
      <c r="K10" s="22">
        <v>1500</v>
      </c>
      <c r="L10" s="16"/>
      <c r="M10" s="16"/>
    </row>
    <row r="11" spans="1:13" x14ac:dyDescent="0.25">
      <c r="A11" s="16">
        <v>9</v>
      </c>
      <c r="B11" s="17">
        <v>9</v>
      </c>
      <c r="C11" s="17"/>
      <c r="D11" s="16" t="s">
        <v>25</v>
      </c>
      <c r="E11" s="16" t="s">
        <v>25</v>
      </c>
      <c r="F11" s="18" t="s">
        <v>123</v>
      </c>
      <c r="G11" s="16" t="str">
        <f t="shared" si="0"/>
        <v>YGNRV7841T</v>
      </c>
      <c r="H11" s="16" t="s">
        <v>71</v>
      </c>
      <c r="I11" s="16" t="s">
        <v>169</v>
      </c>
      <c r="J11" s="16" t="s">
        <v>171</v>
      </c>
      <c r="K11" s="22">
        <v>9500</v>
      </c>
      <c r="L11" s="16"/>
      <c r="M11" s="16"/>
    </row>
    <row r="12" spans="1:13" x14ac:dyDescent="0.25">
      <c r="A12" s="16">
        <v>10</v>
      </c>
      <c r="B12" s="17">
        <v>10</v>
      </c>
      <c r="C12" s="17"/>
      <c r="D12" s="16" t="s">
        <v>26</v>
      </c>
      <c r="E12" s="16" t="s">
        <v>26</v>
      </c>
      <c r="F12" s="18" t="s">
        <v>124</v>
      </c>
      <c r="G12" s="16" t="str">
        <f t="shared" si="0"/>
        <v>BNHDC8338H</v>
      </c>
      <c r="H12" s="19" t="s">
        <v>95</v>
      </c>
      <c r="I12" s="16" t="s">
        <v>168</v>
      </c>
      <c r="J12" s="16" t="s">
        <v>171</v>
      </c>
      <c r="K12" s="22">
        <v>15000</v>
      </c>
      <c r="L12" s="16"/>
      <c r="M12" s="16"/>
    </row>
    <row r="13" spans="1:13" x14ac:dyDescent="0.25">
      <c r="A13" s="16">
        <v>11</v>
      </c>
      <c r="B13" s="17">
        <v>11</v>
      </c>
      <c r="C13" s="17"/>
      <c r="D13" s="16" t="s">
        <v>27</v>
      </c>
      <c r="E13" s="16" t="s">
        <v>27</v>
      </c>
      <c r="F13" s="18" t="s">
        <v>125</v>
      </c>
      <c r="G13" s="16" t="str">
        <f t="shared" si="0"/>
        <v>GSRFG2385P</v>
      </c>
      <c r="H13" s="16" t="s">
        <v>72</v>
      </c>
      <c r="I13" s="16" t="s">
        <v>16</v>
      </c>
      <c r="J13" s="16" t="s">
        <v>171</v>
      </c>
      <c r="K13" s="22">
        <v>250</v>
      </c>
      <c r="L13" s="16"/>
      <c r="M13" s="16"/>
    </row>
    <row r="14" spans="1:13" x14ac:dyDescent="0.25">
      <c r="A14" s="16">
        <v>12</v>
      </c>
      <c r="B14" s="17">
        <v>12</v>
      </c>
      <c r="C14" s="17"/>
      <c r="D14" s="16" t="s">
        <v>28</v>
      </c>
      <c r="E14" s="16" t="s">
        <v>28</v>
      </c>
      <c r="F14" s="18" t="s">
        <v>126</v>
      </c>
      <c r="G14" s="16" t="str">
        <f t="shared" si="0"/>
        <v>ZUBJQ1699O</v>
      </c>
      <c r="H14" s="19" t="s">
        <v>96</v>
      </c>
      <c r="I14" s="16" t="s">
        <v>167</v>
      </c>
      <c r="J14" s="16" t="s">
        <v>171</v>
      </c>
      <c r="K14" s="22">
        <v>1500</v>
      </c>
      <c r="L14" s="16"/>
      <c r="M14" s="16"/>
    </row>
    <row r="15" spans="1:13" x14ac:dyDescent="0.25">
      <c r="A15" s="16">
        <v>13</v>
      </c>
      <c r="B15" s="17">
        <v>13</v>
      </c>
      <c r="C15" s="17"/>
      <c r="D15" s="16" t="s">
        <v>29</v>
      </c>
      <c r="E15" s="16" t="s">
        <v>29</v>
      </c>
      <c r="F15" s="18" t="s">
        <v>127</v>
      </c>
      <c r="G15" s="16" t="str">
        <f t="shared" si="0"/>
        <v>KPAQE4270C</v>
      </c>
      <c r="H15" s="16" t="s">
        <v>73</v>
      </c>
      <c r="I15" s="16" t="s">
        <v>168</v>
      </c>
      <c r="J15" s="16" t="s">
        <v>171</v>
      </c>
      <c r="K15" s="22">
        <v>15000</v>
      </c>
      <c r="L15" s="16"/>
      <c r="M15" s="16"/>
    </row>
    <row r="16" spans="1:13" x14ac:dyDescent="0.25">
      <c r="A16" s="16">
        <v>14</v>
      </c>
      <c r="B16" s="17">
        <v>14</v>
      </c>
      <c r="C16" s="17"/>
      <c r="D16" s="16" t="s">
        <v>30</v>
      </c>
      <c r="E16" s="16" t="s">
        <v>30</v>
      </c>
      <c r="F16" s="18" t="s">
        <v>128</v>
      </c>
      <c r="G16" s="16" t="str">
        <f t="shared" si="0"/>
        <v>MORDF5758H</v>
      </c>
      <c r="H16" s="19" t="s">
        <v>97</v>
      </c>
      <c r="I16" s="16" t="s">
        <v>16</v>
      </c>
      <c r="J16" s="16" t="s">
        <v>171</v>
      </c>
      <c r="K16" s="22">
        <v>250</v>
      </c>
      <c r="L16" s="16"/>
      <c r="M16" s="16"/>
    </row>
    <row r="17" spans="1:13" x14ac:dyDescent="0.25">
      <c r="A17" s="16">
        <v>15</v>
      </c>
      <c r="B17" s="17">
        <v>15</v>
      </c>
      <c r="C17" s="17"/>
      <c r="D17" s="16" t="s">
        <v>31</v>
      </c>
      <c r="E17" s="16" t="s">
        <v>31</v>
      </c>
      <c r="F17" s="18" t="s">
        <v>129</v>
      </c>
      <c r="G17" s="16" t="str">
        <f t="shared" si="0"/>
        <v>XZKSZ8179M</v>
      </c>
      <c r="H17" s="16" t="s">
        <v>74</v>
      </c>
      <c r="I17" s="16" t="s">
        <v>167</v>
      </c>
      <c r="J17" s="16" t="s">
        <v>171</v>
      </c>
      <c r="K17" s="22">
        <v>1500</v>
      </c>
      <c r="L17" s="16"/>
      <c r="M17" s="16"/>
    </row>
    <row r="18" spans="1:13" x14ac:dyDescent="0.25">
      <c r="A18" s="16">
        <v>16</v>
      </c>
      <c r="B18" s="17">
        <v>16</v>
      </c>
      <c r="C18" s="17"/>
      <c r="D18" s="16" t="s">
        <v>32</v>
      </c>
      <c r="E18" s="16" t="s">
        <v>32</v>
      </c>
      <c r="F18" s="18" t="s">
        <v>130</v>
      </c>
      <c r="G18" s="16" t="str">
        <f t="shared" si="0"/>
        <v>ZBEZU4088C</v>
      </c>
      <c r="H18" s="19" t="s">
        <v>98</v>
      </c>
      <c r="I18" s="16" t="s">
        <v>169</v>
      </c>
      <c r="J18" s="16" t="s">
        <v>171</v>
      </c>
      <c r="K18" s="22">
        <v>9500</v>
      </c>
      <c r="L18" s="16"/>
      <c r="M18" s="16"/>
    </row>
    <row r="19" spans="1:13" x14ac:dyDescent="0.25">
      <c r="A19" s="16">
        <v>17</v>
      </c>
      <c r="B19" s="17">
        <v>17</v>
      </c>
      <c r="C19" s="17"/>
      <c r="D19" s="16" t="s">
        <v>33</v>
      </c>
      <c r="E19" s="16" t="s">
        <v>33</v>
      </c>
      <c r="F19" s="18" t="s">
        <v>131</v>
      </c>
      <c r="G19" s="16" t="str">
        <f t="shared" si="0"/>
        <v>JVXSZ8025C</v>
      </c>
      <c r="H19" s="16" t="s">
        <v>75</v>
      </c>
      <c r="I19" s="16" t="s">
        <v>167</v>
      </c>
      <c r="J19" s="16" t="s">
        <v>171</v>
      </c>
      <c r="K19" s="22">
        <v>1500</v>
      </c>
      <c r="L19" s="16"/>
      <c r="M19" s="16"/>
    </row>
    <row r="20" spans="1:13" x14ac:dyDescent="0.25">
      <c r="A20" s="16">
        <v>18</v>
      </c>
      <c r="B20" s="17">
        <v>18</v>
      </c>
      <c r="C20" s="17"/>
      <c r="D20" s="16" t="s">
        <v>34</v>
      </c>
      <c r="E20" s="16" t="s">
        <v>34</v>
      </c>
      <c r="F20" s="18" t="s">
        <v>132</v>
      </c>
      <c r="G20" s="16" t="str">
        <f t="shared" si="0"/>
        <v>BFNYB572E2</v>
      </c>
      <c r="H20" s="19" t="s">
        <v>99</v>
      </c>
      <c r="I20" s="16" t="s">
        <v>168</v>
      </c>
      <c r="J20" s="16" t="s">
        <v>171</v>
      </c>
      <c r="K20" s="22">
        <v>15000</v>
      </c>
      <c r="L20" s="16"/>
      <c r="M20" s="16"/>
    </row>
    <row r="21" spans="1:13" x14ac:dyDescent="0.25">
      <c r="A21" s="16">
        <v>19</v>
      </c>
      <c r="B21" s="17">
        <v>19</v>
      </c>
      <c r="C21" s="17"/>
      <c r="D21" s="16" t="s">
        <v>35</v>
      </c>
      <c r="E21" s="16" t="s">
        <v>35</v>
      </c>
      <c r="F21" s="18" t="s">
        <v>133</v>
      </c>
      <c r="G21" s="16" t="str">
        <f t="shared" si="0"/>
        <v>OPBAX5323F</v>
      </c>
      <c r="H21" s="16" t="s">
        <v>76</v>
      </c>
      <c r="I21" s="16" t="s">
        <v>16</v>
      </c>
      <c r="J21" s="16" t="s">
        <v>171</v>
      </c>
      <c r="K21" s="22">
        <v>250</v>
      </c>
      <c r="L21" s="16"/>
      <c r="M21" s="16"/>
    </row>
    <row r="22" spans="1:13" x14ac:dyDescent="0.25">
      <c r="A22" s="16">
        <v>20</v>
      </c>
      <c r="B22" s="17">
        <v>20</v>
      </c>
      <c r="C22" s="17"/>
      <c r="D22" s="16" t="s">
        <v>36</v>
      </c>
      <c r="E22" s="16" t="s">
        <v>36</v>
      </c>
      <c r="F22" s="18" t="s">
        <v>134</v>
      </c>
      <c r="G22" s="16" t="str">
        <f t="shared" si="0"/>
        <v>JCAVP9076U</v>
      </c>
      <c r="H22" s="19" t="s">
        <v>100</v>
      </c>
      <c r="I22" s="16" t="s">
        <v>168</v>
      </c>
      <c r="J22" s="16" t="s">
        <v>171</v>
      </c>
      <c r="K22" s="22">
        <v>15000</v>
      </c>
      <c r="L22" s="16"/>
      <c r="M22" s="16"/>
    </row>
    <row r="23" spans="1:13" x14ac:dyDescent="0.25">
      <c r="A23" s="16">
        <v>21</v>
      </c>
      <c r="B23" s="17">
        <v>21</v>
      </c>
      <c r="C23" s="17"/>
      <c r="D23" s="16" t="s">
        <v>37</v>
      </c>
      <c r="E23" s="16" t="s">
        <v>37</v>
      </c>
      <c r="F23" s="18" t="s">
        <v>135</v>
      </c>
      <c r="G23" s="16" t="str">
        <f t="shared" si="0"/>
        <v>XWPPE1990W</v>
      </c>
      <c r="H23" s="16" t="s">
        <v>77</v>
      </c>
      <c r="I23" s="16" t="s">
        <v>16</v>
      </c>
      <c r="J23" s="16" t="s">
        <v>171</v>
      </c>
      <c r="K23" s="22">
        <v>250</v>
      </c>
      <c r="L23" s="16"/>
      <c r="M23" s="16"/>
    </row>
    <row r="24" spans="1:13" x14ac:dyDescent="0.25">
      <c r="A24" s="16">
        <v>22</v>
      </c>
      <c r="B24" s="17">
        <v>22</v>
      </c>
      <c r="C24" s="17"/>
      <c r="D24" s="16" t="s">
        <v>38</v>
      </c>
      <c r="E24" s="16" t="s">
        <v>38</v>
      </c>
      <c r="F24" s="18" t="s">
        <v>136</v>
      </c>
      <c r="G24" s="16" t="str">
        <f t="shared" si="0"/>
        <v>RBFUY2279T</v>
      </c>
      <c r="H24" s="19" t="s">
        <v>101</v>
      </c>
      <c r="I24" s="16" t="s">
        <v>169</v>
      </c>
      <c r="J24" s="16" t="s">
        <v>171</v>
      </c>
      <c r="K24" s="22">
        <v>9500</v>
      </c>
      <c r="L24" s="16"/>
      <c r="M24" s="16"/>
    </row>
    <row r="25" spans="1:13" x14ac:dyDescent="0.25">
      <c r="A25" s="16">
        <v>23</v>
      </c>
      <c r="B25" s="17">
        <v>23</v>
      </c>
      <c r="C25" s="17"/>
      <c r="D25" s="16" t="s">
        <v>39</v>
      </c>
      <c r="E25" s="16" t="s">
        <v>39</v>
      </c>
      <c r="F25" s="18" t="s">
        <v>137</v>
      </c>
      <c r="G25" s="16" t="str">
        <f t="shared" si="0"/>
        <v>ETOFM3101C</v>
      </c>
      <c r="H25" s="16" t="s">
        <v>78</v>
      </c>
      <c r="I25" s="16" t="s">
        <v>167</v>
      </c>
      <c r="J25" s="16" t="s">
        <v>171</v>
      </c>
      <c r="K25" s="22">
        <v>1500</v>
      </c>
      <c r="L25" s="16"/>
      <c r="M25" s="16"/>
    </row>
    <row r="26" spans="1:13" x14ac:dyDescent="0.25">
      <c r="A26" s="16">
        <v>24</v>
      </c>
      <c r="B26" s="17">
        <v>24</v>
      </c>
      <c r="C26" s="17"/>
      <c r="D26" s="16" t="s">
        <v>40</v>
      </c>
      <c r="E26" s="16" t="s">
        <v>40</v>
      </c>
      <c r="F26" s="18" t="s">
        <v>138</v>
      </c>
      <c r="G26" s="16" t="str">
        <f t="shared" si="0"/>
        <v>NZFER4847N</v>
      </c>
      <c r="H26" s="19" t="s">
        <v>102</v>
      </c>
      <c r="I26" s="16" t="s">
        <v>167</v>
      </c>
      <c r="J26" s="16" t="s">
        <v>171</v>
      </c>
      <c r="K26" s="22">
        <v>1500</v>
      </c>
      <c r="L26" s="16"/>
      <c r="M26" s="16"/>
    </row>
    <row r="27" spans="1:13" x14ac:dyDescent="0.25">
      <c r="A27" s="16">
        <v>25</v>
      </c>
      <c r="B27" s="17">
        <v>25</v>
      </c>
      <c r="C27" s="17"/>
      <c r="D27" s="16" t="s">
        <v>41</v>
      </c>
      <c r="E27" s="16" t="s">
        <v>41</v>
      </c>
      <c r="F27" s="18" t="s">
        <v>139</v>
      </c>
      <c r="G27" s="16" t="str">
        <f t="shared" si="0"/>
        <v>JBJYP6628G</v>
      </c>
      <c r="H27" s="16" t="s">
        <v>79</v>
      </c>
      <c r="I27" s="16" t="s">
        <v>167</v>
      </c>
      <c r="J27" s="16" t="s">
        <v>171</v>
      </c>
      <c r="K27" s="22">
        <v>1500</v>
      </c>
      <c r="L27" s="16"/>
      <c r="M27" s="16"/>
    </row>
    <row r="28" spans="1:13" x14ac:dyDescent="0.25">
      <c r="A28" s="16">
        <v>26</v>
      </c>
      <c r="B28" s="17">
        <v>26</v>
      </c>
      <c r="C28" s="17"/>
      <c r="D28" s="16" t="s">
        <v>42</v>
      </c>
      <c r="E28" s="16" t="s">
        <v>42</v>
      </c>
      <c r="F28" s="18" t="s">
        <v>140</v>
      </c>
      <c r="G28" s="16" t="str">
        <f t="shared" si="0"/>
        <v>FFCQS3691B</v>
      </c>
      <c r="H28" s="19" t="s">
        <v>103</v>
      </c>
      <c r="I28" s="16" t="s">
        <v>168</v>
      </c>
      <c r="J28" s="16" t="s">
        <v>171</v>
      </c>
      <c r="K28" s="22">
        <v>15000</v>
      </c>
      <c r="L28" s="16"/>
      <c r="M28" s="16"/>
    </row>
    <row r="29" spans="1:13" x14ac:dyDescent="0.25">
      <c r="A29" s="16">
        <v>27</v>
      </c>
      <c r="B29" s="17">
        <v>27</v>
      </c>
      <c r="C29" s="17"/>
      <c r="D29" s="16" t="s">
        <v>43</v>
      </c>
      <c r="E29" s="16" t="s">
        <v>43</v>
      </c>
      <c r="F29" s="18" t="s">
        <v>141</v>
      </c>
      <c r="G29" s="16" t="str">
        <f t="shared" si="0"/>
        <v>REXJH4410M</v>
      </c>
      <c r="H29" s="16" t="s">
        <v>80</v>
      </c>
      <c r="I29" s="16" t="s">
        <v>169</v>
      </c>
      <c r="J29" s="16" t="s">
        <v>171</v>
      </c>
      <c r="K29" s="22">
        <v>9500</v>
      </c>
      <c r="L29" s="16"/>
      <c r="M29" s="16"/>
    </row>
    <row r="30" spans="1:13" x14ac:dyDescent="0.25">
      <c r="A30" s="16">
        <v>28</v>
      </c>
      <c r="B30" s="17">
        <v>28</v>
      </c>
      <c r="C30" s="17"/>
      <c r="D30" s="16" t="s">
        <v>44</v>
      </c>
      <c r="E30" s="16" t="s">
        <v>44</v>
      </c>
      <c r="F30" s="18" t="s">
        <v>142</v>
      </c>
      <c r="G30" s="16" t="str">
        <f t="shared" si="0"/>
        <v>EZXJV1386E</v>
      </c>
      <c r="H30" s="19" t="s">
        <v>104</v>
      </c>
      <c r="I30" s="16" t="s">
        <v>167</v>
      </c>
      <c r="J30" s="16" t="s">
        <v>171</v>
      </c>
      <c r="K30" s="22">
        <v>1500</v>
      </c>
      <c r="L30" s="16"/>
      <c r="M30" s="16"/>
    </row>
    <row r="31" spans="1:13" x14ac:dyDescent="0.25">
      <c r="A31" s="16">
        <v>29</v>
      </c>
      <c r="B31" s="17">
        <v>29</v>
      </c>
      <c r="C31" s="17"/>
      <c r="D31" s="16" t="s">
        <v>45</v>
      </c>
      <c r="E31" s="16" t="s">
        <v>45</v>
      </c>
      <c r="F31" s="18" t="s">
        <v>143</v>
      </c>
      <c r="G31" s="16" t="str">
        <f t="shared" si="0"/>
        <v>MHLVI656G1</v>
      </c>
      <c r="H31" s="16" t="s">
        <v>81</v>
      </c>
      <c r="I31" s="16" t="s">
        <v>167</v>
      </c>
      <c r="J31" s="16" t="s">
        <v>171</v>
      </c>
      <c r="K31" s="22">
        <v>1500</v>
      </c>
      <c r="L31" s="16"/>
      <c r="M31" s="16"/>
    </row>
    <row r="32" spans="1:13" x14ac:dyDescent="0.25">
      <c r="A32" s="16">
        <v>30</v>
      </c>
      <c r="B32" s="17">
        <v>30</v>
      </c>
      <c r="C32" s="17"/>
      <c r="D32" s="16" t="s">
        <v>46</v>
      </c>
      <c r="E32" s="16" t="s">
        <v>46</v>
      </c>
      <c r="F32" s="18" t="s">
        <v>144</v>
      </c>
      <c r="G32" s="16" t="str">
        <f t="shared" si="0"/>
        <v>RCDIH2590E</v>
      </c>
      <c r="H32" s="19" t="s">
        <v>105</v>
      </c>
      <c r="I32" s="16" t="s">
        <v>167</v>
      </c>
      <c r="J32" s="16" t="s">
        <v>171</v>
      </c>
      <c r="K32" s="22">
        <v>1500</v>
      </c>
      <c r="L32" s="16"/>
      <c r="M32" s="16"/>
    </row>
    <row r="33" spans="1:13" x14ac:dyDescent="0.25">
      <c r="A33" s="16">
        <v>31</v>
      </c>
      <c r="B33" s="17">
        <v>31</v>
      </c>
      <c r="C33" s="17"/>
      <c r="D33" s="16" t="s">
        <v>47</v>
      </c>
      <c r="E33" s="16" t="s">
        <v>47</v>
      </c>
      <c r="F33" s="18" t="s">
        <v>145</v>
      </c>
      <c r="G33" s="16" t="str">
        <f t="shared" si="0"/>
        <v>YYJFZ6496I</v>
      </c>
      <c r="H33" s="16" t="s">
        <v>82</v>
      </c>
      <c r="I33" s="16" t="s">
        <v>167</v>
      </c>
      <c r="J33" s="16" t="s">
        <v>171</v>
      </c>
      <c r="K33" s="22">
        <v>1500</v>
      </c>
      <c r="L33" s="16"/>
      <c r="M33" s="16"/>
    </row>
    <row r="34" spans="1:13" x14ac:dyDescent="0.25">
      <c r="A34" s="16">
        <v>32</v>
      </c>
      <c r="B34" s="17">
        <v>32</v>
      </c>
      <c r="C34" s="17"/>
      <c r="D34" s="16" t="s">
        <v>48</v>
      </c>
      <c r="E34" s="16" t="s">
        <v>48</v>
      </c>
      <c r="F34" s="18" t="s">
        <v>146</v>
      </c>
      <c r="G34" s="16" t="str">
        <f t="shared" si="0"/>
        <v>EQEAA6211T</v>
      </c>
      <c r="H34" s="19" t="s">
        <v>106</v>
      </c>
      <c r="I34" s="16" t="s">
        <v>167</v>
      </c>
      <c r="J34" s="16" t="s">
        <v>171</v>
      </c>
      <c r="K34" s="22">
        <v>1500</v>
      </c>
      <c r="L34" s="16"/>
      <c r="M34" s="16"/>
    </row>
    <row r="35" spans="1:13" x14ac:dyDescent="0.25">
      <c r="A35" s="16">
        <v>33</v>
      </c>
      <c r="B35" s="17">
        <v>33</v>
      </c>
      <c r="C35" s="17"/>
      <c r="D35" s="16" t="s">
        <v>49</v>
      </c>
      <c r="E35" s="16" t="s">
        <v>49</v>
      </c>
      <c r="F35" s="18" t="s">
        <v>147</v>
      </c>
      <c r="G35" s="16" t="str">
        <f t="shared" ref="G35:G66" si="2">MID(F35,3,10)</f>
        <v>BRTTZ103P2</v>
      </c>
      <c r="H35" s="16" t="s">
        <v>83</v>
      </c>
      <c r="I35" s="16" t="s">
        <v>167</v>
      </c>
      <c r="J35" s="16" t="s">
        <v>171</v>
      </c>
      <c r="K35" s="22">
        <v>1500</v>
      </c>
      <c r="L35" s="16"/>
      <c r="M35" s="16"/>
    </row>
    <row r="36" spans="1:13" x14ac:dyDescent="0.25">
      <c r="A36" s="16">
        <v>34</v>
      </c>
      <c r="B36" s="17">
        <v>34</v>
      </c>
      <c r="C36" s="17"/>
      <c r="D36" s="16" t="s">
        <v>50</v>
      </c>
      <c r="E36" s="16" t="s">
        <v>50</v>
      </c>
      <c r="F36" s="18" t="s">
        <v>148</v>
      </c>
      <c r="G36" s="16" t="str">
        <f t="shared" si="2"/>
        <v>HHIPO4742E</v>
      </c>
      <c r="H36" s="19" t="s">
        <v>107</v>
      </c>
      <c r="I36" s="16" t="s">
        <v>167</v>
      </c>
      <c r="J36" s="16" t="s">
        <v>171</v>
      </c>
      <c r="K36" s="22">
        <v>1500</v>
      </c>
      <c r="L36" s="16"/>
      <c r="M36" s="16"/>
    </row>
    <row r="37" spans="1:13" x14ac:dyDescent="0.25">
      <c r="A37" s="16">
        <v>35</v>
      </c>
      <c r="B37" s="17">
        <v>35</v>
      </c>
      <c r="C37" s="17"/>
      <c r="D37" s="16" t="s">
        <v>51</v>
      </c>
      <c r="E37" s="16" t="s">
        <v>51</v>
      </c>
      <c r="F37" s="18" t="s">
        <v>149</v>
      </c>
      <c r="G37" s="16" t="str">
        <f t="shared" si="2"/>
        <v>BJZQA7706A</v>
      </c>
      <c r="H37" s="16" t="s">
        <v>84</v>
      </c>
      <c r="I37" s="16" t="s">
        <v>169</v>
      </c>
      <c r="J37" s="16" t="s">
        <v>171</v>
      </c>
      <c r="K37" s="22">
        <v>9500</v>
      </c>
      <c r="L37" s="16"/>
      <c r="M37" s="16"/>
    </row>
    <row r="38" spans="1:13" x14ac:dyDescent="0.25">
      <c r="A38" s="16">
        <v>36</v>
      </c>
      <c r="B38" s="17">
        <v>36</v>
      </c>
      <c r="C38" s="17"/>
      <c r="D38" s="16" t="s">
        <v>52</v>
      </c>
      <c r="E38" s="16" t="s">
        <v>52</v>
      </c>
      <c r="F38" s="18" t="s">
        <v>150</v>
      </c>
      <c r="G38" s="16" t="str">
        <f t="shared" si="2"/>
        <v>VYRVB280Y1</v>
      </c>
      <c r="H38" s="19" t="s">
        <v>108</v>
      </c>
      <c r="I38" s="16" t="s">
        <v>16</v>
      </c>
      <c r="J38" s="16" t="s">
        <v>171</v>
      </c>
      <c r="K38" s="22">
        <v>250</v>
      </c>
      <c r="L38" s="16"/>
      <c r="M38" s="16"/>
    </row>
    <row r="39" spans="1:13" x14ac:dyDescent="0.25">
      <c r="A39" s="16">
        <v>37</v>
      </c>
      <c r="B39" s="17">
        <v>37</v>
      </c>
      <c r="C39" s="17"/>
      <c r="D39" s="16" t="s">
        <v>53</v>
      </c>
      <c r="E39" s="16" t="s">
        <v>53</v>
      </c>
      <c r="F39" s="18" t="s">
        <v>151</v>
      </c>
      <c r="G39" s="16" t="str">
        <f t="shared" si="2"/>
        <v>CYXJK4129Q</v>
      </c>
      <c r="H39" s="16" t="s">
        <v>85</v>
      </c>
      <c r="I39" s="16" t="s">
        <v>167</v>
      </c>
      <c r="J39" s="16" t="s">
        <v>171</v>
      </c>
      <c r="K39" s="22">
        <v>1500</v>
      </c>
      <c r="L39" s="16"/>
      <c r="M39" s="16"/>
    </row>
    <row r="40" spans="1:13" x14ac:dyDescent="0.25">
      <c r="A40" s="16">
        <v>38</v>
      </c>
      <c r="B40" s="17">
        <v>38</v>
      </c>
      <c r="C40" s="17"/>
      <c r="D40" s="16" t="s">
        <v>54</v>
      </c>
      <c r="E40" s="16" t="s">
        <v>54</v>
      </c>
      <c r="F40" s="18" t="s">
        <v>152</v>
      </c>
      <c r="G40" s="16" t="str">
        <f t="shared" si="2"/>
        <v>SCCCG3718P</v>
      </c>
      <c r="H40" s="19" t="s">
        <v>109</v>
      </c>
      <c r="I40" s="16" t="s">
        <v>167</v>
      </c>
      <c r="J40" s="16" t="s">
        <v>171</v>
      </c>
      <c r="K40" s="22">
        <v>1500</v>
      </c>
      <c r="L40" s="16"/>
      <c r="M40" s="16"/>
    </row>
    <row r="41" spans="1:13" x14ac:dyDescent="0.25">
      <c r="A41" s="16">
        <v>39</v>
      </c>
      <c r="B41" s="17">
        <v>39</v>
      </c>
      <c r="C41" s="17"/>
      <c r="D41" s="16" t="s">
        <v>55</v>
      </c>
      <c r="E41" s="16" t="s">
        <v>55</v>
      </c>
      <c r="F41" s="18" t="s">
        <v>153</v>
      </c>
      <c r="G41" s="16" t="str">
        <f t="shared" si="2"/>
        <v>LNYOS1216F</v>
      </c>
      <c r="H41" s="16" t="s">
        <v>86</v>
      </c>
      <c r="I41" s="16" t="s">
        <v>167</v>
      </c>
      <c r="J41" s="16" t="s">
        <v>171</v>
      </c>
      <c r="K41" s="22">
        <v>1500</v>
      </c>
      <c r="L41" s="16"/>
      <c r="M41" s="16"/>
    </row>
    <row r="42" spans="1:13" x14ac:dyDescent="0.25">
      <c r="A42" s="16">
        <v>40</v>
      </c>
      <c r="B42" s="17">
        <v>40</v>
      </c>
      <c r="C42" s="17"/>
      <c r="D42" s="16" t="s">
        <v>56</v>
      </c>
      <c r="E42" s="16" t="s">
        <v>56</v>
      </c>
      <c r="F42" s="18" t="s">
        <v>154</v>
      </c>
      <c r="G42" s="16" t="str">
        <f t="shared" si="2"/>
        <v>TGQVW7417Z</v>
      </c>
      <c r="H42" s="19" t="s">
        <v>110</v>
      </c>
      <c r="I42" s="16" t="s">
        <v>167</v>
      </c>
      <c r="J42" s="16" t="s">
        <v>171</v>
      </c>
      <c r="K42" s="22">
        <v>1500</v>
      </c>
      <c r="L42" s="16"/>
      <c r="M42" s="16"/>
    </row>
    <row r="43" spans="1:13" x14ac:dyDescent="0.25">
      <c r="A43" s="16">
        <v>41</v>
      </c>
      <c r="B43" s="17">
        <v>7</v>
      </c>
      <c r="C43" s="17"/>
      <c r="D43" s="16" t="s">
        <v>23</v>
      </c>
      <c r="E43" s="16" t="s">
        <v>23</v>
      </c>
      <c r="F43" s="18" t="s">
        <v>121</v>
      </c>
      <c r="G43" s="16" t="str">
        <f t="shared" si="2"/>
        <v>SQVBK5895A</v>
      </c>
      <c r="H43" s="16" t="s">
        <v>70</v>
      </c>
      <c r="I43" s="16" t="s">
        <v>167</v>
      </c>
      <c r="J43" s="16" t="s">
        <v>171</v>
      </c>
      <c r="K43" s="22">
        <v>1500</v>
      </c>
      <c r="L43" s="16"/>
      <c r="M43" s="16"/>
    </row>
    <row r="44" spans="1:13" x14ac:dyDescent="0.25">
      <c r="A44" s="16">
        <v>42</v>
      </c>
      <c r="B44" s="17">
        <v>8</v>
      </c>
      <c r="C44" s="17"/>
      <c r="D44" s="16" t="s">
        <v>24</v>
      </c>
      <c r="E44" s="16" t="s">
        <v>24</v>
      </c>
      <c r="F44" s="18" t="s">
        <v>122</v>
      </c>
      <c r="G44" s="16" t="str">
        <f t="shared" si="2"/>
        <v>PTLVD8105X</v>
      </c>
      <c r="H44" s="19" t="s">
        <v>94</v>
      </c>
      <c r="I44" s="16" t="s">
        <v>167</v>
      </c>
      <c r="J44" s="16" t="s">
        <v>171</v>
      </c>
      <c r="K44" s="22">
        <v>1500</v>
      </c>
      <c r="L44" s="16"/>
      <c r="M44" s="16"/>
    </row>
    <row r="45" spans="1:13" x14ac:dyDescent="0.25">
      <c r="A45" s="16">
        <v>43</v>
      </c>
      <c r="B45" s="17">
        <v>9</v>
      </c>
      <c r="C45" s="17"/>
      <c r="D45" s="16" t="s">
        <v>25</v>
      </c>
      <c r="E45" s="16" t="s">
        <v>25</v>
      </c>
      <c r="F45" s="18" t="s">
        <v>123</v>
      </c>
      <c r="G45" s="16" t="str">
        <f t="shared" si="2"/>
        <v>YGNRV7841T</v>
      </c>
      <c r="H45" s="16" t="s">
        <v>71</v>
      </c>
      <c r="I45" s="16" t="s">
        <v>168</v>
      </c>
      <c r="J45" s="16" t="s">
        <v>171</v>
      </c>
      <c r="K45" s="22">
        <v>15000</v>
      </c>
      <c r="L45" s="16"/>
      <c r="M45" s="16"/>
    </row>
    <row r="46" spans="1:13" x14ac:dyDescent="0.25">
      <c r="A46" s="16">
        <v>44</v>
      </c>
      <c r="B46" s="17">
        <v>10</v>
      </c>
      <c r="C46" s="17"/>
      <c r="D46" s="16" t="s">
        <v>26</v>
      </c>
      <c r="E46" s="16" t="s">
        <v>26</v>
      </c>
      <c r="F46" s="18" t="s">
        <v>124</v>
      </c>
      <c r="G46" s="16" t="str">
        <f t="shared" si="2"/>
        <v>BNHDC8338H</v>
      </c>
      <c r="H46" s="19" t="s">
        <v>95</v>
      </c>
      <c r="I46" s="16" t="s">
        <v>169</v>
      </c>
      <c r="J46" s="16" t="s">
        <v>171</v>
      </c>
      <c r="K46" s="22">
        <v>9500</v>
      </c>
      <c r="L46" s="16"/>
      <c r="M46" s="16"/>
    </row>
    <row r="47" spans="1:13" x14ac:dyDescent="0.25">
      <c r="A47" s="16">
        <v>45</v>
      </c>
      <c r="B47" s="17">
        <v>11</v>
      </c>
      <c r="C47" s="17"/>
      <c r="D47" s="16" t="s">
        <v>27</v>
      </c>
      <c r="E47" s="16" t="s">
        <v>27</v>
      </c>
      <c r="F47" s="18" t="s">
        <v>125</v>
      </c>
      <c r="G47" s="16" t="str">
        <f t="shared" si="2"/>
        <v>GSRFG2385P</v>
      </c>
      <c r="H47" s="16" t="s">
        <v>72</v>
      </c>
      <c r="I47" s="16" t="s">
        <v>168</v>
      </c>
      <c r="J47" s="16" t="s">
        <v>171</v>
      </c>
      <c r="K47" s="22">
        <v>15000</v>
      </c>
      <c r="L47" s="16"/>
      <c r="M47" s="16"/>
    </row>
    <row r="48" spans="1:13" x14ac:dyDescent="0.25">
      <c r="A48" s="16">
        <v>46</v>
      </c>
      <c r="B48" s="17">
        <v>35</v>
      </c>
      <c r="C48" s="17"/>
      <c r="D48" s="16" t="s">
        <v>51</v>
      </c>
      <c r="E48" s="16" t="s">
        <v>51</v>
      </c>
      <c r="F48" s="18" t="s">
        <v>149</v>
      </c>
      <c r="G48" s="16" t="str">
        <f t="shared" si="2"/>
        <v>BJZQA7706A</v>
      </c>
      <c r="H48" s="16" t="s">
        <v>84</v>
      </c>
      <c r="I48" s="16" t="s">
        <v>16</v>
      </c>
      <c r="J48" s="16" t="s">
        <v>171</v>
      </c>
      <c r="K48" s="22">
        <v>250</v>
      </c>
      <c r="L48" s="16"/>
      <c r="M48" s="16"/>
    </row>
    <row r="49" spans="1:13" x14ac:dyDescent="0.25">
      <c r="A49" s="16">
        <v>47</v>
      </c>
      <c r="B49" s="17">
        <v>36</v>
      </c>
      <c r="C49" s="17"/>
      <c r="D49" s="16" t="s">
        <v>52</v>
      </c>
      <c r="E49" s="16" t="s">
        <v>52</v>
      </c>
      <c r="F49" s="18" t="s">
        <v>150</v>
      </c>
      <c r="G49" s="16" t="str">
        <f t="shared" si="2"/>
        <v>VYRVB280Y1</v>
      </c>
      <c r="H49" s="19" t="s">
        <v>108</v>
      </c>
      <c r="I49" s="16" t="s">
        <v>167</v>
      </c>
      <c r="J49" s="16" t="s">
        <v>171</v>
      </c>
      <c r="K49" s="22">
        <v>1500</v>
      </c>
      <c r="L49" s="16"/>
      <c r="M49" s="16"/>
    </row>
    <row r="50" spans="1:13" x14ac:dyDescent="0.25">
      <c r="A50" s="16">
        <v>48</v>
      </c>
      <c r="B50" s="17">
        <v>19</v>
      </c>
      <c r="C50" s="17"/>
      <c r="D50" s="16" t="s">
        <v>35</v>
      </c>
      <c r="E50" s="16" t="s">
        <v>35</v>
      </c>
      <c r="F50" s="18" t="s">
        <v>133</v>
      </c>
      <c r="G50" s="16" t="str">
        <f t="shared" si="2"/>
        <v>OPBAX5323F</v>
      </c>
      <c r="H50" s="16" t="s">
        <v>76</v>
      </c>
      <c r="I50" s="16" t="s">
        <v>169</v>
      </c>
      <c r="J50" s="16" t="s">
        <v>171</v>
      </c>
      <c r="K50" s="22">
        <v>9500</v>
      </c>
      <c r="L50" s="16"/>
      <c r="M50" s="16"/>
    </row>
    <row r="51" spans="1:13" x14ac:dyDescent="0.25">
      <c r="A51" s="16">
        <v>49</v>
      </c>
      <c r="B51" s="17">
        <v>20</v>
      </c>
      <c r="C51" s="17"/>
      <c r="D51" s="16" t="s">
        <v>36</v>
      </c>
      <c r="E51" s="16" t="s">
        <v>36</v>
      </c>
      <c r="F51" s="18" t="s">
        <v>134</v>
      </c>
      <c r="G51" s="16" t="str">
        <f t="shared" si="2"/>
        <v>JCAVP9076U</v>
      </c>
      <c r="H51" s="19" t="s">
        <v>100</v>
      </c>
      <c r="I51" s="16" t="s">
        <v>167</v>
      </c>
      <c r="J51" s="16" t="s">
        <v>171</v>
      </c>
      <c r="K51" s="22">
        <v>1500</v>
      </c>
      <c r="L51" s="16"/>
      <c r="M51" s="16"/>
    </row>
    <row r="52" spans="1:13" x14ac:dyDescent="0.25">
      <c r="A52" s="16">
        <v>50</v>
      </c>
      <c r="B52" s="17">
        <v>21</v>
      </c>
      <c r="C52" s="17"/>
      <c r="D52" s="16" t="s">
        <v>37</v>
      </c>
      <c r="E52" s="16" t="s">
        <v>37</v>
      </c>
      <c r="F52" s="18" t="s">
        <v>135</v>
      </c>
      <c r="G52" s="16" t="str">
        <f t="shared" si="2"/>
        <v>XWPPE1990W</v>
      </c>
      <c r="H52" s="16" t="s">
        <v>77</v>
      </c>
      <c r="I52" s="16" t="s">
        <v>167</v>
      </c>
      <c r="J52" s="16" t="s">
        <v>171</v>
      </c>
      <c r="K52" s="22">
        <v>1500</v>
      </c>
      <c r="L52" s="16"/>
      <c r="M52" s="16"/>
    </row>
    <row r="53" spans="1:13" x14ac:dyDescent="0.25">
      <c r="A53" s="16">
        <v>51</v>
      </c>
      <c r="B53" s="17">
        <v>22</v>
      </c>
      <c r="C53" s="17"/>
      <c r="D53" s="16" t="s">
        <v>38</v>
      </c>
      <c r="E53" s="16" t="s">
        <v>38</v>
      </c>
      <c r="F53" s="18" t="s">
        <v>136</v>
      </c>
      <c r="G53" s="16" t="str">
        <f t="shared" si="2"/>
        <v>RBFUY2279T</v>
      </c>
      <c r="H53" s="19" t="s">
        <v>101</v>
      </c>
      <c r="I53" s="16" t="s">
        <v>167</v>
      </c>
      <c r="J53" s="16" t="s">
        <v>171</v>
      </c>
      <c r="K53" s="22">
        <v>1500</v>
      </c>
      <c r="L53" s="16"/>
      <c r="M53" s="16"/>
    </row>
    <row r="54" spans="1:13" x14ac:dyDescent="0.25">
      <c r="A54" s="16">
        <v>52</v>
      </c>
      <c r="B54" s="17">
        <v>43</v>
      </c>
      <c r="C54" s="17"/>
      <c r="D54" s="16" t="s">
        <v>59</v>
      </c>
      <c r="E54" s="16" t="s">
        <v>59</v>
      </c>
      <c r="F54" s="18" t="s">
        <v>157</v>
      </c>
      <c r="G54" s="16" t="str">
        <f t="shared" si="2"/>
        <v>XZPCG4023C</v>
      </c>
      <c r="H54" s="16" t="s">
        <v>88</v>
      </c>
      <c r="I54" s="16" t="s">
        <v>169</v>
      </c>
      <c r="J54" s="16" t="s">
        <v>171</v>
      </c>
      <c r="K54" s="22">
        <v>9500</v>
      </c>
      <c r="L54" s="16"/>
      <c r="M54" s="16"/>
    </row>
    <row r="55" spans="1:13" x14ac:dyDescent="0.25">
      <c r="A55" s="16">
        <v>53</v>
      </c>
      <c r="B55" s="17">
        <v>44</v>
      </c>
      <c r="C55" s="17"/>
      <c r="D55" s="16" t="s">
        <v>60</v>
      </c>
      <c r="E55" s="16" t="s">
        <v>60</v>
      </c>
      <c r="F55" s="18" t="s">
        <v>158</v>
      </c>
      <c r="G55" s="16" t="str">
        <f t="shared" si="2"/>
        <v>WANRL9319R</v>
      </c>
      <c r="H55" s="19" t="s">
        <v>112</v>
      </c>
      <c r="I55" s="16" t="s">
        <v>16</v>
      </c>
      <c r="J55" s="16" t="s">
        <v>171</v>
      </c>
      <c r="K55" s="22">
        <v>250</v>
      </c>
      <c r="L55" s="16"/>
      <c r="M55" s="16"/>
    </row>
    <row r="56" spans="1:13" x14ac:dyDescent="0.25">
      <c r="A56" s="16">
        <v>54</v>
      </c>
      <c r="B56" s="17">
        <v>47</v>
      </c>
      <c r="C56" s="17"/>
      <c r="D56" s="16" t="s">
        <v>63</v>
      </c>
      <c r="E56" s="16" t="s">
        <v>63</v>
      </c>
      <c r="F56" s="18" t="s">
        <v>161</v>
      </c>
      <c r="G56" s="16" t="str">
        <f t="shared" si="2"/>
        <v>YIRTK8798I</v>
      </c>
      <c r="H56" s="16" t="s">
        <v>90</v>
      </c>
      <c r="I56" s="16" t="s">
        <v>168</v>
      </c>
      <c r="J56" s="16" t="s">
        <v>171</v>
      </c>
      <c r="K56" s="22">
        <v>15000</v>
      </c>
      <c r="L56" s="16"/>
      <c r="M56" s="16"/>
    </row>
    <row r="57" spans="1:13" x14ac:dyDescent="0.25">
      <c r="A57" s="16">
        <v>55</v>
      </c>
      <c r="B57" s="17">
        <v>31</v>
      </c>
      <c r="C57" s="17"/>
      <c r="D57" s="16" t="s">
        <v>47</v>
      </c>
      <c r="E57" s="16" t="s">
        <v>47</v>
      </c>
      <c r="F57" s="18" t="s">
        <v>145</v>
      </c>
      <c r="G57" s="16" t="str">
        <f t="shared" si="2"/>
        <v>YYJFZ6496I</v>
      </c>
      <c r="H57" s="16" t="s">
        <v>82</v>
      </c>
      <c r="I57" s="16" t="s">
        <v>16</v>
      </c>
      <c r="J57" s="16" t="s">
        <v>171</v>
      </c>
      <c r="K57" s="22">
        <v>250</v>
      </c>
      <c r="L57" s="16"/>
      <c r="M57" s="16"/>
    </row>
    <row r="58" spans="1:13" x14ac:dyDescent="0.25">
      <c r="A58" s="16">
        <v>56</v>
      </c>
      <c r="B58" s="17">
        <v>32</v>
      </c>
      <c r="C58" s="17"/>
      <c r="D58" s="16" t="s">
        <v>48</v>
      </c>
      <c r="E58" s="16" t="s">
        <v>48</v>
      </c>
      <c r="F58" s="18" t="s">
        <v>146</v>
      </c>
      <c r="G58" s="16" t="str">
        <f t="shared" si="2"/>
        <v>EQEAA6211T</v>
      </c>
      <c r="H58" s="19" t="s">
        <v>106</v>
      </c>
      <c r="I58" s="16" t="s">
        <v>167</v>
      </c>
      <c r="J58" s="16" t="s">
        <v>171</v>
      </c>
      <c r="K58" s="22">
        <v>1500</v>
      </c>
      <c r="L58" s="16"/>
      <c r="M58" s="16"/>
    </row>
    <row r="59" spans="1:13" x14ac:dyDescent="0.25">
      <c r="A59" s="16">
        <v>57</v>
      </c>
      <c r="B59" s="17">
        <v>33</v>
      </c>
      <c r="C59" s="17"/>
      <c r="D59" s="16" t="s">
        <v>49</v>
      </c>
      <c r="E59" s="16" t="s">
        <v>49</v>
      </c>
      <c r="F59" s="18" t="s">
        <v>147</v>
      </c>
      <c r="G59" s="16" t="str">
        <f t="shared" si="2"/>
        <v>BRTTZ103P2</v>
      </c>
      <c r="H59" s="16" t="s">
        <v>83</v>
      </c>
      <c r="I59" s="16" t="s">
        <v>167</v>
      </c>
      <c r="J59" s="16" t="s">
        <v>171</v>
      </c>
      <c r="K59" s="22">
        <v>1500</v>
      </c>
      <c r="L59" s="16"/>
      <c r="M59" s="16"/>
    </row>
    <row r="60" spans="1:13" x14ac:dyDescent="0.25">
      <c r="A60" s="16">
        <v>58</v>
      </c>
      <c r="B60" s="17">
        <v>34</v>
      </c>
      <c r="C60" s="17"/>
      <c r="D60" s="16" t="s">
        <v>50</v>
      </c>
      <c r="E60" s="16" t="s">
        <v>50</v>
      </c>
      <c r="F60" s="18" t="s">
        <v>148</v>
      </c>
      <c r="G60" s="16" t="str">
        <f t="shared" si="2"/>
        <v>HHIPO4742E</v>
      </c>
      <c r="H60" s="19" t="s">
        <v>107</v>
      </c>
      <c r="I60" s="16" t="s">
        <v>167</v>
      </c>
      <c r="J60" s="16" t="s">
        <v>171</v>
      </c>
      <c r="K60" s="22">
        <v>1500</v>
      </c>
      <c r="L60" s="16"/>
      <c r="M60" s="16"/>
    </row>
    <row r="61" spans="1:13" x14ac:dyDescent="0.25">
      <c r="A61" s="16">
        <v>59</v>
      </c>
      <c r="B61" s="17">
        <v>35</v>
      </c>
      <c r="C61" s="17"/>
      <c r="D61" s="16" t="s">
        <v>51</v>
      </c>
      <c r="E61" s="16" t="s">
        <v>51</v>
      </c>
      <c r="F61" s="18" t="s">
        <v>149</v>
      </c>
      <c r="G61" s="16" t="str">
        <f t="shared" si="2"/>
        <v>BJZQA7706A</v>
      </c>
      <c r="H61" s="16" t="s">
        <v>84</v>
      </c>
      <c r="I61" s="16" t="s">
        <v>169</v>
      </c>
      <c r="J61" s="16" t="s">
        <v>171</v>
      </c>
      <c r="K61" s="22">
        <v>9500</v>
      </c>
      <c r="L61" s="16"/>
      <c r="M61" s="16"/>
    </row>
    <row r="62" spans="1:13" x14ac:dyDescent="0.25">
      <c r="A62" s="16">
        <v>60</v>
      </c>
      <c r="B62" s="17">
        <v>32</v>
      </c>
      <c r="C62" s="17"/>
      <c r="D62" s="16" t="s">
        <v>48</v>
      </c>
      <c r="E62" s="16" t="s">
        <v>48</v>
      </c>
      <c r="F62" s="18" t="s">
        <v>146</v>
      </c>
      <c r="G62" s="16" t="str">
        <f t="shared" si="2"/>
        <v>EQEAA6211T</v>
      </c>
      <c r="H62" s="19" t="s">
        <v>106</v>
      </c>
      <c r="I62" s="16" t="s">
        <v>167</v>
      </c>
      <c r="J62" s="16" t="s">
        <v>171</v>
      </c>
      <c r="K62" s="22">
        <v>1500</v>
      </c>
      <c r="L62" s="16"/>
      <c r="M62" s="16"/>
    </row>
    <row r="63" spans="1:13" x14ac:dyDescent="0.25">
      <c r="A63" s="16">
        <v>61</v>
      </c>
      <c r="B63" s="17">
        <v>41</v>
      </c>
      <c r="C63" s="17"/>
      <c r="D63" s="16" t="s">
        <v>57</v>
      </c>
      <c r="E63" s="16" t="s">
        <v>57</v>
      </c>
      <c r="F63" s="18" t="s">
        <v>155</v>
      </c>
      <c r="G63" s="16" t="str">
        <f t="shared" si="2"/>
        <v>WLPWD8984Z</v>
      </c>
      <c r="H63" s="16" t="s">
        <v>87</v>
      </c>
      <c r="I63" s="16" t="s">
        <v>167</v>
      </c>
      <c r="J63" s="16" t="s">
        <v>171</v>
      </c>
      <c r="K63" s="22">
        <v>1500</v>
      </c>
      <c r="L63" s="16"/>
      <c r="M63" s="16"/>
    </row>
    <row r="64" spans="1:13" x14ac:dyDescent="0.25">
      <c r="A64" s="16">
        <v>62</v>
      </c>
      <c r="B64" s="17">
        <v>42</v>
      </c>
      <c r="C64" s="17"/>
      <c r="D64" s="16" t="s">
        <v>58</v>
      </c>
      <c r="E64" s="16" t="s">
        <v>58</v>
      </c>
      <c r="F64" s="18" t="s">
        <v>156</v>
      </c>
      <c r="G64" s="16" t="str">
        <f t="shared" si="2"/>
        <v>DRKDC2314R</v>
      </c>
      <c r="H64" s="19" t="s">
        <v>111</v>
      </c>
      <c r="I64" s="16" t="s">
        <v>169</v>
      </c>
      <c r="J64" s="16" t="s">
        <v>171</v>
      </c>
      <c r="K64" s="22">
        <v>9500</v>
      </c>
      <c r="L64" s="16"/>
      <c r="M64" s="16"/>
    </row>
    <row r="65" spans="1:13" x14ac:dyDescent="0.25">
      <c r="A65" s="16">
        <v>63</v>
      </c>
      <c r="B65" s="17">
        <v>43</v>
      </c>
      <c r="C65" s="17"/>
      <c r="D65" s="16" t="s">
        <v>59</v>
      </c>
      <c r="E65" s="16" t="s">
        <v>59</v>
      </c>
      <c r="F65" s="18" t="s">
        <v>157</v>
      </c>
      <c r="G65" s="16" t="str">
        <f t="shared" si="2"/>
        <v>XZPCG4023C</v>
      </c>
      <c r="H65" s="16" t="s">
        <v>88</v>
      </c>
      <c r="I65" s="16" t="s">
        <v>167</v>
      </c>
      <c r="J65" s="16" t="s">
        <v>171</v>
      </c>
      <c r="K65" s="22">
        <v>1500</v>
      </c>
      <c r="L65" s="16"/>
      <c r="M65" s="16"/>
    </row>
    <row r="66" spans="1:13" x14ac:dyDescent="0.25">
      <c r="A66" s="16">
        <v>64</v>
      </c>
      <c r="B66" s="17">
        <v>44</v>
      </c>
      <c r="C66" s="17"/>
      <c r="D66" s="16" t="s">
        <v>60</v>
      </c>
      <c r="E66" s="16" t="s">
        <v>60</v>
      </c>
      <c r="F66" s="18" t="s">
        <v>158</v>
      </c>
      <c r="G66" s="16" t="str">
        <f t="shared" si="2"/>
        <v>WANRL9319R</v>
      </c>
      <c r="H66" s="19" t="s">
        <v>112</v>
      </c>
      <c r="I66" s="16" t="s">
        <v>169</v>
      </c>
      <c r="J66" s="16" t="s">
        <v>171</v>
      </c>
      <c r="K66" s="22">
        <v>9500</v>
      </c>
      <c r="L66" s="16"/>
      <c r="M66" s="16"/>
    </row>
    <row r="67" spans="1:13" x14ac:dyDescent="0.25">
      <c r="A67" s="16">
        <v>65</v>
      </c>
      <c r="B67" s="17">
        <v>45</v>
      </c>
      <c r="C67" s="17"/>
      <c r="D67" s="16" t="s">
        <v>61</v>
      </c>
      <c r="E67" s="16" t="s">
        <v>61</v>
      </c>
      <c r="F67" s="18" t="s">
        <v>159</v>
      </c>
      <c r="G67" s="16" t="str">
        <f t="shared" ref="G67:G72" si="3">MID(F67,3,10)</f>
        <v>UQGIB6139Z</v>
      </c>
      <c r="H67" s="16" t="s">
        <v>89</v>
      </c>
      <c r="I67" s="16" t="s">
        <v>167</v>
      </c>
      <c r="J67" s="16" t="s">
        <v>171</v>
      </c>
      <c r="K67" s="22">
        <v>1500</v>
      </c>
      <c r="L67" s="16"/>
      <c r="M67" s="16"/>
    </row>
    <row r="68" spans="1:13" x14ac:dyDescent="0.25">
      <c r="A68" s="16">
        <v>66</v>
      </c>
      <c r="B68" s="17">
        <v>46</v>
      </c>
      <c r="C68" s="17"/>
      <c r="D68" s="16" t="s">
        <v>62</v>
      </c>
      <c r="E68" s="16" t="s">
        <v>62</v>
      </c>
      <c r="F68" s="18" t="s">
        <v>160</v>
      </c>
      <c r="G68" s="16" t="str">
        <f t="shared" si="3"/>
        <v>ZVRNN5458S</v>
      </c>
      <c r="H68" s="19" t="s">
        <v>113</v>
      </c>
      <c r="I68" s="16" t="s">
        <v>168</v>
      </c>
      <c r="J68" s="16" t="s">
        <v>171</v>
      </c>
      <c r="K68" s="22">
        <v>15000</v>
      </c>
      <c r="L68" s="16"/>
      <c r="M68" s="16"/>
    </row>
    <row r="69" spans="1:13" x14ac:dyDescent="0.25">
      <c r="A69" s="16">
        <v>67</v>
      </c>
      <c r="B69" s="17">
        <v>47</v>
      </c>
      <c r="C69" s="17"/>
      <c r="D69" s="16" t="s">
        <v>63</v>
      </c>
      <c r="E69" s="16" t="s">
        <v>63</v>
      </c>
      <c r="F69" s="18" t="s">
        <v>161</v>
      </c>
      <c r="G69" s="16" t="str">
        <f t="shared" si="3"/>
        <v>YIRTK8798I</v>
      </c>
      <c r="H69" s="16" t="s">
        <v>90</v>
      </c>
      <c r="I69" s="16" t="s">
        <v>16</v>
      </c>
      <c r="J69" s="16" t="s">
        <v>171</v>
      </c>
      <c r="K69" s="22">
        <v>250</v>
      </c>
      <c r="L69" s="16"/>
      <c r="M69" s="16"/>
    </row>
    <row r="70" spans="1:13" x14ac:dyDescent="0.25">
      <c r="A70" s="16">
        <v>68</v>
      </c>
      <c r="B70" s="17">
        <v>48</v>
      </c>
      <c r="C70" s="17"/>
      <c r="D70" s="16" t="s">
        <v>64</v>
      </c>
      <c r="E70" s="16" t="s">
        <v>64</v>
      </c>
      <c r="F70" s="18" t="s">
        <v>162</v>
      </c>
      <c r="G70" s="16" t="str">
        <f t="shared" si="3"/>
        <v>RYSPU9002T</v>
      </c>
      <c r="H70" s="19" t="s">
        <v>114</v>
      </c>
      <c r="I70" s="16" t="s">
        <v>167</v>
      </c>
      <c r="J70" s="16" t="s">
        <v>171</v>
      </c>
      <c r="K70" s="22">
        <v>1500</v>
      </c>
      <c r="L70" s="16"/>
      <c r="M70" s="16"/>
    </row>
    <row r="71" spans="1:13" x14ac:dyDescent="0.25">
      <c r="A71" s="16">
        <v>69</v>
      </c>
      <c r="B71" s="17">
        <v>49</v>
      </c>
      <c r="C71" s="17"/>
      <c r="D71" s="16" t="s">
        <v>65</v>
      </c>
      <c r="E71" s="16" t="s">
        <v>65</v>
      </c>
      <c r="F71" s="18" t="s">
        <v>163</v>
      </c>
      <c r="G71" s="16" t="str">
        <f t="shared" si="3"/>
        <v>AGQTN4959N</v>
      </c>
      <c r="H71" s="16" t="s">
        <v>91</v>
      </c>
      <c r="I71" s="16" t="s">
        <v>167</v>
      </c>
      <c r="J71" s="16" t="s">
        <v>171</v>
      </c>
      <c r="K71" s="22">
        <v>1500</v>
      </c>
      <c r="L71" s="16"/>
      <c r="M71" s="16"/>
    </row>
    <row r="72" spans="1:13" x14ac:dyDescent="0.25">
      <c r="A72" s="16">
        <v>70</v>
      </c>
      <c r="B72" s="17">
        <v>50</v>
      </c>
      <c r="C72" s="17"/>
      <c r="D72" s="16" t="s">
        <v>66</v>
      </c>
      <c r="E72" s="16" t="s">
        <v>66</v>
      </c>
      <c r="F72" s="18" t="s">
        <v>164</v>
      </c>
      <c r="G72" s="16" t="str">
        <f t="shared" si="3"/>
        <v>PHCIX7479T</v>
      </c>
      <c r="H72" s="19" t="s">
        <v>115</v>
      </c>
      <c r="I72" s="16" t="s">
        <v>168</v>
      </c>
      <c r="J72" s="16" t="s">
        <v>171</v>
      </c>
      <c r="K72" s="22">
        <v>15000</v>
      </c>
      <c r="L72" s="16"/>
      <c r="M72" s="16">
        <v>0</v>
      </c>
    </row>
  </sheetData>
  <autoFilter ref="A2:L72" xr:uid="{571C9505-7684-4199-9014-441B98BF2FB3}"/>
  <sortState ref="G4:G52">
    <sortCondition descending="1" ref="G52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84EC0BC-793F-4992-AA79-9D898D81D0B9}">
          <x14:formula1>
            <xm:f>Sheet2!$F$9:$F$18</xm:f>
          </x14:formula1>
          <xm:sqref>I3:I72</xm:sqref>
        </x14:dataValidation>
        <x14:dataValidation type="list" allowBlank="1" showInputMessage="1" showErrorMessage="1" xr:uid="{7332CC1B-EF01-4021-8A72-7675E1E8ED97}">
          <x14:formula1>
            <xm:f>Sheet2!$A$4:$A$19</xm:f>
          </x14:formula1>
          <xm:sqref>M3:M72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L34"/>
  <sheetViews>
    <sheetView tabSelected="1" zoomScaleNormal="100" workbookViewId="0">
      <selection activeCell="C15" sqref="C15:G15"/>
    </sheetView>
  </sheetViews>
  <sheetFormatPr defaultRowHeight="15" x14ac:dyDescent="0.25"/>
  <cols>
    <col min="4" max="4" width="10" customWidth="1"/>
    <col min="5" max="5" width="12" customWidth="1"/>
    <col min="9" max="9" width="28.7109375" customWidth="1"/>
    <col min="13" max="13" width="12.5703125" bestFit="1" customWidth="1"/>
  </cols>
  <sheetData>
    <row r="2" spans="1:12" x14ac:dyDescent="0.25">
      <c r="A2" t="s">
        <v>175</v>
      </c>
      <c r="B2" s="6">
        <v>1</v>
      </c>
    </row>
    <row r="4" spans="1:12" ht="18" x14ac:dyDescent="0.25">
      <c r="B4" s="31" t="s">
        <v>201</v>
      </c>
      <c r="C4" s="31"/>
      <c r="D4" s="31" t="str">
        <f>VLOOKUP(B2,'Master Sheet'!A3:M72,13,0)</f>
        <v>Select Invoice</v>
      </c>
      <c r="E4" s="31"/>
      <c r="F4" s="31"/>
      <c r="G4" s="31"/>
      <c r="H4" s="31"/>
      <c r="I4" s="31"/>
    </row>
    <row r="5" spans="1:12" ht="20.25" x14ac:dyDescent="0.25">
      <c r="B5" s="31"/>
      <c r="C5" s="31"/>
      <c r="D5" s="32" t="s">
        <v>195</v>
      </c>
      <c r="E5" s="32"/>
      <c r="F5" s="32"/>
      <c r="G5" s="32"/>
      <c r="H5" s="32"/>
      <c r="I5" s="32"/>
    </row>
    <row r="6" spans="1:12" ht="20.100000000000001" customHeight="1" x14ac:dyDescent="0.25">
      <c r="B6" s="36" t="s">
        <v>188</v>
      </c>
      <c r="C6" s="37"/>
      <c r="D6" s="37"/>
      <c r="E6" s="38"/>
      <c r="F6" s="33" t="s">
        <v>10</v>
      </c>
      <c r="G6" s="33"/>
      <c r="H6" s="52" t="s">
        <v>199</v>
      </c>
      <c r="I6" s="52"/>
    </row>
    <row r="7" spans="1:12" ht="20.100000000000001" customHeight="1" x14ac:dyDescent="0.25">
      <c r="B7" s="39"/>
      <c r="C7" s="40"/>
      <c r="D7" s="40"/>
      <c r="E7" s="41"/>
      <c r="F7" s="33" t="s">
        <v>11</v>
      </c>
      <c r="G7" s="33"/>
      <c r="H7" s="35" t="s">
        <v>198</v>
      </c>
      <c r="I7" s="35"/>
    </row>
    <row r="8" spans="1:12" ht="20.100000000000001" customHeight="1" x14ac:dyDescent="0.25">
      <c r="B8" s="39"/>
      <c r="C8" s="40"/>
      <c r="D8" s="40"/>
      <c r="E8" s="41"/>
      <c r="F8" s="33" t="s">
        <v>173</v>
      </c>
      <c r="G8" s="33"/>
      <c r="H8" s="33" t="s">
        <v>196</v>
      </c>
      <c r="I8" s="33"/>
    </row>
    <row r="9" spans="1:12" ht="20.100000000000001" customHeight="1" x14ac:dyDescent="0.25">
      <c r="B9" s="42"/>
      <c r="C9" s="43"/>
      <c r="D9" s="43"/>
      <c r="E9" s="44"/>
      <c r="F9" s="33" t="s">
        <v>172</v>
      </c>
      <c r="G9" s="33"/>
      <c r="H9" s="33" t="s">
        <v>200</v>
      </c>
      <c r="I9" s="33"/>
    </row>
    <row r="10" spans="1:12" ht="20.100000000000001" customHeight="1" x14ac:dyDescent="0.25">
      <c r="B10" s="7" t="s">
        <v>5</v>
      </c>
      <c r="C10" s="34" t="str">
        <f>VLOOKUP($B$2,'Master Sheet'!$B$2:$H$72,3,0)</f>
        <v>Tim Bennett</v>
      </c>
      <c r="D10" s="34"/>
      <c r="E10" s="34"/>
      <c r="F10" s="34"/>
      <c r="G10" s="34"/>
      <c r="H10" s="5" t="s">
        <v>3</v>
      </c>
      <c r="I10" s="11"/>
    </row>
    <row r="11" spans="1:12" ht="20.100000000000001" customHeight="1" x14ac:dyDescent="0.25">
      <c r="B11" s="2" t="s">
        <v>6</v>
      </c>
      <c r="C11" s="20" t="str">
        <f>VLOOKUP($B$2,'Master Sheet'!$B$2:$H$72,7,TRUE)</f>
        <v>66, Radhika Villas, Vikhroli Hyderabad - 312644</v>
      </c>
      <c r="D11" s="20"/>
      <c r="E11" s="20"/>
      <c r="F11" s="20"/>
      <c r="G11" s="20"/>
      <c r="H11" s="49" t="s">
        <v>4</v>
      </c>
      <c r="I11" s="29" t="str">
        <f>VLOOKUP(B2,'Master Sheet'!A3:L72,12,0)</f>
        <v>GCH/17-18/01</v>
      </c>
    </row>
    <row r="12" spans="1:12" ht="20.100000000000001" customHeight="1" x14ac:dyDescent="0.25">
      <c r="B12" s="1" t="s">
        <v>17</v>
      </c>
      <c r="C12" s="47" t="str">
        <f>VLOOKUP($B$2,'Master Sheet'!$B$2:$H$72,6,0)</f>
        <v>CBTFX5581V</v>
      </c>
      <c r="D12" s="47"/>
      <c r="E12" s="47"/>
      <c r="F12" s="47"/>
      <c r="G12" s="47"/>
      <c r="H12" s="49"/>
      <c r="I12" s="29"/>
    </row>
    <row r="13" spans="1:12" ht="20.100000000000001" customHeight="1" x14ac:dyDescent="0.25">
      <c r="B13" s="3" t="s">
        <v>7</v>
      </c>
      <c r="C13" s="48" t="str">
        <f>VLOOKUP($B$2,'Master Sheet'!$B$2:$H$72,5,0)</f>
        <v>23CBTFX5581V2BT</v>
      </c>
      <c r="D13" s="48"/>
      <c r="E13" s="48"/>
      <c r="F13" s="48"/>
      <c r="G13" s="48"/>
      <c r="H13" s="50"/>
      <c r="I13" s="30"/>
    </row>
    <row r="14" spans="1:12" ht="20.100000000000001" customHeight="1" x14ac:dyDescent="0.25">
      <c r="B14" s="21" t="s">
        <v>174</v>
      </c>
      <c r="C14" s="57" t="s">
        <v>13</v>
      </c>
      <c r="D14" s="57"/>
      <c r="E14" s="57"/>
      <c r="F14" s="57"/>
      <c r="G14" s="57"/>
      <c r="H14" s="4" t="s">
        <v>9</v>
      </c>
      <c r="I14" s="4" t="s">
        <v>8</v>
      </c>
    </row>
    <row r="15" spans="1:12" ht="20.100000000000001" customHeight="1" x14ac:dyDescent="0.25">
      <c r="B15" s="8">
        <v>1</v>
      </c>
      <c r="C15" s="48" t="str">
        <f>VLOOKUP(B2,'Master Sheet'!B3:M72,8,0)</f>
        <v>PARTNERSHIP DEED</v>
      </c>
      <c r="D15" s="48"/>
      <c r="E15" s="48"/>
      <c r="F15" s="48"/>
      <c r="G15" s="48"/>
      <c r="H15" s="8" t="str">
        <f>VLOOKUP($B$2,'Master Sheet'!A3:J72,10,0)</f>
        <v>2017-18</v>
      </c>
      <c r="I15" s="24">
        <f>VLOOKUP($B$2,'Master Sheet'!A3:K72,11,0)</f>
        <v>15000</v>
      </c>
    </row>
    <row r="16" spans="1:12" ht="20.100000000000001" customHeight="1" x14ac:dyDescent="0.25">
      <c r="B16" s="9"/>
      <c r="C16" s="58"/>
      <c r="D16" s="47"/>
      <c r="E16" s="47"/>
      <c r="F16" s="47"/>
      <c r="G16" s="59"/>
      <c r="H16" s="9"/>
      <c r="I16" s="25"/>
      <c r="J16" s="27"/>
      <c r="K16" s="27"/>
      <c r="L16" s="27"/>
    </row>
    <row r="17" spans="2:9" ht="20.100000000000001" customHeight="1" x14ac:dyDescent="0.25">
      <c r="B17" s="9"/>
      <c r="C17" s="60"/>
      <c r="D17" s="60"/>
      <c r="E17" s="60"/>
      <c r="F17" s="60"/>
      <c r="G17" s="60"/>
      <c r="H17" s="9"/>
      <c r="I17" s="25"/>
    </row>
    <row r="18" spans="2:9" ht="20.100000000000001" customHeight="1" x14ac:dyDescent="0.25">
      <c r="B18" s="9"/>
      <c r="C18" s="60"/>
      <c r="D18" s="60"/>
      <c r="E18" s="60"/>
      <c r="F18" s="60"/>
      <c r="G18" s="60"/>
      <c r="H18" s="9"/>
      <c r="I18" s="25"/>
    </row>
    <row r="19" spans="2:9" ht="20.100000000000001" customHeight="1" x14ac:dyDescent="0.25">
      <c r="B19" s="9"/>
      <c r="C19" s="60"/>
      <c r="D19" s="60"/>
      <c r="E19" s="60"/>
      <c r="F19" s="60"/>
      <c r="G19" s="60"/>
      <c r="H19" s="9"/>
      <c r="I19" s="25"/>
    </row>
    <row r="20" spans="2:9" ht="20.100000000000001" customHeight="1" x14ac:dyDescent="0.25">
      <c r="B20" s="9"/>
      <c r="C20" s="60"/>
      <c r="D20" s="60"/>
      <c r="E20" s="60"/>
      <c r="F20" s="60"/>
      <c r="G20" s="60"/>
      <c r="H20" s="9"/>
      <c r="I20" s="25"/>
    </row>
    <row r="21" spans="2:9" ht="20.100000000000001" customHeight="1" x14ac:dyDescent="0.25">
      <c r="B21" s="9"/>
      <c r="C21" s="60"/>
      <c r="D21" s="60"/>
      <c r="E21" s="60"/>
      <c r="F21" s="60"/>
      <c r="G21" s="60"/>
      <c r="H21" s="9"/>
      <c r="I21" s="25"/>
    </row>
    <row r="22" spans="2:9" ht="20.100000000000001" customHeight="1" x14ac:dyDescent="0.25">
      <c r="B22" s="10"/>
      <c r="C22" s="56"/>
      <c r="D22" s="56"/>
      <c r="E22" s="56"/>
      <c r="F22" s="56"/>
      <c r="G22" s="56"/>
      <c r="H22" s="10"/>
      <c r="I22" s="26"/>
    </row>
    <row r="23" spans="2:9" ht="20.100000000000001" customHeight="1" x14ac:dyDescent="0.25">
      <c r="B23" s="46" t="s">
        <v>12</v>
      </c>
      <c r="C23" s="46"/>
      <c r="D23" s="46"/>
      <c r="E23" s="46"/>
      <c r="F23" s="46"/>
      <c r="G23" s="46"/>
      <c r="H23" s="46"/>
      <c r="I23" s="22">
        <f>SUM(I15:I22)</f>
        <v>15000</v>
      </c>
    </row>
    <row r="24" spans="2:9" ht="20.100000000000001" customHeight="1" x14ac:dyDescent="0.25">
      <c r="B24" s="46" t="s">
        <v>176</v>
      </c>
      <c r="C24" s="46"/>
      <c r="D24" s="46"/>
      <c r="E24" s="46"/>
      <c r="F24" s="46"/>
      <c r="G24" s="46"/>
      <c r="H24" s="46"/>
      <c r="I24" s="22">
        <f>+I23*0.09</f>
        <v>1350</v>
      </c>
    </row>
    <row r="25" spans="2:9" ht="20.100000000000001" customHeight="1" x14ac:dyDescent="0.25">
      <c r="B25" s="46" t="s">
        <v>177</v>
      </c>
      <c r="C25" s="46"/>
      <c r="D25" s="46"/>
      <c r="E25" s="46"/>
      <c r="F25" s="46"/>
      <c r="G25" s="46"/>
      <c r="H25" s="46"/>
      <c r="I25" s="22">
        <f>+I23*0.09</f>
        <v>1350</v>
      </c>
    </row>
    <row r="26" spans="2:9" ht="20.100000000000001" customHeight="1" x14ac:dyDescent="0.25">
      <c r="B26" s="45" t="s">
        <v>178</v>
      </c>
      <c r="C26" s="45"/>
      <c r="D26" s="45"/>
      <c r="E26" s="45"/>
      <c r="F26" s="45"/>
      <c r="G26" s="45"/>
      <c r="H26" s="45"/>
      <c r="I26" s="23">
        <f>SUM(I23:I25)</f>
        <v>17700</v>
      </c>
    </row>
    <row r="27" spans="2:9" ht="20.100000000000001" customHeight="1" x14ac:dyDescent="0.25">
      <c r="B27" s="53" t="s">
        <v>189</v>
      </c>
      <c r="C27" s="54"/>
      <c r="D27" s="55"/>
      <c r="E27" s="61" t="str">
        <f>spellnumber(I26)</f>
        <v xml:space="preserve">Rupees Seventeen Thousand Seven Hundred  Only </v>
      </c>
      <c r="F27" s="62"/>
      <c r="G27" s="62"/>
      <c r="H27" s="62"/>
      <c r="I27" s="63"/>
    </row>
    <row r="28" spans="2:9" ht="20.100000000000001" customHeight="1" x14ac:dyDescent="0.25"/>
    <row r="29" spans="2:9" ht="20.100000000000001" customHeight="1" x14ac:dyDescent="0.25">
      <c r="H29" t="s">
        <v>190</v>
      </c>
    </row>
    <row r="30" spans="2:9" ht="20.100000000000001" customHeight="1" x14ac:dyDescent="0.25"/>
    <row r="31" spans="2:9" ht="18" customHeight="1" x14ac:dyDescent="0.25"/>
    <row r="32" spans="2:9" x14ac:dyDescent="0.25">
      <c r="B32" t="s">
        <v>197</v>
      </c>
      <c r="C32" t="str">
        <f>H9</f>
        <v>&lt;enter your pan number&gt;</v>
      </c>
      <c r="I32" t="s">
        <v>191</v>
      </c>
    </row>
    <row r="34" spans="2:9" x14ac:dyDescent="0.25">
      <c r="B34" s="51" t="s">
        <v>192</v>
      </c>
      <c r="C34" s="51"/>
      <c r="D34" s="51"/>
      <c r="E34" s="51"/>
      <c r="F34" s="51"/>
      <c r="G34" s="51"/>
      <c r="H34" s="51"/>
      <c r="I34" s="51"/>
    </row>
  </sheetData>
  <mergeCells count="33">
    <mergeCell ref="B34:I34"/>
    <mergeCell ref="F6:G6"/>
    <mergeCell ref="H6:I6"/>
    <mergeCell ref="B27:D27"/>
    <mergeCell ref="E27:I27"/>
    <mergeCell ref="C22:G22"/>
    <mergeCell ref="C14:G14"/>
    <mergeCell ref="C15:G15"/>
    <mergeCell ref="C16:G16"/>
    <mergeCell ref="C17:G17"/>
    <mergeCell ref="C18:G18"/>
    <mergeCell ref="C19:G19"/>
    <mergeCell ref="C20:G20"/>
    <mergeCell ref="C21:G21"/>
    <mergeCell ref="B23:H23"/>
    <mergeCell ref="B24:H24"/>
    <mergeCell ref="B26:H26"/>
    <mergeCell ref="B25:H25"/>
    <mergeCell ref="C12:G12"/>
    <mergeCell ref="C13:G13"/>
    <mergeCell ref="H11:H13"/>
    <mergeCell ref="I11:I13"/>
    <mergeCell ref="D4:I4"/>
    <mergeCell ref="D5:I5"/>
    <mergeCell ref="B4:C5"/>
    <mergeCell ref="F9:G9"/>
    <mergeCell ref="C10:G10"/>
    <mergeCell ref="H9:I9"/>
    <mergeCell ref="F7:G7"/>
    <mergeCell ref="H7:I7"/>
    <mergeCell ref="F8:G8"/>
    <mergeCell ref="H8:I8"/>
    <mergeCell ref="B6:E9"/>
  </mergeCells>
  <pageMargins left="0.7" right="0.7" top="0.75" bottom="0.75" header="0.3" footer="0.3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130846-10E1-4950-AF48-6CB95BF13925}">
          <x14:formula1>
            <xm:f>'Master Sheet'!$B$3:$B$72</xm:f>
          </x14:formula1>
          <xm:sqref>B2</xm:sqref>
        </x14:dataValidation>
        <x14:dataValidation type="list" allowBlank="1" showInputMessage="1" showErrorMessage="1" xr:uid="{A2AD4628-D71B-431D-80F4-37F5400CADA7}">
          <x14:formula1>
            <xm:f>'Master Sheet'!$A$3:$A$72</xm:f>
          </x14:formula1>
          <xm:sqref>B15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6C83-6667-406D-A1DE-9474E414268E}">
  <sheetPr codeName="Sheet2"/>
  <dimension ref="A2:F13"/>
  <sheetViews>
    <sheetView workbookViewId="0">
      <selection activeCell="A9" sqref="A9"/>
    </sheetView>
  </sheetViews>
  <sheetFormatPr defaultRowHeight="15" x14ac:dyDescent="0.25"/>
  <cols>
    <col min="1" max="1" width="12.5703125" bestFit="1" customWidth="1"/>
    <col min="6" max="6" width="11" customWidth="1"/>
  </cols>
  <sheetData>
    <row r="2" spans="1:6" x14ac:dyDescent="0.25">
      <c r="A2" t="s">
        <v>184</v>
      </c>
    </row>
    <row r="4" spans="1:6" x14ac:dyDescent="0.25">
      <c r="A4" t="s">
        <v>179</v>
      </c>
    </row>
    <row r="5" spans="1:6" x14ac:dyDescent="0.25">
      <c r="A5" t="s">
        <v>180</v>
      </c>
    </row>
    <row r="6" spans="1:6" x14ac:dyDescent="0.25">
      <c r="A6" t="s">
        <v>181</v>
      </c>
    </row>
    <row r="7" spans="1:6" x14ac:dyDescent="0.25">
      <c r="A7" t="s">
        <v>182</v>
      </c>
    </row>
    <row r="8" spans="1:6" x14ac:dyDescent="0.25">
      <c r="A8" t="s">
        <v>194</v>
      </c>
      <c r="F8" t="s">
        <v>183</v>
      </c>
    </row>
    <row r="9" spans="1:6" x14ac:dyDescent="0.25">
      <c r="F9" t="s">
        <v>168</v>
      </c>
    </row>
    <row r="10" spans="1:6" x14ac:dyDescent="0.25">
      <c r="F10" t="s">
        <v>16</v>
      </c>
    </row>
    <row r="11" spans="1:6" x14ac:dyDescent="0.25">
      <c r="F11" t="s">
        <v>169</v>
      </c>
    </row>
    <row r="12" spans="1:6" x14ac:dyDescent="0.25">
      <c r="F12" t="s">
        <v>170</v>
      </c>
    </row>
    <row r="13" spans="1:6" x14ac:dyDescent="0.25">
      <c r="F13" t="s">
        <v>167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Master Sheet</vt:lpstr>
      <vt:lpstr>Invoice</vt:lpstr>
      <vt:lpstr>Sheet2</vt:lpstr>
      <vt:lpstr>Invoice!Print_Area</vt:lpstr>
      <vt:lpstr>table</vt:lpstr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swamiit</cp:lastModifiedBy>
  <cp:lastPrinted>2018-08-28T11:34:50Z</cp:lastPrinted>
  <dcterms:created xsi:type="dcterms:W3CDTF">2018-08-26T06:13:05Z</dcterms:created>
  <dcterms:modified xsi:type="dcterms:W3CDTF">2018-08-30T07:35:32Z</dcterms:modified>
</cp:coreProperties>
</file>